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25" yWindow="30" windowWidth="12120" windowHeight="9120"/>
  </bookViews>
  <sheets>
    <sheet name="Explications" sheetId="14" r:id="rId1"/>
    <sheet name="Développements" sheetId="16" r:id="rId2"/>
    <sheet name="Divers" sheetId="15" r:id="rId3"/>
    <sheet name="Décembre 16" sheetId="17" r:id="rId4"/>
    <sheet name="Janvier" sheetId="1" r:id="rId5"/>
    <sheet name="Février" sheetId="2" r:id="rId6"/>
    <sheet name="Mars" sheetId="4" r:id="rId7"/>
    <sheet name="Avril" sheetId="6" r:id="rId8"/>
    <sheet name="Mai" sheetId="5" r:id="rId9"/>
    <sheet name="Juin" sheetId="13" r:id="rId10"/>
    <sheet name="Juillet" sheetId="12" r:id="rId11"/>
    <sheet name="Août" sheetId="11" r:id="rId12"/>
    <sheet name="Septembre" sheetId="10" r:id="rId13"/>
    <sheet name="Octobre" sheetId="9" r:id="rId14"/>
    <sheet name="Novembre" sheetId="8" r:id="rId15"/>
    <sheet name="Décembre" sheetId="7" r:id="rId16"/>
  </sheets>
  <calcPr calcId="125725"/>
</workbook>
</file>

<file path=xl/calcChain.xml><?xml version="1.0" encoding="utf-8"?>
<calcChain xmlns="http://schemas.openxmlformats.org/spreadsheetml/2006/main">
  <c r="J4" i="9"/>
  <c r="J5" s="1"/>
  <c r="K54" i="7"/>
  <c r="E54"/>
  <c r="G54" s="1"/>
  <c r="D54"/>
  <c r="C54"/>
  <c r="K52"/>
  <c r="E52"/>
  <c r="D52"/>
  <c r="C52"/>
  <c r="K51"/>
  <c r="E51"/>
  <c r="D51"/>
  <c r="C51"/>
  <c r="K50"/>
  <c r="E50"/>
  <c r="D50"/>
  <c r="C50"/>
  <c r="J39"/>
  <c r="J38"/>
  <c r="J37"/>
  <c r="J36"/>
  <c r="J35"/>
  <c r="J34"/>
  <c r="J33"/>
  <c r="J31"/>
  <c r="J30"/>
  <c r="J29"/>
  <c r="J28"/>
  <c r="J27"/>
  <c r="J26"/>
  <c r="J25"/>
  <c r="J23"/>
  <c r="J22"/>
  <c r="J21"/>
  <c r="J20"/>
  <c r="J19"/>
  <c r="J18"/>
  <c r="J17"/>
  <c r="J15"/>
  <c r="J14"/>
  <c r="J13"/>
  <c r="J12"/>
  <c r="J11"/>
  <c r="J10"/>
  <c r="J9"/>
  <c r="J6"/>
  <c r="J5"/>
  <c r="J4"/>
  <c r="K51" i="8"/>
  <c r="E51"/>
  <c r="D51"/>
  <c r="C51"/>
  <c r="K50"/>
  <c r="E50"/>
  <c r="D50"/>
  <c r="C50"/>
  <c r="K49"/>
  <c r="E49"/>
  <c r="D49"/>
  <c r="C49"/>
  <c r="J38"/>
  <c r="J37"/>
  <c r="J36"/>
  <c r="J35"/>
  <c r="J33"/>
  <c r="J32"/>
  <c r="J31"/>
  <c r="J30"/>
  <c r="J29"/>
  <c r="J28"/>
  <c r="J27"/>
  <c r="J25"/>
  <c r="J24"/>
  <c r="J23"/>
  <c r="J22"/>
  <c r="J21"/>
  <c r="J20"/>
  <c r="J19"/>
  <c r="J17"/>
  <c r="J16"/>
  <c r="J15"/>
  <c r="J14"/>
  <c r="J13"/>
  <c r="J12"/>
  <c r="J11"/>
  <c r="J8"/>
  <c r="J7"/>
  <c r="J6"/>
  <c r="J5"/>
  <c r="J4"/>
  <c r="K53" i="9"/>
  <c r="E53"/>
  <c r="D53"/>
  <c r="C53"/>
  <c r="K52"/>
  <c r="E52"/>
  <c r="D52"/>
  <c r="C52"/>
  <c r="K51"/>
  <c r="E51"/>
  <c r="D51"/>
  <c r="C51"/>
  <c r="J40"/>
  <c r="J39"/>
  <c r="J37"/>
  <c r="J36"/>
  <c r="J35"/>
  <c r="J34"/>
  <c r="J33"/>
  <c r="J32"/>
  <c r="J31"/>
  <c r="J29"/>
  <c r="J28"/>
  <c r="J27"/>
  <c r="J26"/>
  <c r="J25"/>
  <c r="J24"/>
  <c r="J23"/>
  <c r="J21"/>
  <c r="J20"/>
  <c r="J19"/>
  <c r="J18"/>
  <c r="J17"/>
  <c r="J16"/>
  <c r="J15"/>
  <c r="J13"/>
  <c r="J12"/>
  <c r="J11"/>
  <c r="J10"/>
  <c r="J9"/>
  <c r="J8"/>
  <c r="J7"/>
  <c r="K50" i="10"/>
  <c r="E50"/>
  <c r="D50"/>
  <c r="C50"/>
  <c r="K49"/>
  <c r="K50" i="11"/>
  <c r="E49" i="10"/>
  <c r="D49"/>
  <c r="C49"/>
  <c r="E50" i="11"/>
  <c r="D50"/>
  <c r="C50"/>
  <c r="J38" i="10"/>
  <c r="J37"/>
  <c r="J36"/>
  <c r="J35"/>
  <c r="J34"/>
  <c r="J33"/>
  <c r="J31"/>
  <c r="J30"/>
  <c r="J29"/>
  <c r="J28"/>
  <c r="J27"/>
  <c r="J26"/>
  <c r="J25"/>
  <c r="J23"/>
  <c r="J22"/>
  <c r="J21"/>
  <c r="J20"/>
  <c r="J19"/>
  <c r="J18"/>
  <c r="J17"/>
  <c r="J15"/>
  <c r="J14"/>
  <c r="J13"/>
  <c r="J12"/>
  <c r="J11"/>
  <c r="J10"/>
  <c r="J9"/>
  <c r="J6"/>
  <c r="J5"/>
  <c r="J4"/>
  <c r="J39" i="11"/>
  <c r="J38"/>
  <c r="J37"/>
  <c r="J36"/>
  <c r="J40" s="1"/>
  <c r="J34"/>
  <c r="J33"/>
  <c r="J32"/>
  <c r="J31"/>
  <c r="J30"/>
  <c r="J29"/>
  <c r="J28"/>
  <c r="J26"/>
  <c r="J25"/>
  <c r="J24"/>
  <c r="J23"/>
  <c r="J22"/>
  <c r="J21"/>
  <c r="J20"/>
  <c r="J18"/>
  <c r="J17"/>
  <c r="J16"/>
  <c r="J15"/>
  <c r="J14"/>
  <c r="J13"/>
  <c r="J12"/>
  <c r="C10"/>
  <c r="J9"/>
  <c r="J8"/>
  <c r="J7"/>
  <c r="J6"/>
  <c r="J5"/>
  <c r="J10" s="1"/>
  <c r="J4"/>
  <c r="J40" i="12"/>
  <c r="J38"/>
  <c r="J37"/>
  <c r="J36"/>
  <c r="J35"/>
  <c r="J34"/>
  <c r="J33"/>
  <c r="J32"/>
  <c r="J30"/>
  <c r="J29"/>
  <c r="J28"/>
  <c r="J27"/>
  <c r="J26"/>
  <c r="J25"/>
  <c r="J24"/>
  <c r="J22"/>
  <c r="J21"/>
  <c r="J20"/>
  <c r="J19"/>
  <c r="J18"/>
  <c r="J17"/>
  <c r="J23" s="1"/>
  <c r="J16"/>
  <c r="J14"/>
  <c r="J13"/>
  <c r="J12"/>
  <c r="J11"/>
  <c r="J10"/>
  <c r="J9"/>
  <c r="J8"/>
  <c r="J5"/>
  <c r="J4"/>
  <c r="J6" s="1"/>
  <c r="J38" i="13"/>
  <c r="J37"/>
  <c r="J36"/>
  <c r="J35"/>
  <c r="J34"/>
  <c r="J39" s="1"/>
  <c r="J32"/>
  <c r="J31"/>
  <c r="J30"/>
  <c r="J29"/>
  <c r="J28"/>
  <c r="J27"/>
  <c r="J26"/>
  <c r="J24"/>
  <c r="J23"/>
  <c r="J22"/>
  <c r="J21"/>
  <c r="J20"/>
  <c r="J19"/>
  <c r="J18"/>
  <c r="J25" s="1"/>
  <c r="J16"/>
  <c r="J15"/>
  <c r="J14"/>
  <c r="J13"/>
  <c r="J12"/>
  <c r="J11"/>
  <c r="J10"/>
  <c r="J17" s="1"/>
  <c r="H17" s="1"/>
  <c r="J7"/>
  <c r="J6"/>
  <c r="J5"/>
  <c r="J4"/>
  <c r="J8" s="1"/>
  <c r="J38" i="5"/>
  <c r="J37"/>
  <c r="J36"/>
  <c r="J39" s="1"/>
  <c r="H39" s="1"/>
  <c r="J35"/>
  <c r="H35" s="1"/>
  <c r="J34"/>
  <c r="J33"/>
  <c r="J32"/>
  <c r="J31"/>
  <c r="J30"/>
  <c r="J29"/>
  <c r="J28"/>
  <c r="J26"/>
  <c r="J25"/>
  <c r="J24"/>
  <c r="J23"/>
  <c r="J22"/>
  <c r="J21"/>
  <c r="J20"/>
  <c r="J18"/>
  <c r="J17"/>
  <c r="J16"/>
  <c r="J15"/>
  <c r="J14"/>
  <c r="J13"/>
  <c r="J12"/>
  <c r="J10"/>
  <c r="J9"/>
  <c r="J8"/>
  <c r="J7"/>
  <c r="J6"/>
  <c r="J5"/>
  <c r="J4"/>
  <c r="J38" i="6"/>
  <c r="J37"/>
  <c r="J36"/>
  <c r="J35"/>
  <c r="J34"/>
  <c r="J33"/>
  <c r="J32"/>
  <c r="J30"/>
  <c r="J29"/>
  <c r="J28"/>
  <c r="J27"/>
  <c r="J26"/>
  <c r="J25"/>
  <c r="J24"/>
  <c r="J31" s="1"/>
  <c r="J22"/>
  <c r="J21"/>
  <c r="J20"/>
  <c r="J19"/>
  <c r="J18"/>
  <c r="J17"/>
  <c r="J16"/>
  <c r="G8"/>
  <c r="G9"/>
  <c r="G10"/>
  <c r="G11"/>
  <c r="G12"/>
  <c r="G13"/>
  <c r="G14"/>
  <c r="J14"/>
  <c r="J13"/>
  <c r="J12"/>
  <c r="J11"/>
  <c r="J10"/>
  <c r="J9"/>
  <c r="J8"/>
  <c r="I6"/>
  <c r="J5"/>
  <c r="J4"/>
  <c r="J6" s="1"/>
  <c r="H6" s="1"/>
  <c r="J39" i="4"/>
  <c r="J38"/>
  <c r="J37"/>
  <c r="J36"/>
  <c r="J35"/>
  <c r="J40" s="1"/>
  <c r="H40" s="1"/>
  <c r="J33"/>
  <c r="J32"/>
  <c r="J31"/>
  <c r="J30"/>
  <c r="J29"/>
  <c r="J28"/>
  <c r="J27"/>
  <c r="J25"/>
  <c r="J24"/>
  <c r="J23"/>
  <c r="J22"/>
  <c r="J21"/>
  <c r="J20"/>
  <c r="J19"/>
  <c r="J17"/>
  <c r="J16"/>
  <c r="J15"/>
  <c r="J14"/>
  <c r="J13"/>
  <c r="J12"/>
  <c r="J11"/>
  <c r="J18" s="1"/>
  <c r="J8"/>
  <c r="J7"/>
  <c r="J6"/>
  <c r="J5"/>
  <c r="J9" s="1"/>
  <c r="H9" s="1"/>
  <c r="J4"/>
  <c r="H37" i="2"/>
  <c r="J37"/>
  <c r="I37" s="1"/>
  <c r="J36"/>
  <c r="J35"/>
  <c r="J33"/>
  <c r="J32"/>
  <c r="J31"/>
  <c r="J30"/>
  <c r="J34" s="1"/>
  <c r="I34" s="1"/>
  <c r="J29"/>
  <c r="J28"/>
  <c r="J27"/>
  <c r="J25"/>
  <c r="J24"/>
  <c r="J23"/>
  <c r="J22"/>
  <c r="J21"/>
  <c r="J20"/>
  <c r="J19"/>
  <c r="J12"/>
  <c r="J18" s="1"/>
  <c r="J13"/>
  <c r="J14"/>
  <c r="J15"/>
  <c r="J16"/>
  <c r="J17"/>
  <c r="J11"/>
  <c r="J5"/>
  <c r="J6"/>
  <c r="J7"/>
  <c r="J8"/>
  <c r="J4"/>
  <c r="J9" s="1"/>
  <c r="Y44" i="1"/>
  <c r="J40"/>
  <c r="J39"/>
  <c r="J41" s="1"/>
  <c r="J37"/>
  <c r="J36"/>
  <c r="J35"/>
  <c r="J34"/>
  <c r="J33"/>
  <c r="J32"/>
  <c r="J31"/>
  <c r="J38" s="1"/>
  <c r="J29"/>
  <c r="J28"/>
  <c r="J27"/>
  <c r="J26"/>
  <c r="J25"/>
  <c r="J24"/>
  <c r="J23"/>
  <c r="J21"/>
  <c r="J20"/>
  <c r="J19"/>
  <c r="J18"/>
  <c r="J17"/>
  <c r="J16"/>
  <c r="J15"/>
  <c r="J13"/>
  <c r="J12"/>
  <c r="J11"/>
  <c r="J10"/>
  <c r="J9"/>
  <c r="J8"/>
  <c r="J7"/>
  <c r="J14" s="1"/>
  <c r="J4"/>
  <c r="J5" s="1"/>
  <c r="H5" s="1"/>
  <c r="J38" i="17"/>
  <c r="J37"/>
  <c r="J36"/>
  <c r="J35"/>
  <c r="J34"/>
  <c r="J33"/>
  <c r="J39" s="1"/>
  <c r="H39" s="1"/>
  <c r="J31"/>
  <c r="J30"/>
  <c r="J29"/>
  <c r="J28"/>
  <c r="J27"/>
  <c r="J26"/>
  <c r="J25"/>
  <c r="J32" s="1"/>
  <c r="J23"/>
  <c r="J22"/>
  <c r="J21"/>
  <c r="J20"/>
  <c r="J19"/>
  <c r="J18"/>
  <c r="J17"/>
  <c r="J10"/>
  <c r="J11"/>
  <c r="J12"/>
  <c r="J13"/>
  <c r="J14"/>
  <c r="J15"/>
  <c r="J9"/>
  <c r="J6"/>
  <c r="J7"/>
  <c r="J5"/>
  <c r="J4"/>
  <c r="AC50" i="7"/>
  <c r="U38"/>
  <c r="S38"/>
  <c r="Q38"/>
  <c r="O38"/>
  <c r="F38"/>
  <c r="G38" s="1"/>
  <c r="U4"/>
  <c r="S4"/>
  <c r="S5" s="1"/>
  <c r="S6" s="1"/>
  <c r="Q4"/>
  <c r="Q5" s="1"/>
  <c r="Q6" s="1"/>
  <c r="O4"/>
  <c r="M4"/>
  <c r="M5" s="1"/>
  <c r="M6" s="1"/>
  <c r="AC51"/>
  <c r="F37" i="8"/>
  <c r="G37" s="1"/>
  <c r="U4"/>
  <c r="U5" s="1"/>
  <c r="U6" s="1"/>
  <c r="U7" s="1"/>
  <c r="U8" s="1"/>
  <c r="U9" s="1"/>
  <c r="S4"/>
  <c r="Q4"/>
  <c r="Q5" s="1"/>
  <c r="Q6" s="1"/>
  <c r="Q7" s="1"/>
  <c r="Q8" s="1"/>
  <c r="Q9" s="1"/>
  <c r="O4"/>
  <c r="M4"/>
  <c r="T41" i="9"/>
  <c r="R41"/>
  <c r="P41"/>
  <c r="N41"/>
  <c r="L41"/>
  <c r="K41"/>
  <c r="C41"/>
  <c r="U39"/>
  <c r="U40" s="1"/>
  <c r="U41" s="1"/>
  <c r="S39"/>
  <c r="S40" s="1"/>
  <c r="S41" s="1"/>
  <c r="Q39"/>
  <c r="Q40" s="1"/>
  <c r="Q41" s="1"/>
  <c r="O39"/>
  <c r="O40" s="1"/>
  <c r="O41" s="1"/>
  <c r="M39"/>
  <c r="M40" s="1"/>
  <c r="M41" s="1"/>
  <c r="F39"/>
  <c r="G39" s="1"/>
  <c r="U4"/>
  <c r="S4"/>
  <c r="Q4"/>
  <c r="O4"/>
  <c r="O5" s="1"/>
  <c r="M4"/>
  <c r="M5" s="1"/>
  <c r="F37" i="10"/>
  <c r="G37" s="1"/>
  <c r="U4"/>
  <c r="S4"/>
  <c r="Q4"/>
  <c r="Q5" s="1"/>
  <c r="Q6" s="1"/>
  <c r="O4"/>
  <c r="O5" s="1"/>
  <c r="O6" s="1"/>
  <c r="M4"/>
  <c r="M5" s="1"/>
  <c r="M6" s="1"/>
  <c r="C40" i="11"/>
  <c r="K40"/>
  <c r="L40"/>
  <c r="N40"/>
  <c r="P40"/>
  <c r="R40"/>
  <c r="T40"/>
  <c r="F12"/>
  <c r="U13"/>
  <c r="S13"/>
  <c r="Q13"/>
  <c r="M13"/>
  <c r="O13"/>
  <c r="F13"/>
  <c r="G13"/>
  <c r="F5"/>
  <c r="G5"/>
  <c r="F6"/>
  <c r="G6"/>
  <c r="F7"/>
  <c r="G7"/>
  <c r="F8"/>
  <c r="G8"/>
  <c r="B5"/>
  <c r="B6"/>
  <c r="B7"/>
  <c r="B8"/>
  <c r="B9"/>
  <c r="B12"/>
  <c r="B13"/>
  <c r="B14"/>
  <c r="B15"/>
  <c r="B16"/>
  <c r="B17"/>
  <c r="B18"/>
  <c r="C19"/>
  <c r="K19"/>
  <c r="L19"/>
  <c r="N19"/>
  <c r="P19"/>
  <c r="R19"/>
  <c r="T19"/>
  <c r="U12"/>
  <c r="S12"/>
  <c r="Q12"/>
  <c r="O12"/>
  <c r="M12"/>
  <c r="U40" i="12"/>
  <c r="S40"/>
  <c r="Q40"/>
  <c r="O40"/>
  <c r="M40"/>
  <c r="F40"/>
  <c r="G40"/>
  <c r="B40"/>
  <c r="U4"/>
  <c r="S4"/>
  <c r="Q4"/>
  <c r="O4"/>
  <c r="M4"/>
  <c r="T39" i="13"/>
  <c r="R39"/>
  <c r="P39"/>
  <c r="N39"/>
  <c r="L39"/>
  <c r="K39"/>
  <c r="C39"/>
  <c r="F38"/>
  <c r="G38"/>
  <c r="B38"/>
  <c r="U4"/>
  <c r="S4"/>
  <c r="Q4"/>
  <c r="O4"/>
  <c r="M4"/>
  <c r="T39" i="5"/>
  <c r="R39"/>
  <c r="P39"/>
  <c r="N39"/>
  <c r="L39"/>
  <c r="K39"/>
  <c r="C39"/>
  <c r="F38"/>
  <c r="G38"/>
  <c r="B38"/>
  <c r="T39" i="6"/>
  <c r="R39"/>
  <c r="P39"/>
  <c r="N39"/>
  <c r="L39"/>
  <c r="K39"/>
  <c r="C39"/>
  <c r="F38"/>
  <c r="G38"/>
  <c r="B38"/>
  <c r="U4"/>
  <c r="S4"/>
  <c r="Q4"/>
  <c r="O4"/>
  <c r="M4"/>
  <c r="T40" i="4"/>
  <c r="R40"/>
  <c r="P40"/>
  <c r="N40"/>
  <c r="L40"/>
  <c r="L7" i="6"/>
  <c r="K40" i="4"/>
  <c r="C40"/>
  <c r="F39"/>
  <c r="G39"/>
  <c r="U4"/>
  <c r="U5"/>
  <c r="U6"/>
  <c r="U7"/>
  <c r="U8"/>
  <c r="S4"/>
  <c r="S5"/>
  <c r="S6"/>
  <c r="S7"/>
  <c r="S8"/>
  <c r="Q4"/>
  <c r="Q5"/>
  <c r="Q6"/>
  <c r="Q7"/>
  <c r="Q8"/>
  <c r="O4"/>
  <c r="M4"/>
  <c r="L9" i="2"/>
  <c r="U4"/>
  <c r="U5"/>
  <c r="U6"/>
  <c r="U7"/>
  <c r="U8"/>
  <c r="U9"/>
  <c r="S4"/>
  <c r="S5"/>
  <c r="S6"/>
  <c r="S7"/>
  <c r="S8"/>
  <c r="S9"/>
  <c r="Q4"/>
  <c r="Q5"/>
  <c r="Q6"/>
  <c r="Q7"/>
  <c r="Q8"/>
  <c r="Q9"/>
  <c r="O4"/>
  <c r="O5"/>
  <c r="O6"/>
  <c r="O7"/>
  <c r="O8"/>
  <c r="O9"/>
  <c r="M4"/>
  <c r="M5"/>
  <c r="M6"/>
  <c r="M7"/>
  <c r="M8"/>
  <c r="M9"/>
  <c r="K9"/>
  <c r="G4"/>
  <c r="G5"/>
  <c r="G6"/>
  <c r="G7"/>
  <c r="F4"/>
  <c r="F5"/>
  <c r="F6"/>
  <c r="F7"/>
  <c r="C9"/>
  <c r="B5"/>
  <c r="B6"/>
  <c r="B7"/>
  <c r="B8"/>
  <c r="B11"/>
  <c r="B12"/>
  <c r="B13"/>
  <c r="B14"/>
  <c r="B15"/>
  <c r="B16"/>
  <c r="B17"/>
  <c r="B19"/>
  <c r="B20"/>
  <c r="B21"/>
  <c r="B22"/>
  <c r="B23"/>
  <c r="B24"/>
  <c r="B25"/>
  <c r="B27"/>
  <c r="B28"/>
  <c r="B29"/>
  <c r="B30"/>
  <c r="B31"/>
  <c r="B32"/>
  <c r="B33"/>
  <c r="B35"/>
  <c r="B36"/>
  <c r="T41" i="1"/>
  <c r="R41"/>
  <c r="P41"/>
  <c r="N41"/>
  <c r="L41"/>
  <c r="K41"/>
  <c r="K10" i="2"/>
  <c r="C41" i="1"/>
  <c r="C10" i="2"/>
  <c r="U39" i="1"/>
  <c r="U40"/>
  <c r="U41"/>
  <c r="S39"/>
  <c r="S40"/>
  <c r="Q39"/>
  <c r="Q40"/>
  <c r="Q41"/>
  <c r="O39"/>
  <c r="O40"/>
  <c r="M39"/>
  <c r="M40"/>
  <c r="F40"/>
  <c r="G40"/>
  <c r="F39"/>
  <c r="G39"/>
  <c r="U4"/>
  <c r="U5"/>
  <c r="S4"/>
  <c r="S5"/>
  <c r="Q4"/>
  <c r="O4"/>
  <c r="M4"/>
  <c r="M5"/>
  <c r="T39" i="17"/>
  <c r="R39"/>
  <c r="P39"/>
  <c r="N39"/>
  <c r="L39"/>
  <c r="K39"/>
  <c r="C39"/>
  <c r="F37"/>
  <c r="G37"/>
  <c r="F38"/>
  <c r="G38"/>
  <c r="B37"/>
  <c r="B38"/>
  <c r="U4"/>
  <c r="S4"/>
  <c r="Q4"/>
  <c r="O4"/>
  <c r="O5"/>
  <c r="O6"/>
  <c r="O7"/>
  <c r="O8"/>
  <c r="M4"/>
  <c r="G7" i="4"/>
  <c r="F4"/>
  <c r="G4"/>
  <c r="F5"/>
  <c r="G5"/>
  <c r="F6"/>
  <c r="G6"/>
  <c r="F7"/>
  <c r="F8"/>
  <c r="G8"/>
  <c r="C9"/>
  <c r="T40" i="7"/>
  <c r="R40"/>
  <c r="P40"/>
  <c r="N40"/>
  <c r="L40"/>
  <c r="K40"/>
  <c r="C40"/>
  <c r="U37"/>
  <c r="U39"/>
  <c r="U40" s="1"/>
  <c r="S37"/>
  <c r="S39"/>
  <c r="S40" s="1"/>
  <c r="Q37"/>
  <c r="Q39"/>
  <c r="Q40" s="1"/>
  <c r="O37"/>
  <c r="O39"/>
  <c r="O40" s="1"/>
  <c r="F37"/>
  <c r="G37" s="1"/>
  <c r="F39"/>
  <c r="G39" s="1"/>
  <c r="U5"/>
  <c r="U6" s="1"/>
  <c r="AC52"/>
  <c r="T39" i="8"/>
  <c r="R39"/>
  <c r="P39"/>
  <c r="N39"/>
  <c r="L39"/>
  <c r="K39"/>
  <c r="C39"/>
  <c r="T9"/>
  <c r="T10" s="1"/>
  <c r="R9"/>
  <c r="P9"/>
  <c r="N9"/>
  <c r="N10" s="1"/>
  <c r="L9"/>
  <c r="L10" s="1"/>
  <c r="K9"/>
  <c r="C9"/>
  <c r="F7"/>
  <c r="G7" s="1"/>
  <c r="F8"/>
  <c r="G8" s="1"/>
  <c r="F4"/>
  <c r="G4" s="1"/>
  <c r="F5"/>
  <c r="G5" s="1"/>
  <c r="F6"/>
  <c r="G6" s="1"/>
  <c r="B5"/>
  <c r="B6" s="1"/>
  <c r="B7" s="1"/>
  <c r="B8" s="1"/>
  <c r="B11" s="1"/>
  <c r="B12" s="1"/>
  <c r="B13" s="1"/>
  <c r="B14" s="1"/>
  <c r="B15" s="1"/>
  <c r="B16" s="1"/>
  <c r="B17" s="1"/>
  <c r="B19" s="1"/>
  <c r="B20" s="1"/>
  <c r="B21" s="1"/>
  <c r="B22" s="1"/>
  <c r="B23" s="1"/>
  <c r="B24" s="1"/>
  <c r="B25" s="1"/>
  <c r="B27" s="1"/>
  <c r="B28" s="1"/>
  <c r="B29" s="1"/>
  <c r="B30" s="1"/>
  <c r="B31" s="1"/>
  <c r="B32" s="1"/>
  <c r="B33" s="1"/>
  <c r="B35" s="1"/>
  <c r="B36" s="1"/>
  <c r="B37" s="1"/>
  <c r="B38" s="1"/>
  <c r="F40" i="9"/>
  <c r="T38"/>
  <c r="R38"/>
  <c r="P38"/>
  <c r="N38"/>
  <c r="L38"/>
  <c r="K38"/>
  <c r="C38"/>
  <c r="F37"/>
  <c r="G37" s="1"/>
  <c r="Q5"/>
  <c r="T39" i="10"/>
  <c r="R39"/>
  <c r="P39"/>
  <c r="N39"/>
  <c r="L39"/>
  <c r="K39"/>
  <c r="C39"/>
  <c r="F36"/>
  <c r="G36" s="1"/>
  <c r="F38"/>
  <c r="G38" s="1"/>
  <c r="U5"/>
  <c r="U6" s="1"/>
  <c r="T39" i="12"/>
  <c r="R39"/>
  <c r="P39"/>
  <c r="N39"/>
  <c r="L39"/>
  <c r="K39"/>
  <c r="C39"/>
  <c r="F37"/>
  <c r="G37"/>
  <c r="F38"/>
  <c r="G38"/>
  <c r="F36" i="13"/>
  <c r="G36"/>
  <c r="F37"/>
  <c r="G37"/>
  <c r="U36" i="5"/>
  <c r="U37"/>
  <c r="S36"/>
  <c r="S37"/>
  <c r="Q36"/>
  <c r="Q37"/>
  <c r="O36"/>
  <c r="O37"/>
  <c r="M36"/>
  <c r="M37"/>
  <c r="F37"/>
  <c r="G37"/>
  <c r="F36"/>
  <c r="F36" i="6"/>
  <c r="G36"/>
  <c r="F37"/>
  <c r="G37"/>
  <c r="U5"/>
  <c r="U6"/>
  <c r="M5"/>
  <c r="M6"/>
  <c r="T9" i="4"/>
  <c r="T10"/>
  <c r="R9"/>
  <c r="P9"/>
  <c r="N9"/>
  <c r="L9"/>
  <c r="K9"/>
  <c r="F37"/>
  <c r="G37"/>
  <c r="F38"/>
  <c r="F40"/>
  <c r="T37" i="2"/>
  <c r="R37"/>
  <c r="R10" i="4"/>
  <c r="P37" i="2"/>
  <c r="N37"/>
  <c r="L37"/>
  <c r="K37"/>
  <c r="C37"/>
  <c r="T38" i="1"/>
  <c r="R38"/>
  <c r="P38"/>
  <c r="N38"/>
  <c r="L38"/>
  <c r="K38"/>
  <c r="C38"/>
  <c r="F37"/>
  <c r="G37"/>
  <c r="F36" i="17"/>
  <c r="G36"/>
  <c r="AC49" i="7"/>
  <c r="AC48"/>
  <c r="AC47"/>
  <c r="AC46"/>
  <c r="AC45"/>
  <c r="AC44"/>
  <c r="T8" i="17"/>
  <c r="R8"/>
  <c r="U36" i="7"/>
  <c r="S36"/>
  <c r="Q36"/>
  <c r="O36"/>
  <c r="F36"/>
  <c r="G36" s="1"/>
  <c r="T7"/>
  <c r="R7"/>
  <c r="R8" s="1"/>
  <c r="P7"/>
  <c r="P8" s="1"/>
  <c r="N7"/>
  <c r="L7"/>
  <c r="K7"/>
  <c r="C7"/>
  <c r="S5" i="8"/>
  <c r="S6" s="1"/>
  <c r="S7" s="1"/>
  <c r="S8" s="1"/>
  <c r="S9" s="1"/>
  <c r="O5"/>
  <c r="O6" s="1"/>
  <c r="O7" s="1"/>
  <c r="O8" s="1"/>
  <c r="O9" s="1"/>
  <c r="M5"/>
  <c r="M6" s="1"/>
  <c r="M7" s="1"/>
  <c r="M8" s="1"/>
  <c r="M9" s="1"/>
  <c r="F36" i="9"/>
  <c r="G36" s="1"/>
  <c r="F35" i="10"/>
  <c r="G35" s="1"/>
  <c r="T7"/>
  <c r="R7"/>
  <c r="R8" s="1"/>
  <c r="P7"/>
  <c r="P8" s="1"/>
  <c r="N7"/>
  <c r="N8" s="1"/>
  <c r="L7"/>
  <c r="L8" s="1"/>
  <c r="K7"/>
  <c r="K8" s="1"/>
  <c r="C7"/>
  <c r="C8" s="1"/>
  <c r="U4" i="11"/>
  <c r="U5"/>
  <c r="U6"/>
  <c r="U7"/>
  <c r="U8"/>
  <c r="U9"/>
  <c r="S4"/>
  <c r="S5"/>
  <c r="S6"/>
  <c r="S7"/>
  <c r="S8"/>
  <c r="S9"/>
  <c r="Q4"/>
  <c r="Q5"/>
  <c r="Q6"/>
  <c r="Q7"/>
  <c r="Q8"/>
  <c r="Q9"/>
  <c r="O4"/>
  <c r="O5"/>
  <c r="O6"/>
  <c r="O7"/>
  <c r="O8"/>
  <c r="O9"/>
  <c r="M4"/>
  <c r="M5"/>
  <c r="M6"/>
  <c r="M7"/>
  <c r="M8"/>
  <c r="M9"/>
  <c r="F36" i="12"/>
  <c r="G36"/>
  <c r="F35" i="13"/>
  <c r="G35"/>
  <c r="T35" i="5"/>
  <c r="R35"/>
  <c r="P35"/>
  <c r="N35"/>
  <c r="L35"/>
  <c r="K35"/>
  <c r="C35"/>
  <c r="F34"/>
  <c r="G34"/>
  <c r="F35" i="6"/>
  <c r="G35"/>
  <c r="F36" i="4"/>
  <c r="G36"/>
  <c r="F36" i="1"/>
  <c r="G36"/>
  <c r="F35" i="17"/>
  <c r="F39"/>
  <c r="J66" i="15"/>
  <c r="K66"/>
  <c r="K65"/>
  <c r="K64"/>
  <c r="K62"/>
  <c r="E70"/>
  <c r="C70"/>
  <c r="E65"/>
  <c r="C65"/>
  <c r="E16"/>
  <c r="U35" i="7"/>
  <c r="S35"/>
  <c r="Q35"/>
  <c r="O35"/>
  <c r="F35"/>
  <c r="G35" s="1"/>
  <c r="F35" i="9"/>
  <c r="G35" s="1"/>
  <c r="S5"/>
  <c r="F34" i="10"/>
  <c r="G34" s="1"/>
  <c r="F35" i="12"/>
  <c r="G35"/>
  <c r="U34" i="13"/>
  <c r="S34"/>
  <c r="Q34"/>
  <c r="Q35"/>
  <c r="Q36"/>
  <c r="Q37"/>
  <c r="Q38"/>
  <c r="Q39"/>
  <c r="O34"/>
  <c r="O35"/>
  <c r="O36"/>
  <c r="O37"/>
  <c r="O38"/>
  <c r="O39"/>
  <c r="M34"/>
  <c r="M35"/>
  <c r="M36"/>
  <c r="M37"/>
  <c r="M38"/>
  <c r="M39"/>
  <c r="F34"/>
  <c r="F33" i="5"/>
  <c r="G33"/>
  <c r="F34" i="6"/>
  <c r="G34"/>
  <c r="U35" i="4"/>
  <c r="U36"/>
  <c r="U37"/>
  <c r="U38"/>
  <c r="U39"/>
  <c r="S35"/>
  <c r="S36"/>
  <c r="S37"/>
  <c r="S38"/>
  <c r="S39"/>
  <c r="S40"/>
  <c r="Q35"/>
  <c r="Q36"/>
  <c r="Q37"/>
  <c r="Q38"/>
  <c r="Q39"/>
  <c r="Q40"/>
  <c r="O35"/>
  <c r="O36"/>
  <c r="O37"/>
  <c r="O38"/>
  <c r="O39"/>
  <c r="O40"/>
  <c r="M35"/>
  <c r="M36"/>
  <c r="M37"/>
  <c r="M38"/>
  <c r="M39"/>
  <c r="M40"/>
  <c r="F35"/>
  <c r="F35" i="1"/>
  <c r="G35"/>
  <c r="Q5"/>
  <c r="F34" i="17"/>
  <c r="G34"/>
  <c r="U33"/>
  <c r="U34"/>
  <c r="U35"/>
  <c r="U36"/>
  <c r="S33"/>
  <c r="Q33"/>
  <c r="Q34"/>
  <c r="Q35"/>
  <c r="Q36"/>
  <c r="Q37"/>
  <c r="Q38"/>
  <c r="Q39"/>
  <c r="O33"/>
  <c r="O34"/>
  <c r="O35"/>
  <c r="O36"/>
  <c r="M33"/>
  <c r="M34"/>
  <c r="M35"/>
  <c r="M36"/>
  <c r="F33"/>
  <c r="G33"/>
  <c r="T32"/>
  <c r="R32"/>
  <c r="P32"/>
  <c r="N32"/>
  <c r="L32"/>
  <c r="K32"/>
  <c r="C32"/>
  <c r="F31"/>
  <c r="G31"/>
  <c r="F30"/>
  <c r="G30"/>
  <c r="F29"/>
  <c r="G29"/>
  <c r="F28"/>
  <c r="G28"/>
  <c r="F27"/>
  <c r="G27"/>
  <c r="F26"/>
  <c r="F32"/>
  <c r="U25"/>
  <c r="U26"/>
  <c r="U27"/>
  <c r="U28"/>
  <c r="U29"/>
  <c r="U30"/>
  <c r="U31"/>
  <c r="U32"/>
  <c r="S25"/>
  <c r="S26"/>
  <c r="S27"/>
  <c r="S28"/>
  <c r="S29"/>
  <c r="S30"/>
  <c r="S31"/>
  <c r="S32"/>
  <c r="Q25"/>
  <c r="Q26"/>
  <c r="Q27"/>
  <c r="Q28"/>
  <c r="Q29"/>
  <c r="Q30"/>
  <c r="Q31"/>
  <c r="Q32"/>
  <c r="O25"/>
  <c r="O26"/>
  <c r="O27"/>
  <c r="O28"/>
  <c r="O29"/>
  <c r="O30"/>
  <c r="O31"/>
  <c r="O32"/>
  <c r="M25"/>
  <c r="M26"/>
  <c r="M27"/>
  <c r="M28"/>
  <c r="M29"/>
  <c r="M30"/>
  <c r="M31"/>
  <c r="M32"/>
  <c r="F25"/>
  <c r="G25"/>
  <c r="T24"/>
  <c r="R24"/>
  <c r="P24"/>
  <c r="N24"/>
  <c r="L24"/>
  <c r="K24"/>
  <c r="C24"/>
  <c r="F23"/>
  <c r="G23"/>
  <c r="F22"/>
  <c r="G22"/>
  <c r="F21"/>
  <c r="G21"/>
  <c r="F20"/>
  <c r="G20"/>
  <c r="F19"/>
  <c r="G19"/>
  <c r="F18"/>
  <c r="G18"/>
  <c r="U17"/>
  <c r="U18"/>
  <c r="U19"/>
  <c r="U20"/>
  <c r="U21"/>
  <c r="U22"/>
  <c r="U23"/>
  <c r="U24"/>
  <c r="S17"/>
  <c r="S18"/>
  <c r="S19"/>
  <c r="S20"/>
  <c r="S21"/>
  <c r="S22"/>
  <c r="S23"/>
  <c r="S24"/>
  <c r="Q17"/>
  <c r="Q18"/>
  <c r="Q19"/>
  <c r="Q20"/>
  <c r="Q21"/>
  <c r="Q22"/>
  <c r="Q23"/>
  <c r="Q24"/>
  <c r="O17"/>
  <c r="O18"/>
  <c r="O19"/>
  <c r="O20"/>
  <c r="O21"/>
  <c r="O22"/>
  <c r="O23"/>
  <c r="O24"/>
  <c r="M17"/>
  <c r="M18"/>
  <c r="M19"/>
  <c r="M20"/>
  <c r="M21"/>
  <c r="M22"/>
  <c r="M23"/>
  <c r="M24"/>
  <c r="F17"/>
  <c r="G17"/>
  <c r="T16"/>
  <c r="R16"/>
  <c r="P16"/>
  <c r="N16"/>
  <c r="L16"/>
  <c r="K16"/>
  <c r="C16"/>
  <c r="F15"/>
  <c r="G15"/>
  <c r="F14"/>
  <c r="G14"/>
  <c r="F13"/>
  <c r="G13"/>
  <c r="F12"/>
  <c r="G12"/>
  <c r="F11"/>
  <c r="G11"/>
  <c r="F10"/>
  <c r="G10"/>
  <c r="U9"/>
  <c r="U10"/>
  <c r="U11"/>
  <c r="U12"/>
  <c r="U13"/>
  <c r="U14"/>
  <c r="U15"/>
  <c r="U16"/>
  <c r="S9"/>
  <c r="S10"/>
  <c r="S11"/>
  <c r="S12"/>
  <c r="S13"/>
  <c r="S14"/>
  <c r="S15"/>
  <c r="S16"/>
  <c r="Q9"/>
  <c r="Q10"/>
  <c r="Q11"/>
  <c r="Q12"/>
  <c r="Q13"/>
  <c r="Q14"/>
  <c r="Q15"/>
  <c r="Q16"/>
  <c r="O9"/>
  <c r="O10"/>
  <c r="O11"/>
  <c r="O12"/>
  <c r="O13"/>
  <c r="O14"/>
  <c r="O15"/>
  <c r="O16"/>
  <c r="M9"/>
  <c r="M10"/>
  <c r="M11"/>
  <c r="M12"/>
  <c r="M13"/>
  <c r="M14"/>
  <c r="M15"/>
  <c r="M16"/>
  <c r="F9"/>
  <c r="P8"/>
  <c r="N8"/>
  <c r="L8"/>
  <c r="K8"/>
  <c r="K40"/>
  <c r="C8"/>
  <c r="F7"/>
  <c r="G7"/>
  <c r="F6"/>
  <c r="G6"/>
  <c r="F5"/>
  <c r="G5"/>
  <c r="F4"/>
  <c r="G4"/>
  <c r="U5"/>
  <c r="U6"/>
  <c r="U7"/>
  <c r="U8"/>
  <c r="S5"/>
  <c r="S6"/>
  <c r="S7"/>
  <c r="S8"/>
  <c r="Q5"/>
  <c r="Q6"/>
  <c r="Q7"/>
  <c r="Q8"/>
  <c r="M5"/>
  <c r="M6"/>
  <c r="M7"/>
  <c r="M8"/>
  <c r="B5"/>
  <c r="B6"/>
  <c r="B7"/>
  <c r="B9"/>
  <c r="B10"/>
  <c r="B11"/>
  <c r="B12"/>
  <c r="B13"/>
  <c r="B14"/>
  <c r="B15"/>
  <c r="B17"/>
  <c r="B18"/>
  <c r="B19"/>
  <c r="B20"/>
  <c r="B21"/>
  <c r="B22"/>
  <c r="B23"/>
  <c r="B25"/>
  <c r="B26"/>
  <c r="B27"/>
  <c r="B28"/>
  <c r="B29"/>
  <c r="B30"/>
  <c r="B31"/>
  <c r="B33"/>
  <c r="B34"/>
  <c r="B35"/>
  <c r="B36"/>
  <c r="T35" i="11"/>
  <c r="R35"/>
  <c r="P35"/>
  <c r="N35"/>
  <c r="L35"/>
  <c r="K35"/>
  <c r="C35"/>
  <c r="B36" i="15"/>
  <c r="T32" i="7"/>
  <c r="R32"/>
  <c r="P32"/>
  <c r="N32"/>
  <c r="L32"/>
  <c r="K32"/>
  <c r="C32"/>
  <c r="F31"/>
  <c r="G31" s="1"/>
  <c r="U34"/>
  <c r="S34"/>
  <c r="Q34"/>
  <c r="O34"/>
  <c r="F34"/>
  <c r="G34" s="1"/>
  <c r="C5" i="9"/>
  <c r="C6" s="1"/>
  <c r="F34"/>
  <c r="G34" s="1"/>
  <c r="U33" i="10"/>
  <c r="U34" s="1"/>
  <c r="U35" s="1"/>
  <c r="U36" s="1"/>
  <c r="U37" s="1"/>
  <c r="U38" s="1"/>
  <c r="U39" s="1"/>
  <c r="S33"/>
  <c r="S34" s="1"/>
  <c r="S35" s="1"/>
  <c r="S36" s="1"/>
  <c r="S37" s="1"/>
  <c r="S38" s="1"/>
  <c r="S39" s="1"/>
  <c r="Q33"/>
  <c r="Q34"/>
  <c r="Q35" s="1"/>
  <c r="Q36" s="1"/>
  <c r="Q37" s="1"/>
  <c r="Q38" s="1"/>
  <c r="Q39" s="1"/>
  <c r="O33"/>
  <c r="O34" s="1"/>
  <c r="O35" s="1"/>
  <c r="O36" s="1"/>
  <c r="O37" s="1"/>
  <c r="O38" s="1"/>
  <c r="O39" s="1"/>
  <c r="M33"/>
  <c r="M34" s="1"/>
  <c r="M35" s="1"/>
  <c r="M36" s="1"/>
  <c r="M37" s="1"/>
  <c r="M38" s="1"/>
  <c r="M39" s="1"/>
  <c r="F33"/>
  <c r="G33" s="1"/>
  <c r="F34" i="12"/>
  <c r="G34"/>
  <c r="T33" i="13"/>
  <c r="R33"/>
  <c r="P33"/>
  <c r="N33"/>
  <c r="L33"/>
  <c r="K33"/>
  <c r="C33"/>
  <c r="F32"/>
  <c r="G32"/>
  <c r="F32" i="5"/>
  <c r="G32"/>
  <c r="F33" i="6"/>
  <c r="T34" i="4"/>
  <c r="R34"/>
  <c r="P34"/>
  <c r="N34"/>
  <c r="L34"/>
  <c r="K34"/>
  <c r="C34"/>
  <c r="F33"/>
  <c r="G33"/>
  <c r="F33" i="1"/>
  <c r="G33"/>
  <c r="F34"/>
  <c r="G34"/>
  <c r="C3" i="16"/>
  <c r="D3"/>
  <c r="B4"/>
  <c r="A5"/>
  <c r="A6"/>
  <c r="O7" i="1"/>
  <c r="O8"/>
  <c r="O9"/>
  <c r="O10"/>
  <c r="O11"/>
  <c r="O12"/>
  <c r="O13"/>
  <c r="O14"/>
  <c r="U33" i="7"/>
  <c r="S33"/>
  <c r="Q33"/>
  <c r="O33"/>
  <c r="M33"/>
  <c r="M34" s="1"/>
  <c r="M35" s="1"/>
  <c r="M36" s="1"/>
  <c r="M37" s="1"/>
  <c r="U25"/>
  <c r="U26" s="1"/>
  <c r="U27" s="1"/>
  <c r="U28" s="1"/>
  <c r="U29" s="1"/>
  <c r="U30" s="1"/>
  <c r="U31" s="1"/>
  <c r="U32" s="1"/>
  <c r="S25"/>
  <c r="S26" s="1"/>
  <c r="S27" s="1"/>
  <c r="S28" s="1"/>
  <c r="S29" s="1"/>
  <c r="S30" s="1"/>
  <c r="S31" s="1"/>
  <c r="S32" s="1"/>
  <c r="Q25"/>
  <c r="Q26" s="1"/>
  <c r="Q27" s="1"/>
  <c r="Q28" s="1"/>
  <c r="Q29" s="1"/>
  <c r="Q30" s="1"/>
  <c r="Q31" s="1"/>
  <c r="Q32" s="1"/>
  <c r="O25"/>
  <c r="O26" s="1"/>
  <c r="O27" s="1"/>
  <c r="O28" s="1"/>
  <c r="O29" s="1"/>
  <c r="O30" s="1"/>
  <c r="O31" s="1"/>
  <c r="O32" s="1"/>
  <c r="M25"/>
  <c r="M26" s="1"/>
  <c r="M27" s="1"/>
  <c r="M28" s="1"/>
  <c r="M29" s="1"/>
  <c r="M30" s="1"/>
  <c r="M31" s="1"/>
  <c r="M32" s="1"/>
  <c r="U17"/>
  <c r="U18" s="1"/>
  <c r="U19" s="1"/>
  <c r="U20" s="1"/>
  <c r="U21" s="1"/>
  <c r="U22" s="1"/>
  <c r="U23" s="1"/>
  <c r="U24" s="1"/>
  <c r="S17"/>
  <c r="S18" s="1"/>
  <c r="S19" s="1"/>
  <c r="S20" s="1"/>
  <c r="S21" s="1"/>
  <c r="S22" s="1"/>
  <c r="S23" s="1"/>
  <c r="S24" s="1"/>
  <c r="Q17"/>
  <c r="Q18" s="1"/>
  <c r="Q19" s="1"/>
  <c r="Q20" s="1"/>
  <c r="Q21" s="1"/>
  <c r="Q22" s="1"/>
  <c r="Q23" s="1"/>
  <c r="Q24" s="1"/>
  <c r="O17"/>
  <c r="O18" s="1"/>
  <c r="O19" s="1"/>
  <c r="O20" s="1"/>
  <c r="O21" s="1"/>
  <c r="O22" s="1"/>
  <c r="O23" s="1"/>
  <c r="O24" s="1"/>
  <c r="M17"/>
  <c r="M18" s="1"/>
  <c r="M19" s="1"/>
  <c r="M20" s="1"/>
  <c r="M21" s="1"/>
  <c r="M22" s="1"/>
  <c r="M23" s="1"/>
  <c r="M24" s="1"/>
  <c r="U9"/>
  <c r="U10" s="1"/>
  <c r="U11" s="1"/>
  <c r="U12" s="1"/>
  <c r="U13" s="1"/>
  <c r="U14" s="1"/>
  <c r="U15" s="1"/>
  <c r="U16" s="1"/>
  <c r="S9"/>
  <c r="S10" s="1"/>
  <c r="S11" s="1"/>
  <c r="S12" s="1"/>
  <c r="S13" s="1"/>
  <c r="S14" s="1"/>
  <c r="S15" s="1"/>
  <c r="S16" s="1"/>
  <c r="Q9"/>
  <c r="Q10" s="1"/>
  <c r="Q11" s="1"/>
  <c r="Q12" s="1"/>
  <c r="Q13" s="1"/>
  <c r="Q14" s="1"/>
  <c r="Q15" s="1"/>
  <c r="Q16" s="1"/>
  <c r="O9"/>
  <c r="O10" s="1"/>
  <c r="O11" s="1"/>
  <c r="O12" s="1"/>
  <c r="O13" s="1"/>
  <c r="O14" s="1"/>
  <c r="O15" s="1"/>
  <c r="O16" s="1"/>
  <c r="M9"/>
  <c r="M10" s="1"/>
  <c r="M11" s="1"/>
  <c r="M12" s="1"/>
  <c r="M13" s="1"/>
  <c r="M14" s="1"/>
  <c r="M15" s="1"/>
  <c r="M16" s="1"/>
  <c r="O5"/>
  <c r="O6" s="1"/>
  <c r="U27" i="8"/>
  <c r="U28" s="1"/>
  <c r="U29" s="1"/>
  <c r="U30" s="1"/>
  <c r="U31" s="1"/>
  <c r="U32" s="1"/>
  <c r="U33" s="1"/>
  <c r="U34" s="1"/>
  <c r="S27"/>
  <c r="S28" s="1"/>
  <c r="S29" s="1"/>
  <c r="S30" s="1"/>
  <c r="S31" s="1"/>
  <c r="S32" s="1"/>
  <c r="S33" s="1"/>
  <c r="S34" s="1"/>
  <c r="Q27"/>
  <c r="Q28" s="1"/>
  <c r="Q29" s="1"/>
  <c r="Q30" s="1"/>
  <c r="Q31" s="1"/>
  <c r="Q32" s="1"/>
  <c r="Q33" s="1"/>
  <c r="Q34" s="1"/>
  <c r="O27"/>
  <c r="O28" s="1"/>
  <c r="O29" s="1"/>
  <c r="O30" s="1"/>
  <c r="O31" s="1"/>
  <c r="O32" s="1"/>
  <c r="O33" s="1"/>
  <c r="O34" s="1"/>
  <c r="M27"/>
  <c r="M28" s="1"/>
  <c r="M29" s="1"/>
  <c r="M30" s="1"/>
  <c r="M31" s="1"/>
  <c r="M32" s="1"/>
  <c r="M33" s="1"/>
  <c r="M34" s="1"/>
  <c r="U19"/>
  <c r="U20" s="1"/>
  <c r="U21" s="1"/>
  <c r="U22" s="1"/>
  <c r="U23" s="1"/>
  <c r="U24" s="1"/>
  <c r="U25" s="1"/>
  <c r="U26" s="1"/>
  <c r="S19"/>
  <c r="S20" s="1"/>
  <c r="S21" s="1"/>
  <c r="S22" s="1"/>
  <c r="S23" s="1"/>
  <c r="S24" s="1"/>
  <c r="S25" s="1"/>
  <c r="S26" s="1"/>
  <c r="Q19"/>
  <c r="Q20" s="1"/>
  <c r="Q21" s="1"/>
  <c r="Q22" s="1"/>
  <c r="Q23" s="1"/>
  <c r="Q24" s="1"/>
  <c r="Q25" s="1"/>
  <c r="Q26" s="1"/>
  <c r="O19"/>
  <c r="O20" s="1"/>
  <c r="O21" s="1"/>
  <c r="O22" s="1"/>
  <c r="O23" s="1"/>
  <c r="O24" s="1"/>
  <c r="O25" s="1"/>
  <c r="O26" s="1"/>
  <c r="M19"/>
  <c r="M20" s="1"/>
  <c r="M21" s="1"/>
  <c r="M22" s="1"/>
  <c r="M23" s="1"/>
  <c r="M24" s="1"/>
  <c r="M25" s="1"/>
  <c r="M26" s="1"/>
  <c r="U11"/>
  <c r="U12" s="1"/>
  <c r="U13" s="1"/>
  <c r="U14" s="1"/>
  <c r="U15" s="1"/>
  <c r="U16" s="1"/>
  <c r="U17" s="1"/>
  <c r="U18" s="1"/>
  <c r="S11"/>
  <c r="S12" s="1"/>
  <c r="S13" s="1"/>
  <c r="S14" s="1"/>
  <c r="S15" s="1"/>
  <c r="S16" s="1"/>
  <c r="S17" s="1"/>
  <c r="S18" s="1"/>
  <c r="Q11"/>
  <c r="Q12" s="1"/>
  <c r="Q13" s="1"/>
  <c r="Q14" s="1"/>
  <c r="Q15" s="1"/>
  <c r="Q16" s="1"/>
  <c r="Q17" s="1"/>
  <c r="Q18" s="1"/>
  <c r="O11"/>
  <c r="O12" s="1"/>
  <c r="O13" s="1"/>
  <c r="O14" s="1"/>
  <c r="O15" s="1"/>
  <c r="O16" s="1"/>
  <c r="O17" s="1"/>
  <c r="O18" s="1"/>
  <c r="M11"/>
  <c r="M12" s="1"/>
  <c r="M13" s="1"/>
  <c r="M14" s="1"/>
  <c r="M15" s="1"/>
  <c r="M16" s="1"/>
  <c r="M17" s="1"/>
  <c r="M18" s="1"/>
  <c r="S31" i="9"/>
  <c r="S32" s="1"/>
  <c r="S33" s="1"/>
  <c r="S34" s="1"/>
  <c r="Q31"/>
  <c r="Q32" s="1"/>
  <c r="Q33" s="1"/>
  <c r="Q34" s="1"/>
  <c r="O31"/>
  <c r="O32" s="1"/>
  <c r="O33" s="1"/>
  <c r="O34" s="1"/>
  <c r="M31"/>
  <c r="M32" s="1"/>
  <c r="M33" s="1"/>
  <c r="M34" s="1"/>
  <c r="U23"/>
  <c r="U24" s="1"/>
  <c r="U25" s="1"/>
  <c r="U26" s="1"/>
  <c r="U27" s="1"/>
  <c r="U28" s="1"/>
  <c r="U29" s="1"/>
  <c r="U30" s="1"/>
  <c r="S23"/>
  <c r="S24" s="1"/>
  <c r="S25" s="1"/>
  <c r="S26" s="1"/>
  <c r="S27" s="1"/>
  <c r="S28" s="1"/>
  <c r="S29" s="1"/>
  <c r="S30" s="1"/>
  <c r="Q23"/>
  <c r="Q24" s="1"/>
  <c r="Q25" s="1"/>
  <c r="Q26" s="1"/>
  <c r="Q27" s="1"/>
  <c r="Q28" s="1"/>
  <c r="Q29" s="1"/>
  <c r="Q30" s="1"/>
  <c r="O23"/>
  <c r="O24" s="1"/>
  <c r="O25" s="1"/>
  <c r="O26" s="1"/>
  <c r="O27" s="1"/>
  <c r="O28" s="1"/>
  <c r="O29" s="1"/>
  <c r="O30" s="1"/>
  <c r="M23"/>
  <c r="M24" s="1"/>
  <c r="M25" s="1"/>
  <c r="M26" s="1"/>
  <c r="M27" s="1"/>
  <c r="M28" s="1"/>
  <c r="M29" s="1"/>
  <c r="M30" s="1"/>
  <c r="U15"/>
  <c r="U16" s="1"/>
  <c r="U17" s="1"/>
  <c r="U18" s="1"/>
  <c r="U19" s="1"/>
  <c r="U20" s="1"/>
  <c r="U21" s="1"/>
  <c r="U22" s="1"/>
  <c r="S15"/>
  <c r="S16" s="1"/>
  <c r="S17" s="1"/>
  <c r="S18" s="1"/>
  <c r="S19" s="1"/>
  <c r="S20" s="1"/>
  <c r="S21" s="1"/>
  <c r="S22" s="1"/>
  <c r="Q15"/>
  <c r="Q16" s="1"/>
  <c r="Q17" s="1"/>
  <c r="Q18" s="1"/>
  <c r="Q19" s="1"/>
  <c r="Q20" s="1"/>
  <c r="Q21" s="1"/>
  <c r="Q22" s="1"/>
  <c r="O15"/>
  <c r="O16" s="1"/>
  <c r="O17" s="1"/>
  <c r="O18" s="1"/>
  <c r="O19" s="1"/>
  <c r="O20" s="1"/>
  <c r="O21" s="1"/>
  <c r="O22" s="1"/>
  <c r="M15"/>
  <c r="M16" s="1"/>
  <c r="M17" s="1"/>
  <c r="M18" s="1"/>
  <c r="M19" s="1"/>
  <c r="M20" s="1"/>
  <c r="M21" s="1"/>
  <c r="M22" s="1"/>
  <c r="U7"/>
  <c r="U8" s="1"/>
  <c r="U9" s="1"/>
  <c r="U10" s="1"/>
  <c r="U11" s="1"/>
  <c r="U12" s="1"/>
  <c r="U13" s="1"/>
  <c r="U14" s="1"/>
  <c r="S7"/>
  <c r="S8" s="1"/>
  <c r="S9" s="1"/>
  <c r="S10" s="1"/>
  <c r="S11" s="1"/>
  <c r="S12" s="1"/>
  <c r="S13" s="1"/>
  <c r="S14" s="1"/>
  <c r="Q7"/>
  <c r="Q8" s="1"/>
  <c r="Q9" s="1"/>
  <c r="Q10" s="1"/>
  <c r="Q11" s="1"/>
  <c r="Q12" s="1"/>
  <c r="Q13" s="1"/>
  <c r="Q14" s="1"/>
  <c r="O7"/>
  <c r="O8" s="1"/>
  <c r="O9" s="1"/>
  <c r="O10" s="1"/>
  <c r="O11" s="1"/>
  <c r="O12" s="1"/>
  <c r="O13" s="1"/>
  <c r="O14" s="1"/>
  <c r="M7"/>
  <c r="M8" s="1"/>
  <c r="M9" s="1"/>
  <c r="M10" s="1"/>
  <c r="M11" s="1"/>
  <c r="M12" s="1"/>
  <c r="M13" s="1"/>
  <c r="M14" s="1"/>
  <c r="U5"/>
  <c r="U17" i="10"/>
  <c r="U18" s="1"/>
  <c r="U19" s="1"/>
  <c r="U20" s="1"/>
  <c r="U21" s="1"/>
  <c r="U22" s="1"/>
  <c r="U23" s="1"/>
  <c r="U24" s="1"/>
  <c r="S17"/>
  <c r="S18" s="1"/>
  <c r="S19" s="1"/>
  <c r="S20" s="1"/>
  <c r="S21" s="1"/>
  <c r="S22" s="1"/>
  <c r="S23" s="1"/>
  <c r="S24" s="1"/>
  <c r="Q17"/>
  <c r="Q18" s="1"/>
  <c r="Q19" s="1"/>
  <c r="Q20" s="1"/>
  <c r="Q21" s="1"/>
  <c r="Q22" s="1"/>
  <c r="Q23" s="1"/>
  <c r="Q24" s="1"/>
  <c r="O17"/>
  <c r="O18" s="1"/>
  <c r="O19" s="1"/>
  <c r="O20" s="1"/>
  <c r="O21" s="1"/>
  <c r="O22" s="1"/>
  <c r="O23" s="1"/>
  <c r="O24" s="1"/>
  <c r="M17"/>
  <c r="M18" s="1"/>
  <c r="M19" s="1"/>
  <c r="M20" s="1"/>
  <c r="M21" s="1"/>
  <c r="M22" s="1"/>
  <c r="M23" s="1"/>
  <c r="M24" s="1"/>
  <c r="U9"/>
  <c r="U10" s="1"/>
  <c r="U11" s="1"/>
  <c r="U12" s="1"/>
  <c r="U13" s="1"/>
  <c r="U14" s="1"/>
  <c r="U15" s="1"/>
  <c r="U16" s="1"/>
  <c r="S9"/>
  <c r="S10" s="1"/>
  <c r="S11" s="1"/>
  <c r="S12" s="1"/>
  <c r="S13" s="1"/>
  <c r="S14" s="1"/>
  <c r="S15" s="1"/>
  <c r="S16" s="1"/>
  <c r="Q9"/>
  <c r="Q10" s="1"/>
  <c r="Q11" s="1"/>
  <c r="Q12" s="1"/>
  <c r="Q13" s="1"/>
  <c r="Q14" s="1"/>
  <c r="Q15" s="1"/>
  <c r="Q16" s="1"/>
  <c r="O9"/>
  <c r="O10" s="1"/>
  <c r="O11" s="1"/>
  <c r="O12" s="1"/>
  <c r="O13" s="1"/>
  <c r="O14" s="1"/>
  <c r="O15" s="1"/>
  <c r="O16" s="1"/>
  <c r="M9"/>
  <c r="M10" s="1"/>
  <c r="M11" s="1"/>
  <c r="M12" s="1"/>
  <c r="M13" s="1"/>
  <c r="M14" s="1"/>
  <c r="M15" s="1"/>
  <c r="M16" s="1"/>
  <c r="S5"/>
  <c r="S6" s="1"/>
  <c r="Q10" i="11"/>
  <c r="U28"/>
  <c r="U29"/>
  <c r="U30"/>
  <c r="U31"/>
  <c r="U32"/>
  <c r="U33"/>
  <c r="U34"/>
  <c r="U35"/>
  <c r="S28"/>
  <c r="S29"/>
  <c r="S30"/>
  <c r="S31"/>
  <c r="S32"/>
  <c r="S33"/>
  <c r="S34"/>
  <c r="S35"/>
  <c r="Q28"/>
  <c r="Q29"/>
  <c r="Q30"/>
  <c r="Q31"/>
  <c r="Q32"/>
  <c r="Q33"/>
  <c r="Q34"/>
  <c r="Q35"/>
  <c r="O28"/>
  <c r="O29"/>
  <c r="O30"/>
  <c r="O31"/>
  <c r="O32"/>
  <c r="O33"/>
  <c r="O34"/>
  <c r="O35"/>
  <c r="M28"/>
  <c r="M29"/>
  <c r="M30"/>
  <c r="M31"/>
  <c r="M32"/>
  <c r="M33"/>
  <c r="M34"/>
  <c r="M35"/>
  <c r="U20"/>
  <c r="U21"/>
  <c r="U22"/>
  <c r="U23"/>
  <c r="U24"/>
  <c r="U25"/>
  <c r="U26"/>
  <c r="U27"/>
  <c r="S20"/>
  <c r="S21"/>
  <c r="S22"/>
  <c r="S23"/>
  <c r="S24"/>
  <c r="S25"/>
  <c r="S26"/>
  <c r="S27"/>
  <c r="Q20"/>
  <c r="Q21"/>
  <c r="Q22"/>
  <c r="Q23"/>
  <c r="Q24"/>
  <c r="Q25"/>
  <c r="Q26"/>
  <c r="Q27"/>
  <c r="O20"/>
  <c r="O21"/>
  <c r="O22"/>
  <c r="O23"/>
  <c r="O24"/>
  <c r="O25"/>
  <c r="O26"/>
  <c r="O27"/>
  <c r="M20"/>
  <c r="M21"/>
  <c r="M22"/>
  <c r="M23"/>
  <c r="M24"/>
  <c r="M25"/>
  <c r="M26"/>
  <c r="M27"/>
  <c r="U14"/>
  <c r="U15"/>
  <c r="U16"/>
  <c r="U17"/>
  <c r="U18"/>
  <c r="U19"/>
  <c r="S14"/>
  <c r="S15"/>
  <c r="S16"/>
  <c r="S17"/>
  <c r="S18"/>
  <c r="S19"/>
  <c r="Q14"/>
  <c r="Q15"/>
  <c r="Q16"/>
  <c r="Q17"/>
  <c r="Q18"/>
  <c r="Q19"/>
  <c r="O14"/>
  <c r="O15"/>
  <c r="O16"/>
  <c r="O17"/>
  <c r="O18"/>
  <c r="O19"/>
  <c r="M14"/>
  <c r="M15"/>
  <c r="M16"/>
  <c r="M17"/>
  <c r="M18"/>
  <c r="M19"/>
  <c r="S32" i="12"/>
  <c r="S33"/>
  <c r="S34"/>
  <c r="S35"/>
  <c r="S36"/>
  <c r="S37"/>
  <c r="S38"/>
  <c r="S39"/>
  <c r="Q32"/>
  <c r="Q33"/>
  <c r="Q34"/>
  <c r="Q35"/>
  <c r="Q36"/>
  <c r="Q37"/>
  <c r="Q38"/>
  <c r="Q39"/>
  <c r="O32"/>
  <c r="O33"/>
  <c r="O34"/>
  <c r="O35"/>
  <c r="O36"/>
  <c r="O37"/>
  <c r="O38"/>
  <c r="O39"/>
  <c r="M32"/>
  <c r="M33"/>
  <c r="M34"/>
  <c r="M35"/>
  <c r="M36"/>
  <c r="M37"/>
  <c r="M38"/>
  <c r="M39"/>
  <c r="U24"/>
  <c r="U25"/>
  <c r="U26"/>
  <c r="U27"/>
  <c r="U28"/>
  <c r="U29"/>
  <c r="U30"/>
  <c r="U31"/>
  <c r="S24"/>
  <c r="S25"/>
  <c r="S26"/>
  <c r="S27"/>
  <c r="S28"/>
  <c r="S29"/>
  <c r="S30"/>
  <c r="S31"/>
  <c r="Q24"/>
  <c r="Q25"/>
  <c r="Q26"/>
  <c r="Q27"/>
  <c r="Q28"/>
  <c r="Q29"/>
  <c r="Q30"/>
  <c r="Q31"/>
  <c r="O24"/>
  <c r="O25"/>
  <c r="O26"/>
  <c r="O27"/>
  <c r="O28"/>
  <c r="O29"/>
  <c r="O30"/>
  <c r="O31"/>
  <c r="M24"/>
  <c r="M25"/>
  <c r="M26"/>
  <c r="M27"/>
  <c r="M28"/>
  <c r="M29"/>
  <c r="M30"/>
  <c r="M31"/>
  <c r="U16"/>
  <c r="U17"/>
  <c r="U18"/>
  <c r="U19"/>
  <c r="U20" s="1"/>
  <c r="U21" s="1"/>
  <c r="U22" s="1"/>
  <c r="U23" s="1"/>
  <c r="T42" s="1"/>
  <c r="T41" s="1"/>
  <c r="S16"/>
  <c r="S17"/>
  <c r="S18"/>
  <c r="S19"/>
  <c r="S20"/>
  <c r="S21"/>
  <c r="S22"/>
  <c r="S23"/>
  <c r="Q16"/>
  <c r="Q17"/>
  <c r="Q18"/>
  <c r="Q19"/>
  <c r="Q20"/>
  <c r="Q21"/>
  <c r="Q22"/>
  <c r="Q23"/>
  <c r="O16"/>
  <c r="O17"/>
  <c r="O18"/>
  <c r="O19"/>
  <c r="O20"/>
  <c r="O21"/>
  <c r="O22"/>
  <c r="O23"/>
  <c r="M16"/>
  <c r="M17"/>
  <c r="M18"/>
  <c r="M19"/>
  <c r="M20"/>
  <c r="M21"/>
  <c r="M22"/>
  <c r="M23"/>
  <c r="U8"/>
  <c r="U9"/>
  <c r="U10"/>
  <c r="U11"/>
  <c r="U12"/>
  <c r="U13"/>
  <c r="U14"/>
  <c r="U15"/>
  <c r="S8"/>
  <c r="S9"/>
  <c r="S10"/>
  <c r="S11"/>
  <c r="S12"/>
  <c r="S13"/>
  <c r="S14"/>
  <c r="S15"/>
  <c r="Q8"/>
  <c r="Q9"/>
  <c r="Q10"/>
  <c r="Q11"/>
  <c r="Q12"/>
  <c r="Q13"/>
  <c r="Q14"/>
  <c r="Q15"/>
  <c r="O8"/>
  <c r="O9"/>
  <c r="O10"/>
  <c r="O11"/>
  <c r="O12"/>
  <c r="O13"/>
  <c r="O14"/>
  <c r="O15"/>
  <c r="M8"/>
  <c r="M9"/>
  <c r="M10"/>
  <c r="M11"/>
  <c r="M12"/>
  <c r="M13"/>
  <c r="M14"/>
  <c r="M15"/>
  <c r="U5"/>
  <c r="U6"/>
  <c r="S5"/>
  <c r="S6"/>
  <c r="Q5"/>
  <c r="Q6"/>
  <c r="O5"/>
  <c r="O6"/>
  <c r="M5"/>
  <c r="M6"/>
  <c r="S26" i="13"/>
  <c r="S27"/>
  <c r="S28"/>
  <c r="S29"/>
  <c r="S30"/>
  <c r="S31"/>
  <c r="S32"/>
  <c r="S33"/>
  <c r="Q26"/>
  <c r="Q27"/>
  <c r="Q28"/>
  <c r="Q29"/>
  <c r="Q30"/>
  <c r="Q31"/>
  <c r="Q32"/>
  <c r="Q33"/>
  <c r="O26"/>
  <c r="O27"/>
  <c r="O28"/>
  <c r="O29"/>
  <c r="O30"/>
  <c r="O31"/>
  <c r="O32"/>
  <c r="O33"/>
  <c r="M26"/>
  <c r="M27"/>
  <c r="M28"/>
  <c r="M29"/>
  <c r="M30"/>
  <c r="M31"/>
  <c r="M32"/>
  <c r="M33"/>
  <c r="U18"/>
  <c r="U19"/>
  <c r="U20"/>
  <c r="U21"/>
  <c r="U22"/>
  <c r="U23"/>
  <c r="U24"/>
  <c r="U25"/>
  <c r="S18"/>
  <c r="S19"/>
  <c r="S20"/>
  <c r="S21"/>
  <c r="S22"/>
  <c r="S23"/>
  <c r="S24"/>
  <c r="S25"/>
  <c r="Q18"/>
  <c r="Q19"/>
  <c r="Q20"/>
  <c r="Q21"/>
  <c r="Q22"/>
  <c r="Q23"/>
  <c r="Q24"/>
  <c r="Q25"/>
  <c r="O18"/>
  <c r="O19"/>
  <c r="O20"/>
  <c r="O21"/>
  <c r="O22"/>
  <c r="O23"/>
  <c r="O24"/>
  <c r="O25"/>
  <c r="M18"/>
  <c r="M19"/>
  <c r="M20"/>
  <c r="M21"/>
  <c r="M22"/>
  <c r="M23"/>
  <c r="M24"/>
  <c r="M25"/>
  <c r="U10"/>
  <c r="U11"/>
  <c r="U12"/>
  <c r="U13"/>
  <c r="U14"/>
  <c r="U15"/>
  <c r="U16"/>
  <c r="U17"/>
  <c r="S10"/>
  <c r="S11"/>
  <c r="S12"/>
  <c r="S13"/>
  <c r="S14"/>
  <c r="S15"/>
  <c r="S16"/>
  <c r="S17"/>
  <c r="Q10"/>
  <c r="Q11"/>
  <c r="Q12"/>
  <c r="Q13"/>
  <c r="Q14"/>
  <c r="Q15"/>
  <c r="Q16"/>
  <c r="Q17"/>
  <c r="O10"/>
  <c r="O11"/>
  <c r="O12"/>
  <c r="O13"/>
  <c r="O14"/>
  <c r="O15"/>
  <c r="O16"/>
  <c r="O17"/>
  <c r="M10"/>
  <c r="M11"/>
  <c r="M12"/>
  <c r="M13"/>
  <c r="M14"/>
  <c r="M15"/>
  <c r="M16"/>
  <c r="M17"/>
  <c r="U5"/>
  <c r="U6"/>
  <c r="U7"/>
  <c r="U8"/>
  <c r="S5"/>
  <c r="S6"/>
  <c r="S7"/>
  <c r="S8"/>
  <c r="Q5"/>
  <c r="Q6"/>
  <c r="Q7"/>
  <c r="Q8"/>
  <c r="O5"/>
  <c r="O6"/>
  <c r="O7"/>
  <c r="O8"/>
  <c r="M5"/>
  <c r="M6"/>
  <c r="M7"/>
  <c r="M8"/>
  <c r="S28" i="5"/>
  <c r="S29"/>
  <c r="S30"/>
  <c r="S31"/>
  <c r="S32"/>
  <c r="S33"/>
  <c r="S34"/>
  <c r="S35"/>
  <c r="Q28"/>
  <c r="Q29"/>
  <c r="Q30"/>
  <c r="Q31"/>
  <c r="Q32"/>
  <c r="Q33"/>
  <c r="Q34"/>
  <c r="Q35"/>
  <c r="O28"/>
  <c r="O29"/>
  <c r="O30"/>
  <c r="O31"/>
  <c r="O32"/>
  <c r="O33"/>
  <c r="O34"/>
  <c r="O35"/>
  <c r="M28"/>
  <c r="M29"/>
  <c r="M30"/>
  <c r="M31"/>
  <c r="M32"/>
  <c r="M33"/>
  <c r="M34"/>
  <c r="M35"/>
  <c r="U20"/>
  <c r="U21"/>
  <c r="U22"/>
  <c r="U23"/>
  <c r="U24"/>
  <c r="U25"/>
  <c r="U26"/>
  <c r="U27"/>
  <c r="S20"/>
  <c r="S21"/>
  <c r="S22"/>
  <c r="S23"/>
  <c r="S24"/>
  <c r="S25"/>
  <c r="S26"/>
  <c r="S27"/>
  <c r="Q20"/>
  <c r="Q21"/>
  <c r="Q22"/>
  <c r="Q23"/>
  <c r="Q24"/>
  <c r="Q25"/>
  <c r="Q26"/>
  <c r="Q27"/>
  <c r="O20"/>
  <c r="O21"/>
  <c r="O22"/>
  <c r="O23"/>
  <c r="O24"/>
  <c r="O25"/>
  <c r="O26"/>
  <c r="O27"/>
  <c r="M20"/>
  <c r="M21"/>
  <c r="M22"/>
  <c r="M23"/>
  <c r="M24"/>
  <c r="M25"/>
  <c r="M26"/>
  <c r="M27"/>
  <c r="U12"/>
  <c r="U13"/>
  <c r="U14"/>
  <c r="U15"/>
  <c r="U16"/>
  <c r="U17"/>
  <c r="U18"/>
  <c r="U19"/>
  <c r="S12"/>
  <c r="S13"/>
  <c r="S14"/>
  <c r="S15"/>
  <c r="S16"/>
  <c r="S17"/>
  <c r="S18"/>
  <c r="S19"/>
  <c r="Q12"/>
  <c r="Q13"/>
  <c r="Q14"/>
  <c r="Q15"/>
  <c r="Q16"/>
  <c r="Q17"/>
  <c r="Q18"/>
  <c r="Q19"/>
  <c r="O12"/>
  <c r="O13"/>
  <c r="O14"/>
  <c r="O15"/>
  <c r="O16"/>
  <c r="O17"/>
  <c r="O18"/>
  <c r="O19"/>
  <c r="M12"/>
  <c r="M13"/>
  <c r="M14"/>
  <c r="M15"/>
  <c r="M16"/>
  <c r="M17"/>
  <c r="M18"/>
  <c r="M19"/>
  <c r="U4"/>
  <c r="U5"/>
  <c r="U6"/>
  <c r="U7"/>
  <c r="U8"/>
  <c r="U9"/>
  <c r="U10"/>
  <c r="U11"/>
  <c r="S4"/>
  <c r="S5"/>
  <c r="S6"/>
  <c r="S7"/>
  <c r="S8"/>
  <c r="S9"/>
  <c r="S10"/>
  <c r="S11"/>
  <c r="Q4"/>
  <c r="Q5"/>
  <c r="Q6"/>
  <c r="Q7"/>
  <c r="Q8"/>
  <c r="Q9"/>
  <c r="Q10"/>
  <c r="Q11"/>
  <c r="O4"/>
  <c r="O5"/>
  <c r="O6"/>
  <c r="O7"/>
  <c r="O8"/>
  <c r="O9"/>
  <c r="O10"/>
  <c r="O11"/>
  <c r="M4"/>
  <c r="M5"/>
  <c r="M6"/>
  <c r="M7"/>
  <c r="M8"/>
  <c r="M9"/>
  <c r="M10"/>
  <c r="M11"/>
  <c r="U32" i="6"/>
  <c r="U33"/>
  <c r="U34"/>
  <c r="U35"/>
  <c r="U36"/>
  <c r="U37"/>
  <c r="S32"/>
  <c r="S33"/>
  <c r="S34"/>
  <c r="S35"/>
  <c r="S36"/>
  <c r="S37"/>
  <c r="Q32"/>
  <c r="Q33"/>
  <c r="Q34"/>
  <c r="Q35"/>
  <c r="Q36"/>
  <c r="Q37"/>
  <c r="O32"/>
  <c r="O33"/>
  <c r="O34"/>
  <c r="O35"/>
  <c r="O36"/>
  <c r="O37"/>
  <c r="M32"/>
  <c r="M33"/>
  <c r="M34"/>
  <c r="M35"/>
  <c r="M36"/>
  <c r="M37"/>
  <c r="U24"/>
  <c r="U25"/>
  <c r="U26"/>
  <c r="U27"/>
  <c r="U28"/>
  <c r="U29"/>
  <c r="U30"/>
  <c r="U31"/>
  <c r="S24"/>
  <c r="S25"/>
  <c r="S26"/>
  <c r="S27"/>
  <c r="S28"/>
  <c r="S29"/>
  <c r="S30"/>
  <c r="S31"/>
  <c r="Q24"/>
  <c r="Q25"/>
  <c r="Q26"/>
  <c r="Q27"/>
  <c r="Q28"/>
  <c r="Q29"/>
  <c r="Q30"/>
  <c r="Q31"/>
  <c r="O24"/>
  <c r="O25"/>
  <c r="O26"/>
  <c r="O27"/>
  <c r="O28"/>
  <c r="O29"/>
  <c r="O30"/>
  <c r="O31"/>
  <c r="M24"/>
  <c r="M25"/>
  <c r="M26"/>
  <c r="M27"/>
  <c r="M28"/>
  <c r="M29"/>
  <c r="M30"/>
  <c r="M31"/>
  <c r="U16"/>
  <c r="U17"/>
  <c r="U18"/>
  <c r="U19"/>
  <c r="U20"/>
  <c r="U21"/>
  <c r="U22"/>
  <c r="U23"/>
  <c r="S16"/>
  <c r="S17"/>
  <c r="S18"/>
  <c r="S19"/>
  <c r="S20"/>
  <c r="S21"/>
  <c r="S22"/>
  <c r="S23"/>
  <c r="Q16"/>
  <c r="Q17"/>
  <c r="Q18"/>
  <c r="Q19"/>
  <c r="Q20"/>
  <c r="Q21"/>
  <c r="Q22"/>
  <c r="Q23"/>
  <c r="O16"/>
  <c r="O17"/>
  <c r="O18"/>
  <c r="O19"/>
  <c r="O20"/>
  <c r="O21"/>
  <c r="O22"/>
  <c r="O23"/>
  <c r="M16"/>
  <c r="M17"/>
  <c r="M18"/>
  <c r="M19"/>
  <c r="M20"/>
  <c r="M21"/>
  <c r="M22"/>
  <c r="M23"/>
  <c r="U8"/>
  <c r="U9"/>
  <c r="U10"/>
  <c r="U11"/>
  <c r="U12"/>
  <c r="U13"/>
  <c r="U14"/>
  <c r="U15"/>
  <c r="S8"/>
  <c r="S9"/>
  <c r="S10"/>
  <c r="S11"/>
  <c r="S12"/>
  <c r="S13"/>
  <c r="S14"/>
  <c r="S15"/>
  <c r="Q8"/>
  <c r="Q9"/>
  <c r="Q10"/>
  <c r="Q11"/>
  <c r="Q12"/>
  <c r="Q13"/>
  <c r="Q14"/>
  <c r="Q15"/>
  <c r="O8"/>
  <c r="O9"/>
  <c r="O10"/>
  <c r="O11"/>
  <c r="O12"/>
  <c r="O13"/>
  <c r="O14"/>
  <c r="O15"/>
  <c r="M8"/>
  <c r="M9"/>
  <c r="M10"/>
  <c r="M11"/>
  <c r="M12"/>
  <c r="M13"/>
  <c r="M14"/>
  <c r="M15"/>
  <c r="S5"/>
  <c r="S6"/>
  <c r="Q5"/>
  <c r="Q6"/>
  <c r="O5"/>
  <c r="O6"/>
  <c r="S27" i="4"/>
  <c r="S28"/>
  <c r="S29"/>
  <c r="S30"/>
  <c r="S31"/>
  <c r="S32"/>
  <c r="S33"/>
  <c r="S34"/>
  <c r="Q27"/>
  <c r="Q28"/>
  <c r="Q29"/>
  <c r="Q30"/>
  <c r="Q31"/>
  <c r="Q32"/>
  <c r="Q33"/>
  <c r="Q34"/>
  <c r="O27"/>
  <c r="O28"/>
  <c r="O29"/>
  <c r="O30"/>
  <c r="O31"/>
  <c r="O32"/>
  <c r="O33"/>
  <c r="O34"/>
  <c r="M27"/>
  <c r="M28"/>
  <c r="M29"/>
  <c r="M30"/>
  <c r="M31"/>
  <c r="M32"/>
  <c r="M33"/>
  <c r="M34"/>
  <c r="U19"/>
  <c r="U20"/>
  <c r="U21"/>
  <c r="U22"/>
  <c r="U23"/>
  <c r="U24"/>
  <c r="U25"/>
  <c r="U26"/>
  <c r="S19"/>
  <c r="S20"/>
  <c r="S21"/>
  <c r="S22"/>
  <c r="S23"/>
  <c r="S24"/>
  <c r="S25"/>
  <c r="S26"/>
  <c r="Q19"/>
  <c r="Q20"/>
  <c r="Q21"/>
  <c r="Q22"/>
  <c r="Q23"/>
  <c r="Q24"/>
  <c r="Q25"/>
  <c r="Q26"/>
  <c r="O19"/>
  <c r="O20"/>
  <c r="O21"/>
  <c r="O22"/>
  <c r="O23"/>
  <c r="O24"/>
  <c r="O25"/>
  <c r="O26"/>
  <c r="M19"/>
  <c r="M20"/>
  <c r="M21"/>
  <c r="M22"/>
  <c r="M23"/>
  <c r="M24"/>
  <c r="M25"/>
  <c r="M26"/>
  <c r="U11"/>
  <c r="U12"/>
  <c r="U13"/>
  <c r="U14"/>
  <c r="U15"/>
  <c r="U16"/>
  <c r="U17"/>
  <c r="U18"/>
  <c r="S11"/>
  <c r="S12"/>
  <c r="S13"/>
  <c r="S14"/>
  <c r="S15"/>
  <c r="S16"/>
  <c r="S17"/>
  <c r="S18"/>
  <c r="Q11"/>
  <c r="Q12"/>
  <c r="Q13"/>
  <c r="Q14"/>
  <c r="Q15"/>
  <c r="Q16"/>
  <c r="Q17"/>
  <c r="Q18"/>
  <c r="O11"/>
  <c r="O12"/>
  <c r="O13"/>
  <c r="O14"/>
  <c r="O15"/>
  <c r="O16"/>
  <c r="O17"/>
  <c r="O18"/>
  <c r="M11"/>
  <c r="M12"/>
  <c r="M13"/>
  <c r="M14"/>
  <c r="M15"/>
  <c r="M16"/>
  <c r="M17"/>
  <c r="M18"/>
  <c r="O5"/>
  <c r="O6"/>
  <c r="O7"/>
  <c r="O8"/>
  <c r="M5"/>
  <c r="M6"/>
  <c r="M7"/>
  <c r="M8"/>
  <c r="U27" i="2"/>
  <c r="U28"/>
  <c r="U29"/>
  <c r="U30"/>
  <c r="U31"/>
  <c r="U32"/>
  <c r="U33"/>
  <c r="U34"/>
  <c r="S27"/>
  <c r="S28"/>
  <c r="S29"/>
  <c r="S30"/>
  <c r="S31"/>
  <c r="S32"/>
  <c r="S33"/>
  <c r="S34"/>
  <c r="Q27"/>
  <c r="Q28"/>
  <c r="Q29"/>
  <c r="Q30"/>
  <c r="Q31"/>
  <c r="Q32"/>
  <c r="Q33"/>
  <c r="Q34"/>
  <c r="O27"/>
  <c r="O28"/>
  <c r="O29"/>
  <c r="O30"/>
  <c r="O31"/>
  <c r="O32"/>
  <c r="O33"/>
  <c r="O34"/>
  <c r="M27"/>
  <c r="M28"/>
  <c r="M29"/>
  <c r="M30"/>
  <c r="M31"/>
  <c r="M32"/>
  <c r="M33"/>
  <c r="M34"/>
  <c r="U19"/>
  <c r="U20"/>
  <c r="U21"/>
  <c r="U22"/>
  <c r="U23"/>
  <c r="U24"/>
  <c r="U25"/>
  <c r="U26"/>
  <c r="S19"/>
  <c r="S20"/>
  <c r="S21"/>
  <c r="S22"/>
  <c r="S23"/>
  <c r="S24"/>
  <c r="S25"/>
  <c r="S26"/>
  <c r="Q19"/>
  <c r="Q20"/>
  <c r="Q21"/>
  <c r="Q22"/>
  <c r="Q23"/>
  <c r="Q24"/>
  <c r="Q25"/>
  <c r="Q26"/>
  <c r="O19"/>
  <c r="O20"/>
  <c r="O21"/>
  <c r="O22"/>
  <c r="O23"/>
  <c r="O24"/>
  <c r="O25"/>
  <c r="O26"/>
  <c r="M19"/>
  <c r="M20"/>
  <c r="M21"/>
  <c r="M22"/>
  <c r="M23"/>
  <c r="M24"/>
  <c r="M25"/>
  <c r="M26"/>
  <c r="U11"/>
  <c r="U12"/>
  <c r="U13"/>
  <c r="U14"/>
  <c r="U15"/>
  <c r="U16"/>
  <c r="U17"/>
  <c r="U18"/>
  <c r="S11"/>
  <c r="S12"/>
  <c r="S13"/>
  <c r="S14"/>
  <c r="S15"/>
  <c r="S16"/>
  <c r="S17"/>
  <c r="S18"/>
  <c r="Q11"/>
  <c r="Q12"/>
  <c r="Q13"/>
  <c r="Q14"/>
  <c r="Q15"/>
  <c r="Q16"/>
  <c r="Q17"/>
  <c r="Q18"/>
  <c r="O11"/>
  <c r="O12"/>
  <c r="O13"/>
  <c r="O14"/>
  <c r="O15"/>
  <c r="O16"/>
  <c r="O17"/>
  <c r="O18"/>
  <c r="M11"/>
  <c r="M12"/>
  <c r="M13"/>
  <c r="M14"/>
  <c r="M15"/>
  <c r="M16"/>
  <c r="M17"/>
  <c r="M18"/>
  <c r="U31" i="1"/>
  <c r="U32"/>
  <c r="U33"/>
  <c r="U34"/>
  <c r="U35"/>
  <c r="U36"/>
  <c r="U37"/>
  <c r="U38"/>
  <c r="S31"/>
  <c r="S32"/>
  <c r="S33"/>
  <c r="S34"/>
  <c r="S35"/>
  <c r="S36"/>
  <c r="S37"/>
  <c r="S38"/>
  <c r="Q31"/>
  <c r="Q32"/>
  <c r="Q33"/>
  <c r="Q34"/>
  <c r="Q35"/>
  <c r="Q36"/>
  <c r="Q37"/>
  <c r="Q38"/>
  <c r="O31"/>
  <c r="O32"/>
  <c r="O33"/>
  <c r="O34"/>
  <c r="O35"/>
  <c r="O36"/>
  <c r="O37"/>
  <c r="O38"/>
  <c r="M31"/>
  <c r="M32"/>
  <c r="M33"/>
  <c r="M34"/>
  <c r="M35"/>
  <c r="M36"/>
  <c r="M37"/>
  <c r="M38"/>
  <c r="U23"/>
  <c r="U24"/>
  <c r="U25"/>
  <c r="U26"/>
  <c r="U27"/>
  <c r="U28"/>
  <c r="U29"/>
  <c r="U30"/>
  <c r="S23"/>
  <c r="S24"/>
  <c r="S25"/>
  <c r="S26"/>
  <c r="S27"/>
  <c r="S28"/>
  <c r="S29"/>
  <c r="S30"/>
  <c r="Q23"/>
  <c r="Q24"/>
  <c r="Q25"/>
  <c r="Q26"/>
  <c r="Q27"/>
  <c r="Q28"/>
  <c r="Q29"/>
  <c r="Q30"/>
  <c r="O23"/>
  <c r="O24"/>
  <c r="O25"/>
  <c r="O26"/>
  <c r="O27"/>
  <c r="O28"/>
  <c r="O29"/>
  <c r="O30"/>
  <c r="M23"/>
  <c r="M24"/>
  <c r="M25"/>
  <c r="M26"/>
  <c r="M27"/>
  <c r="M28"/>
  <c r="M29"/>
  <c r="M30"/>
  <c r="U15"/>
  <c r="U16"/>
  <c r="U17"/>
  <c r="U18"/>
  <c r="U19"/>
  <c r="U20"/>
  <c r="U21"/>
  <c r="U22"/>
  <c r="S15"/>
  <c r="S16"/>
  <c r="S17"/>
  <c r="S18"/>
  <c r="S19"/>
  <c r="S20"/>
  <c r="S21"/>
  <c r="S22"/>
  <c r="Q15"/>
  <c r="Q16"/>
  <c r="Q17"/>
  <c r="Q18"/>
  <c r="Q19"/>
  <c r="Q20"/>
  <c r="Q21"/>
  <c r="Q22"/>
  <c r="O15"/>
  <c r="O16"/>
  <c r="O17"/>
  <c r="O18"/>
  <c r="O19"/>
  <c r="O20"/>
  <c r="O21"/>
  <c r="O22"/>
  <c r="M15"/>
  <c r="M16"/>
  <c r="M17"/>
  <c r="M18"/>
  <c r="M19"/>
  <c r="M20"/>
  <c r="M21"/>
  <c r="M22"/>
  <c r="U7"/>
  <c r="U8"/>
  <c r="U9"/>
  <c r="U10"/>
  <c r="U11"/>
  <c r="U12"/>
  <c r="U13"/>
  <c r="U14"/>
  <c r="S7"/>
  <c r="S8"/>
  <c r="S9"/>
  <c r="S10"/>
  <c r="S11"/>
  <c r="S12"/>
  <c r="S13"/>
  <c r="S14"/>
  <c r="Q7"/>
  <c r="Q8"/>
  <c r="Q9"/>
  <c r="Q10"/>
  <c r="Q11"/>
  <c r="Q12"/>
  <c r="Q13"/>
  <c r="Q14"/>
  <c r="M7"/>
  <c r="M8"/>
  <c r="M9"/>
  <c r="M10"/>
  <c r="M11"/>
  <c r="M12"/>
  <c r="M13"/>
  <c r="M14"/>
  <c r="S35" i="2"/>
  <c r="S36"/>
  <c r="S37"/>
  <c r="Q35"/>
  <c r="Q36"/>
  <c r="O35"/>
  <c r="O36"/>
  <c r="O37"/>
  <c r="M35"/>
  <c r="M36"/>
  <c r="F33" i="7"/>
  <c r="U35" i="8"/>
  <c r="U36" s="1"/>
  <c r="U37" s="1"/>
  <c r="U38" s="1"/>
  <c r="U39" s="1"/>
  <c r="S35"/>
  <c r="S36" s="1"/>
  <c r="S37" s="1"/>
  <c r="S38" s="1"/>
  <c r="S39" s="1"/>
  <c r="Q35"/>
  <c r="Q36" s="1"/>
  <c r="Q37" s="1"/>
  <c r="Q38" s="1"/>
  <c r="Q39" s="1"/>
  <c r="O35"/>
  <c r="O36" s="1"/>
  <c r="O37" s="1"/>
  <c r="O38" s="1"/>
  <c r="O39" s="1"/>
  <c r="M35"/>
  <c r="M36" s="1"/>
  <c r="M37" s="1"/>
  <c r="M38" s="1"/>
  <c r="M39" s="1"/>
  <c r="U31" i="9"/>
  <c r="U32" s="1"/>
  <c r="U33" s="1"/>
  <c r="U34" s="1"/>
  <c r="F32"/>
  <c r="G32" s="1"/>
  <c r="F33"/>
  <c r="G33" s="1"/>
  <c r="U25" i="10"/>
  <c r="U26" s="1"/>
  <c r="U27" s="1"/>
  <c r="U28" s="1"/>
  <c r="U29" s="1"/>
  <c r="U30" s="1"/>
  <c r="U31" s="1"/>
  <c r="U32" s="1"/>
  <c r="S25"/>
  <c r="S26" s="1"/>
  <c r="S27" s="1"/>
  <c r="S28" s="1"/>
  <c r="S29" s="1"/>
  <c r="S30" s="1"/>
  <c r="S31" s="1"/>
  <c r="S32" s="1"/>
  <c r="Q25"/>
  <c r="Q26" s="1"/>
  <c r="Q27" s="1"/>
  <c r="Q28" s="1"/>
  <c r="Q29" s="1"/>
  <c r="Q30" s="1"/>
  <c r="Q31" s="1"/>
  <c r="Q32" s="1"/>
  <c r="O25"/>
  <c r="O26" s="1"/>
  <c r="O27" s="1"/>
  <c r="O28" s="1"/>
  <c r="O29" s="1"/>
  <c r="O30" s="1"/>
  <c r="O31" s="1"/>
  <c r="O32" s="1"/>
  <c r="M25"/>
  <c r="M26" s="1"/>
  <c r="M27" s="1"/>
  <c r="M28" s="1"/>
  <c r="M29" s="1"/>
  <c r="M30" s="1"/>
  <c r="M31" s="1"/>
  <c r="M32" s="1"/>
  <c r="N32"/>
  <c r="P32"/>
  <c r="R32"/>
  <c r="T32"/>
  <c r="L32"/>
  <c r="K32"/>
  <c r="C32"/>
  <c r="F30"/>
  <c r="G30" s="1"/>
  <c r="F31"/>
  <c r="G31" s="1"/>
  <c r="T10" i="11"/>
  <c r="T11"/>
  <c r="R10"/>
  <c r="R11"/>
  <c r="P10"/>
  <c r="P11"/>
  <c r="N10"/>
  <c r="N11"/>
  <c r="L10"/>
  <c r="L11"/>
  <c r="K10"/>
  <c r="U36"/>
  <c r="U37"/>
  <c r="U38"/>
  <c r="U39"/>
  <c r="U40"/>
  <c r="S36"/>
  <c r="S37"/>
  <c r="S38"/>
  <c r="S39"/>
  <c r="S40"/>
  <c r="Q36"/>
  <c r="Q37"/>
  <c r="Q38"/>
  <c r="Q39"/>
  <c r="Q40"/>
  <c r="O36"/>
  <c r="O37"/>
  <c r="O38"/>
  <c r="O39"/>
  <c r="O40"/>
  <c r="M36"/>
  <c r="M37"/>
  <c r="M38"/>
  <c r="M39"/>
  <c r="M40"/>
  <c r="F39"/>
  <c r="G39"/>
  <c r="U32" i="12"/>
  <c r="U33"/>
  <c r="U34"/>
  <c r="U35"/>
  <c r="U36"/>
  <c r="U37"/>
  <c r="U38"/>
  <c r="U39"/>
  <c r="F33"/>
  <c r="G33"/>
  <c r="F32"/>
  <c r="G32"/>
  <c r="U26" i="13"/>
  <c r="U27"/>
  <c r="U28"/>
  <c r="U29"/>
  <c r="U30"/>
  <c r="U31"/>
  <c r="U32"/>
  <c r="U33"/>
  <c r="F30"/>
  <c r="G30"/>
  <c r="F31"/>
  <c r="G31"/>
  <c r="U35" i="2"/>
  <c r="U36"/>
  <c r="U37"/>
  <c r="U28" i="5"/>
  <c r="U29"/>
  <c r="U30"/>
  <c r="U31"/>
  <c r="U32"/>
  <c r="U33"/>
  <c r="U34"/>
  <c r="U35"/>
  <c r="U27" i="4"/>
  <c r="U28"/>
  <c r="U29"/>
  <c r="U30"/>
  <c r="U31"/>
  <c r="U32"/>
  <c r="U33"/>
  <c r="U34"/>
  <c r="F29" i="5"/>
  <c r="G29"/>
  <c r="F30"/>
  <c r="G30"/>
  <c r="F31"/>
  <c r="G31"/>
  <c r="B5"/>
  <c r="B6"/>
  <c r="B7"/>
  <c r="B8"/>
  <c r="B9"/>
  <c r="B10"/>
  <c r="B12"/>
  <c r="B13"/>
  <c r="B14"/>
  <c r="B15"/>
  <c r="B16"/>
  <c r="B17"/>
  <c r="B18"/>
  <c r="B20"/>
  <c r="B21"/>
  <c r="B22"/>
  <c r="B23"/>
  <c r="B24"/>
  <c r="B25"/>
  <c r="B26"/>
  <c r="B28"/>
  <c r="B29"/>
  <c r="B30"/>
  <c r="B31"/>
  <c r="B32"/>
  <c r="B33"/>
  <c r="B34"/>
  <c r="B36"/>
  <c r="B37"/>
  <c r="N31" i="6"/>
  <c r="P31"/>
  <c r="R31"/>
  <c r="T31"/>
  <c r="L31"/>
  <c r="K31"/>
  <c r="C31"/>
  <c r="F32"/>
  <c r="F30"/>
  <c r="G30"/>
  <c r="F32" i="4"/>
  <c r="G32"/>
  <c r="F31"/>
  <c r="G31"/>
  <c r="F36" i="2"/>
  <c r="G36"/>
  <c r="N30" i="1"/>
  <c r="P30"/>
  <c r="R30"/>
  <c r="T30"/>
  <c r="L30"/>
  <c r="K30"/>
  <c r="F32"/>
  <c r="N34" i="2"/>
  <c r="P34"/>
  <c r="R34"/>
  <c r="T34"/>
  <c r="L34"/>
  <c r="K34"/>
  <c r="C34"/>
  <c r="C30" i="1"/>
  <c r="C12" i="15"/>
  <c r="C11"/>
  <c r="C10"/>
  <c r="C9"/>
  <c r="F58"/>
  <c r="F52"/>
  <c r="B42"/>
  <c r="D26"/>
  <c r="F30" i="7"/>
  <c r="G30" s="1"/>
  <c r="F38" i="8"/>
  <c r="G38" s="1"/>
  <c r="F31" i="9"/>
  <c r="F29" i="10"/>
  <c r="G29" s="1"/>
  <c r="F38" i="11"/>
  <c r="G38"/>
  <c r="N31" i="12"/>
  <c r="P31"/>
  <c r="R31"/>
  <c r="T31"/>
  <c r="L31"/>
  <c r="K31"/>
  <c r="C31"/>
  <c r="F30"/>
  <c r="G30"/>
  <c r="F29" i="13"/>
  <c r="G29"/>
  <c r="F29" i="6"/>
  <c r="G29"/>
  <c r="F30" i="4"/>
  <c r="G30"/>
  <c r="N9" i="2"/>
  <c r="P9"/>
  <c r="R9"/>
  <c r="T9"/>
  <c r="N22" i="1"/>
  <c r="P22"/>
  <c r="R22"/>
  <c r="T22"/>
  <c r="L22"/>
  <c r="N14"/>
  <c r="P14"/>
  <c r="R14"/>
  <c r="T14"/>
  <c r="L14"/>
  <c r="N5"/>
  <c r="P5"/>
  <c r="R5"/>
  <c r="T5"/>
  <c r="L5"/>
  <c r="F35" i="2"/>
  <c r="G35"/>
  <c r="F31" i="1"/>
  <c r="F29" i="7"/>
  <c r="G29" s="1"/>
  <c r="F36" i="8"/>
  <c r="G36" s="1"/>
  <c r="N30" i="9"/>
  <c r="P30"/>
  <c r="R30"/>
  <c r="T30"/>
  <c r="L30"/>
  <c r="K30"/>
  <c r="C30"/>
  <c r="F29"/>
  <c r="G29" s="1"/>
  <c r="F28" i="10"/>
  <c r="G28" s="1"/>
  <c r="F37" i="11"/>
  <c r="G37"/>
  <c r="F29" i="12"/>
  <c r="G29"/>
  <c r="F28" i="13"/>
  <c r="G28"/>
  <c r="F28" i="5"/>
  <c r="G28"/>
  <c r="F28" i="6"/>
  <c r="G28"/>
  <c r="F29" i="4"/>
  <c r="G29"/>
  <c r="F33" i="2"/>
  <c r="G33"/>
  <c r="F29" i="1"/>
  <c r="G29"/>
  <c r="F12" i="9"/>
  <c r="G12" s="1"/>
  <c r="F4"/>
  <c r="F5" s="1"/>
  <c r="F22" i="10"/>
  <c r="G22" s="1"/>
  <c r="F14"/>
  <c r="G14" s="1"/>
  <c r="F6"/>
  <c r="F5"/>
  <c r="G5" s="1"/>
  <c r="F33" i="11"/>
  <c r="G33"/>
  <c r="F28"/>
  <c r="G28"/>
  <c r="F25"/>
  <c r="G25"/>
  <c r="F18"/>
  <c r="G18"/>
  <c r="F4"/>
  <c r="G4"/>
  <c r="F9" i="12"/>
  <c r="G9"/>
  <c r="F5"/>
  <c r="G5"/>
  <c r="F23" i="13"/>
  <c r="F7"/>
  <c r="G7"/>
  <c r="F6"/>
  <c r="G6"/>
  <c r="F25" i="5"/>
  <c r="G25"/>
  <c r="F18"/>
  <c r="G18"/>
  <c r="P24" i="7"/>
  <c r="P16"/>
  <c r="F28"/>
  <c r="G28" s="1"/>
  <c r="P34" i="8"/>
  <c r="P26"/>
  <c r="P18"/>
  <c r="F35"/>
  <c r="P22" i="9"/>
  <c r="P14"/>
  <c r="P5"/>
  <c r="P6" s="1"/>
  <c r="F28"/>
  <c r="G28" s="1"/>
  <c r="F27" i="10"/>
  <c r="G27" s="1"/>
  <c r="P24"/>
  <c r="P16"/>
  <c r="P27" i="11"/>
  <c r="F36"/>
  <c r="P23" i="12"/>
  <c r="P15"/>
  <c r="P6"/>
  <c r="F28"/>
  <c r="G28"/>
  <c r="P25" i="13"/>
  <c r="P17"/>
  <c r="P8"/>
  <c r="F27"/>
  <c r="G27"/>
  <c r="P27" i="5"/>
  <c r="P19"/>
  <c r="P11"/>
  <c r="T27"/>
  <c r="N27"/>
  <c r="R27"/>
  <c r="L27"/>
  <c r="K27"/>
  <c r="C27"/>
  <c r="F26"/>
  <c r="G26"/>
  <c r="P23" i="6"/>
  <c r="P15"/>
  <c r="P6"/>
  <c r="F27"/>
  <c r="G27"/>
  <c r="P26" i="4"/>
  <c r="P18"/>
  <c r="F28"/>
  <c r="G28"/>
  <c r="F32" i="2"/>
  <c r="G32"/>
  <c r="F27" i="1"/>
  <c r="G27"/>
  <c r="F28"/>
  <c r="G28"/>
  <c r="P18" i="2"/>
  <c r="P26"/>
  <c r="F8"/>
  <c r="B7" i="1"/>
  <c r="B8"/>
  <c r="B9"/>
  <c r="B10"/>
  <c r="B11"/>
  <c r="B12"/>
  <c r="B13"/>
  <c r="B15"/>
  <c r="B16"/>
  <c r="B17"/>
  <c r="B18"/>
  <c r="B19"/>
  <c r="B20"/>
  <c r="B21"/>
  <c r="B23"/>
  <c r="B24"/>
  <c r="B25"/>
  <c r="B26"/>
  <c r="B27"/>
  <c r="B28"/>
  <c r="B29"/>
  <c r="B31"/>
  <c r="B32"/>
  <c r="B33"/>
  <c r="B34"/>
  <c r="B35"/>
  <c r="B36"/>
  <c r="B37"/>
  <c r="B39"/>
  <c r="B40"/>
  <c r="F9" i="11"/>
  <c r="G9"/>
  <c r="F14"/>
  <c r="G14"/>
  <c r="F15"/>
  <c r="G15"/>
  <c r="F16"/>
  <c r="G16"/>
  <c r="F17"/>
  <c r="G17"/>
  <c r="F20"/>
  <c r="G20"/>
  <c r="F21"/>
  <c r="G21"/>
  <c r="F22"/>
  <c r="G22"/>
  <c r="F23"/>
  <c r="G23"/>
  <c r="F24"/>
  <c r="G24"/>
  <c r="F26"/>
  <c r="G26"/>
  <c r="F29"/>
  <c r="G29"/>
  <c r="F30"/>
  <c r="G30"/>
  <c r="F31"/>
  <c r="G31"/>
  <c r="F32"/>
  <c r="G32"/>
  <c r="F34"/>
  <c r="G34"/>
  <c r="K6" i="12"/>
  <c r="K15"/>
  <c r="K23"/>
  <c r="C6"/>
  <c r="C7"/>
  <c r="C15"/>
  <c r="C23"/>
  <c r="B20" i="11"/>
  <c r="B21"/>
  <c r="B22"/>
  <c r="B23"/>
  <c r="B24"/>
  <c r="B25"/>
  <c r="B26"/>
  <c r="B28"/>
  <c r="B29"/>
  <c r="B30"/>
  <c r="B31"/>
  <c r="B32"/>
  <c r="B33"/>
  <c r="B34"/>
  <c r="B36"/>
  <c r="B37"/>
  <c r="B38"/>
  <c r="B39"/>
  <c r="K8" i="13"/>
  <c r="K17"/>
  <c r="K25"/>
  <c r="C8"/>
  <c r="C17"/>
  <c r="C25"/>
  <c r="C11" i="5"/>
  <c r="C40"/>
  <c r="C48" i="7"/>
  <c r="C19" i="5"/>
  <c r="K6" i="6"/>
  <c r="K7"/>
  <c r="K15"/>
  <c r="K23"/>
  <c r="C6"/>
  <c r="C7"/>
  <c r="C15"/>
  <c r="C23"/>
  <c r="F11" i="4"/>
  <c r="G11"/>
  <c r="F12"/>
  <c r="G12"/>
  <c r="F13"/>
  <c r="F14"/>
  <c r="F15"/>
  <c r="G15"/>
  <c r="F16"/>
  <c r="G16"/>
  <c r="F17"/>
  <c r="G17"/>
  <c r="F19"/>
  <c r="G19"/>
  <c r="F20"/>
  <c r="F26"/>
  <c r="F21"/>
  <c r="G21"/>
  <c r="F22"/>
  <c r="G22"/>
  <c r="F23"/>
  <c r="G23"/>
  <c r="F24"/>
  <c r="G24"/>
  <c r="F25"/>
  <c r="G25"/>
  <c r="C18"/>
  <c r="C26"/>
  <c r="K27" i="11"/>
  <c r="K18" i="2"/>
  <c r="K26"/>
  <c r="C18"/>
  <c r="C26"/>
  <c r="C38"/>
  <c r="C27" i="11"/>
  <c r="T27"/>
  <c r="R27"/>
  <c r="N27"/>
  <c r="L27"/>
  <c r="F11" i="2"/>
  <c r="F12"/>
  <c r="F13"/>
  <c r="F14"/>
  <c r="F15"/>
  <c r="F16"/>
  <c r="F17"/>
  <c r="F19"/>
  <c r="F20"/>
  <c r="G20"/>
  <c r="F21"/>
  <c r="G21"/>
  <c r="F22"/>
  <c r="G22"/>
  <c r="F23"/>
  <c r="G23"/>
  <c r="F24"/>
  <c r="G24"/>
  <c r="F25"/>
  <c r="G25"/>
  <c r="F27"/>
  <c r="G27"/>
  <c r="F28"/>
  <c r="G28"/>
  <c r="F29"/>
  <c r="G29"/>
  <c r="F30"/>
  <c r="G30"/>
  <c r="F31"/>
  <c r="G31"/>
  <c r="F4" i="6"/>
  <c r="F5"/>
  <c r="F8"/>
  <c r="F9"/>
  <c r="F10"/>
  <c r="F11"/>
  <c r="F12"/>
  <c r="F13"/>
  <c r="F14"/>
  <c r="F16"/>
  <c r="G16"/>
  <c r="F17"/>
  <c r="G17"/>
  <c r="F18"/>
  <c r="G18"/>
  <c r="F19"/>
  <c r="G19"/>
  <c r="F20"/>
  <c r="G20"/>
  <c r="F21"/>
  <c r="F22"/>
  <c r="G22"/>
  <c r="F24"/>
  <c r="G24"/>
  <c r="F25"/>
  <c r="G25"/>
  <c r="F26"/>
  <c r="G26"/>
  <c r="F4" i="5"/>
  <c r="G4"/>
  <c r="F5"/>
  <c r="G5"/>
  <c r="F6"/>
  <c r="G6"/>
  <c r="F7"/>
  <c r="G7"/>
  <c r="F8"/>
  <c r="G8"/>
  <c r="F9"/>
  <c r="G9"/>
  <c r="F10"/>
  <c r="G10"/>
  <c r="F12"/>
  <c r="G12"/>
  <c r="F13"/>
  <c r="F14"/>
  <c r="F15"/>
  <c r="G15"/>
  <c r="F16"/>
  <c r="G16"/>
  <c r="F17"/>
  <c r="F20"/>
  <c r="F21"/>
  <c r="G21"/>
  <c r="F22"/>
  <c r="G22"/>
  <c r="F23"/>
  <c r="G23"/>
  <c r="F24"/>
  <c r="G24"/>
  <c r="F4" i="13"/>
  <c r="G4"/>
  <c r="F5"/>
  <c r="G5"/>
  <c r="F10"/>
  <c r="F11"/>
  <c r="G11"/>
  <c r="F12"/>
  <c r="G12"/>
  <c r="F13"/>
  <c r="G13"/>
  <c r="F14"/>
  <c r="G14"/>
  <c r="F15"/>
  <c r="G15"/>
  <c r="F16"/>
  <c r="G16"/>
  <c r="F18"/>
  <c r="F19"/>
  <c r="F25"/>
  <c r="F20"/>
  <c r="G20"/>
  <c r="F21"/>
  <c r="G21"/>
  <c r="F22"/>
  <c r="G22"/>
  <c r="F24"/>
  <c r="F4" i="12"/>
  <c r="F8"/>
  <c r="G8"/>
  <c r="F10"/>
  <c r="G10"/>
  <c r="F11"/>
  <c r="G11"/>
  <c r="F12"/>
  <c r="G12"/>
  <c r="F13"/>
  <c r="G13"/>
  <c r="F14"/>
  <c r="G14"/>
  <c r="F16"/>
  <c r="G16"/>
  <c r="F17"/>
  <c r="G17"/>
  <c r="F18"/>
  <c r="G18"/>
  <c r="F19"/>
  <c r="G19"/>
  <c r="F20"/>
  <c r="G20"/>
  <c r="F21"/>
  <c r="G21"/>
  <c r="F22"/>
  <c r="G22"/>
  <c r="F24"/>
  <c r="G24"/>
  <c r="F25"/>
  <c r="G25"/>
  <c r="F26"/>
  <c r="G26"/>
  <c r="F27"/>
  <c r="G27"/>
  <c r="C5" i="1"/>
  <c r="C6"/>
  <c r="C14"/>
  <c r="C22"/>
  <c r="F4"/>
  <c r="F5"/>
  <c r="F7"/>
  <c r="F8"/>
  <c r="G8"/>
  <c r="F9"/>
  <c r="G9"/>
  <c r="F10"/>
  <c r="G10"/>
  <c r="F11"/>
  <c r="G11"/>
  <c r="F12"/>
  <c r="G12"/>
  <c r="F13"/>
  <c r="G13"/>
  <c r="F15"/>
  <c r="F16"/>
  <c r="G16"/>
  <c r="F17"/>
  <c r="G17"/>
  <c r="F18"/>
  <c r="G18"/>
  <c r="F19"/>
  <c r="G19"/>
  <c r="F20"/>
  <c r="G20"/>
  <c r="F21"/>
  <c r="G21"/>
  <c r="F23"/>
  <c r="G23"/>
  <c r="F24"/>
  <c r="G24"/>
  <c r="F25"/>
  <c r="G25"/>
  <c r="F26"/>
  <c r="G26"/>
  <c r="K5"/>
  <c r="K6"/>
  <c r="K14"/>
  <c r="K22"/>
  <c r="K18" i="4"/>
  <c r="K26"/>
  <c r="K11" i="5"/>
  <c r="K19"/>
  <c r="T6" i="6"/>
  <c r="T15"/>
  <c r="T23"/>
  <c r="R6"/>
  <c r="R15"/>
  <c r="R23"/>
  <c r="N6"/>
  <c r="N15"/>
  <c r="N23"/>
  <c r="L6"/>
  <c r="L15"/>
  <c r="L23"/>
  <c r="B5"/>
  <c r="B8"/>
  <c r="B9"/>
  <c r="B10"/>
  <c r="B11"/>
  <c r="B12"/>
  <c r="B13"/>
  <c r="B14"/>
  <c r="B16"/>
  <c r="B17"/>
  <c r="B18"/>
  <c r="B19"/>
  <c r="B20"/>
  <c r="B21"/>
  <c r="B22"/>
  <c r="B24"/>
  <c r="B25"/>
  <c r="B26"/>
  <c r="B27"/>
  <c r="B28"/>
  <c r="B29"/>
  <c r="B30"/>
  <c r="B32"/>
  <c r="B33"/>
  <c r="B34"/>
  <c r="B35"/>
  <c r="B36"/>
  <c r="B37"/>
  <c r="G5"/>
  <c r="G4"/>
  <c r="F26" i="7"/>
  <c r="F25"/>
  <c r="G25" s="1"/>
  <c r="F27"/>
  <c r="G27" s="1"/>
  <c r="F4"/>
  <c r="G4" s="1"/>
  <c r="F5"/>
  <c r="G5" s="1"/>
  <c r="F6"/>
  <c r="G6" s="1"/>
  <c r="F9"/>
  <c r="G9" s="1"/>
  <c r="F10"/>
  <c r="F11"/>
  <c r="G11" s="1"/>
  <c r="F12"/>
  <c r="G12" s="1"/>
  <c r="F13"/>
  <c r="G13" s="1"/>
  <c r="F14"/>
  <c r="G14" s="1"/>
  <c r="F15"/>
  <c r="G15" s="1"/>
  <c r="F17"/>
  <c r="G17" s="1"/>
  <c r="F18"/>
  <c r="G18" s="1"/>
  <c r="F19"/>
  <c r="G19" s="1"/>
  <c r="F20"/>
  <c r="G20" s="1"/>
  <c r="F21"/>
  <c r="G21" s="1"/>
  <c r="F22"/>
  <c r="G22" s="1"/>
  <c r="F23"/>
  <c r="G23" s="1"/>
  <c r="C16"/>
  <c r="C24"/>
  <c r="K16"/>
  <c r="K24"/>
  <c r="K18" i="8"/>
  <c r="K26"/>
  <c r="K34"/>
  <c r="F7" i="9"/>
  <c r="F8"/>
  <c r="G8" s="1"/>
  <c r="F9"/>
  <c r="G9" s="1"/>
  <c r="F10"/>
  <c r="G10" s="1"/>
  <c r="F11"/>
  <c r="G11" s="1"/>
  <c r="F13"/>
  <c r="G13" s="1"/>
  <c r="F15"/>
  <c r="F16"/>
  <c r="G16" s="1"/>
  <c r="F17"/>
  <c r="G17" s="1"/>
  <c r="F18"/>
  <c r="G18"/>
  <c r="F19"/>
  <c r="G19" s="1"/>
  <c r="F20"/>
  <c r="G20" s="1"/>
  <c r="F21"/>
  <c r="G21" s="1"/>
  <c r="F23"/>
  <c r="G23" s="1"/>
  <c r="F24"/>
  <c r="G24" s="1"/>
  <c r="F25"/>
  <c r="G25" s="1"/>
  <c r="F26"/>
  <c r="G26" s="1"/>
  <c r="F27"/>
  <c r="G27" s="1"/>
  <c r="F11" i="8"/>
  <c r="G11" s="1"/>
  <c r="F12"/>
  <c r="G12" s="1"/>
  <c r="F13"/>
  <c r="G13" s="1"/>
  <c r="F14"/>
  <c r="G14" s="1"/>
  <c r="F15"/>
  <c r="G15" s="1"/>
  <c r="F16"/>
  <c r="G16" s="1"/>
  <c r="F17"/>
  <c r="G17" s="1"/>
  <c r="F19"/>
  <c r="G19" s="1"/>
  <c r="F20"/>
  <c r="G20" s="1"/>
  <c r="F21"/>
  <c r="G21" s="1"/>
  <c r="F22"/>
  <c r="G22" s="1"/>
  <c r="F23"/>
  <c r="G23" s="1"/>
  <c r="F24"/>
  <c r="G24" s="1"/>
  <c r="F25"/>
  <c r="G25" s="1"/>
  <c r="F27"/>
  <c r="G27" s="1"/>
  <c r="F28"/>
  <c r="F29"/>
  <c r="G29" s="1"/>
  <c r="F30"/>
  <c r="G30" s="1"/>
  <c r="F31"/>
  <c r="G31" s="1"/>
  <c r="F32"/>
  <c r="G32" s="1"/>
  <c r="F33"/>
  <c r="G33" s="1"/>
  <c r="C18"/>
  <c r="C40" s="1"/>
  <c r="C26"/>
  <c r="C34"/>
  <c r="L16" i="7"/>
  <c r="L24"/>
  <c r="N16"/>
  <c r="N24"/>
  <c r="R16"/>
  <c r="R24"/>
  <c r="T16"/>
  <c r="T24"/>
  <c r="B5"/>
  <c r="B6" s="1"/>
  <c r="B9" s="1"/>
  <c r="B10" s="1"/>
  <c r="B11" s="1"/>
  <c r="B12" s="1"/>
  <c r="B13" s="1"/>
  <c r="B14" s="1"/>
  <c r="B15" s="1"/>
  <c r="B17" s="1"/>
  <c r="B18" s="1"/>
  <c r="B19" s="1"/>
  <c r="B20" s="1"/>
  <c r="B21" s="1"/>
  <c r="B22" s="1"/>
  <c r="B23" s="1"/>
  <c r="B25" s="1"/>
  <c r="B26" s="1"/>
  <c r="B27" s="1"/>
  <c r="B28" s="1"/>
  <c r="B29" s="1"/>
  <c r="B30" s="1"/>
  <c r="B31" s="1"/>
  <c r="B33" s="1"/>
  <c r="B34" s="1"/>
  <c r="B35" s="1"/>
  <c r="B36" s="1"/>
  <c r="B37" s="1"/>
  <c r="B38" s="1"/>
  <c r="B39" s="1"/>
  <c r="K5" i="9"/>
  <c r="K14"/>
  <c r="K22"/>
  <c r="C14"/>
  <c r="C22"/>
  <c r="K16" i="10"/>
  <c r="K24"/>
  <c r="C16"/>
  <c r="C24"/>
  <c r="F4"/>
  <c r="G4" s="1"/>
  <c r="F9"/>
  <c r="G9" s="1"/>
  <c r="F10"/>
  <c r="G10" s="1"/>
  <c r="F11"/>
  <c r="G11" s="1"/>
  <c r="F12"/>
  <c r="G12" s="1"/>
  <c r="F13"/>
  <c r="G13" s="1"/>
  <c r="F15"/>
  <c r="G15" s="1"/>
  <c r="F17"/>
  <c r="G17" s="1"/>
  <c r="F18"/>
  <c r="G18" s="1"/>
  <c r="F19"/>
  <c r="G19" s="1"/>
  <c r="F20"/>
  <c r="G20" s="1"/>
  <c r="F21"/>
  <c r="G21" s="1"/>
  <c r="F23"/>
  <c r="G23" s="1"/>
  <c r="F25"/>
  <c r="G25" s="1"/>
  <c r="F26"/>
  <c r="G26" s="1"/>
  <c r="T18" i="2"/>
  <c r="T26"/>
  <c r="R26"/>
  <c r="N18"/>
  <c r="N26"/>
  <c r="L18"/>
  <c r="L26"/>
  <c r="G19"/>
  <c r="G17"/>
  <c r="G16"/>
  <c r="G15"/>
  <c r="G14"/>
  <c r="G13"/>
  <c r="G12"/>
  <c r="G11"/>
  <c r="G8"/>
  <c r="G4" i="1"/>
  <c r="R6" i="12"/>
  <c r="R15"/>
  <c r="R23"/>
  <c r="T6"/>
  <c r="T7"/>
  <c r="T15"/>
  <c r="T23"/>
  <c r="L6"/>
  <c r="L7"/>
  <c r="L15"/>
  <c r="L23"/>
  <c r="N6"/>
  <c r="N7"/>
  <c r="N15"/>
  <c r="N23"/>
  <c r="B5"/>
  <c r="B8"/>
  <c r="B9"/>
  <c r="B10"/>
  <c r="B11"/>
  <c r="B12"/>
  <c r="B13"/>
  <c r="B14"/>
  <c r="B16"/>
  <c r="B17"/>
  <c r="B18"/>
  <c r="B19"/>
  <c r="B20"/>
  <c r="B21"/>
  <c r="B22"/>
  <c r="B24"/>
  <c r="B25"/>
  <c r="B26"/>
  <c r="B27"/>
  <c r="B28"/>
  <c r="B29"/>
  <c r="B30"/>
  <c r="B32"/>
  <c r="B33"/>
  <c r="B34"/>
  <c r="B35"/>
  <c r="B36"/>
  <c r="B37"/>
  <c r="B38"/>
  <c r="T8" i="13"/>
  <c r="T17"/>
  <c r="T25"/>
  <c r="R8"/>
  <c r="R17"/>
  <c r="R25"/>
  <c r="N8"/>
  <c r="N17"/>
  <c r="N25"/>
  <c r="L8"/>
  <c r="L17"/>
  <c r="L25"/>
  <c r="F26"/>
  <c r="G24"/>
  <c r="B5"/>
  <c r="B6"/>
  <c r="B7"/>
  <c r="B10"/>
  <c r="B11"/>
  <c r="B12"/>
  <c r="B13"/>
  <c r="B14"/>
  <c r="B15"/>
  <c r="B16"/>
  <c r="B18"/>
  <c r="B19"/>
  <c r="B20"/>
  <c r="B21"/>
  <c r="B22"/>
  <c r="B23"/>
  <c r="B24"/>
  <c r="B26"/>
  <c r="B27"/>
  <c r="B28"/>
  <c r="B29"/>
  <c r="B30"/>
  <c r="B31"/>
  <c r="B32"/>
  <c r="B34"/>
  <c r="B35"/>
  <c r="B36"/>
  <c r="B37"/>
  <c r="G10"/>
  <c r="T11" i="5"/>
  <c r="T19"/>
  <c r="R11"/>
  <c r="R19"/>
  <c r="N11"/>
  <c r="N19"/>
  <c r="L11"/>
  <c r="L19"/>
  <c r="G17"/>
  <c r="G14"/>
  <c r="T18" i="4"/>
  <c r="T26"/>
  <c r="R18"/>
  <c r="R26"/>
  <c r="N18"/>
  <c r="N26"/>
  <c r="L18"/>
  <c r="L26"/>
  <c r="F27"/>
  <c r="G27"/>
  <c r="B5"/>
  <c r="B6"/>
  <c r="B7"/>
  <c r="B8"/>
  <c r="B11"/>
  <c r="B12"/>
  <c r="B13"/>
  <c r="B14"/>
  <c r="B15"/>
  <c r="B16"/>
  <c r="B17"/>
  <c r="B19"/>
  <c r="B20"/>
  <c r="B21"/>
  <c r="B22"/>
  <c r="B23"/>
  <c r="B24"/>
  <c r="B25"/>
  <c r="B27"/>
  <c r="B28"/>
  <c r="B29"/>
  <c r="B30"/>
  <c r="B31"/>
  <c r="B32"/>
  <c r="B33"/>
  <c r="B35"/>
  <c r="B36"/>
  <c r="B37"/>
  <c r="B38"/>
  <c r="B39"/>
  <c r="G13"/>
  <c r="L34" i="8"/>
  <c r="N34"/>
  <c r="R34"/>
  <c r="T34"/>
  <c r="T18"/>
  <c r="T26"/>
  <c r="R18"/>
  <c r="R26"/>
  <c r="N18"/>
  <c r="N26"/>
  <c r="L18"/>
  <c r="L26"/>
  <c r="B7" i="9"/>
  <c r="B8" s="1"/>
  <c r="B9" s="1"/>
  <c r="B10" s="1"/>
  <c r="B11" s="1"/>
  <c r="B12" s="1"/>
  <c r="B13" s="1"/>
  <c r="B15" s="1"/>
  <c r="B16" s="1"/>
  <c r="B17" s="1"/>
  <c r="B18" s="1"/>
  <c r="B19" s="1"/>
  <c r="B20" s="1"/>
  <c r="B21" s="1"/>
  <c r="B23" s="1"/>
  <c r="B24" s="1"/>
  <c r="B25" s="1"/>
  <c r="B26" s="1"/>
  <c r="B27" s="1"/>
  <c r="B28" s="1"/>
  <c r="B29" s="1"/>
  <c r="B31" s="1"/>
  <c r="B32" s="1"/>
  <c r="B33" s="1"/>
  <c r="B34" s="1"/>
  <c r="B35" s="1"/>
  <c r="B36" s="1"/>
  <c r="B37" s="1"/>
  <c r="B39" s="1"/>
  <c r="B40" s="1"/>
  <c r="T5"/>
  <c r="T14"/>
  <c r="T22"/>
  <c r="R5"/>
  <c r="R14"/>
  <c r="R22"/>
  <c r="N5"/>
  <c r="N14"/>
  <c r="N22"/>
  <c r="L5"/>
  <c r="L14"/>
  <c r="L22"/>
  <c r="L16" i="10"/>
  <c r="L24"/>
  <c r="N16"/>
  <c r="N24"/>
  <c r="R16"/>
  <c r="R24"/>
  <c r="T16"/>
  <c r="T24"/>
  <c r="B5"/>
  <c r="B6" s="1"/>
  <c r="B9" s="1"/>
  <c r="B10" s="1"/>
  <c r="B11" s="1"/>
  <c r="B12" s="1"/>
  <c r="B13" s="1"/>
  <c r="B14" s="1"/>
  <c r="B15" s="1"/>
  <c r="B17" s="1"/>
  <c r="B18" s="1"/>
  <c r="B19" s="1"/>
  <c r="B20" s="1"/>
  <c r="B21" s="1"/>
  <c r="B22" s="1"/>
  <c r="B23" s="1"/>
  <c r="B25" s="1"/>
  <c r="B26" s="1"/>
  <c r="B27" s="1"/>
  <c r="B28" s="1"/>
  <c r="B29" s="1"/>
  <c r="B30" s="1"/>
  <c r="B31" s="1"/>
  <c r="B33" s="1"/>
  <c r="B34" s="1"/>
  <c r="B35" s="1"/>
  <c r="B36" s="1"/>
  <c r="B37" s="1"/>
  <c r="B38" s="1"/>
  <c r="C4" i="16"/>
  <c r="G9" i="17"/>
  <c r="G31" i="1"/>
  <c r="S34" i="17"/>
  <c r="S35"/>
  <c r="S36"/>
  <c r="G31" i="9"/>
  <c r="R18" i="2"/>
  <c r="E26" i="15"/>
  <c r="F26"/>
  <c r="G28" i="8"/>
  <c r="B6" i="16"/>
  <c r="C6"/>
  <c r="A7"/>
  <c r="B5"/>
  <c r="C5"/>
  <c r="E3"/>
  <c r="F3"/>
  <c r="D5"/>
  <c r="D6"/>
  <c r="D4"/>
  <c r="A8"/>
  <c r="F8"/>
  <c r="E5"/>
  <c r="E6"/>
  <c r="E7"/>
  <c r="G3"/>
  <c r="G6"/>
  <c r="G5"/>
  <c r="G7"/>
  <c r="C21" i="15"/>
  <c r="G15" i="1"/>
  <c r="G23" i="13"/>
  <c r="F6" i="16"/>
  <c r="F5"/>
  <c r="H3"/>
  <c r="H6"/>
  <c r="C20" i="15"/>
  <c r="U35" i="13"/>
  <c r="U36"/>
  <c r="U37"/>
  <c r="U38"/>
  <c r="U39"/>
  <c r="S35"/>
  <c r="S36"/>
  <c r="S37"/>
  <c r="S38"/>
  <c r="S39"/>
  <c r="G34"/>
  <c r="G35" i="17"/>
  <c r="U40" i="4"/>
  <c r="G32" i="1"/>
  <c r="G4" i="16"/>
  <c r="F4"/>
  <c r="H7"/>
  <c r="E4"/>
  <c r="F30" i="1"/>
  <c r="D30"/>
  <c r="F37" i="2"/>
  <c r="E37"/>
  <c r="K9" i="13"/>
  <c r="C9"/>
  <c r="G18"/>
  <c r="O5" i="1"/>
  <c r="G7"/>
  <c r="G35" i="4"/>
  <c r="G26" i="13"/>
  <c r="H8" i="16"/>
  <c r="G8"/>
  <c r="E8"/>
  <c r="C7"/>
  <c r="F7"/>
  <c r="B8"/>
  <c r="H5"/>
  <c r="A9"/>
  <c r="D7"/>
  <c r="B7"/>
  <c r="G4" i="12"/>
  <c r="F6"/>
  <c r="E6"/>
  <c r="I3" i="16"/>
  <c r="H4"/>
  <c r="C8"/>
  <c r="D8"/>
  <c r="C18" i="15"/>
  <c r="C19"/>
  <c r="J3" i="16"/>
  <c r="I5"/>
  <c r="I6"/>
  <c r="I4"/>
  <c r="I8"/>
  <c r="G9"/>
  <c r="B9"/>
  <c r="I9"/>
  <c r="H9"/>
  <c r="F9"/>
  <c r="D9"/>
  <c r="A10"/>
  <c r="E9"/>
  <c r="J9"/>
  <c r="C9"/>
  <c r="I7"/>
  <c r="J5"/>
  <c r="J4"/>
  <c r="J6"/>
  <c r="J8"/>
  <c r="K3"/>
  <c r="J7"/>
  <c r="G10"/>
  <c r="E10"/>
  <c r="F10"/>
  <c r="C10"/>
  <c r="J10"/>
  <c r="H10"/>
  <c r="A11"/>
  <c r="B10"/>
  <c r="K10"/>
  <c r="D10"/>
  <c r="I10"/>
  <c r="K6"/>
  <c r="K5"/>
  <c r="L3"/>
  <c r="K4"/>
  <c r="K8"/>
  <c r="K7"/>
  <c r="K9"/>
  <c r="H11"/>
  <c r="A12"/>
  <c r="I11"/>
  <c r="K11"/>
  <c r="F11"/>
  <c r="L11"/>
  <c r="B11"/>
  <c r="D11"/>
  <c r="C11"/>
  <c r="G11"/>
  <c r="J11"/>
  <c r="E11"/>
  <c r="E12"/>
  <c r="I12"/>
  <c r="B12"/>
  <c r="L12"/>
  <c r="D12"/>
  <c r="F12"/>
  <c r="A13"/>
  <c r="C12"/>
  <c r="G12"/>
  <c r="H12"/>
  <c r="J12"/>
  <c r="K12"/>
  <c r="L5"/>
  <c r="L6"/>
  <c r="L4"/>
  <c r="M3"/>
  <c r="L7"/>
  <c r="L8"/>
  <c r="L9"/>
  <c r="L10"/>
  <c r="M6"/>
  <c r="M5"/>
  <c r="M4"/>
  <c r="N3"/>
  <c r="M7"/>
  <c r="M8"/>
  <c r="M9"/>
  <c r="M10"/>
  <c r="M11"/>
  <c r="G13"/>
  <c r="I13"/>
  <c r="K13"/>
  <c r="C13"/>
  <c r="A14"/>
  <c r="B13"/>
  <c r="N13"/>
  <c r="J13"/>
  <c r="E13"/>
  <c r="D13"/>
  <c r="M13"/>
  <c r="F13"/>
  <c r="L13"/>
  <c r="H13"/>
  <c r="M12"/>
  <c r="N6"/>
  <c r="N5"/>
  <c r="N4"/>
  <c r="O3"/>
  <c r="N7"/>
  <c r="N8"/>
  <c r="N9"/>
  <c r="N10"/>
  <c r="N11"/>
  <c r="N12"/>
  <c r="L14"/>
  <c r="J14"/>
  <c r="H14"/>
  <c r="N14"/>
  <c r="C14"/>
  <c r="I14"/>
  <c r="M14"/>
  <c r="E14"/>
  <c r="D14"/>
  <c r="G14"/>
  <c r="O14"/>
  <c r="F14"/>
  <c r="B14"/>
  <c r="A15"/>
  <c r="K14"/>
  <c r="H15"/>
  <c r="M15"/>
  <c r="J15"/>
  <c r="O15"/>
  <c r="D15"/>
  <c r="C15"/>
  <c r="F15"/>
  <c r="A16"/>
  <c r="E15"/>
  <c r="I15"/>
  <c r="G15"/>
  <c r="N15"/>
  <c r="K15"/>
  <c r="L15"/>
  <c r="B15"/>
  <c r="O6"/>
  <c r="O4"/>
  <c r="P3"/>
  <c r="O5"/>
  <c r="O7"/>
  <c r="O8"/>
  <c r="O9"/>
  <c r="O10"/>
  <c r="O11"/>
  <c r="O12"/>
  <c r="O13"/>
  <c r="N16"/>
  <c r="M16"/>
  <c r="H16"/>
  <c r="E16"/>
  <c r="P16"/>
  <c r="O16"/>
  <c r="D16"/>
  <c r="A17"/>
  <c r="B16"/>
  <c r="K16"/>
  <c r="J16"/>
  <c r="L16"/>
  <c r="F16"/>
  <c r="I16"/>
  <c r="C16"/>
  <c r="G16"/>
  <c r="P5"/>
  <c r="P8"/>
  <c r="Q3"/>
  <c r="P4"/>
  <c r="P6"/>
  <c r="P7"/>
  <c r="P9"/>
  <c r="P10"/>
  <c r="P11"/>
  <c r="P12"/>
  <c r="P13"/>
  <c r="P14"/>
  <c r="P15"/>
  <c r="N17"/>
  <c r="E17"/>
  <c r="K17"/>
  <c r="C17"/>
  <c r="D17"/>
  <c r="Q17"/>
  <c r="P17"/>
  <c r="I17"/>
  <c r="H17"/>
  <c r="A18"/>
  <c r="G17"/>
  <c r="O17"/>
  <c r="B17"/>
  <c r="M17"/>
  <c r="J17"/>
  <c r="F17"/>
  <c r="L17"/>
  <c r="Q6"/>
  <c r="Q5"/>
  <c r="R3"/>
  <c r="Q8"/>
  <c r="Q4"/>
  <c r="Q7"/>
  <c r="Q9"/>
  <c r="Q10"/>
  <c r="Q11"/>
  <c r="Q12"/>
  <c r="Q13"/>
  <c r="Q14"/>
  <c r="Q15"/>
  <c r="Q16"/>
  <c r="R6"/>
  <c r="S3"/>
  <c r="R5"/>
  <c r="R4"/>
  <c r="R7"/>
  <c r="R8"/>
  <c r="R9"/>
  <c r="R10"/>
  <c r="R11"/>
  <c r="R12"/>
  <c r="R13"/>
  <c r="R14"/>
  <c r="R15"/>
  <c r="R16"/>
  <c r="R17"/>
  <c r="A19"/>
  <c r="J18"/>
  <c r="D18"/>
  <c r="I18"/>
  <c r="C18"/>
  <c r="S18"/>
  <c r="E18"/>
  <c r="Q18"/>
  <c r="R18"/>
  <c r="P18"/>
  <c r="F18"/>
  <c r="N18"/>
  <c r="M18"/>
  <c r="H18"/>
  <c r="G18"/>
  <c r="B18"/>
  <c r="L18"/>
  <c r="K18"/>
  <c r="O18"/>
  <c r="N19"/>
  <c r="K19"/>
  <c r="R19"/>
  <c r="E19"/>
  <c r="J19"/>
  <c r="H19"/>
  <c r="C19"/>
  <c r="F19"/>
  <c r="G19"/>
  <c r="L19"/>
  <c r="S19"/>
  <c r="I19"/>
  <c r="O19"/>
  <c r="M19"/>
  <c r="Q19"/>
  <c r="D19"/>
  <c r="B19"/>
  <c r="A20"/>
  <c r="P19"/>
  <c r="T3"/>
  <c r="S6"/>
  <c r="S5"/>
  <c r="S4"/>
  <c r="S8"/>
  <c r="S7"/>
  <c r="S9"/>
  <c r="S10"/>
  <c r="S11"/>
  <c r="S12"/>
  <c r="S13"/>
  <c r="S14"/>
  <c r="S15"/>
  <c r="S16"/>
  <c r="S17"/>
  <c r="T6"/>
  <c r="U3"/>
  <c r="T5"/>
  <c r="T4"/>
  <c r="T7"/>
  <c r="T8"/>
  <c r="T9"/>
  <c r="T10"/>
  <c r="T11"/>
  <c r="T12"/>
  <c r="T13"/>
  <c r="T14"/>
  <c r="T15"/>
  <c r="T16"/>
  <c r="T17"/>
  <c r="T18"/>
  <c r="A21"/>
  <c r="P20"/>
  <c r="D20"/>
  <c r="F20"/>
  <c r="J20"/>
  <c r="I20"/>
  <c r="R20"/>
  <c r="Q20"/>
  <c r="S20"/>
  <c r="B20"/>
  <c r="O20"/>
  <c r="H20"/>
  <c r="M20"/>
  <c r="K20"/>
  <c r="T20"/>
  <c r="E20"/>
  <c r="C20"/>
  <c r="L20"/>
  <c r="U20"/>
  <c r="G20"/>
  <c r="N20"/>
  <c r="T19"/>
  <c r="U4"/>
  <c r="U5"/>
  <c r="V3"/>
  <c r="U6"/>
  <c r="U8"/>
  <c r="U7"/>
  <c r="U9"/>
  <c r="U10"/>
  <c r="U11"/>
  <c r="U12"/>
  <c r="U13"/>
  <c r="U14"/>
  <c r="U15"/>
  <c r="U16"/>
  <c r="U17"/>
  <c r="U18"/>
  <c r="U19"/>
  <c r="D21"/>
  <c r="R21"/>
  <c r="L21"/>
  <c r="S21"/>
  <c r="C21"/>
  <c r="K21"/>
  <c r="B21"/>
  <c r="A22"/>
  <c r="T21"/>
  <c r="U21"/>
  <c r="M21"/>
  <c r="F21"/>
  <c r="I21"/>
  <c r="O21"/>
  <c r="J21"/>
  <c r="N21"/>
  <c r="V21"/>
  <c r="G21"/>
  <c r="E21"/>
  <c r="H21"/>
  <c r="P21"/>
  <c r="Q21"/>
  <c r="V4"/>
  <c r="V6"/>
  <c r="W3"/>
  <c r="V5"/>
  <c r="V7"/>
  <c r="V8"/>
  <c r="V9"/>
  <c r="V10"/>
  <c r="V11"/>
  <c r="V12"/>
  <c r="V13"/>
  <c r="V14"/>
  <c r="V15"/>
  <c r="V16"/>
  <c r="V17"/>
  <c r="V18"/>
  <c r="V19"/>
  <c r="V20"/>
  <c r="A23"/>
  <c r="R22"/>
  <c r="C22"/>
  <c r="S22"/>
  <c r="N22"/>
  <c r="Q22"/>
  <c r="E22"/>
  <c r="O22"/>
  <c r="P22"/>
  <c r="D22"/>
  <c r="H22"/>
  <c r="K22"/>
  <c r="W22"/>
  <c r="I22"/>
  <c r="L22"/>
  <c r="T22"/>
  <c r="B22"/>
  <c r="M22"/>
  <c r="J22"/>
  <c r="F22"/>
  <c r="U22"/>
  <c r="V22"/>
  <c r="G22"/>
  <c r="O23"/>
  <c r="W23"/>
  <c r="E23"/>
  <c r="K23"/>
  <c r="G23"/>
  <c r="B23"/>
  <c r="F23"/>
  <c r="N23"/>
  <c r="M23"/>
  <c r="P23"/>
  <c r="C23"/>
  <c r="L23"/>
  <c r="Q23"/>
  <c r="D23"/>
  <c r="S23"/>
  <c r="T23"/>
  <c r="V23"/>
  <c r="J23"/>
  <c r="A24"/>
  <c r="R23"/>
  <c r="H23"/>
  <c r="I23"/>
  <c r="U23"/>
  <c r="W6"/>
  <c r="W4"/>
  <c r="W5"/>
  <c r="X3"/>
  <c r="X23"/>
  <c r="W7"/>
  <c r="W8"/>
  <c r="W9"/>
  <c r="W10"/>
  <c r="W11"/>
  <c r="W12"/>
  <c r="W13"/>
  <c r="W14"/>
  <c r="W15"/>
  <c r="W16"/>
  <c r="W17"/>
  <c r="W18"/>
  <c r="W19"/>
  <c r="W20"/>
  <c r="W21"/>
  <c r="Y3"/>
  <c r="X5"/>
  <c r="X4"/>
  <c r="X6"/>
  <c r="X7"/>
  <c r="X8"/>
  <c r="X9"/>
  <c r="X10"/>
  <c r="X11"/>
  <c r="X12"/>
  <c r="X13"/>
  <c r="X14"/>
  <c r="X15"/>
  <c r="X16"/>
  <c r="X17"/>
  <c r="X18"/>
  <c r="X19"/>
  <c r="X20"/>
  <c r="X21"/>
  <c r="X22"/>
  <c r="Q24"/>
  <c r="L24"/>
  <c r="W24"/>
  <c r="H24"/>
  <c r="N24"/>
  <c r="D24"/>
  <c r="G24"/>
  <c r="O24"/>
  <c r="R24"/>
  <c r="X24"/>
  <c r="J24"/>
  <c r="C24"/>
  <c r="S24"/>
  <c r="T24"/>
  <c r="A25"/>
  <c r="Y24"/>
  <c r="I24"/>
  <c r="U24"/>
  <c r="F24"/>
  <c r="M24"/>
  <c r="K24"/>
  <c r="V24"/>
  <c r="B24"/>
  <c r="P24"/>
  <c r="E24"/>
  <c r="E25"/>
  <c r="M25"/>
  <c r="N25"/>
  <c r="K25"/>
  <c r="U25"/>
  <c r="X25"/>
  <c r="T25"/>
  <c r="L25"/>
  <c r="Q25"/>
  <c r="J25"/>
  <c r="I25"/>
  <c r="C25"/>
  <c r="P25"/>
  <c r="A26"/>
  <c r="D25"/>
  <c r="S25"/>
  <c r="B25"/>
  <c r="Y25"/>
  <c r="V25"/>
  <c r="H25"/>
  <c r="W25"/>
  <c r="O25"/>
  <c r="R25"/>
  <c r="F25"/>
  <c r="G25"/>
  <c r="Y6"/>
  <c r="Y4"/>
  <c r="Y5"/>
  <c r="Y7"/>
  <c r="Z3"/>
  <c r="Y8"/>
  <c r="Y9"/>
  <c r="Y10"/>
  <c r="Y11"/>
  <c r="Y12"/>
  <c r="Y13"/>
  <c r="Y14"/>
  <c r="Y15"/>
  <c r="Y16"/>
  <c r="Y17"/>
  <c r="Y18"/>
  <c r="Y19"/>
  <c r="Y20"/>
  <c r="Y21"/>
  <c r="Y22"/>
  <c r="Y23"/>
  <c r="A27"/>
  <c r="V26"/>
  <c r="H26"/>
  <c r="E26"/>
  <c r="O26"/>
  <c r="P26"/>
  <c r="J26"/>
  <c r="Y26"/>
  <c r="N26"/>
  <c r="C26"/>
  <c r="W26"/>
  <c r="D26"/>
  <c r="M26"/>
  <c r="R26"/>
  <c r="G26"/>
  <c r="Q26"/>
  <c r="B26"/>
  <c r="T26"/>
  <c r="I26"/>
  <c r="L26"/>
  <c r="X26"/>
  <c r="K26"/>
  <c r="S26"/>
  <c r="U26"/>
  <c r="F26"/>
  <c r="Z26"/>
  <c r="Z4"/>
  <c r="AA3"/>
  <c r="Z6"/>
  <c r="Z8"/>
  <c r="Z5"/>
  <c r="Z7"/>
  <c r="Z9"/>
  <c r="Z10"/>
  <c r="Z11"/>
  <c r="Z12"/>
  <c r="Z13"/>
  <c r="Z14"/>
  <c r="Z15"/>
  <c r="Z16"/>
  <c r="Z17"/>
  <c r="Z18"/>
  <c r="Z19"/>
  <c r="Z20"/>
  <c r="Z21"/>
  <c r="Z22"/>
  <c r="Z23"/>
  <c r="Z24"/>
  <c r="Z25"/>
  <c r="AA4"/>
  <c r="AB3"/>
  <c r="AA6"/>
  <c r="AA5"/>
  <c r="AA8"/>
  <c r="AA7"/>
  <c r="AA9"/>
  <c r="AA10"/>
  <c r="AA11"/>
  <c r="AA12"/>
  <c r="AA13"/>
  <c r="AA14"/>
  <c r="AA15"/>
  <c r="AA16"/>
  <c r="AA17"/>
  <c r="AA18"/>
  <c r="AA19"/>
  <c r="AA20"/>
  <c r="AA21"/>
  <c r="AA22"/>
  <c r="AA23"/>
  <c r="AA24"/>
  <c r="AA25"/>
  <c r="AA26"/>
  <c r="S27"/>
  <c r="P27"/>
  <c r="J27"/>
  <c r="R27"/>
  <c r="T27"/>
  <c r="G27"/>
  <c r="V27"/>
  <c r="AB27"/>
  <c r="B27"/>
  <c r="AA27"/>
  <c r="A28"/>
  <c r="N27"/>
  <c r="O27"/>
  <c r="U27"/>
  <c r="D27"/>
  <c r="L27"/>
  <c r="K27"/>
  <c r="M27"/>
  <c r="X27"/>
  <c r="E27"/>
  <c r="Q27"/>
  <c r="Z27"/>
  <c r="H27"/>
  <c r="Y27"/>
  <c r="F27"/>
  <c r="W27"/>
  <c r="I27"/>
  <c r="C27"/>
  <c r="W28"/>
  <c r="R28"/>
  <c r="D28"/>
  <c r="Z28"/>
  <c r="N28"/>
  <c r="U28"/>
  <c r="J28"/>
  <c r="I28"/>
  <c r="Q28"/>
  <c r="X28"/>
  <c r="A29"/>
  <c r="B28"/>
  <c r="M28"/>
  <c r="Y28"/>
  <c r="K28"/>
  <c r="F28"/>
  <c r="C28"/>
  <c r="T28"/>
  <c r="AB28"/>
  <c r="O28"/>
  <c r="E28"/>
  <c r="P28"/>
  <c r="G28"/>
  <c r="S28"/>
  <c r="L28"/>
  <c r="V28"/>
  <c r="AA28"/>
  <c r="H28"/>
  <c r="AC3"/>
  <c r="AB4"/>
  <c r="AB6"/>
  <c r="AB5"/>
  <c r="AB8"/>
  <c r="AB7"/>
  <c r="AB9"/>
  <c r="AB10"/>
  <c r="AB11"/>
  <c r="AB12"/>
  <c r="AB13"/>
  <c r="AB14"/>
  <c r="AB15"/>
  <c r="AB16"/>
  <c r="AB17"/>
  <c r="AB18"/>
  <c r="AB19"/>
  <c r="AB20"/>
  <c r="AB21"/>
  <c r="AB22"/>
  <c r="AB23"/>
  <c r="AB24"/>
  <c r="AB25"/>
  <c r="AB26"/>
  <c r="J29"/>
  <c r="Y29"/>
  <c r="E29"/>
  <c r="Z29"/>
  <c r="AC29"/>
  <c r="P29"/>
  <c r="I29"/>
  <c r="AA29"/>
  <c r="M29"/>
  <c r="W29"/>
  <c r="G29"/>
  <c r="S29"/>
  <c r="H29"/>
  <c r="C29"/>
  <c r="L29"/>
  <c r="A30"/>
  <c r="T29"/>
  <c r="Q29"/>
  <c r="D29"/>
  <c r="B29"/>
  <c r="F29"/>
  <c r="K29"/>
  <c r="AB29"/>
  <c r="R29"/>
  <c r="N29"/>
  <c r="X29"/>
  <c r="O29"/>
  <c r="V29"/>
  <c r="U29"/>
  <c r="AC6"/>
  <c r="AC7"/>
  <c r="AC4"/>
  <c r="AC5"/>
  <c r="AC8"/>
  <c r="AC9"/>
  <c r="AC10"/>
  <c r="AC11"/>
  <c r="AC12"/>
  <c r="AC13"/>
  <c r="AC14"/>
  <c r="AC15"/>
  <c r="AC16"/>
  <c r="AC17"/>
  <c r="AC18"/>
  <c r="AC19"/>
  <c r="AC20"/>
  <c r="AC21"/>
  <c r="AC22"/>
  <c r="AC23"/>
  <c r="AC24"/>
  <c r="AC25"/>
  <c r="AC26"/>
  <c r="AC27"/>
  <c r="AC28"/>
  <c r="S30"/>
  <c r="U30"/>
  <c r="X30"/>
  <c r="I30"/>
  <c r="Y30"/>
  <c r="O30"/>
  <c r="J30"/>
  <c r="D30"/>
  <c r="P30"/>
  <c r="F30"/>
  <c r="W30"/>
  <c r="B30"/>
  <c r="Z30"/>
  <c r="R30"/>
  <c r="H30"/>
  <c r="AC30"/>
  <c r="A31"/>
  <c r="Q30"/>
  <c r="L30"/>
  <c r="K30"/>
  <c r="G30"/>
  <c r="AA30"/>
  <c r="M30"/>
  <c r="V30"/>
  <c r="E30"/>
  <c r="T30"/>
  <c r="AB30"/>
  <c r="C30"/>
  <c r="N30"/>
  <c r="AA31"/>
  <c r="W31"/>
  <c r="B31"/>
  <c r="I31"/>
  <c r="D31"/>
  <c r="J31"/>
  <c r="X31"/>
  <c r="S31"/>
  <c r="AC31"/>
  <c r="V31"/>
  <c r="C31"/>
  <c r="N31"/>
  <c r="A32"/>
  <c r="T31"/>
  <c r="H31"/>
  <c r="F31"/>
  <c r="R31"/>
  <c r="Z31"/>
  <c r="L31"/>
  <c r="P31"/>
  <c r="G31"/>
  <c r="U31"/>
  <c r="K31"/>
  <c r="Y31"/>
  <c r="E31"/>
  <c r="O31"/>
  <c r="AB31"/>
  <c r="M31"/>
  <c r="Q31"/>
  <c r="I32"/>
  <c r="X32"/>
  <c r="AA32"/>
  <c r="G32"/>
  <c r="F32"/>
  <c r="V32"/>
  <c r="U32"/>
  <c r="D32"/>
  <c r="M32"/>
  <c r="E32"/>
  <c r="N32"/>
  <c r="P32"/>
  <c r="W32"/>
  <c r="B32"/>
  <c r="T32"/>
  <c r="O32"/>
  <c r="AB32"/>
  <c r="AC32"/>
  <c r="Q32"/>
  <c r="K32"/>
  <c r="J32"/>
  <c r="R32"/>
  <c r="C32"/>
  <c r="L32"/>
  <c r="Y32"/>
  <c r="H32"/>
  <c r="S32"/>
  <c r="Z32"/>
  <c r="A33"/>
  <c r="R33"/>
  <c r="J33"/>
  <c r="B33"/>
  <c r="Q33"/>
  <c r="N33"/>
  <c r="L33"/>
  <c r="T33"/>
  <c r="E33"/>
  <c r="P33"/>
  <c r="F33"/>
  <c r="V33"/>
  <c r="U33"/>
  <c r="X33"/>
  <c r="I33"/>
  <c r="AA33"/>
  <c r="O33"/>
  <c r="K33"/>
  <c r="AC33"/>
  <c r="G33"/>
  <c r="W33"/>
  <c r="D33"/>
  <c r="A34"/>
  <c r="AB33"/>
  <c r="Z33"/>
  <c r="C33"/>
  <c r="Y33"/>
  <c r="S33"/>
  <c r="M33"/>
  <c r="H33"/>
  <c r="A35"/>
  <c r="H34"/>
  <c r="E34"/>
  <c r="P34"/>
  <c r="G34"/>
  <c r="J34"/>
  <c r="AC34"/>
  <c r="K34"/>
  <c r="I34"/>
  <c r="S34"/>
  <c r="U34"/>
  <c r="W34"/>
  <c r="R34"/>
  <c r="Q34"/>
  <c r="N34"/>
  <c r="T34"/>
  <c r="O34"/>
  <c r="L34"/>
  <c r="AB34"/>
  <c r="X34"/>
  <c r="V34"/>
  <c r="F34"/>
  <c r="AA34"/>
  <c r="B34"/>
  <c r="Y34"/>
  <c r="M34"/>
  <c r="C34"/>
  <c r="Z34"/>
  <c r="D34"/>
  <c r="B35"/>
  <c r="V35"/>
  <c r="U35"/>
  <c r="X35"/>
  <c r="Z35"/>
  <c r="D35"/>
  <c r="C35"/>
  <c r="P35"/>
  <c r="A36"/>
  <c r="AB35"/>
  <c r="H35"/>
  <c r="J35"/>
  <c r="M35"/>
  <c r="T35"/>
  <c r="Y35"/>
  <c r="AA35"/>
  <c r="F35"/>
  <c r="R35"/>
  <c r="L35"/>
  <c r="O35"/>
  <c r="AC35"/>
  <c r="I35"/>
  <c r="K35"/>
  <c r="E35"/>
  <c r="N35"/>
  <c r="Q35"/>
  <c r="G35"/>
  <c r="W35"/>
  <c r="S35"/>
  <c r="J36"/>
  <c r="S36"/>
  <c r="F36"/>
  <c r="T36"/>
  <c r="R36"/>
  <c r="V36"/>
  <c r="I36"/>
  <c r="X36"/>
  <c r="D36"/>
  <c r="E36"/>
  <c r="O36"/>
  <c r="AA36"/>
  <c r="L36"/>
  <c r="AB36"/>
  <c r="P36"/>
  <c r="Z36"/>
  <c r="W36"/>
  <c r="M36"/>
  <c r="G36"/>
  <c r="U36"/>
  <c r="AC36"/>
  <c r="C36"/>
  <c r="Q36"/>
  <c r="K36"/>
  <c r="Y36"/>
  <c r="B36"/>
  <c r="H36"/>
  <c r="N36"/>
  <c r="F38" i="1"/>
  <c r="E38"/>
  <c r="F22"/>
  <c r="D32" i="17"/>
  <c r="G32"/>
  <c r="E32"/>
  <c r="G26"/>
  <c r="F16"/>
  <c r="E16"/>
  <c r="C40"/>
  <c r="C42" i="5"/>
  <c r="F8" i="17"/>
  <c r="C42" i="6"/>
  <c r="C43" i="12"/>
  <c r="D22" i="1"/>
  <c r="G22"/>
  <c r="E22"/>
  <c r="AD41" i="17"/>
  <c r="C42" i="13"/>
  <c r="E8" i="17"/>
  <c r="D8"/>
  <c r="G8"/>
  <c r="F9" i="2"/>
  <c r="D9"/>
  <c r="D37"/>
  <c r="G37"/>
  <c r="F18"/>
  <c r="E18"/>
  <c r="T10"/>
  <c r="F26"/>
  <c r="D26"/>
  <c r="F34" i="4"/>
  <c r="D34"/>
  <c r="G34"/>
  <c r="F9"/>
  <c r="D9"/>
  <c r="K10"/>
  <c r="E34"/>
  <c r="T8" i="10"/>
  <c r="G6" i="12"/>
  <c r="D6"/>
  <c r="C41"/>
  <c r="P7"/>
  <c r="F39" i="13"/>
  <c r="D39"/>
  <c r="G19"/>
  <c r="R9"/>
  <c r="K40" i="5"/>
  <c r="K48" i="11"/>
  <c r="F39" i="6"/>
  <c r="D39"/>
  <c r="F23"/>
  <c r="R7"/>
  <c r="P7"/>
  <c r="N7"/>
  <c r="E40" i="4"/>
  <c r="D40"/>
  <c r="G38"/>
  <c r="U9"/>
  <c r="T42"/>
  <c r="T41"/>
  <c r="U10"/>
  <c r="S9"/>
  <c r="R42"/>
  <c r="R41"/>
  <c r="S10"/>
  <c r="Q10"/>
  <c r="Q9"/>
  <c r="P42"/>
  <c r="P41"/>
  <c r="O9"/>
  <c r="N42"/>
  <c r="N41"/>
  <c r="O10"/>
  <c r="N10"/>
  <c r="M9"/>
  <c r="L42"/>
  <c r="L41"/>
  <c r="M10"/>
  <c r="K41"/>
  <c r="K46" i="11"/>
  <c r="K46" i="12"/>
  <c r="D26" i="4"/>
  <c r="G26"/>
  <c r="E26"/>
  <c r="C41"/>
  <c r="C46" i="11"/>
  <c r="G20" i="4"/>
  <c r="E9"/>
  <c r="F10"/>
  <c r="E10" s="1"/>
  <c r="F18"/>
  <c r="D18"/>
  <c r="G14"/>
  <c r="C10"/>
  <c r="P10"/>
  <c r="Q37" i="2"/>
  <c r="P39"/>
  <c r="P38"/>
  <c r="T39"/>
  <c r="T38"/>
  <c r="R39"/>
  <c r="R38"/>
  <c r="N39"/>
  <c r="N38"/>
  <c r="P10"/>
  <c r="L10" i="4"/>
  <c r="M37" i="2"/>
  <c r="L39"/>
  <c r="L38"/>
  <c r="K38"/>
  <c r="K44" i="6"/>
  <c r="F34" i="2"/>
  <c r="C44" i="6"/>
  <c r="C45" i="4"/>
  <c r="C44" i="13"/>
  <c r="C45" i="12"/>
  <c r="C44" i="5"/>
  <c r="C44" i="8"/>
  <c r="C45" i="11"/>
  <c r="C46" i="9"/>
  <c r="C45" i="7"/>
  <c r="G26" i="2"/>
  <c r="E26"/>
  <c r="D18"/>
  <c r="G18"/>
  <c r="E9"/>
  <c r="C44" i="10"/>
  <c r="R10" i="2"/>
  <c r="S41" i="1"/>
  <c r="O41"/>
  <c r="N10" i="2"/>
  <c r="M41" i="1"/>
  <c r="L10" i="2"/>
  <c r="F41" i="1"/>
  <c r="D38"/>
  <c r="G38"/>
  <c r="P43"/>
  <c r="P42"/>
  <c r="T43"/>
  <c r="T42"/>
  <c r="R43"/>
  <c r="R42"/>
  <c r="N43"/>
  <c r="N42"/>
  <c r="L43"/>
  <c r="L42"/>
  <c r="K42"/>
  <c r="E30"/>
  <c r="G30"/>
  <c r="C42"/>
  <c r="C43" i="10"/>
  <c r="F14" i="1"/>
  <c r="D5"/>
  <c r="E5"/>
  <c r="U37" i="17"/>
  <c r="U38"/>
  <c r="U39"/>
  <c r="T41"/>
  <c r="T40"/>
  <c r="T6" i="1"/>
  <c r="S37" i="17"/>
  <c r="S38"/>
  <c r="S39"/>
  <c r="R41"/>
  <c r="R40"/>
  <c r="R6" i="1"/>
  <c r="P6"/>
  <c r="O37" i="17"/>
  <c r="O38"/>
  <c r="O39"/>
  <c r="N41"/>
  <c r="N40"/>
  <c r="N6" i="1"/>
  <c r="P41" i="17"/>
  <c r="P40"/>
  <c r="L6" i="1"/>
  <c r="M37" i="17"/>
  <c r="M38"/>
  <c r="M39"/>
  <c r="L41"/>
  <c r="L40"/>
  <c r="K43" i="7"/>
  <c r="K44" i="9"/>
  <c r="K42" i="5"/>
  <c r="K43" i="12"/>
  <c r="K43" i="4"/>
  <c r="K44" i="1"/>
  <c r="AB43" s="1"/>
  <c r="AB39" i="2" s="1"/>
  <c r="AC42" i="4" s="1"/>
  <c r="AB41" i="6" s="1"/>
  <c r="AB41" i="5" s="1"/>
  <c r="AB41" i="13" s="1"/>
  <c r="AB42" i="12" s="1"/>
  <c r="AB42" i="11" s="1"/>
  <c r="K42" i="8"/>
  <c r="K42" i="13"/>
  <c r="K43" i="11"/>
  <c r="AH41" i="17"/>
  <c r="K40" i="2"/>
  <c r="K42" i="6"/>
  <c r="K42" i="10"/>
  <c r="E39" i="17"/>
  <c r="F6" i="1"/>
  <c r="E6" s="1"/>
  <c r="D39" i="17"/>
  <c r="C43" i="4"/>
  <c r="C44" i="1"/>
  <c r="X43" s="1"/>
  <c r="X39" i="2" s="1"/>
  <c r="Y42" i="4" s="1"/>
  <c r="X41" i="6" s="1"/>
  <c r="X41" i="5" s="1"/>
  <c r="X41" i="13" s="1"/>
  <c r="X42" i="12" s="1"/>
  <c r="C42" i="10"/>
  <c r="C44" i="9"/>
  <c r="C42" i="8"/>
  <c r="C40" i="2"/>
  <c r="F24" i="17"/>
  <c r="C43" i="11"/>
  <c r="C43" i="7"/>
  <c r="D16" i="17"/>
  <c r="G33" i="7"/>
  <c r="L8"/>
  <c r="G35" i="8"/>
  <c r="P42" i="11"/>
  <c r="P41"/>
  <c r="K11"/>
  <c r="K41"/>
  <c r="C11"/>
  <c r="C41"/>
  <c r="F40"/>
  <c r="G36"/>
  <c r="M10"/>
  <c r="L42"/>
  <c r="L41"/>
  <c r="U10"/>
  <c r="T42"/>
  <c r="T41"/>
  <c r="O10"/>
  <c r="N42"/>
  <c r="N41"/>
  <c r="S10"/>
  <c r="R42"/>
  <c r="R41"/>
  <c r="G12"/>
  <c r="F19"/>
  <c r="F35"/>
  <c r="F10"/>
  <c r="D10"/>
  <c r="F27"/>
  <c r="R7" i="12"/>
  <c r="R42"/>
  <c r="R41"/>
  <c r="P42"/>
  <c r="P41"/>
  <c r="N42"/>
  <c r="N41"/>
  <c r="L42"/>
  <c r="L41"/>
  <c r="K7"/>
  <c r="K41"/>
  <c r="F23"/>
  <c r="F31"/>
  <c r="E31"/>
  <c r="F15"/>
  <c r="F39"/>
  <c r="C40" i="13"/>
  <c r="C48" i="8"/>
  <c r="F8" i="13"/>
  <c r="E8"/>
  <c r="E25"/>
  <c r="D25"/>
  <c r="E39"/>
  <c r="F7" i="12"/>
  <c r="E7" s="1"/>
  <c r="F33" i="13"/>
  <c r="U39" i="5"/>
  <c r="T41"/>
  <c r="T40"/>
  <c r="U38"/>
  <c r="T9" i="13"/>
  <c r="S38" i="5"/>
  <c r="S39"/>
  <c r="R41"/>
  <c r="R40"/>
  <c r="Q38"/>
  <c r="O38"/>
  <c r="M38"/>
  <c r="G36"/>
  <c r="F39"/>
  <c r="C47" i="13"/>
  <c r="C47" i="8"/>
  <c r="C48" i="11"/>
  <c r="C47" i="10"/>
  <c r="U39" i="6"/>
  <c r="T41"/>
  <c r="T40"/>
  <c r="U38"/>
  <c r="S38"/>
  <c r="S39"/>
  <c r="R41"/>
  <c r="R40"/>
  <c r="Q38"/>
  <c r="Q39"/>
  <c r="P41"/>
  <c r="P40"/>
  <c r="O38"/>
  <c r="O39"/>
  <c r="N41"/>
  <c r="N40"/>
  <c r="M38"/>
  <c r="M39"/>
  <c r="T7"/>
  <c r="K40"/>
  <c r="K46" i="8"/>
  <c r="G32" i="6"/>
  <c r="F31"/>
  <c r="D23"/>
  <c r="E23"/>
  <c r="G21"/>
  <c r="C40"/>
  <c r="C46" i="10"/>
  <c r="F6" i="6"/>
  <c r="C49" i="11"/>
  <c r="R41" i="13"/>
  <c r="R40"/>
  <c r="T41"/>
  <c r="T40"/>
  <c r="N41"/>
  <c r="N40"/>
  <c r="K40"/>
  <c r="F17"/>
  <c r="P41"/>
  <c r="P40"/>
  <c r="D8"/>
  <c r="L41"/>
  <c r="L40"/>
  <c r="F19" i="5"/>
  <c r="F35"/>
  <c r="E35"/>
  <c r="F27"/>
  <c r="D27"/>
  <c r="C48" i="12"/>
  <c r="D19" i="5"/>
  <c r="E19"/>
  <c r="C49" i="9"/>
  <c r="F11" i="5"/>
  <c r="G20"/>
  <c r="G13"/>
  <c r="L41" i="6"/>
  <c r="L40"/>
  <c r="F15"/>
  <c r="G33"/>
  <c r="C48" i="10"/>
  <c r="Q39" i="5"/>
  <c r="P41"/>
  <c r="P40"/>
  <c r="P9" i="13"/>
  <c r="O39" i="5"/>
  <c r="N41"/>
  <c r="N40"/>
  <c r="N9" i="13"/>
  <c r="M39" i="5"/>
  <c r="L41"/>
  <c r="L40"/>
  <c r="L9" i="13"/>
  <c r="C47" i="11"/>
  <c r="K45" i="10"/>
  <c r="K45" i="6"/>
  <c r="C45" i="5"/>
  <c r="C45" i="8"/>
  <c r="G40" i="4"/>
  <c r="C46" i="12"/>
  <c r="C46" i="7"/>
  <c r="C45" i="10"/>
  <c r="C45" i="13"/>
  <c r="K47" i="9"/>
  <c r="K45" i="13"/>
  <c r="K45" i="8"/>
  <c r="K46" i="7"/>
  <c r="K45" i="5"/>
  <c r="C47" i="9"/>
  <c r="C45" i="6"/>
  <c r="G9" i="4"/>
  <c r="E18"/>
  <c r="F41"/>
  <c r="E41"/>
  <c r="E46" i="7"/>
  <c r="K44" i="13"/>
  <c r="K44" i="10"/>
  <c r="K45" i="7"/>
  <c r="K44" i="8"/>
  <c r="K45" i="11"/>
  <c r="K45" i="12"/>
  <c r="K46" i="9"/>
  <c r="K45" i="4"/>
  <c r="K44" i="5"/>
  <c r="E34" i="2"/>
  <c r="F38"/>
  <c r="E38"/>
  <c r="D34"/>
  <c r="G9"/>
  <c r="E41" i="1"/>
  <c r="F10" i="2"/>
  <c r="E10" s="1"/>
  <c r="D41" i="1"/>
  <c r="G41"/>
  <c r="C41" i="2"/>
  <c r="K43" i="13"/>
  <c r="AB44" i="1"/>
  <c r="AB40" i="2"/>
  <c r="AC43" i="4" s="1"/>
  <c r="AB42" i="6" s="1"/>
  <c r="AB42" i="5" s="1"/>
  <c r="AB42" i="13" s="1"/>
  <c r="AB43" i="12" s="1"/>
  <c r="AB43" i="11" s="1"/>
  <c r="K41" i="2"/>
  <c r="K44" i="11"/>
  <c r="K43" i="5"/>
  <c r="K43" i="6"/>
  <c r="K44" i="4"/>
  <c r="K44" i="12"/>
  <c r="K43" i="8"/>
  <c r="K44" i="7"/>
  <c r="K43" i="10"/>
  <c r="K45" i="9"/>
  <c r="C44" i="4"/>
  <c r="C45" i="9"/>
  <c r="C44" i="11"/>
  <c r="C43" i="6"/>
  <c r="C43" i="5"/>
  <c r="X44" i="1"/>
  <c r="X40" i="2"/>
  <c r="Y43" i="4" s="1"/>
  <c r="X42" i="6" s="1"/>
  <c r="X42" i="5" s="1"/>
  <c r="X42" i="13" s="1"/>
  <c r="X43" i="12" s="1"/>
  <c r="X43" i="11" s="1"/>
  <c r="C43" i="8"/>
  <c r="C44" i="7"/>
  <c r="C43" i="13"/>
  <c r="C44" i="12"/>
  <c r="E14" i="1"/>
  <c r="D14"/>
  <c r="G5"/>
  <c r="G39" i="17"/>
  <c r="D24"/>
  <c r="E24"/>
  <c r="F40"/>
  <c r="E40"/>
  <c r="G16"/>
  <c r="D40" i="11"/>
  <c r="E40"/>
  <c r="E10"/>
  <c r="D19"/>
  <c r="E19"/>
  <c r="D35"/>
  <c r="E35"/>
  <c r="E27"/>
  <c r="D27"/>
  <c r="D31" i="12"/>
  <c r="G31"/>
  <c r="D23"/>
  <c r="G23"/>
  <c r="E23"/>
  <c r="E39"/>
  <c r="D39"/>
  <c r="D15"/>
  <c r="E15"/>
  <c r="C50" i="9"/>
  <c r="C49" i="12"/>
  <c r="C49" i="7"/>
  <c r="G25" i="13"/>
  <c r="G39"/>
  <c r="D33"/>
  <c r="E33"/>
  <c r="D39" i="5"/>
  <c r="E39"/>
  <c r="F9" i="13"/>
  <c r="D9" s="1"/>
  <c r="E27" i="5"/>
  <c r="G27"/>
  <c r="K48" i="9"/>
  <c r="K47" i="12"/>
  <c r="K46" i="5"/>
  <c r="K46" i="10"/>
  <c r="K46" i="13"/>
  <c r="K47" i="7"/>
  <c r="K47" i="11"/>
  <c r="E31" i="6"/>
  <c r="D31"/>
  <c r="C46" i="8"/>
  <c r="C47" i="12"/>
  <c r="C48" i="9"/>
  <c r="C46" i="13"/>
  <c r="C46" i="5"/>
  <c r="G23" i="6"/>
  <c r="C47" i="7"/>
  <c r="D6" i="6"/>
  <c r="G6"/>
  <c r="E6"/>
  <c r="F7"/>
  <c r="E7" s="1"/>
  <c r="G8" i="13"/>
  <c r="E17"/>
  <c r="D17"/>
  <c r="K49" i="11"/>
  <c r="K48" i="10"/>
  <c r="K48" i="8"/>
  <c r="K50" i="9"/>
  <c r="K49" i="7"/>
  <c r="K49" i="12"/>
  <c r="K47" i="8"/>
  <c r="K48" i="12"/>
  <c r="K47" i="10"/>
  <c r="K48" i="7"/>
  <c r="K47" i="13"/>
  <c r="K49" i="9"/>
  <c r="D35" i="5"/>
  <c r="G35"/>
  <c r="D11"/>
  <c r="E11"/>
  <c r="G19"/>
  <c r="E39" i="6"/>
  <c r="D15"/>
  <c r="E15"/>
  <c r="G31"/>
  <c r="E45" i="5"/>
  <c r="E45" i="8"/>
  <c r="E45" i="10"/>
  <c r="E46" i="12"/>
  <c r="G18" i="4"/>
  <c r="E46" i="11"/>
  <c r="E45" i="6"/>
  <c r="E47" i="9"/>
  <c r="D41" i="4"/>
  <c r="D45" i="5"/>
  <c r="E45" i="13"/>
  <c r="E44" i="8"/>
  <c r="E45" i="7"/>
  <c r="E45" i="4"/>
  <c r="E45" i="12"/>
  <c r="E44" i="10"/>
  <c r="E45" i="11"/>
  <c r="E44" i="5"/>
  <c r="E46" i="9"/>
  <c r="E44" i="13"/>
  <c r="E44" i="6"/>
  <c r="G34" i="2"/>
  <c r="D38"/>
  <c r="D44" i="5"/>
  <c r="D45" i="4"/>
  <c r="D45" i="7"/>
  <c r="D44" i="10"/>
  <c r="D46" i="9"/>
  <c r="D44" i="13"/>
  <c r="F42" i="1"/>
  <c r="E42"/>
  <c r="D42"/>
  <c r="D43" i="13"/>
  <c r="G14" i="1"/>
  <c r="G24" i="17"/>
  <c r="E42" i="5"/>
  <c r="E40" i="2"/>
  <c r="E43" i="4"/>
  <c r="E43" i="11"/>
  <c r="E44" i="1"/>
  <c r="AC43" s="1"/>
  <c r="Z43" s="1"/>
  <c r="AC39" i="2" s="1"/>
  <c r="Z39" s="1"/>
  <c r="AD42" i="4" s="1"/>
  <c r="AA42" s="1"/>
  <c r="AC41" i="6" s="1"/>
  <c r="Z41" s="1"/>
  <c r="AC41" i="5" s="1"/>
  <c r="Z41" s="1"/>
  <c r="AC41" i="13" s="1"/>
  <c r="Z41" s="1"/>
  <c r="AC42" i="12" s="1"/>
  <c r="Z42" s="1"/>
  <c r="AC42" i="11" s="1"/>
  <c r="Z42" s="1"/>
  <c r="AF41" i="17"/>
  <c r="E42" i="6"/>
  <c r="E44" i="9"/>
  <c r="E43" i="7"/>
  <c r="E43" i="12"/>
  <c r="E42" i="10"/>
  <c r="E42" i="8"/>
  <c r="E42" i="13"/>
  <c r="D40" i="17"/>
  <c r="D42" i="5"/>
  <c r="D43" i="11"/>
  <c r="G40" i="17"/>
  <c r="D40" i="2"/>
  <c r="G40" s="1"/>
  <c r="D44" i="1"/>
  <c r="F41" i="11"/>
  <c r="D41"/>
  <c r="G40"/>
  <c r="G10"/>
  <c r="F11"/>
  <c r="D11" s="1"/>
  <c r="G19"/>
  <c r="G27"/>
  <c r="G35"/>
  <c r="F41" i="12"/>
  <c r="D41"/>
  <c r="G15"/>
  <c r="G39"/>
  <c r="G33" i="13"/>
  <c r="F40"/>
  <c r="E40"/>
  <c r="E50" i="9"/>
  <c r="F40" i="5"/>
  <c r="D40"/>
  <c r="G39"/>
  <c r="G17" i="13"/>
  <c r="E40" i="5"/>
  <c r="G11"/>
  <c r="F40" i="6"/>
  <c r="E40"/>
  <c r="E46" i="13"/>
  <c r="G15" i="6"/>
  <c r="G39"/>
  <c r="F47" i="5"/>
  <c r="D45" i="6"/>
  <c r="D46" i="11"/>
  <c r="D46" i="12"/>
  <c r="D45" i="13"/>
  <c r="D46" i="7"/>
  <c r="D47" i="9"/>
  <c r="D45" i="8"/>
  <c r="D45" i="10"/>
  <c r="G41" i="4"/>
  <c r="D45" i="12"/>
  <c r="D44" i="6"/>
  <c r="G38" i="2"/>
  <c r="D44" i="8"/>
  <c r="D45" i="11"/>
  <c r="D43" i="5"/>
  <c r="D44" i="7"/>
  <c r="G42" i="1"/>
  <c r="D41" i="2"/>
  <c r="D45" i="9"/>
  <c r="D44" i="4"/>
  <c r="D43" i="6"/>
  <c r="D44" i="11"/>
  <c r="AC44" i="1"/>
  <c r="E43" i="8"/>
  <c r="E43" i="13"/>
  <c r="E44" i="7"/>
  <c r="E43" i="6"/>
  <c r="E43" i="10"/>
  <c r="E44" i="11"/>
  <c r="E43" i="5"/>
  <c r="E44" i="4"/>
  <c r="E45" i="9"/>
  <c r="E44" i="12"/>
  <c r="E41" i="2"/>
  <c r="G41" s="1"/>
  <c r="D43" i="8"/>
  <c r="D44" i="12"/>
  <c r="D43" i="10"/>
  <c r="D43" i="12"/>
  <c r="D42" i="13"/>
  <c r="G43" i="11"/>
  <c r="D44" i="9"/>
  <c r="D42" i="6"/>
  <c r="D43" i="4"/>
  <c r="D42" i="10"/>
  <c r="D43" i="7"/>
  <c r="AE41" i="17"/>
  <c r="AG41"/>
  <c r="D42" i="8"/>
  <c r="E41" i="11"/>
  <c r="E41" i="12"/>
  <c r="E49" i="7"/>
  <c r="E48" i="8"/>
  <c r="E48" i="10"/>
  <c r="D40" i="13"/>
  <c r="D48" i="10"/>
  <c r="E49" i="11"/>
  <c r="E49" i="12"/>
  <c r="D40" i="6"/>
  <c r="D47" i="12"/>
  <c r="E47" i="13"/>
  <c r="E47" i="8"/>
  <c r="E47" i="10"/>
  <c r="E49" i="9"/>
  <c r="E48" i="11"/>
  <c r="E48" i="12"/>
  <c r="E48" i="7"/>
  <c r="D48"/>
  <c r="D47" i="10"/>
  <c r="D48" i="12"/>
  <c r="G40" i="5"/>
  <c r="D49" i="9"/>
  <c r="G49" s="1"/>
  <c r="D47" i="8"/>
  <c r="D47" i="13"/>
  <c r="D48" i="11"/>
  <c r="E46" i="10"/>
  <c r="E46" i="5"/>
  <c r="E47" i="11"/>
  <c r="E47" i="12"/>
  <c r="E47" i="7"/>
  <c r="E48" i="9"/>
  <c r="E46" i="8"/>
  <c r="D49" i="7"/>
  <c r="D47"/>
  <c r="G47" s="1"/>
  <c r="D48" i="9"/>
  <c r="G48" s="1"/>
  <c r="Z44" i="1"/>
  <c r="AC40" i="2"/>
  <c r="Z40" s="1"/>
  <c r="AD43" i="4" s="1"/>
  <c r="G41" i="11"/>
  <c r="G41" i="12"/>
  <c r="D49" i="11"/>
  <c r="G49" s="1"/>
  <c r="D49" i="12"/>
  <c r="G40" i="13"/>
  <c r="D48" i="8"/>
  <c r="D50" i="9"/>
  <c r="D46" i="13"/>
  <c r="D46" i="5"/>
  <c r="D46" i="8"/>
  <c r="G40" i="6"/>
  <c r="D46" i="10"/>
  <c r="D47" i="11"/>
  <c r="Y40" i="2"/>
  <c r="AA44" i="1"/>
  <c r="D7" i="6" l="1"/>
  <c r="H5" i="9"/>
  <c r="I5"/>
  <c r="I40" i="11"/>
  <c r="H40"/>
  <c r="J35"/>
  <c r="J27"/>
  <c r="J19"/>
  <c r="I19" s="1"/>
  <c r="H10"/>
  <c r="I10"/>
  <c r="J11" s="1"/>
  <c r="I11" s="1"/>
  <c r="J39" i="12"/>
  <c r="J31"/>
  <c r="H31" s="1"/>
  <c r="J15"/>
  <c r="I6"/>
  <c r="H6"/>
  <c r="H39" i="13"/>
  <c r="I39"/>
  <c r="J33"/>
  <c r="H8"/>
  <c r="I8"/>
  <c r="J27" i="5"/>
  <c r="J19"/>
  <c r="J39" i="6"/>
  <c r="I39" s="1"/>
  <c r="J23"/>
  <c r="J15"/>
  <c r="J7"/>
  <c r="I7" s="1"/>
  <c r="J34" i="4"/>
  <c r="I34" s="1"/>
  <c r="J26"/>
  <c r="I26" s="1"/>
  <c r="H34" i="2"/>
  <c r="J26"/>
  <c r="H18"/>
  <c r="I18"/>
  <c r="H9"/>
  <c r="I9"/>
  <c r="H41" i="1"/>
  <c r="I41"/>
  <c r="J10" i="2" s="1"/>
  <c r="J30" i="1"/>
  <c r="J22"/>
  <c r="H14"/>
  <c r="I14"/>
  <c r="J24" i="17"/>
  <c r="I24" s="1"/>
  <c r="G51" i="7"/>
  <c r="F32"/>
  <c r="D32" s="1"/>
  <c r="C41"/>
  <c r="C55" s="1"/>
  <c r="J24"/>
  <c r="F24"/>
  <c r="F16"/>
  <c r="E16" s="1"/>
  <c r="F7"/>
  <c r="E7" s="1"/>
  <c r="G26"/>
  <c r="K41"/>
  <c r="K55" s="1"/>
  <c r="J7"/>
  <c r="H7" s="1"/>
  <c r="S8"/>
  <c r="R42" s="1"/>
  <c r="R41" s="1"/>
  <c r="S7"/>
  <c r="M38"/>
  <c r="M39"/>
  <c r="M40" s="1"/>
  <c r="M7"/>
  <c r="M8"/>
  <c r="O8"/>
  <c r="N42" s="1"/>
  <c r="N41" s="1"/>
  <c r="O7"/>
  <c r="Q7"/>
  <c r="Q8"/>
  <c r="P42" s="1"/>
  <c r="P41" s="1"/>
  <c r="U7"/>
  <c r="U8"/>
  <c r="T42" s="1"/>
  <c r="T41" s="1"/>
  <c r="E32"/>
  <c r="G32" s="1"/>
  <c r="K8"/>
  <c r="D7"/>
  <c r="F40"/>
  <c r="G10"/>
  <c r="N8"/>
  <c r="T8"/>
  <c r="C8"/>
  <c r="J32"/>
  <c r="H32" s="1"/>
  <c r="G52"/>
  <c r="J16"/>
  <c r="I16" s="1"/>
  <c r="J40"/>
  <c r="H40" s="1"/>
  <c r="G50"/>
  <c r="H24"/>
  <c r="I24"/>
  <c r="G49" i="8"/>
  <c r="G51"/>
  <c r="K40"/>
  <c r="F39"/>
  <c r="J39"/>
  <c r="I39" s="1"/>
  <c r="J34"/>
  <c r="C10"/>
  <c r="P10"/>
  <c r="J9"/>
  <c r="I9" s="1"/>
  <c r="P41"/>
  <c r="P40" s="1"/>
  <c r="H39"/>
  <c r="T41"/>
  <c r="T40" s="1"/>
  <c r="L41"/>
  <c r="L40" s="1"/>
  <c r="R41"/>
  <c r="R40" s="1"/>
  <c r="E39"/>
  <c r="D39"/>
  <c r="H9"/>
  <c r="N41"/>
  <c r="N40" s="1"/>
  <c r="F9"/>
  <c r="F18"/>
  <c r="F34"/>
  <c r="F26"/>
  <c r="K10"/>
  <c r="R10"/>
  <c r="J26"/>
  <c r="H26" s="1"/>
  <c r="J18"/>
  <c r="I18" s="1"/>
  <c r="G50"/>
  <c r="H34"/>
  <c r="I34"/>
  <c r="H18"/>
  <c r="G42"/>
  <c r="F38" i="9"/>
  <c r="E38" s="1"/>
  <c r="J41"/>
  <c r="I41" s="1"/>
  <c r="G52"/>
  <c r="G53"/>
  <c r="F41"/>
  <c r="G4"/>
  <c r="G40"/>
  <c r="G51"/>
  <c r="D5"/>
  <c r="E5"/>
  <c r="F22"/>
  <c r="D22" s="1"/>
  <c r="J22"/>
  <c r="H22" s="1"/>
  <c r="J30"/>
  <c r="C42"/>
  <c r="K42"/>
  <c r="F30"/>
  <c r="F14"/>
  <c r="L6"/>
  <c r="J14"/>
  <c r="I14" s="1"/>
  <c r="J38"/>
  <c r="H38" s="1"/>
  <c r="H30"/>
  <c r="I30"/>
  <c r="G44"/>
  <c r="Q38"/>
  <c r="P43" s="1"/>
  <c r="P42" s="1"/>
  <c r="Q35"/>
  <c r="Q36" s="1"/>
  <c r="Q37" s="1"/>
  <c r="D41"/>
  <c r="E41"/>
  <c r="S38"/>
  <c r="R43" s="1"/>
  <c r="R42" s="1"/>
  <c r="S35"/>
  <c r="S36" s="1"/>
  <c r="S37" s="1"/>
  <c r="E14"/>
  <c r="D14"/>
  <c r="U38"/>
  <c r="T43" s="1"/>
  <c r="T42" s="1"/>
  <c r="U35"/>
  <c r="U36" s="1"/>
  <c r="U37" s="1"/>
  <c r="M35"/>
  <c r="M36" s="1"/>
  <c r="M37" s="1"/>
  <c r="M38"/>
  <c r="L43" s="1"/>
  <c r="L42" s="1"/>
  <c r="O35"/>
  <c r="O36" s="1"/>
  <c r="O37" s="1"/>
  <c r="O38"/>
  <c r="N43" s="1"/>
  <c r="N42" s="1"/>
  <c r="N6"/>
  <c r="D38"/>
  <c r="G38" s="1"/>
  <c r="G15"/>
  <c r="G7"/>
  <c r="R6"/>
  <c r="T6"/>
  <c r="C40" i="10"/>
  <c r="J7"/>
  <c r="H7" s="1"/>
  <c r="G50"/>
  <c r="O8"/>
  <c r="O7"/>
  <c r="M7"/>
  <c r="L41" s="1"/>
  <c r="L40" s="1"/>
  <c r="M8"/>
  <c r="F7"/>
  <c r="F16"/>
  <c r="D16" s="1"/>
  <c r="G49"/>
  <c r="F39"/>
  <c r="K40"/>
  <c r="J39"/>
  <c r="I39" s="1"/>
  <c r="S7"/>
  <c r="S8"/>
  <c r="R41" s="1"/>
  <c r="R40" s="1"/>
  <c r="U7"/>
  <c r="U8"/>
  <c r="T41" s="1"/>
  <c r="T40" s="1"/>
  <c r="Q7"/>
  <c r="Q8"/>
  <c r="P41" s="1"/>
  <c r="P40" s="1"/>
  <c r="E7"/>
  <c r="D7"/>
  <c r="AC41"/>
  <c r="F24"/>
  <c r="J24"/>
  <c r="I24" s="1"/>
  <c r="AC42"/>
  <c r="F32"/>
  <c r="G6"/>
  <c r="J32"/>
  <c r="I32" s="1"/>
  <c r="Y42"/>
  <c r="N41"/>
  <c r="N40" s="1"/>
  <c r="J16"/>
  <c r="H16" s="1"/>
  <c r="H32"/>
  <c r="G43"/>
  <c r="H35" i="11"/>
  <c r="I35"/>
  <c r="H27"/>
  <c r="I27"/>
  <c r="X42"/>
  <c r="Y41" i="10" s="1"/>
  <c r="H39" i="12"/>
  <c r="I39"/>
  <c r="I31"/>
  <c r="H23"/>
  <c r="I23"/>
  <c r="H15"/>
  <c r="I15"/>
  <c r="H33" i="13"/>
  <c r="I33"/>
  <c r="H25"/>
  <c r="I25"/>
  <c r="I17"/>
  <c r="D7" i="12"/>
  <c r="G7" s="1"/>
  <c r="G48" i="8"/>
  <c r="G48" i="10"/>
  <c r="G49" i="7"/>
  <c r="G48"/>
  <c r="I39" i="5"/>
  <c r="I35"/>
  <c r="H27"/>
  <c r="I27"/>
  <c r="H19"/>
  <c r="I19"/>
  <c r="J11"/>
  <c r="C52" i="11"/>
  <c r="G47" i="10"/>
  <c r="G43" i="5"/>
  <c r="H31" i="6"/>
  <c r="I31"/>
  <c r="I23"/>
  <c r="H23"/>
  <c r="H7"/>
  <c r="G7"/>
  <c r="G46" i="13"/>
  <c r="C50" i="12"/>
  <c r="I40" i="4"/>
  <c r="H18"/>
  <c r="I18"/>
  <c r="I9"/>
  <c r="G45" i="6"/>
  <c r="G45" i="4"/>
  <c r="G45" i="8"/>
  <c r="G46" i="7"/>
  <c r="G44" i="5"/>
  <c r="D47" i="6"/>
  <c r="G46" i="9"/>
  <c r="G45" i="12"/>
  <c r="C51"/>
  <c r="G47" i="8"/>
  <c r="G47" i="13"/>
  <c r="G48" i="11"/>
  <c r="G46" i="12"/>
  <c r="G47" i="11"/>
  <c r="G46" i="5"/>
  <c r="G50" i="11"/>
  <c r="G44" i="6"/>
  <c r="G45" i="13"/>
  <c r="G45" i="7"/>
  <c r="G45" i="5"/>
  <c r="E52" i="11"/>
  <c r="G50" i="9"/>
  <c r="G44" i="8"/>
  <c r="E9" i="13"/>
  <c r="G9" s="1"/>
  <c r="G46" i="10"/>
  <c r="E11" i="11"/>
  <c r="G11" s="1"/>
  <c r="G43" i="7"/>
  <c r="G44" i="12"/>
  <c r="G46" i="11"/>
  <c r="C49" i="13"/>
  <c r="C47" i="6"/>
  <c r="K51" i="11"/>
  <c r="D48" i="5"/>
  <c r="G49" i="12"/>
  <c r="G48"/>
  <c r="G45" i="10"/>
  <c r="E51" i="12"/>
  <c r="E47" i="6"/>
  <c r="G47" i="9"/>
  <c r="G44" i="10"/>
  <c r="K47" i="6"/>
  <c r="H38" i="1"/>
  <c r="I38"/>
  <c r="H30"/>
  <c r="I30"/>
  <c r="H22"/>
  <c r="I22"/>
  <c r="I5"/>
  <c r="G44" i="11"/>
  <c r="G43" i="8"/>
  <c r="G45" i="9"/>
  <c r="D52" i="11"/>
  <c r="K49" i="13"/>
  <c r="E50" i="12"/>
  <c r="E48" i="13"/>
  <c r="G44" i="1"/>
  <c r="K48" i="5"/>
  <c r="D6" i="1"/>
  <c r="G6" s="1"/>
  <c r="AA40" i="2"/>
  <c r="G43" i="6"/>
  <c r="G43" i="13"/>
  <c r="D49"/>
  <c r="D47" i="5"/>
  <c r="C48"/>
  <c r="C51" i="11"/>
  <c r="K46" i="6"/>
  <c r="K48" i="13"/>
  <c r="G44" i="4"/>
  <c r="K50" i="12"/>
  <c r="C46" i="6"/>
  <c r="AA43" i="4"/>
  <c r="AC42" i="6" s="1"/>
  <c r="Z42" s="1"/>
  <c r="AC42" i="5" s="1"/>
  <c r="Z42" s="1"/>
  <c r="AC42" i="13" s="1"/>
  <c r="Z42" s="1"/>
  <c r="AC43" i="12" s="1"/>
  <c r="Z43" s="1"/>
  <c r="AC43" i="11" s="1"/>
  <c r="Z43" s="1"/>
  <c r="Z43" i="4"/>
  <c r="K51" i="12"/>
  <c r="D51" i="11"/>
  <c r="G47" i="12"/>
  <c r="G46" i="8"/>
  <c r="D51" i="12"/>
  <c r="E49" i="13"/>
  <c r="D50" i="12"/>
  <c r="G45" i="11"/>
  <c r="E51"/>
  <c r="G44" i="13"/>
  <c r="D10" i="2"/>
  <c r="G10" s="1"/>
  <c r="K52" i="11"/>
  <c r="G44" i="7"/>
  <c r="E47" i="5"/>
  <c r="D10" i="4"/>
  <c r="G10" s="1"/>
  <c r="K47" i="5"/>
  <c r="C48" i="13"/>
  <c r="C47" i="5"/>
  <c r="E46" i="6"/>
  <c r="E48" i="5"/>
  <c r="I39" i="17"/>
  <c r="H32"/>
  <c r="I32"/>
  <c r="H24"/>
  <c r="J16"/>
  <c r="J8"/>
  <c r="G42" i="13"/>
  <c r="G42" i="6"/>
  <c r="Y43" i="1"/>
  <c r="Y39" i="2" s="1"/>
  <c r="D48" i="13"/>
  <c r="G43" i="4"/>
  <c r="G42" i="5"/>
  <c r="G42" i="10"/>
  <c r="G43" i="12"/>
  <c r="D46" i="6"/>
  <c r="I40" i="7" l="1"/>
  <c r="J10" i="8"/>
  <c r="I10" s="1"/>
  <c r="I22" i="9"/>
  <c r="J6"/>
  <c r="I6"/>
  <c r="C53" i="7"/>
  <c r="C52" i="8"/>
  <c r="K52"/>
  <c r="K53" i="7"/>
  <c r="H19" i="11"/>
  <c r="H11"/>
  <c r="J41"/>
  <c r="I41" s="1"/>
  <c r="J41" i="12"/>
  <c r="I41" s="1"/>
  <c r="J7"/>
  <c r="I7" s="1"/>
  <c r="J40" i="13"/>
  <c r="I40" s="1"/>
  <c r="J9"/>
  <c r="H9" s="1"/>
  <c r="H39" i="6"/>
  <c r="I15"/>
  <c r="J40" s="1"/>
  <c r="I40" s="1"/>
  <c r="I46" i="5" s="1"/>
  <c r="H15" i="6"/>
  <c r="H34" i="4"/>
  <c r="J41"/>
  <c r="I41" s="1"/>
  <c r="I45" i="6" s="1"/>
  <c r="I45" i="5" s="1"/>
  <c r="H26" i="4"/>
  <c r="J10"/>
  <c r="J38" i="2"/>
  <c r="I38" s="1"/>
  <c r="I45" i="4" s="1"/>
  <c r="I44" i="6" s="1"/>
  <c r="I44" i="5" s="1"/>
  <c r="I45" i="12" s="1"/>
  <c r="H26" i="2"/>
  <c r="I26"/>
  <c r="I10"/>
  <c r="H10"/>
  <c r="J42" i="1"/>
  <c r="I42" s="1"/>
  <c r="J6"/>
  <c r="H6" s="1"/>
  <c r="H16" i="17"/>
  <c r="I16"/>
  <c r="I8"/>
  <c r="H8"/>
  <c r="F8" i="7"/>
  <c r="H16"/>
  <c r="D24"/>
  <c r="G24" s="1"/>
  <c r="E24"/>
  <c r="I32"/>
  <c r="I7"/>
  <c r="D16"/>
  <c r="G16" s="1"/>
  <c r="L42"/>
  <c r="L41" s="1"/>
  <c r="G7"/>
  <c r="D40"/>
  <c r="E40"/>
  <c r="F41" s="1"/>
  <c r="E41" s="1"/>
  <c r="G39" i="8"/>
  <c r="D34"/>
  <c r="G34" s="1"/>
  <c r="E34"/>
  <c r="E18"/>
  <c r="D18"/>
  <c r="G18" s="1"/>
  <c r="I26"/>
  <c r="J40" s="1"/>
  <c r="I40" s="1"/>
  <c r="I54" i="7" s="1"/>
  <c r="D26" i="8"/>
  <c r="E26"/>
  <c r="E9"/>
  <c r="F10" s="1"/>
  <c r="E10" s="1"/>
  <c r="D9"/>
  <c r="Y43" i="9"/>
  <c r="Y41" i="8" s="1"/>
  <c r="Y42" i="7" s="1"/>
  <c r="H41" i="9"/>
  <c r="Y44"/>
  <c r="Y42" i="8" s="1"/>
  <c r="Y43" i="7" s="1"/>
  <c r="Y53" s="1"/>
  <c r="G41" i="9"/>
  <c r="E22"/>
  <c r="I38"/>
  <c r="AC44"/>
  <c r="AC42" i="8" s="1"/>
  <c r="AD43" i="7" s="1"/>
  <c r="AD53" s="1"/>
  <c r="AC43" i="9"/>
  <c r="AC41" i="8" s="1"/>
  <c r="AD42" i="7" s="1"/>
  <c r="G5" i="9"/>
  <c r="D30"/>
  <c r="E30"/>
  <c r="F42" s="1"/>
  <c r="E42" s="1"/>
  <c r="H14"/>
  <c r="J42"/>
  <c r="I42" s="1"/>
  <c r="G14"/>
  <c r="G22"/>
  <c r="I7" i="10"/>
  <c r="J8" s="1"/>
  <c r="I8" s="1"/>
  <c r="I16"/>
  <c r="H39"/>
  <c r="H6" i="9" s="1"/>
  <c r="E16" i="10"/>
  <c r="G16" s="1"/>
  <c r="D39"/>
  <c r="E39"/>
  <c r="F6" i="9" s="1"/>
  <c r="D24" i="10"/>
  <c r="E24"/>
  <c r="E32"/>
  <c r="D32"/>
  <c r="F8"/>
  <c r="G7"/>
  <c r="H24"/>
  <c r="H11" i="5"/>
  <c r="I11"/>
  <c r="J40" s="1"/>
  <c r="I6" i="1"/>
  <c r="Y42" i="6"/>
  <c r="AB43" i="4"/>
  <c r="AA43" i="1"/>
  <c r="Z42" i="4"/>
  <c r="AA39" i="2"/>
  <c r="H10" i="8" l="1"/>
  <c r="J41" i="7"/>
  <c r="H42" i="9"/>
  <c r="H52" i="8" s="1"/>
  <c r="E53" i="7"/>
  <c r="E52" i="8"/>
  <c r="I53" i="7"/>
  <c r="I52" i="8"/>
  <c r="H41" i="11"/>
  <c r="H50" i="10" s="1"/>
  <c r="H50" i="8"/>
  <c r="I52" i="9"/>
  <c r="I51" i="7"/>
  <c r="I50" i="8"/>
  <c r="I50" i="10"/>
  <c r="H41" i="12"/>
  <c r="H50" i="7" s="1"/>
  <c r="H49" i="8"/>
  <c r="H7" i="12"/>
  <c r="I50" i="7"/>
  <c r="I50" i="11"/>
  <c r="I49" i="10"/>
  <c r="I49" i="8"/>
  <c r="I51" i="9"/>
  <c r="H40" i="13"/>
  <c r="H48" i="10" s="1"/>
  <c r="I48" i="8"/>
  <c r="I48" i="10"/>
  <c r="I50" i="9"/>
  <c r="I49" i="11"/>
  <c r="I49" i="12"/>
  <c r="I49" i="7"/>
  <c r="H49"/>
  <c r="I9" i="13"/>
  <c r="H40" i="5"/>
  <c r="I40"/>
  <c r="H40" i="6"/>
  <c r="H46" i="5" s="1"/>
  <c r="H48" i="9" s="1"/>
  <c r="I46" i="13"/>
  <c r="I47" i="12"/>
  <c r="I46" i="8"/>
  <c r="I46" i="10"/>
  <c r="I47" i="11"/>
  <c r="I48" i="9"/>
  <c r="I47" i="7"/>
  <c r="H46" i="10"/>
  <c r="H46" i="13"/>
  <c r="H41" i="4"/>
  <c r="H45" i="6" s="1"/>
  <c r="H45" i="5" s="1"/>
  <c r="I45" i="8"/>
  <c r="I47" i="9"/>
  <c r="I46" i="11"/>
  <c r="I46" i="12"/>
  <c r="I46" i="7"/>
  <c r="I45" i="10"/>
  <c r="I45" i="13"/>
  <c r="H10" i="4"/>
  <c r="I10"/>
  <c r="H38" i="2"/>
  <c r="H45" i="4" s="1"/>
  <c r="H44" i="6" s="1"/>
  <c r="H44" i="5" s="1"/>
  <c r="H44" i="8" s="1"/>
  <c r="I46" i="9"/>
  <c r="I44" i="10"/>
  <c r="I44" i="13"/>
  <c r="I45" i="7"/>
  <c r="I45" i="11"/>
  <c r="I44" i="8"/>
  <c r="H42" i="1"/>
  <c r="X48" s="1"/>
  <c r="I44" i="4"/>
  <c r="AC47" i="1"/>
  <c r="Y48" s="1"/>
  <c r="I41" i="2"/>
  <c r="AC43" s="1"/>
  <c r="Y44" s="1"/>
  <c r="J40" i="17"/>
  <c r="I40" s="1"/>
  <c r="AE44" s="1"/>
  <c r="H40"/>
  <c r="H43" i="4" s="1"/>
  <c r="H42" i="6" s="1"/>
  <c r="H42" i="5" s="1"/>
  <c r="E8" i="7"/>
  <c r="D8"/>
  <c r="G8" s="1"/>
  <c r="J8"/>
  <c r="I8" s="1"/>
  <c r="D41"/>
  <c r="G41" s="1"/>
  <c r="E55"/>
  <c r="H41"/>
  <c r="H55" s="1"/>
  <c r="I41"/>
  <c r="I55" s="1"/>
  <c r="G40"/>
  <c r="G26" i="8"/>
  <c r="D10"/>
  <c r="G10" s="1"/>
  <c r="F40"/>
  <c r="E40" s="1"/>
  <c r="G9"/>
  <c r="H40"/>
  <c r="H54" i="7" s="1"/>
  <c r="G30" i="9"/>
  <c r="D42"/>
  <c r="J40" i="10"/>
  <c r="I40" s="1"/>
  <c r="H8"/>
  <c r="G24"/>
  <c r="D6" i="9"/>
  <c r="E6"/>
  <c r="F40" i="10"/>
  <c r="E40" s="1"/>
  <c r="G39"/>
  <c r="D8"/>
  <c r="E8"/>
  <c r="G32"/>
  <c r="Y42" i="5"/>
  <c r="AA42" i="6"/>
  <c r="AB42" i="4"/>
  <c r="Y41" i="6"/>
  <c r="H47" i="7" l="1"/>
  <c r="H8"/>
  <c r="H46" i="8"/>
  <c r="H53" i="7"/>
  <c r="D52" i="8"/>
  <c r="G52" s="1"/>
  <c r="D53" i="7"/>
  <c r="G53" s="1"/>
  <c r="I52"/>
  <c r="I51" i="8"/>
  <c r="I53" i="9"/>
  <c r="H40" i="10"/>
  <c r="H52" i="9"/>
  <c r="H51" i="7"/>
  <c r="H50" i="11"/>
  <c r="H51" i="9"/>
  <c r="H49" i="10"/>
  <c r="H49" i="11"/>
  <c r="H50" i="9"/>
  <c r="H49" i="12"/>
  <c r="H48" i="8"/>
  <c r="H48" i="7"/>
  <c r="H48" i="12"/>
  <c r="H47" i="10"/>
  <c r="H47" i="8"/>
  <c r="H49" i="9"/>
  <c r="H48" i="11"/>
  <c r="H47" i="13"/>
  <c r="I47" i="8"/>
  <c r="I49" i="9"/>
  <c r="I48" i="11"/>
  <c r="I48" i="7"/>
  <c r="I47" i="10"/>
  <c r="I47" i="13"/>
  <c r="I48" i="12"/>
  <c r="H47"/>
  <c r="H47" i="11"/>
  <c r="H47" i="9"/>
  <c r="H45" i="10"/>
  <c r="H45" i="8"/>
  <c r="H46" i="7"/>
  <c r="H45" i="13"/>
  <c r="H46" i="11"/>
  <c r="H46" i="12"/>
  <c r="H45" i="7"/>
  <c r="H46" i="9"/>
  <c r="H44" i="13"/>
  <c r="H44" i="10"/>
  <c r="H45" i="11"/>
  <c r="H45" i="12"/>
  <c r="H41" i="2"/>
  <c r="X44" s="1"/>
  <c r="H44" i="4"/>
  <c r="H43" i="6" s="1"/>
  <c r="H43" i="5" s="1"/>
  <c r="H43" i="8" s="1"/>
  <c r="AD46" i="4"/>
  <c r="I43" i="6"/>
  <c r="AD44" i="17"/>
  <c r="I43" i="4"/>
  <c r="AD45" s="1"/>
  <c r="I44" i="1"/>
  <c r="AC46" s="1"/>
  <c r="Y47" s="1"/>
  <c r="H40" i="2"/>
  <c r="H44" i="1"/>
  <c r="I40" i="2"/>
  <c r="AC42" s="1"/>
  <c r="Y43" s="1"/>
  <c r="H42" i="8"/>
  <c r="H42" i="13"/>
  <c r="H44" i="9"/>
  <c r="H42" i="10"/>
  <c r="H43" i="12"/>
  <c r="H43" i="7"/>
  <c r="H43" i="11"/>
  <c r="D55" i="7"/>
  <c r="G55" s="1"/>
  <c r="D40" i="8"/>
  <c r="G42" i="9"/>
  <c r="G6"/>
  <c r="K6" s="1"/>
  <c r="AD41" i="10"/>
  <c r="AA41" s="1"/>
  <c r="AD43" i="9" s="1"/>
  <c r="AA43" s="1"/>
  <c r="AD41" i="8" s="1"/>
  <c r="AA41" s="1"/>
  <c r="AB42" i="7" s="1"/>
  <c r="AA42" s="1"/>
  <c r="D40" i="10"/>
  <c r="AD42"/>
  <c r="AA42" s="1"/>
  <c r="AD44" i="9" s="1"/>
  <c r="AA44" s="1"/>
  <c r="AD42" i="8" s="1"/>
  <c r="AA42" s="1"/>
  <c r="AB43" i="7" s="1"/>
  <c r="AA43" s="1"/>
  <c r="G40" i="10"/>
  <c r="G8"/>
  <c r="Y42" i="13"/>
  <c r="AA42" i="5"/>
  <c r="Y41"/>
  <c r="AA41" i="6"/>
  <c r="H52" i="7" l="1"/>
  <c r="H51" i="8"/>
  <c r="H53" i="9"/>
  <c r="H44" i="12"/>
  <c r="H43" i="10"/>
  <c r="H44" i="11"/>
  <c r="H44" i="7"/>
  <c r="H45" i="9"/>
  <c r="X47" i="1"/>
  <c r="H43" i="13"/>
  <c r="AD45" i="6"/>
  <c r="I43" i="5"/>
  <c r="Y47" i="4"/>
  <c r="Z47"/>
  <c r="I42" i="6"/>
  <c r="AD44" s="1"/>
  <c r="X43" i="2"/>
  <c r="Y46" i="4"/>
  <c r="Z46"/>
  <c r="AB53" i="7"/>
  <c r="AA53" s="1"/>
  <c r="G40" i="8"/>
  <c r="Y43" i="12"/>
  <c r="AA42" i="13"/>
  <c r="AA41" i="5"/>
  <c r="Y41" i="13"/>
  <c r="AD45" i="5" l="1"/>
  <c r="I43" i="13"/>
  <c r="AD45" s="1"/>
  <c r="I44" i="7"/>
  <c r="AB57" s="1"/>
  <c r="I45" i="9"/>
  <c r="AD47" s="1"/>
  <c r="I43" i="10"/>
  <c r="AD45" s="1"/>
  <c r="I44" i="12"/>
  <c r="AD46" s="1"/>
  <c r="I43" i="8"/>
  <c r="AD45" s="1"/>
  <c r="I44" i="11"/>
  <c r="AD46" s="1"/>
  <c r="Y46" i="6"/>
  <c r="Z46"/>
  <c r="X48"/>
  <c r="Y48"/>
  <c r="I42" i="5"/>
  <c r="I42" i="10" s="1"/>
  <c r="AD44" s="1"/>
  <c r="Y45" i="6"/>
  <c r="X45"/>
  <c r="Y43" i="11"/>
  <c r="AA43" i="12"/>
  <c r="Y42"/>
  <c r="AA41" i="13"/>
  <c r="Y46" i="10" l="1"/>
  <c r="X46"/>
  <c r="X48" i="5"/>
  <c r="Y46"/>
  <c r="Y48"/>
  <c r="X46"/>
  <c r="Y46" i="13"/>
  <c r="X46"/>
  <c r="Y46" i="8"/>
  <c r="X46"/>
  <c r="Y58" i="7"/>
  <c r="X58"/>
  <c r="Y47" i="12"/>
  <c r="X47"/>
  <c r="Y47" i="11"/>
  <c r="X47"/>
  <c r="Y48" i="9"/>
  <c r="X48"/>
  <c r="I43" i="12"/>
  <c r="AD45" s="1"/>
  <c r="Y46" s="1"/>
  <c r="AD44" i="5"/>
  <c r="Y45" s="1"/>
  <c r="I43" i="11"/>
  <c r="AD45" s="1"/>
  <c r="Y46" s="1"/>
  <c r="I42" i="13"/>
  <c r="AD44" s="1"/>
  <c r="X45" s="1"/>
  <c r="I42" i="8"/>
  <c r="AD44" s="1"/>
  <c r="Y45" s="1"/>
  <c r="I43" i="7"/>
  <c r="AB56" s="1"/>
  <c r="X57" s="1"/>
  <c r="I44" i="9"/>
  <c r="AD46" s="1"/>
  <c r="Y47" s="1"/>
  <c r="Y45" i="10"/>
  <c r="X45"/>
  <c r="AA43" i="11"/>
  <c r="Z42" i="10"/>
  <c r="AA42" i="12"/>
  <c r="Y42" i="11"/>
  <c r="X46" i="12" l="1"/>
  <c r="Y45" i="13"/>
  <c r="X45" i="5"/>
  <c r="Y57" i="7"/>
  <c r="X45" i="8"/>
  <c r="X47" i="9"/>
  <c r="X46" i="11"/>
  <c r="Z44" i="9"/>
  <c r="AB42" i="10"/>
  <c r="Z41"/>
  <c r="AA42" i="11"/>
  <c r="Z42" i="8" l="1"/>
  <c r="AB44" i="9"/>
  <c r="Z43"/>
  <c r="AB41" i="10"/>
  <c r="Z43" i="7" l="1"/>
  <c r="AB42" i="8"/>
  <c r="Z41"/>
  <c r="AB43" i="9"/>
  <c r="AC43" i="7" l="1"/>
  <c r="Z53"/>
  <c r="AC53" s="1"/>
  <c r="Z42"/>
  <c r="AC42" s="1"/>
  <c r="AB41" i="8"/>
</calcChain>
</file>

<file path=xl/sharedStrings.xml><?xml version="1.0" encoding="utf-8"?>
<sst xmlns="http://schemas.openxmlformats.org/spreadsheetml/2006/main" count="1256" uniqueCount="260">
  <si>
    <t>km</t>
  </si>
  <si>
    <t>jour</t>
  </si>
  <si>
    <t>jeudi</t>
  </si>
  <si>
    <t>vendredi</t>
  </si>
  <si>
    <t>samedi</t>
  </si>
  <si>
    <t>dimanche</t>
  </si>
  <si>
    <t>lundi</t>
  </si>
  <si>
    <t>mardi</t>
  </si>
  <si>
    <t>mercredi</t>
  </si>
  <si>
    <t>date</t>
  </si>
  <si>
    <t>Total</t>
  </si>
  <si>
    <t>°C</t>
  </si>
  <si>
    <t>Moy</t>
  </si>
  <si>
    <t>Météo</t>
  </si>
  <si>
    <t>Parcours</t>
  </si>
  <si>
    <t>h</t>
  </si>
  <si>
    <t>min</t>
  </si>
  <si>
    <t>Déni</t>
  </si>
  <si>
    <t>velé</t>
  </si>
  <si>
    <t xml:space="preserve">FC </t>
  </si>
  <si>
    <t>moy</t>
  </si>
  <si>
    <t>max</t>
  </si>
  <si>
    <t>W</t>
  </si>
  <si>
    <t>Moyenne</t>
  </si>
  <si>
    <t xml:space="preserve">Total </t>
  </si>
  <si>
    <t>Total janvier</t>
  </si>
  <si>
    <t>Dénivelé</t>
  </si>
  <si>
    <t>Total février</t>
  </si>
  <si>
    <t>Total mars</t>
  </si>
  <si>
    <t>heure</t>
  </si>
  <si>
    <t>heures</t>
  </si>
  <si>
    <t>Total avril</t>
  </si>
  <si>
    <t>Total mai</t>
  </si>
  <si>
    <t>Total juin</t>
  </si>
  <si>
    <t>Total juillet</t>
  </si>
  <si>
    <t>Total août</t>
  </si>
  <si>
    <t>Total septembre</t>
  </si>
  <si>
    <t>Total octobre</t>
  </si>
  <si>
    <t>Total novembre</t>
  </si>
  <si>
    <t>Total décembre</t>
  </si>
  <si>
    <t>Cad</t>
  </si>
  <si>
    <t>Déniv.</t>
  </si>
  <si>
    <t>Km</t>
  </si>
  <si>
    <t>Carnet d'entraînement réalisé par Guy MAS</t>
  </si>
  <si>
    <t>Ce carnet d'entraînement est simple d'emploi, il est beaucoup moins complet que certains mais beaucoup plus synthétique.</t>
  </si>
  <si>
    <t>Pour beaucoup d'entre vous il sera largement suffisant!</t>
  </si>
  <si>
    <t>Ce carnet facile à transporter avec une simple clé USB est un complément à d'autres logiciels.</t>
  </si>
  <si>
    <t>Si votre compteur donne le dénivelè, la cadence de pédalage, la température, la puissance, la fréquence cardiaque moyenne et la fréquence cardiaque maximale:</t>
  </si>
  <si>
    <t>de l'Étoile Cycliste de Clermont-Ferrand,  il</t>
  </si>
  <si>
    <t xml:space="preserve">A chaque ligne, il faut indiquer le nombre de km (colonne C) puis le nombre d'heures (colonne D) puis le nombre de minutes (colonne E) de la sortie </t>
  </si>
  <si>
    <t>gérer votre saison cycliste pour y prendre un maximum de plaisir</t>
  </si>
  <si>
    <t xml:space="preserve">J'espère que ce carnet d'entraînement vous aidera à bien </t>
  </si>
  <si>
    <t>car c'est bien cela le plus important.</t>
  </si>
  <si>
    <t>Guy MAS</t>
  </si>
  <si>
    <t>est offert à tous et à toutes gratuitement.</t>
  </si>
  <si>
    <t>Semaine 2</t>
  </si>
  <si>
    <t>Semaine 3</t>
  </si>
  <si>
    <t>Semaine 4</t>
  </si>
  <si>
    <t>Semaine 5</t>
  </si>
  <si>
    <t>Semaine 7</t>
  </si>
  <si>
    <t>Semaine 8</t>
  </si>
  <si>
    <t>Semaine 9</t>
  </si>
  <si>
    <t>Semaine 11</t>
  </si>
  <si>
    <t>Semaine 12</t>
  </si>
  <si>
    <t>Semaine 13</t>
  </si>
  <si>
    <t>Semaine 15</t>
  </si>
  <si>
    <t>Semaine 16</t>
  </si>
  <si>
    <t>Semaine 19</t>
  </si>
  <si>
    <t>Semaine 18</t>
  </si>
  <si>
    <t>Semaine 20</t>
  </si>
  <si>
    <t>Semaine 21</t>
  </si>
  <si>
    <t>Semaine 23</t>
  </si>
  <si>
    <t>Semaine 24</t>
  </si>
  <si>
    <t>Semaine 25</t>
  </si>
  <si>
    <t>Semaine 26</t>
  </si>
  <si>
    <t>Semaine 27</t>
  </si>
  <si>
    <t>Semaine 28</t>
  </si>
  <si>
    <t>Semaine 29</t>
  </si>
  <si>
    <t>Semaine 30</t>
  </si>
  <si>
    <t>Semaine 31</t>
  </si>
  <si>
    <t>Semaine 33</t>
  </si>
  <si>
    <t>Semaine 34</t>
  </si>
  <si>
    <t>Semaine 36</t>
  </si>
  <si>
    <t>Semaine 37</t>
  </si>
  <si>
    <t>Semaine 38</t>
  </si>
  <si>
    <t>Semaine 41</t>
  </si>
  <si>
    <t>Semaine 42</t>
  </si>
  <si>
    <t>Semaine 43</t>
  </si>
  <si>
    <t>Semaine 44</t>
  </si>
  <si>
    <t>Semaine 45</t>
  </si>
  <si>
    <t>Semaine 46</t>
  </si>
  <si>
    <t>Semaine 47</t>
  </si>
  <si>
    <t>Semaine 48</t>
  </si>
  <si>
    <t>Semaine 49</t>
  </si>
  <si>
    <t>Semaine 50</t>
  </si>
  <si>
    <t>Semaine 51</t>
  </si>
  <si>
    <t>Semaine 52</t>
  </si>
  <si>
    <t>Vendredi</t>
  </si>
  <si>
    <t>Samedi</t>
  </si>
  <si>
    <t>Dimanche</t>
  </si>
  <si>
    <t>Lundi</t>
  </si>
  <si>
    <t>Jeudi</t>
  </si>
  <si>
    <t>Semaine 1</t>
  </si>
  <si>
    <t>Mardi</t>
  </si>
  <si>
    <t>Mercredi</t>
  </si>
  <si>
    <t>Récupération</t>
  </si>
  <si>
    <t>Endurance critique</t>
  </si>
  <si>
    <t>P.M.A.</t>
  </si>
  <si>
    <t>Seuil anaérobie</t>
  </si>
  <si>
    <t>Calcul du temps passé sur le vélo</t>
  </si>
  <si>
    <t>Km parcourus</t>
  </si>
  <si>
    <t>Heures</t>
  </si>
  <si>
    <t>Minutes</t>
  </si>
  <si>
    <t>Secondes</t>
  </si>
  <si>
    <t>Moyenne de la sortie</t>
  </si>
  <si>
    <t>Calcul de la moyenne de la sortie</t>
  </si>
  <si>
    <t>Calcul des kms parcourus</t>
  </si>
  <si>
    <t>Calcul de la cadence de pédalage</t>
  </si>
  <si>
    <t>Nombre de dents de la denture de la roue libre</t>
  </si>
  <si>
    <t>Nombre de dents du plateau du pédalier</t>
  </si>
  <si>
    <t>Vitesse du vélo en km par heures</t>
  </si>
  <si>
    <t>Cadence de pédalage en tours par minutes</t>
  </si>
  <si>
    <t>Calcul de la vitesse avec les dentures et la cadence</t>
  </si>
  <si>
    <t>Mais également la date de changement des piles du compteur par exemple.</t>
  </si>
  <si>
    <t>Partie non protégée, vous pouvez l'utiliser pour noter l'entretien de vos vélos (km des chaines, pneus, etc…)</t>
  </si>
  <si>
    <t xml:space="preserve">Calcul des seuils </t>
  </si>
  <si>
    <t>La feuille est en partie protégée en écriture</t>
  </si>
  <si>
    <t>Semaine 6</t>
  </si>
  <si>
    <t xml:space="preserve">La moyenne de la semaine et la moyenne du mois sont calculées alors automatiquement. </t>
  </si>
  <si>
    <t>d'entraînement. La moyenne de la sortie est alors calculée automatiquement.</t>
  </si>
  <si>
    <t>Le total de km, d'heures, de minutes et la moyenne de la semaine sont calculés automatiquement.</t>
  </si>
  <si>
    <t>Le total de km, d'heures, de minutes et la moyenne du mois sont calculés automatiquement.</t>
  </si>
  <si>
    <t>Le total de km, d'heures, de minutes et la moyenne de l'année sont calculés automatiquement.</t>
  </si>
  <si>
    <t xml:space="preserve">Les moyennes de la fréquence cardiaque moyenne (FC moy) et maximale (FC max) de la semaine et du mois sont calculées alors automatiquement. </t>
  </si>
  <si>
    <t>d =</t>
  </si>
  <si>
    <t>Vous pouvez modifier la circonférence de la roue en mètres de la cellule B39 à votre convenance pour avoir un tableau pour VTT par exemple.</t>
  </si>
  <si>
    <r>
      <t xml:space="preserve">Tableau des développements en mètres (horizontal en </t>
    </r>
    <r>
      <rPr>
        <b/>
        <sz val="18"/>
        <color indexed="10"/>
        <rFont val="Times New Roman"/>
        <family val="1"/>
      </rPr>
      <t>rouge</t>
    </r>
    <r>
      <rPr>
        <b/>
        <sz val="18"/>
        <rFont val="Times New Roman"/>
        <family val="1"/>
      </rPr>
      <t>: le nombre de dents de la roue libre et vertical en</t>
    </r>
    <r>
      <rPr>
        <b/>
        <sz val="18"/>
        <color indexed="30"/>
        <rFont val="Times New Roman"/>
        <family val="1"/>
      </rPr>
      <t xml:space="preserve"> bleu</t>
    </r>
    <r>
      <rPr>
        <b/>
        <sz val="18"/>
        <rFont val="Times New Roman"/>
        <family val="1"/>
      </rPr>
      <t>: le nombre de dents du plateau)</t>
    </r>
  </si>
  <si>
    <t xml:space="preserve">Il faut utiliser le point du pavé numérique pour écrire un nombre à virgule avec Excel ou libre office mais avec Star office classeur, il faut utiliser la virgule du clavier. </t>
  </si>
  <si>
    <t>F. C. max</t>
  </si>
  <si>
    <t>Semaine 0</t>
  </si>
  <si>
    <t>Total sur 13 mois</t>
  </si>
  <si>
    <r>
      <t xml:space="preserve">Semaine </t>
    </r>
    <r>
      <rPr>
        <b/>
        <sz val="10"/>
        <rFont val="Symbol"/>
        <family val="1"/>
        <charset val="2"/>
      </rPr>
      <t>-</t>
    </r>
    <r>
      <rPr>
        <b/>
        <sz val="10"/>
        <rFont val="Arial"/>
        <family val="2"/>
      </rPr>
      <t xml:space="preserve"> 3</t>
    </r>
  </si>
  <si>
    <r>
      <t xml:space="preserve">Semaine </t>
    </r>
    <r>
      <rPr>
        <b/>
        <sz val="10"/>
        <rFont val="Symbol"/>
        <family val="1"/>
        <charset val="2"/>
      </rPr>
      <t>-</t>
    </r>
    <r>
      <rPr>
        <b/>
        <sz val="10"/>
        <rFont val="Arial"/>
        <family val="2"/>
      </rPr>
      <t xml:space="preserve"> 2</t>
    </r>
  </si>
  <si>
    <r>
      <t xml:space="preserve">Semaine </t>
    </r>
    <r>
      <rPr>
        <b/>
        <sz val="10"/>
        <rFont val="Symbol"/>
        <family val="1"/>
        <charset val="2"/>
      </rPr>
      <t>-</t>
    </r>
    <r>
      <rPr>
        <b/>
        <sz val="10"/>
        <rFont val="Arial"/>
        <family val="2"/>
      </rPr>
      <t xml:space="preserve"> 1</t>
    </r>
  </si>
  <si>
    <t>Jour</t>
  </si>
  <si>
    <t>Développements maximum autorisés</t>
  </si>
  <si>
    <t>Catégories</t>
  </si>
  <si>
    <t>Route</t>
  </si>
  <si>
    <t>Piste</t>
  </si>
  <si>
    <t>Libre</t>
  </si>
  <si>
    <t xml:space="preserve">Chaine du vélo 1: 0 km </t>
  </si>
  <si>
    <t>chaine du vélo 2: 0 km</t>
  </si>
  <si>
    <t>Juniors hommes avec les seniors</t>
  </si>
  <si>
    <t>Juniors dames avec les seniors</t>
  </si>
  <si>
    <t>1ére méthode</t>
  </si>
  <si>
    <t>2ème méthode</t>
  </si>
  <si>
    <t>Plus rigoureuse</t>
  </si>
  <si>
    <t>Moins contraignante</t>
  </si>
  <si>
    <t>F. C. réserve:</t>
  </si>
  <si>
    <t>F. C. repos du jour</t>
  </si>
  <si>
    <r>
      <t xml:space="preserve">Vous pouvez </t>
    </r>
    <r>
      <rPr>
        <b/>
        <sz val="16"/>
        <color indexed="12"/>
        <rFont val="Times New Roman"/>
        <family val="1"/>
      </rPr>
      <t>uniquement</t>
    </r>
    <r>
      <rPr>
        <b/>
        <sz val="16"/>
        <rFont val="Times New Roman"/>
        <family val="1"/>
      </rPr>
      <t xml:space="preserve"> modifier les nombres </t>
    </r>
    <r>
      <rPr>
        <b/>
        <u/>
        <sz val="16"/>
        <color indexed="12"/>
        <rFont val="Times New Roman"/>
        <family val="1"/>
      </rPr>
      <t xml:space="preserve">en bleu </t>
    </r>
    <r>
      <rPr>
        <b/>
        <sz val="16"/>
        <rFont val="Times New Roman"/>
        <family val="1"/>
      </rPr>
      <t xml:space="preserve">et les nombres </t>
    </r>
    <r>
      <rPr>
        <b/>
        <u/>
        <sz val="16"/>
        <color indexed="10"/>
        <rFont val="Times New Roman"/>
        <family val="1"/>
      </rPr>
      <t xml:space="preserve">en rouge </t>
    </r>
    <r>
      <rPr>
        <b/>
        <sz val="16"/>
        <rFont val="Times New Roman"/>
        <family val="1"/>
      </rPr>
      <t xml:space="preserve"> se calculent automatiquement</t>
    </r>
  </si>
  <si>
    <t>Calcul du poids de forme:  25 ans et plus (ce n'est q'une base de travail)</t>
  </si>
  <si>
    <t>Test de Ruffier-Dickson</t>
  </si>
  <si>
    <t>Homme</t>
  </si>
  <si>
    <t>Femme</t>
  </si>
  <si>
    <t>Pouls au repos: P1 =</t>
  </si>
  <si>
    <t>Taille en cm</t>
  </si>
  <si>
    <t>Tour de poignet en cm</t>
  </si>
  <si>
    <t>Pouls immédiatement après les 30 flexions:            P2 =</t>
  </si>
  <si>
    <t>Poids de forme</t>
  </si>
  <si>
    <t>Pouls une minute après les 30 flexions:                   P3 =</t>
  </si>
  <si>
    <t>Indice de Ruffier-Dickson</t>
  </si>
  <si>
    <t>Poids</t>
  </si>
  <si>
    <t>IMC =</t>
  </si>
  <si>
    <t>Faire 30 flexions complètes en 45 secondes, les fesses doivent toucher les talons et les talons restent fixés au sol.</t>
  </si>
  <si>
    <r>
      <t xml:space="preserve">Indice de masse corporelle: IMC; </t>
    </r>
    <r>
      <rPr>
        <b/>
        <sz val="12"/>
        <color indexed="10"/>
        <rFont val="Times New Roman"/>
        <family val="1"/>
      </rPr>
      <t>indiquer la taille en C63 ou E63</t>
    </r>
  </si>
  <si>
    <t>Total année 2015</t>
  </si>
  <si>
    <t>Total année 2014</t>
  </si>
  <si>
    <t>Total année 2013</t>
  </si>
  <si>
    <t>Total année 2012</t>
  </si>
  <si>
    <t>Total année 2011</t>
  </si>
  <si>
    <t>Total année 2010</t>
  </si>
  <si>
    <t>Total année 2009</t>
  </si>
  <si>
    <t>Total année 2008</t>
  </si>
  <si>
    <t>TOTAL général</t>
  </si>
  <si>
    <t>Mois de décembre 2016</t>
  </si>
  <si>
    <t>Semaine 14</t>
  </si>
  <si>
    <t>Semaine 40</t>
  </si>
  <si>
    <t>Total année 2016</t>
  </si>
  <si>
    <t>Total décembre 16</t>
  </si>
  <si>
    <t>Ce carnet est sur 13 mois (1er décembre 2016 au 31 décembre 2017) .</t>
  </si>
  <si>
    <r>
      <t>J'ai numéroté toutes les semaines (n°</t>
    </r>
    <r>
      <rPr>
        <sz val="12"/>
        <rFont val="Symbol"/>
        <family val="1"/>
        <charset val="2"/>
      </rPr>
      <t>-</t>
    </r>
    <r>
      <rPr>
        <sz val="12"/>
        <rFont val="Arial"/>
        <family val="2"/>
      </rPr>
      <t xml:space="preserve"> 3 à 0 pour décembre 2016) puis de la n° 1 à la n°52, lorsque vous faites un travail sur plusieurs cycles, en général trois, vous travaillez en semaine. Vous pouvez avoir une semaine entre deux mois et il vous faut les informations sur toute la semaine. 
Vous avez une ligne sur fond vert pour indiquer une semaine entre deux mois, dans ce cas particulier il y a alors au dessus une ligne "total" pour donner les informations du 1er du mois à la fin de la semaine..</t>
    </r>
  </si>
  <si>
    <t>Bonne année 2017 à tous!</t>
  </si>
  <si>
    <t>Prélicenciés (5 et 6 ans donc nés en 2012 ou 2011)</t>
  </si>
  <si>
    <t>Poussins (7 et 8 ans donc nés en 2010 ou 2009)</t>
  </si>
  <si>
    <t>Pupilles (9 et 10 ans donc nés en 2008 et 2007)</t>
  </si>
  <si>
    <t>Benjamins (11 et 12 ans donc nés en 2006 et 2005)</t>
  </si>
  <si>
    <t>Minimes garçons (13 et 14 ans donc nés en 2004 et 2003)</t>
  </si>
  <si>
    <t>Minimes filles (13 et 14 ans donc nés en 2004 et 2003)</t>
  </si>
  <si>
    <t>Cadets (15 et 16 ans donc nés en 2002 et 2001)</t>
  </si>
  <si>
    <t>Cadettes (15 et 16 ans donc nés en 2002 et 2001)</t>
  </si>
  <si>
    <t>Juniors hommes (17 et 18 ans donc nés en 2000 et 1999)</t>
  </si>
  <si>
    <t>Juniors dames  (17 et 18 ans donc nés en 2000 et 1999)</t>
  </si>
  <si>
    <t>Mois de janvier 2017</t>
  </si>
  <si>
    <t>Mois de février 2017</t>
  </si>
  <si>
    <t>Mois de mars 2017</t>
  </si>
  <si>
    <t>Total année 2017</t>
  </si>
  <si>
    <t>Mois d'avril 2017</t>
  </si>
  <si>
    <t>Mois de mai 2017</t>
  </si>
  <si>
    <t>Décembre 2016</t>
  </si>
  <si>
    <t>Mois de juin 2017</t>
  </si>
  <si>
    <t>Mois de juillet 2017</t>
  </si>
  <si>
    <t>Mois d'août 2017</t>
  </si>
  <si>
    <t>Mois de septembre 2017</t>
  </si>
  <si>
    <t>Mois d'octobre 2017</t>
  </si>
  <si>
    <t>Mois de novembre 2017</t>
  </si>
  <si>
    <t>Mois de décembre 2017</t>
  </si>
  <si>
    <t>Semaine 10</t>
  </si>
  <si>
    <t>Semaine 17</t>
  </si>
  <si>
    <t>Semaine 22</t>
  </si>
  <si>
    <t>Semaine 32</t>
  </si>
  <si>
    <t>Semaine 35</t>
  </si>
  <si>
    <t>Semaine 39</t>
  </si>
  <si>
    <t>Début des vacances de Noël</t>
  </si>
  <si>
    <t>Fin des vacances scolaire de Noël</t>
  </si>
  <si>
    <t>Début des vacances scolaires d'hiver</t>
  </si>
  <si>
    <t xml:space="preserve">Fin des vacances scolaire d'hiver           </t>
  </si>
  <si>
    <t xml:space="preserve">Nuit de samedi à dimanche: changement d'heure: + 1h                  </t>
  </si>
  <si>
    <t xml:space="preserve">Début des vacances scolaires de printemps  </t>
  </si>
  <si>
    <t>Fête des travailleurs</t>
  </si>
  <si>
    <t xml:space="preserve">Fin des vacances scolaires de printemps </t>
  </si>
  <si>
    <t xml:space="preserve">Victoire 1945 (armistice) </t>
  </si>
  <si>
    <t xml:space="preserve">Jeudi de l'Ascension </t>
  </si>
  <si>
    <r>
      <rPr>
        <b/>
        <sz val="8"/>
        <color indexed="10"/>
        <rFont val="Calibri"/>
        <family val="2"/>
      </rPr>
      <t>Fête des Mères</t>
    </r>
    <r>
      <rPr>
        <b/>
        <sz val="8"/>
        <rFont val="Calibri"/>
        <family val="2"/>
      </rPr>
      <t xml:space="preserve"> </t>
    </r>
  </si>
  <si>
    <t xml:space="preserve">Lundi de Pentecôte </t>
  </si>
  <si>
    <t xml:space="preserve">Nuit de samedi à dimanche: changement d'heure: - 1h           </t>
  </si>
  <si>
    <t>Début des vacances d'été</t>
  </si>
  <si>
    <t xml:space="preserve">Assomption </t>
  </si>
  <si>
    <t>Home-trainer</t>
  </si>
  <si>
    <t>1er tour des élections législatives</t>
  </si>
  <si>
    <r>
      <t xml:space="preserve">Fête des Pères et </t>
    </r>
    <r>
      <rPr>
        <b/>
        <sz val="8"/>
        <color rgb="FF0000FF"/>
        <rFont val="Calibri"/>
        <family val="2"/>
        <scheme val="minor"/>
      </rPr>
      <t xml:space="preserve">2ème tour des élections législatives </t>
    </r>
  </si>
  <si>
    <t>1er tour des élections présidentielles</t>
  </si>
  <si>
    <t>2ème tour des élections présidentielles</t>
  </si>
  <si>
    <t>Primaire à gauche 1er tour</t>
  </si>
  <si>
    <t>Primaire à gauche 2ème tour</t>
  </si>
  <si>
    <t>Armistice 1918.</t>
  </si>
  <si>
    <t>Toussaint</t>
  </si>
  <si>
    <t>Fin des vacances scolaires d'Automne: Toussaint</t>
  </si>
  <si>
    <t>Début des vacances scolaires d'Automne: Toussaint</t>
  </si>
  <si>
    <t>Début des vacances de noël</t>
  </si>
  <si>
    <t xml:space="preserve">Vous pouvez également indiquer le dénivelé (colonne K), le total de la semaine, le total du mois et le total annuel sont calculés alors automatiquement. </t>
  </si>
  <si>
    <t>Toutes les cellules contenant des formules sont protégées en écritures (sans mot de passe).</t>
  </si>
  <si>
    <t>Vous pouvez également indiquer la cadence (Cad) de pédalage (colonne L: à vous de choisir: cadence moyenne, minimum ou maximum)</t>
  </si>
  <si>
    <t>Vous pouvez également indiquer la température (°C) (colonne N:  à vous de choisir: moyenne, minimum ou maximum de la sortie)</t>
  </si>
  <si>
    <t>Vous pouvez également indiquer la puissance (W) (colonne P: à vous de choisir: moyenne, minimum ou maximum de la sortie)</t>
  </si>
  <si>
    <t>Vous pouvez également indiquer la fréquence cardiaque (moyenne: colonne R et maximale: colonne: T))</t>
  </si>
  <si>
    <t>Batterie des dérailleurs:  chargée le 1er janvier 2017</t>
  </si>
  <si>
    <t>Calles des chaussures: changées le 1er janvier 2017</t>
  </si>
  <si>
    <t xml:space="preserve">Vous pouvez également indiquer en colonne H et I le temps passé sur votre Home trainer (ou footing ou piscine ou ….) et indiquer le détail des exercices dans la partie "parcours",  le total du mois et le total annuel sont calculés alors automatiquement. </t>
  </si>
  <si>
    <t>Fête Nationale</t>
  </si>
</sst>
</file>

<file path=xl/styles.xml><?xml version="1.0" encoding="utf-8"?>
<styleSheet xmlns="http://schemas.openxmlformats.org/spreadsheetml/2006/main">
  <numFmts count="2">
    <numFmt numFmtId="164" formatCode="0.000"/>
    <numFmt numFmtId="165" formatCode="0.0"/>
  </numFmts>
  <fonts count="53">
    <font>
      <sz val="10"/>
      <name val="Arial"/>
    </font>
    <font>
      <sz val="10"/>
      <name val="Arial"/>
      <family val="2"/>
    </font>
    <font>
      <b/>
      <sz val="10"/>
      <name val="Arial"/>
      <family val="2"/>
    </font>
    <font>
      <sz val="10"/>
      <name val="Arial"/>
      <family val="2"/>
    </font>
    <font>
      <b/>
      <sz val="14"/>
      <name val="Arial"/>
      <family val="2"/>
    </font>
    <font>
      <b/>
      <sz val="10"/>
      <color indexed="10"/>
      <name val="Arial"/>
      <family val="2"/>
    </font>
    <font>
      <sz val="8"/>
      <name val="Arial"/>
      <family val="2"/>
    </font>
    <font>
      <b/>
      <sz val="8"/>
      <name val="Arial"/>
      <family val="2"/>
    </font>
    <font>
      <sz val="8"/>
      <name val="Arial"/>
      <family val="2"/>
    </font>
    <font>
      <b/>
      <sz val="8"/>
      <color indexed="10"/>
      <name val="Arial"/>
      <family val="2"/>
    </font>
    <font>
      <b/>
      <sz val="20"/>
      <name val="Arial"/>
      <family val="2"/>
    </font>
    <font>
      <b/>
      <sz val="12"/>
      <name val="Arial"/>
      <family val="2"/>
    </font>
    <font>
      <b/>
      <u/>
      <sz val="14"/>
      <name val="Arial"/>
      <family val="2"/>
    </font>
    <font>
      <b/>
      <sz val="12"/>
      <name val="Arial"/>
      <family val="2"/>
    </font>
    <font>
      <b/>
      <sz val="12"/>
      <name val="Times New Roman"/>
      <family val="1"/>
    </font>
    <font>
      <b/>
      <sz val="18"/>
      <name val="Times New Roman"/>
      <family val="1"/>
    </font>
    <font>
      <sz val="12"/>
      <name val="Arial"/>
      <family val="2"/>
    </font>
    <font>
      <b/>
      <sz val="12"/>
      <color indexed="12"/>
      <name val="Times New Roman"/>
      <family val="1"/>
    </font>
    <font>
      <b/>
      <sz val="12"/>
      <color indexed="10"/>
      <name val="Times New Roman"/>
      <family val="1"/>
    </font>
    <font>
      <b/>
      <sz val="16"/>
      <name val="Times New Roman"/>
      <family val="1"/>
    </font>
    <font>
      <b/>
      <sz val="14"/>
      <name val="Times New Roman"/>
      <family val="1"/>
    </font>
    <font>
      <b/>
      <sz val="18"/>
      <color indexed="10"/>
      <name val="Times New Roman"/>
      <family val="1"/>
    </font>
    <font>
      <b/>
      <sz val="18"/>
      <color indexed="30"/>
      <name val="Times New Roman"/>
      <family val="1"/>
    </font>
    <font>
      <b/>
      <sz val="10"/>
      <name val="Symbol"/>
      <family val="1"/>
      <charset val="2"/>
    </font>
    <font>
      <sz val="12"/>
      <name val="Symbol"/>
      <family val="1"/>
      <charset val="2"/>
    </font>
    <font>
      <b/>
      <sz val="16"/>
      <color indexed="10"/>
      <name val="Times New Roman"/>
      <family val="1"/>
    </font>
    <font>
      <sz val="14"/>
      <name val="Times New Roman"/>
      <family val="1"/>
    </font>
    <font>
      <sz val="16"/>
      <name val="Times New Roman"/>
      <family val="1"/>
    </font>
    <font>
      <b/>
      <u/>
      <sz val="16"/>
      <color indexed="10"/>
      <name val="Times New Roman"/>
      <family val="1"/>
    </font>
    <font>
      <b/>
      <sz val="16"/>
      <color indexed="12"/>
      <name val="Times New Roman"/>
      <family val="1"/>
    </font>
    <font>
      <b/>
      <u/>
      <sz val="16"/>
      <color indexed="12"/>
      <name val="Times New Roman"/>
      <family val="1"/>
    </font>
    <font>
      <b/>
      <sz val="20"/>
      <name val="Times New Roman"/>
      <family val="1"/>
    </font>
    <font>
      <b/>
      <sz val="8"/>
      <name val="Calibri"/>
      <family val="2"/>
    </font>
    <font>
      <b/>
      <sz val="8"/>
      <color indexed="10"/>
      <name val="Calibri"/>
      <family val="2"/>
    </font>
    <font>
      <b/>
      <sz val="10"/>
      <color rgb="FFFF0000"/>
      <name val="Arial"/>
      <family val="2"/>
    </font>
    <font>
      <sz val="10"/>
      <color rgb="FFFF0000"/>
      <name val="Arial"/>
      <family val="2"/>
    </font>
    <font>
      <b/>
      <sz val="8"/>
      <name val="Calibri"/>
      <family val="2"/>
      <scheme val="minor"/>
    </font>
    <font>
      <sz val="10"/>
      <name val="Calibri"/>
      <family val="2"/>
      <scheme val="minor"/>
    </font>
    <font>
      <b/>
      <sz val="8"/>
      <color rgb="FFFF0000"/>
      <name val="Arial"/>
      <family val="2"/>
    </font>
    <font>
      <sz val="8"/>
      <color rgb="FFFF0000"/>
      <name val="Arial"/>
      <family val="2"/>
    </font>
    <font>
      <b/>
      <sz val="8"/>
      <color rgb="FFFF0000"/>
      <name val="Calibri"/>
      <family val="2"/>
      <scheme val="minor"/>
    </font>
    <font>
      <sz val="8"/>
      <color rgb="FFFF0000"/>
      <name val="Calibri"/>
      <family val="2"/>
      <scheme val="minor"/>
    </font>
    <font>
      <sz val="10"/>
      <color rgb="FFFF0000"/>
      <name val="Calibri"/>
      <family val="2"/>
      <scheme val="minor"/>
    </font>
    <font>
      <b/>
      <sz val="8"/>
      <color rgb="FF0070C0"/>
      <name val="Arial"/>
      <family val="2"/>
    </font>
    <font>
      <sz val="12"/>
      <color theme="1"/>
      <name val="Times New Roman"/>
      <family val="1"/>
    </font>
    <font>
      <sz val="14"/>
      <color theme="1"/>
      <name val="Times New Roman"/>
      <family val="1"/>
    </font>
    <font>
      <b/>
      <sz val="14"/>
      <color rgb="FFFF0000"/>
      <name val="Times New Roman"/>
      <family val="1"/>
    </font>
    <font>
      <b/>
      <sz val="14"/>
      <color rgb="FF0070C0"/>
      <name val="Times New Roman"/>
      <family val="1"/>
    </font>
    <font>
      <b/>
      <sz val="16"/>
      <color rgb="FFFF0000"/>
      <name val="Times New Roman"/>
      <family val="1"/>
    </font>
    <font>
      <b/>
      <sz val="10"/>
      <color rgb="FF0070C0"/>
      <name val="Arial"/>
      <family val="2"/>
    </font>
    <font>
      <b/>
      <sz val="10"/>
      <color rgb="FF0000FF"/>
      <name val="Arial"/>
      <family val="2"/>
    </font>
    <font>
      <b/>
      <sz val="16"/>
      <color rgb="FF0000FF"/>
      <name val="Times New Roman"/>
      <family val="1"/>
    </font>
    <font>
      <b/>
      <sz val="8"/>
      <color rgb="FF0000FF"/>
      <name val="Calibri"/>
      <family val="2"/>
      <scheme val="minor"/>
    </font>
  </fonts>
  <fills count="29">
    <fill>
      <patternFill patternType="none"/>
    </fill>
    <fill>
      <patternFill patternType="gray125"/>
    </fill>
    <fill>
      <patternFill patternType="solid">
        <fgColor indexed="10"/>
        <bgColor indexed="64"/>
      </patternFill>
    </fill>
    <fill>
      <patternFill patternType="solid">
        <fgColor indexed="41"/>
        <bgColor indexed="64"/>
      </patternFill>
    </fill>
    <fill>
      <patternFill patternType="solid">
        <fgColor indexed="47"/>
        <bgColor indexed="64"/>
      </patternFill>
    </fill>
    <fill>
      <patternFill patternType="solid">
        <fgColor indexed="46"/>
        <bgColor indexed="64"/>
      </patternFill>
    </fill>
    <fill>
      <patternFill patternType="solid">
        <fgColor indexed="52"/>
        <bgColor indexed="64"/>
      </patternFill>
    </fill>
    <fill>
      <patternFill patternType="solid">
        <fgColor indexed="44"/>
        <bgColor indexed="64"/>
      </patternFill>
    </fill>
    <fill>
      <patternFill patternType="solid">
        <fgColor indexed="42"/>
        <bgColor indexed="64"/>
      </patternFill>
    </fill>
    <fill>
      <patternFill patternType="solid">
        <fgColor indexed="49"/>
        <bgColor indexed="64"/>
      </patternFill>
    </fill>
    <fill>
      <patternFill patternType="solid">
        <fgColor indexed="13"/>
        <bgColor indexed="34"/>
      </patternFill>
    </fill>
    <fill>
      <patternFill patternType="solid">
        <fgColor indexed="40"/>
        <bgColor indexed="49"/>
      </patternFill>
    </fill>
    <fill>
      <patternFill patternType="solid">
        <fgColor indexed="51"/>
        <bgColor indexed="13"/>
      </patternFill>
    </fill>
    <fill>
      <patternFill patternType="solid">
        <fgColor indexed="10"/>
        <bgColor indexed="60"/>
      </patternFill>
    </fill>
    <fill>
      <patternFill patternType="solid">
        <fgColor indexed="22"/>
        <bgColor indexed="31"/>
      </patternFill>
    </fill>
    <fill>
      <patternFill patternType="solid">
        <fgColor rgb="FF92D050"/>
        <bgColor indexed="64"/>
      </patternFill>
    </fill>
    <fill>
      <patternFill patternType="solid">
        <fgColor theme="0"/>
        <bgColor indexed="64"/>
      </patternFill>
    </fill>
    <fill>
      <patternFill patternType="solid">
        <fgColor rgb="FFFFCC99"/>
        <bgColor indexed="64"/>
      </patternFill>
    </fill>
    <fill>
      <patternFill patternType="solid">
        <fgColor rgb="FF33CCCC"/>
        <bgColor indexed="64"/>
      </patternFill>
    </fill>
    <fill>
      <patternFill patternType="solid">
        <fgColor theme="9" tint="0.39997558519241921"/>
        <bgColor indexed="64"/>
      </patternFill>
    </fill>
    <fill>
      <patternFill patternType="solid">
        <fgColor rgb="FFFF0000"/>
        <bgColor indexed="64"/>
      </patternFill>
    </fill>
    <fill>
      <patternFill patternType="solid">
        <fgColor rgb="FFCCFFFF"/>
        <bgColor indexed="64"/>
      </patternFill>
    </fill>
    <fill>
      <patternFill patternType="solid">
        <fgColor rgb="FFFF9966"/>
        <bgColor indexed="64"/>
      </patternFill>
    </fill>
    <fill>
      <patternFill patternType="solid">
        <fgColor rgb="FFFFC000"/>
        <bgColor indexed="64"/>
      </patternFill>
    </fill>
    <fill>
      <patternFill patternType="solid">
        <fgColor rgb="FFFF9900"/>
        <bgColor indexed="64"/>
      </patternFill>
    </fill>
    <fill>
      <patternFill patternType="solid">
        <fgColor rgb="FF00CCFF"/>
        <bgColor indexed="64"/>
      </patternFill>
    </fill>
    <fill>
      <patternFill patternType="solid">
        <fgColor rgb="FFFFFF00"/>
        <bgColor indexed="64"/>
      </patternFill>
    </fill>
    <fill>
      <patternFill patternType="solid">
        <fgColor rgb="FFFFFF99"/>
        <bgColor indexed="64"/>
      </patternFill>
    </fill>
    <fill>
      <patternFill patternType="solid">
        <fgColor theme="9" tint="0.79998168889431442"/>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style="thin">
        <color indexed="64"/>
      </left>
      <right/>
      <top/>
      <bottom style="thin">
        <color indexed="64"/>
      </bottom>
      <diagonal/>
    </border>
    <border>
      <left style="thick">
        <color indexed="64"/>
      </left>
      <right style="thick">
        <color indexed="64"/>
      </right>
      <top style="thick">
        <color indexed="64"/>
      </top>
      <bottom style="thick">
        <color indexed="64"/>
      </bottom>
      <diagonal/>
    </border>
    <border>
      <left style="thin">
        <color indexed="8"/>
      </left>
      <right style="thin">
        <color indexed="8"/>
      </right>
      <top style="thin">
        <color indexed="8"/>
      </top>
      <bottom style="thin">
        <color indexed="8"/>
      </bottom>
      <diagonal/>
    </border>
    <border>
      <left style="thin">
        <color indexed="8"/>
      </left>
      <right style="thick">
        <color indexed="8"/>
      </right>
      <top style="thin">
        <color indexed="8"/>
      </top>
      <bottom style="thin">
        <color indexed="8"/>
      </bottom>
      <diagonal/>
    </border>
    <border>
      <left style="thin">
        <color indexed="8"/>
      </left>
      <right style="thick">
        <color indexed="8"/>
      </right>
      <top style="thin">
        <color indexed="8"/>
      </top>
      <bottom style="thick">
        <color indexed="8"/>
      </bottom>
      <diagonal/>
    </border>
    <border>
      <left/>
      <right/>
      <top style="thin">
        <color indexed="64"/>
      </top>
      <bottom style="thin">
        <color indexed="64"/>
      </bottom>
      <diagonal/>
    </border>
    <border>
      <left style="thin">
        <color indexed="8"/>
      </left>
      <right style="thin">
        <color indexed="8"/>
      </right>
      <top style="thick">
        <color indexed="8"/>
      </top>
      <bottom style="thin">
        <color indexed="8"/>
      </bottom>
      <diagonal/>
    </border>
    <border>
      <left style="thin">
        <color indexed="8"/>
      </left>
      <right style="thick">
        <color indexed="8"/>
      </right>
      <top style="thick">
        <color indexed="8"/>
      </top>
      <bottom style="thin">
        <color indexed="8"/>
      </bottom>
      <diagonal/>
    </border>
    <border>
      <left style="thin">
        <color indexed="8"/>
      </left>
      <right style="thin">
        <color indexed="8"/>
      </right>
      <top style="thin">
        <color indexed="8"/>
      </top>
      <bottom style="thick">
        <color indexed="8"/>
      </bottom>
      <diagonal/>
    </border>
    <border>
      <left style="thick">
        <color indexed="64"/>
      </left>
      <right style="thick">
        <color indexed="64"/>
      </right>
      <top style="thick">
        <color indexed="64"/>
      </top>
      <bottom/>
      <diagonal/>
    </border>
    <border>
      <left style="thick">
        <color indexed="64"/>
      </left>
      <right style="thick">
        <color indexed="64"/>
      </right>
      <top/>
      <bottom style="thick">
        <color indexed="64"/>
      </bottom>
      <diagonal/>
    </border>
    <border>
      <left style="thin">
        <color indexed="64"/>
      </left>
      <right style="thin">
        <color indexed="64"/>
      </right>
      <top/>
      <bottom/>
      <diagonal/>
    </border>
    <border>
      <left style="thick">
        <color indexed="64"/>
      </left>
      <right/>
      <top/>
      <bottom/>
      <diagonal/>
    </border>
    <border>
      <left style="thick">
        <color indexed="64"/>
      </left>
      <right/>
      <top style="thick">
        <color indexed="64"/>
      </top>
      <bottom/>
      <diagonal/>
    </border>
    <border>
      <left/>
      <right style="thick">
        <color indexed="64"/>
      </right>
      <top style="thick">
        <color indexed="64"/>
      </top>
      <bottom/>
      <diagonal/>
    </border>
    <border>
      <left/>
      <right style="thick">
        <color indexed="64"/>
      </right>
      <top/>
      <bottom/>
      <diagonal/>
    </border>
    <border>
      <left style="thick">
        <color indexed="64"/>
      </left>
      <right/>
      <top/>
      <bottom style="thick">
        <color indexed="64"/>
      </bottom>
      <diagonal/>
    </border>
    <border>
      <left/>
      <right style="thick">
        <color indexed="64"/>
      </right>
      <top/>
      <bottom style="thick">
        <color indexed="64"/>
      </bottom>
      <diagonal/>
    </border>
    <border>
      <left/>
      <right/>
      <top style="thick">
        <color indexed="64"/>
      </top>
      <bottom/>
      <diagonal/>
    </border>
    <border>
      <left/>
      <right/>
      <top/>
      <bottom style="thick">
        <color indexed="64"/>
      </bottom>
      <diagonal/>
    </border>
    <border>
      <left style="thick">
        <color indexed="8"/>
      </left>
      <right style="thin">
        <color indexed="8"/>
      </right>
      <top style="thin">
        <color indexed="8"/>
      </top>
      <bottom style="thin">
        <color indexed="8"/>
      </bottom>
      <diagonal/>
    </border>
    <border>
      <left style="thick">
        <color indexed="8"/>
      </left>
      <right style="thin">
        <color indexed="8"/>
      </right>
      <top style="thin">
        <color indexed="8"/>
      </top>
      <bottom style="thick">
        <color indexed="8"/>
      </bottom>
      <diagonal/>
    </border>
    <border>
      <left style="thick">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ck">
        <color indexed="8"/>
      </left>
      <right style="thin">
        <color indexed="8"/>
      </right>
      <top style="thick">
        <color indexed="8"/>
      </top>
      <bottom style="thin">
        <color indexed="8"/>
      </bottom>
      <diagonal/>
    </border>
    <border>
      <left style="thick">
        <color indexed="8"/>
      </left>
      <right/>
      <top style="thick">
        <color indexed="8"/>
      </top>
      <bottom style="thick">
        <color indexed="8"/>
      </bottom>
      <diagonal/>
    </border>
    <border>
      <left/>
      <right/>
      <top style="thick">
        <color indexed="8"/>
      </top>
      <bottom style="thick">
        <color indexed="8"/>
      </bottom>
      <diagonal/>
    </border>
    <border>
      <left/>
      <right style="thick">
        <color indexed="8"/>
      </right>
      <top style="thick">
        <color indexed="8"/>
      </top>
      <bottom style="thick">
        <color indexed="8"/>
      </bottom>
      <diagonal/>
    </border>
    <border>
      <left/>
      <right style="thin">
        <color indexed="64"/>
      </right>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right style="thin">
        <color indexed="64"/>
      </right>
      <top/>
      <bottom style="thin">
        <color indexed="64"/>
      </bottom>
      <diagonal/>
    </border>
    <border>
      <left/>
      <right style="thin">
        <color indexed="64"/>
      </right>
      <top style="thin">
        <color indexed="64"/>
      </top>
      <bottom/>
      <diagonal/>
    </border>
  </borders>
  <cellStyleXfs count="1">
    <xf numFmtId="0" fontId="0" fillId="0" borderId="0"/>
  </cellStyleXfs>
  <cellXfs count="641">
    <xf numFmtId="0" fontId="0" fillId="0" borderId="0" xfId="0"/>
    <xf numFmtId="0" fontId="2" fillId="0" borderId="0" xfId="0" applyFont="1"/>
    <xf numFmtId="0" fontId="2" fillId="0" borderId="1" xfId="0" applyFont="1" applyBorder="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0" xfId="0" applyFill="1"/>
    <xf numFmtId="0" fontId="2" fillId="0" borderId="3" xfId="0" applyFont="1" applyBorder="1" applyAlignment="1">
      <alignment horizontal="center" vertical="center"/>
    </xf>
    <xf numFmtId="0" fontId="3" fillId="0" borderId="0" xfId="0" applyFont="1" applyFill="1"/>
    <xf numFmtId="0" fontId="3" fillId="0" borderId="0" xfId="0" applyFont="1"/>
    <xf numFmtId="1" fontId="2" fillId="2" borderId="0" xfId="0" applyNumberFormat="1" applyFont="1" applyFill="1" applyAlignment="1">
      <alignment horizontal="center" vertical="center"/>
    </xf>
    <xf numFmtId="0" fontId="2" fillId="2" borderId="0" xfId="0" applyFont="1" applyFill="1" applyAlignment="1">
      <alignment horizontal="center" vertical="center"/>
    </xf>
    <xf numFmtId="0" fontId="5" fillId="3" borderId="1" xfId="0" applyFont="1" applyFill="1" applyBorder="1" applyAlignment="1">
      <alignment horizontal="center" vertical="center"/>
    </xf>
    <xf numFmtId="0" fontId="2" fillId="2" borderId="1" xfId="0" applyFont="1" applyFill="1" applyBorder="1" applyAlignment="1">
      <alignment horizontal="center" vertical="center"/>
    </xf>
    <xf numFmtId="0" fontId="2" fillId="4" borderId="1" xfId="0" applyFont="1" applyFill="1" applyBorder="1" applyAlignment="1">
      <alignment horizontal="center" vertical="center"/>
    </xf>
    <xf numFmtId="1" fontId="5" fillId="3" borderId="1" xfId="0" applyNumberFormat="1" applyFont="1" applyFill="1" applyBorder="1" applyAlignment="1">
      <alignment horizontal="center" vertical="center"/>
    </xf>
    <xf numFmtId="0" fontId="2" fillId="4" borderId="1" xfId="0" applyFont="1" applyFill="1" applyBorder="1" applyAlignment="1" applyProtection="1">
      <alignment horizontal="center" vertical="center"/>
    </xf>
    <xf numFmtId="1" fontId="5" fillId="3" borderId="1" xfId="0" applyNumberFormat="1" applyFont="1" applyFill="1" applyBorder="1" applyAlignment="1" applyProtection="1">
      <alignment horizontal="center" vertical="center"/>
    </xf>
    <xf numFmtId="0" fontId="5" fillId="3" borderId="1" xfId="0" applyFont="1" applyFill="1" applyBorder="1" applyAlignment="1" applyProtection="1">
      <alignment horizontal="center" vertical="center"/>
    </xf>
    <xf numFmtId="0" fontId="0" fillId="0" borderId="0" xfId="0" applyProtection="1"/>
    <xf numFmtId="0" fontId="2" fillId="0" borderId="1" xfId="0" applyFont="1" applyBorder="1" applyAlignment="1" applyProtection="1">
      <alignment horizontal="center" vertical="center"/>
    </xf>
    <xf numFmtId="0" fontId="2" fillId="0" borderId="0" xfId="0" applyFont="1" applyAlignment="1">
      <alignment horizontal="center" vertical="center"/>
    </xf>
    <xf numFmtId="0" fontId="2" fillId="0" borderId="4" xfId="0" applyFont="1" applyFill="1" applyBorder="1" applyAlignment="1">
      <alignment horizontal="center" vertical="center"/>
    </xf>
    <xf numFmtId="0" fontId="2" fillId="0" borderId="1" xfId="0" applyFont="1" applyFill="1" applyBorder="1" applyAlignment="1">
      <alignment horizontal="center" vertical="center"/>
    </xf>
    <xf numFmtId="1" fontId="2" fillId="2" borderId="1" xfId="0" applyNumberFormat="1" applyFont="1" applyFill="1" applyBorder="1" applyAlignment="1">
      <alignment horizontal="center" vertical="center"/>
    </xf>
    <xf numFmtId="0" fontId="2" fillId="0" borderId="1" xfId="0" applyFont="1" applyFill="1" applyBorder="1" applyAlignment="1" applyProtection="1">
      <alignment horizontal="center" vertical="center"/>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7" fillId="4" borderId="1" xfId="0" applyFont="1" applyFill="1" applyBorder="1" applyAlignment="1">
      <alignment horizontal="center" vertical="center"/>
    </xf>
    <xf numFmtId="0" fontId="9" fillId="3" borderId="1" xfId="0" applyFont="1" applyFill="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left" vertical="center"/>
    </xf>
    <xf numFmtId="0" fontId="7" fillId="0" borderId="5" xfId="0" applyFont="1" applyBorder="1" applyAlignment="1" applyProtection="1">
      <alignment horizontal="center" vertical="center"/>
    </xf>
    <xf numFmtId="0" fontId="7" fillId="0" borderId="6" xfId="0" applyFont="1" applyBorder="1" applyAlignment="1" applyProtection="1">
      <alignment horizontal="center" vertical="center"/>
    </xf>
    <xf numFmtId="0" fontId="7" fillId="4" borderId="1" xfId="0" applyFont="1" applyFill="1" applyBorder="1" applyAlignment="1" applyProtection="1">
      <alignment horizontal="center" vertical="center"/>
    </xf>
    <xf numFmtId="0" fontId="9" fillId="3" borderId="1" xfId="0" applyFont="1" applyFill="1" applyBorder="1" applyAlignment="1" applyProtection="1">
      <alignment horizontal="center" vertical="center"/>
    </xf>
    <xf numFmtId="0" fontId="6" fillId="0" borderId="2" xfId="0" applyFont="1" applyBorder="1" applyAlignment="1" applyProtection="1">
      <alignment horizontal="center" vertical="center"/>
    </xf>
    <xf numFmtId="0" fontId="6" fillId="0" borderId="3" xfId="0" applyFont="1" applyBorder="1" applyAlignment="1" applyProtection="1">
      <alignment horizontal="left" vertical="center"/>
    </xf>
    <xf numFmtId="0" fontId="7" fillId="0" borderId="1" xfId="0" applyFont="1" applyBorder="1" applyAlignment="1">
      <alignment horizontal="center" vertical="center"/>
    </xf>
    <xf numFmtId="0" fontId="6" fillId="0" borderId="0" xfId="0" applyFont="1"/>
    <xf numFmtId="0" fontId="7" fillId="0" borderId="1" xfId="0" applyFont="1" applyBorder="1" applyAlignment="1" applyProtection="1">
      <alignment horizontal="center" vertical="center"/>
    </xf>
    <xf numFmtId="0" fontId="2" fillId="0" borderId="1" xfId="0" applyFont="1" applyBorder="1" applyAlignment="1" applyProtection="1">
      <alignment horizontal="center" vertical="center"/>
      <protection locked="0"/>
    </xf>
    <xf numFmtId="0" fontId="7" fillId="0" borderId="5" xfId="0" applyFont="1" applyBorder="1" applyAlignment="1" applyProtection="1">
      <alignment horizontal="center" vertical="center"/>
      <protection locked="0"/>
    </xf>
    <xf numFmtId="0" fontId="7" fillId="0" borderId="6" xfId="0" applyFont="1" applyBorder="1" applyAlignment="1" applyProtection="1">
      <alignment horizontal="center" vertical="center"/>
      <protection locked="0"/>
    </xf>
    <xf numFmtId="0" fontId="6" fillId="0" borderId="0" xfId="0" applyFont="1" applyAlignment="1">
      <alignment horizontal="left" vertical="center"/>
    </xf>
    <xf numFmtId="1" fontId="9" fillId="3" borderId="1" xfId="0" applyNumberFormat="1" applyFont="1" applyFill="1" applyBorder="1" applyAlignment="1">
      <alignment horizontal="center" vertical="center"/>
    </xf>
    <xf numFmtId="0" fontId="2" fillId="0" borderId="6" xfId="0" applyFont="1" applyBorder="1" applyAlignment="1">
      <alignment horizontal="center" vertical="center"/>
    </xf>
    <xf numFmtId="0" fontId="2" fillId="0" borderId="3" xfId="0" applyFont="1" applyBorder="1" applyAlignment="1" applyProtection="1">
      <alignment horizontal="center" vertical="center"/>
    </xf>
    <xf numFmtId="0" fontId="2" fillId="5" borderId="1" xfId="0" applyFont="1" applyFill="1" applyBorder="1" applyAlignment="1">
      <alignment horizontal="center" vertical="center"/>
    </xf>
    <xf numFmtId="1" fontId="2" fillId="5" borderId="1" xfId="0" applyNumberFormat="1" applyFont="1" applyFill="1" applyBorder="1" applyAlignment="1" applyProtection="1">
      <alignment horizontal="center" vertical="center"/>
    </xf>
    <xf numFmtId="0" fontId="2" fillId="5" borderId="1" xfId="0" applyFont="1" applyFill="1" applyBorder="1" applyAlignment="1" applyProtection="1">
      <alignment horizontal="center" vertical="center"/>
    </xf>
    <xf numFmtId="0" fontId="2" fillId="5" borderId="4" xfId="0" applyFont="1" applyFill="1" applyBorder="1" applyAlignment="1" applyProtection="1">
      <alignment horizontal="center" vertical="center"/>
    </xf>
    <xf numFmtId="0" fontId="7" fillId="5" borderId="1" xfId="0" applyFont="1" applyFill="1" applyBorder="1" applyAlignment="1" applyProtection="1">
      <alignment horizontal="center" vertical="center"/>
    </xf>
    <xf numFmtId="0" fontId="2" fillId="6" borderId="1" xfId="0" applyFont="1" applyFill="1" applyBorder="1" applyAlignment="1">
      <alignment horizontal="center" vertical="center"/>
    </xf>
    <xf numFmtId="0" fontId="7" fillId="5" borderId="1" xfId="0" applyFont="1" applyFill="1" applyBorder="1" applyAlignment="1">
      <alignment horizontal="center" vertical="center"/>
    </xf>
    <xf numFmtId="1" fontId="2" fillId="5" borderId="1" xfId="0" applyNumberFormat="1" applyFont="1" applyFill="1" applyBorder="1" applyAlignment="1">
      <alignment horizontal="center" vertical="center"/>
    </xf>
    <xf numFmtId="1" fontId="7" fillId="5" borderId="1" xfId="0" applyNumberFormat="1" applyFont="1" applyFill="1" applyBorder="1" applyAlignment="1">
      <alignment horizontal="center" vertical="center"/>
    </xf>
    <xf numFmtId="0" fontId="7" fillId="5" borderId="1" xfId="0" applyFont="1" applyFill="1" applyBorder="1" applyAlignment="1">
      <alignment horizontal="center"/>
    </xf>
    <xf numFmtId="0" fontId="2" fillId="2" borderId="1" xfId="0" applyFont="1" applyFill="1" applyBorder="1" applyAlignment="1">
      <alignment horizontal="left" vertical="center" indent="2"/>
    </xf>
    <xf numFmtId="1" fontId="2" fillId="2" borderId="1" xfId="0" applyNumberFormat="1" applyFont="1" applyFill="1" applyBorder="1" applyAlignment="1" applyProtection="1">
      <alignment horizontal="center" vertical="center"/>
    </xf>
    <xf numFmtId="0" fontId="2" fillId="2" borderId="1" xfId="0" applyFont="1" applyFill="1" applyBorder="1" applyAlignment="1" applyProtection="1">
      <alignment horizontal="left" vertical="center" indent="2"/>
    </xf>
    <xf numFmtId="0" fontId="5" fillId="7" borderId="1" xfId="0" applyFont="1" applyFill="1" applyBorder="1" applyAlignment="1">
      <alignment horizontal="center" vertical="center"/>
    </xf>
    <xf numFmtId="0" fontId="5" fillId="7" borderId="1" xfId="0" applyFont="1" applyFill="1" applyBorder="1" applyAlignment="1" applyProtection="1">
      <alignment horizontal="center" vertical="center"/>
    </xf>
    <xf numFmtId="0" fontId="2" fillId="6" borderId="1" xfId="0" applyFont="1" applyFill="1" applyBorder="1" applyAlignment="1" applyProtection="1">
      <alignment horizontal="center" vertical="center"/>
    </xf>
    <xf numFmtId="0" fontId="5" fillId="0" borderId="0" xfId="0" applyFont="1"/>
    <xf numFmtId="0" fontId="5" fillId="0" borderId="0" xfId="0" applyFont="1" applyBorder="1" applyAlignment="1"/>
    <xf numFmtId="0" fontId="0" fillId="0" borderId="0" xfId="0" applyFill="1" applyAlignment="1">
      <alignment horizontal="left"/>
    </xf>
    <xf numFmtId="0" fontId="1" fillId="3" borderId="0" xfId="0" applyFont="1" applyFill="1"/>
    <xf numFmtId="0" fontId="2" fillId="8" borderId="0" xfId="0" applyFont="1" applyFill="1"/>
    <xf numFmtId="0" fontId="9" fillId="0" borderId="0" xfId="0" applyFont="1" applyBorder="1" applyAlignment="1"/>
    <xf numFmtId="0" fontId="0" fillId="0" borderId="0" xfId="0" applyAlignment="1">
      <alignment horizontal="center" vertical="center"/>
    </xf>
    <xf numFmtId="0" fontId="0" fillId="0" borderId="0" xfId="0" applyFill="1" applyAlignment="1">
      <alignment horizontal="center" vertical="center"/>
    </xf>
    <xf numFmtId="0" fontId="2" fillId="0" borderId="0" xfId="0" applyFont="1" applyBorder="1" applyAlignment="1" applyProtection="1"/>
    <xf numFmtId="0" fontId="7" fillId="0" borderId="0" xfId="0" applyFont="1" applyAlignment="1">
      <alignment horizontal="center" vertical="center"/>
    </xf>
    <xf numFmtId="0" fontId="34" fillId="0" borderId="1" xfId="0" applyFont="1" applyBorder="1" applyAlignment="1" applyProtection="1">
      <alignment horizontal="center" vertical="center"/>
      <protection locked="0"/>
    </xf>
    <xf numFmtId="0" fontId="34" fillId="0" borderId="1" xfId="0" applyFont="1" applyBorder="1" applyAlignment="1">
      <alignment horizontal="center" vertical="center"/>
    </xf>
    <xf numFmtId="0" fontId="34" fillId="0" borderId="0" xfId="0" applyFont="1"/>
    <xf numFmtId="0" fontId="2" fillId="15" borderId="1" xfId="0" applyFont="1" applyFill="1" applyBorder="1" applyAlignment="1">
      <alignment horizontal="center" vertical="center"/>
    </xf>
    <xf numFmtId="0" fontId="35" fillId="0" borderId="0" xfId="0" applyFont="1"/>
    <xf numFmtId="0" fontId="0" fillId="16" borderId="0" xfId="0" applyFill="1"/>
    <xf numFmtId="0" fontId="36" fillId="0" borderId="5" xfId="0" applyFont="1" applyBorder="1" applyAlignment="1">
      <alignment horizontal="center" vertical="center"/>
    </xf>
    <xf numFmtId="0" fontId="36" fillId="0" borderId="6" xfId="0" applyFont="1" applyBorder="1" applyAlignment="1">
      <alignment horizontal="center" vertical="center"/>
    </xf>
    <xf numFmtId="0" fontId="36" fillId="4" borderId="1" xfId="0" applyFont="1" applyFill="1" applyBorder="1" applyAlignment="1">
      <alignment horizontal="center" vertical="center"/>
    </xf>
    <xf numFmtId="0" fontId="37" fillId="0" borderId="0" xfId="0" applyFont="1"/>
    <xf numFmtId="0" fontId="2" fillId="0" borderId="5" xfId="0" applyFont="1" applyBorder="1" applyAlignment="1">
      <alignment horizontal="center" vertical="center"/>
    </xf>
    <xf numFmtId="0" fontId="2" fillId="16" borderId="7" xfId="0" applyFont="1" applyFill="1" applyBorder="1" applyAlignment="1">
      <alignment horizontal="center" vertical="center"/>
    </xf>
    <xf numFmtId="0" fontId="2" fillId="16" borderId="1" xfId="0" applyFont="1" applyFill="1" applyBorder="1" applyAlignment="1">
      <alignment horizontal="center" vertical="center"/>
    </xf>
    <xf numFmtId="0" fontId="7" fillId="15" borderId="1" xfId="0" applyFont="1" applyFill="1" applyBorder="1" applyAlignment="1">
      <alignment horizontal="center" vertical="center"/>
    </xf>
    <xf numFmtId="0" fontId="3" fillId="16" borderId="0" xfId="0" applyFont="1" applyFill="1"/>
    <xf numFmtId="0" fontId="2" fillId="0" borderId="5" xfId="0" applyFont="1" applyFill="1" applyBorder="1" applyAlignment="1">
      <alignment horizontal="center" vertical="center"/>
    </xf>
    <xf numFmtId="0" fontId="2" fillId="9" borderId="1" xfId="0" applyFont="1" applyFill="1" applyBorder="1" applyAlignment="1">
      <alignment horizontal="center" vertical="center"/>
    </xf>
    <xf numFmtId="0" fontId="2" fillId="0" borderId="0" xfId="0" applyFont="1" applyFill="1"/>
    <xf numFmtId="0" fontId="2" fillId="17" borderId="1" xfId="0" applyFont="1" applyFill="1" applyBorder="1" applyAlignment="1" applyProtection="1">
      <alignment horizontal="center" vertical="center"/>
      <protection locked="0"/>
    </xf>
    <xf numFmtId="0" fontId="0" fillId="0" borderId="0" xfId="0" applyBorder="1" applyAlignment="1">
      <alignment horizontal="center" vertical="center"/>
    </xf>
    <xf numFmtId="1" fontId="0" fillId="0" borderId="0" xfId="0" applyNumberFormat="1" applyBorder="1" applyAlignment="1">
      <alignment horizontal="center" vertical="center"/>
    </xf>
    <xf numFmtId="1" fontId="0" fillId="0" borderId="0" xfId="0" applyNumberFormat="1" applyBorder="1" applyAlignment="1">
      <alignment vertical="center"/>
    </xf>
    <xf numFmtId="0" fontId="2" fillId="16" borderId="4" xfId="0" applyFont="1" applyFill="1" applyBorder="1" applyAlignment="1">
      <alignment horizontal="center" vertical="center"/>
    </xf>
    <xf numFmtId="0" fontId="2" fillId="0" borderId="0" xfId="0" applyFont="1" applyAlignment="1"/>
    <xf numFmtId="0" fontId="2" fillId="16" borderId="0" xfId="0" applyFont="1" applyFill="1"/>
    <xf numFmtId="0" fontId="2" fillId="17" borderId="1" xfId="0" applyFont="1" applyFill="1" applyBorder="1" applyAlignment="1">
      <alignment horizontal="center" vertical="center"/>
    </xf>
    <xf numFmtId="0" fontId="7" fillId="17" borderId="1" xfId="0" applyFont="1" applyFill="1" applyBorder="1" applyAlignment="1" applyProtection="1">
      <alignment horizontal="center" vertical="center"/>
      <protection locked="0"/>
    </xf>
    <xf numFmtId="0" fontId="7" fillId="17" borderId="1" xfId="0" applyFont="1" applyFill="1" applyBorder="1" applyAlignment="1">
      <alignment horizontal="center" vertical="center"/>
    </xf>
    <xf numFmtId="0" fontId="2" fillId="15" borderId="1" xfId="0" applyFont="1" applyFill="1" applyBorder="1" applyAlignment="1" applyProtection="1">
      <alignment horizontal="center" vertical="center"/>
    </xf>
    <xf numFmtId="0" fontId="7" fillId="15" borderId="1" xfId="0" applyFont="1" applyFill="1" applyBorder="1" applyAlignment="1" applyProtection="1">
      <alignment horizontal="center" vertical="center"/>
    </xf>
    <xf numFmtId="0" fontId="2" fillId="17" borderId="1" xfId="0" applyFont="1" applyFill="1" applyBorder="1" applyAlignment="1" applyProtection="1">
      <alignment horizontal="center" vertical="center"/>
    </xf>
    <xf numFmtId="0" fontId="7" fillId="17" borderId="1" xfId="0" applyFont="1" applyFill="1" applyBorder="1" applyAlignment="1" applyProtection="1">
      <alignment horizontal="center" vertical="center"/>
    </xf>
    <xf numFmtId="0" fontId="2" fillId="9" borderId="1" xfId="0" applyFont="1" applyFill="1" applyBorder="1" applyAlignment="1" applyProtection="1">
      <alignment horizontal="center" vertical="center"/>
    </xf>
    <xf numFmtId="0" fontId="14" fillId="0" borderId="0" xfId="0" applyFont="1" applyAlignment="1">
      <alignment horizontal="center" vertical="center"/>
    </xf>
    <xf numFmtId="0" fontId="0" fillId="0" borderId="8" xfId="0" applyBorder="1" applyAlignment="1">
      <alignment horizontal="center" vertical="center"/>
    </xf>
    <xf numFmtId="0" fontId="14" fillId="0" borderId="1" xfId="0" applyFont="1" applyBorder="1" applyAlignment="1">
      <alignment horizontal="center" vertical="center"/>
    </xf>
    <xf numFmtId="0" fontId="0" fillId="0" borderId="3" xfId="0" applyBorder="1" applyAlignment="1">
      <alignment horizontal="center" vertical="center"/>
    </xf>
    <xf numFmtId="0" fontId="0" fillId="0" borderId="9" xfId="0" applyBorder="1" applyAlignment="1">
      <alignment horizontal="center" vertical="center"/>
    </xf>
    <xf numFmtId="0" fontId="15" fillId="0" borderId="0" xfId="0" applyFont="1" applyAlignment="1">
      <alignment horizontal="center" vertical="center"/>
    </xf>
    <xf numFmtId="1" fontId="34" fillId="0" borderId="1" xfId="0" applyNumberFormat="1" applyFont="1" applyBorder="1" applyAlignment="1">
      <alignment horizontal="center" vertical="center"/>
    </xf>
    <xf numFmtId="0" fontId="17" fillId="0" borderId="1" xfId="0" applyFont="1" applyBorder="1" applyAlignment="1" applyProtection="1">
      <alignment horizontal="center" vertical="center"/>
      <protection locked="0"/>
    </xf>
    <xf numFmtId="0" fontId="18" fillId="0" borderId="1" xfId="0" applyFont="1" applyBorder="1" applyAlignment="1">
      <alignment horizontal="center" vertical="center"/>
    </xf>
    <xf numFmtId="0" fontId="34" fillId="0" borderId="4" xfId="0" applyFont="1" applyBorder="1" applyAlignment="1">
      <alignment horizontal="center" vertical="center"/>
    </xf>
    <xf numFmtId="0" fontId="34" fillId="0" borderId="5" xfId="0" applyFont="1" applyBorder="1" applyAlignment="1">
      <alignment horizontal="center" vertical="center"/>
    </xf>
    <xf numFmtId="0" fontId="34" fillId="0" borderId="4" xfId="0" applyFont="1" applyFill="1" applyBorder="1" applyAlignment="1">
      <alignment horizontal="center" vertical="center"/>
    </xf>
    <xf numFmtId="0" fontId="34" fillId="0" borderId="1" xfId="0" applyFont="1" applyFill="1" applyBorder="1" applyAlignment="1">
      <alignment horizontal="center" vertical="center"/>
    </xf>
    <xf numFmtId="0" fontId="2" fillId="18" borderId="1" xfId="0" applyFont="1" applyFill="1" applyBorder="1" applyAlignment="1">
      <alignment horizontal="center" vertical="center"/>
    </xf>
    <xf numFmtId="0" fontId="7" fillId="0" borderId="1" xfId="0" applyFont="1" applyBorder="1" applyAlignment="1" applyProtection="1">
      <alignment horizontal="center" vertical="center"/>
      <protection locked="0"/>
    </xf>
    <xf numFmtId="0" fontId="2" fillId="19" borderId="1" xfId="0" applyFont="1" applyFill="1" applyBorder="1" applyAlignment="1">
      <alignment horizontal="center" vertical="center"/>
    </xf>
    <xf numFmtId="0" fontId="36" fillId="19" borderId="1" xfId="0" applyFont="1" applyFill="1" applyBorder="1" applyAlignment="1" applyProtection="1">
      <alignment horizontal="center" vertical="center"/>
      <protection locked="0"/>
    </xf>
    <xf numFmtId="0" fontId="34" fillId="16" borderId="1" xfId="0" applyFont="1" applyFill="1" applyBorder="1" applyAlignment="1">
      <alignment horizontal="center" vertical="center"/>
    </xf>
    <xf numFmtId="0" fontId="34" fillId="16" borderId="7" xfId="0" applyFont="1" applyFill="1" applyBorder="1" applyAlignment="1">
      <alignment horizontal="center" vertical="center"/>
    </xf>
    <xf numFmtId="0" fontId="36" fillId="0" borderId="5" xfId="0" applyFont="1" applyBorder="1" applyAlignment="1" applyProtection="1">
      <alignment horizontal="center" vertical="center"/>
      <protection locked="0"/>
    </xf>
    <xf numFmtId="0" fontId="38" fillId="0" borderId="5" xfId="0" applyFont="1" applyBorder="1" applyAlignment="1" applyProtection="1">
      <alignment horizontal="center" vertical="center"/>
      <protection locked="0"/>
    </xf>
    <xf numFmtId="0" fontId="38" fillId="0" borderId="6" xfId="0" applyFont="1" applyBorder="1" applyAlignment="1" applyProtection="1">
      <alignment horizontal="center" vertical="center"/>
      <protection locked="0"/>
    </xf>
    <xf numFmtId="0" fontId="38" fillId="15" borderId="1" xfId="0" applyFont="1" applyFill="1" applyBorder="1" applyAlignment="1">
      <alignment horizontal="center" vertical="center"/>
    </xf>
    <xf numFmtId="0" fontId="39" fillId="0" borderId="0" xfId="0" applyFont="1" applyAlignment="1" applyProtection="1">
      <alignment horizontal="center" vertical="center"/>
      <protection locked="0"/>
    </xf>
    <xf numFmtId="0" fontId="34" fillId="0" borderId="0" xfId="0" applyFont="1" applyAlignment="1">
      <alignment horizontal="center" vertical="center"/>
    </xf>
    <xf numFmtId="0" fontId="38" fillId="0" borderId="2" xfId="0" applyFont="1" applyBorder="1" applyAlignment="1" applyProtection="1">
      <alignment horizontal="center" vertical="center"/>
      <protection locked="0"/>
    </xf>
    <xf numFmtId="0" fontId="38" fillId="0" borderId="10" xfId="0" applyFont="1" applyBorder="1" applyAlignment="1" applyProtection="1">
      <alignment horizontal="center" vertical="center"/>
      <protection locked="0"/>
    </xf>
    <xf numFmtId="0" fontId="38" fillId="15" borderId="4" xfId="0" applyFont="1" applyFill="1" applyBorder="1" applyAlignment="1">
      <alignment horizontal="center" vertical="center"/>
    </xf>
    <xf numFmtId="0" fontId="39" fillId="0" borderId="7" xfId="0" applyFont="1" applyBorder="1" applyAlignment="1" applyProtection="1">
      <alignment horizontal="center" vertical="center"/>
      <protection locked="0"/>
    </xf>
    <xf numFmtId="0" fontId="34" fillId="4" borderId="1" xfId="0" applyFont="1" applyFill="1" applyBorder="1" applyAlignment="1">
      <alignment horizontal="center" vertical="center"/>
    </xf>
    <xf numFmtId="0" fontId="34" fillId="15" borderId="1" xfId="0" applyFont="1" applyFill="1" applyBorder="1" applyAlignment="1">
      <alignment horizontal="center" vertical="center"/>
    </xf>
    <xf numFmtId="0" fontId="34" fillId="3" borderId="1" xfId="0" applyFont="1" applyFill="1" applyBorder="1" applyAlignment="1">
      <alignment horizontal="center" vertical="center"/>
    </xf>
    <xf numFmtId="0" fontId="34" fillId="5" borderId="1" xfId="0" applyFont="1" applyFill="1" applyBorder="1" applyAlignment="1">
      <alignment horizontal="center" vertical="center"/>
    </xf>
    <xf numFmtId="1" fontId="34" fillId="5" borderId="1" xfId="0" applyNumberFormat="1" applyFont="1" applyFill="1" applyBorder="1" applyAlignment="1">
      <alignment horizontal="center" vertical="center"/>
    </xf>
    <xf numFmtId="0" fontId="38" fillId="0" borderId="5" xfId="0" applyFont="1" applyBorder="1" applyAlignment="1">
      <alignment horizontal="center" vertical="center"/>
    </xf>
    <xf numFmtId="0" fontId="38" fillId="0" borderId="6" xfId="0" applyFont="1" applyBorder="1" applyAlignment="1">
      <alignment horizontal="center" vertical="center"/>
    </xf>
    <xf numFmtId="0" fontId="38" fillId="0" borderId="2" xfId="0" applyFont="1" applyBorder="1" applyAlignment="1">
      <alignment horizontal="center" vertical="center"/>
    </xf>
    <xf numFmtId="0" fontId="38" fillId="0" borderId="10" xfId="0" applyFont="1" applyBorder="1" applyAlignment="1">
      <alignment horizontal="center" vertical="center"/>
    </xf>
    <xf numFmtId="0" fontId="39" fillId="0" borderId="1" xfId="0" applyFont="1" applyBorder="1" applyAlignment="1" applyProtection="1">
      <alignment horizontal="center" vertical="center"/>
      <protection locked="0"/>
    </xf>
    <xf numFmtId="0" fontId="34" fillId="17" borderId="1" xfId="0" applyFont="1" applyFill="1" applyBorder="1" applyAlignment="1">
      <alignment horizontal="center" vertical="center"/>
    </xf>
    <xf numFmtId="0" fontId="34" fillId="0" borderId="1" xfId="0" applyFont="1" applyBorder="1" applyAlignment="1" applyProtection="1">
      <alignment horizontal="center" vertical="center"/>
    </xf>
    <xf numFmtId="0" fontId="35" fillId="0" borderId="0" xfId="0" applyFont="1" applyAlignment="1">
      <alignment horizontal="center" vertical="center"/>
    </xf>
    <xf numFmtId="0" fontId="35" fillId="5" borderId="1" xfId="0" applyFont="1" applyFill="1" applyBorder="1" applyAlignment="1" applyProtection="1">
      <alignment horizontal="center" vertical="center"/>
    </xf>
    <xf numFmtId="0" fontId="34" fillId="17" borderId="1" xfId="0" applyFont="1" applyFill="1" applyBorder="1" applyAlignment="1" applyProtection="1">
      <alignment horizontal="center" vertical="center"/>
    </xf>
    <xf numFmtId="0" fontId="34" fillId="15" borderId="1" xfId="0" applyFont="1" applyFill="1" applyBorder="1" applyAlignment="1" applyProtection="1">
      <alignment horizontal="center" vertical="center"/>
    </xf>
    <xf numFmtId="0" fontId="34" fillId="4" borderId="1" xfId="0" applyFont="1" applyFill="1" applyBorder="1" applyAlignment="1" applyProtection="1">
      <alignment horizontal="center" vertical="center"/>
    </xf>
    <xf numFmtId="0" fontId="34" fillId="3" borderId="1" xfId="0" applyFont="1" applyFill="1" applyBorder="1" applyAlignment="1" applyProtection="1">
      <alignment horizontal="center" vertical="center"/>
    </xf>
    <xf numFmtId="0" fontId="34" fillId="5" borderId="1" xfId="0" applyFont="1" applyFill="1" applyBorder="1" applyAlignment="1" applyProtection="1">
      <alignment horizontal="center" vertical="center"/>
    </xf>
    <xf numFmtId="0" fontId="38" fillId="0" borderId="5" xfId="0" applyFont="1" applyBorder="1" applyAlignment="1" applyProtection="1">
      <alignment horizontal="center" vertical="center"/>
    </xf>
    <xf numFmtId="0" fontId="38" fillId="0" borderId="6" xfId="0" applyFont="1" applyBorder="1" applyAlignment="1" applyProtection="1">
      <alignment horizontal="center" vertical="center"/>
    </xf>
    <xf numFmtId="0" fontId="40" fillId="0" borderId="5" xfId="0" applyFont="1" applyBorder="1" applyAlignment="1">
      <alignment horizontal="center" vertical="center"/>
    </xf>
    <xf numFmtId="0" fontId="40" fillId="0" borderId="6" xfId="0" applyFont="1" applyBorder="1" applyAlignment="1">
      <alignment horizontal="center" vertical="center"/>
    </xf>
    <xf numFmtId="0" fontId="41" fillId="0" borderId="0" xfId="0" applyFont="1" applyAlignment="1" applyProtection="1">
      <alignment horizontal="center" vertical="center"/>
      <protection locked="0"/>
    </xf>
    <xf numFmtId="0" fontId="34" fillId="0" borderId="0" xfId="0" applyFont="1" applyFill="1" applyBorder="1" applyAlignment="1">
      <alignment horizontal="center" vertical="center"/>
    </xf>
    <xf numFmtId="0" fontId="42" fillId="0" borderId="0" xfId="0" applyFont="1"/>
    <xf numFmtId="0" fontId="38" fillId="0" borderId="2" xfId="0" applyFont="1" applyBorder="1" applyAlignment="1" applyProtection="1">
      <alignment horizontal="center" vertical="center"/>
    </xf>
    <xf numFmtId="0" fontId="38" fillId="0" borderId="10" xfId="0" applyFont="1" applyBorder="1" applyAlignment="1" applyProtection="1">
      <alignment horizontal="center" vertical="center"/>
    </xf>
    <xf numFmtId="0" fontId="8" fillId="0" borderId="0" xfId="0" applyFont="1" applyAlignment="1" applyProtection="1">
      <alignment horizontal="center" vertical="center"/>
    </xf>
    <xf numFmtId="0" fontId="39" fillId="0" borderId="0" xfId="0" applyFont="1" applyAlignment="1" applyProtection="1">
      <alignment horizontal="center" vertical="center"/>
    </xf>
    <xf numFmtId="0" fontId="41" fillId="0" borderId="0" xfId="0" applyFont="1" applyAlignment="1" applyProtection="1">
      <alignment horizontal="center" vertical="center"/>
    </xf>
    <xf numFmtId="0" fontId="6" fillId="0" borderId="0" xfId="0" applyFont="1" applyAlignment="1" applyProtection="1">
      <alignment horizontal="center" vertical="center"/>
    </xf>
    <xf numFmtId="0" fontId="38" fillId="0" borderId="1" xfId="0" applyFont="1" applyBorder="1" applyAlignment="1" applyProtection="1">
      <alignment horizontal="center" vertical="center"/>
    </xf>
    <xf numFmtId="0" fontId="43" fillId="4" borderId="1" xfId="0" applyFont="1" applyFill="1" applyBorder="1" applyAlignment="1" applyProtection="1">
      <alignment horizontal="center" vertical="center"/>
    </xf>
    <xf numFmtId="1" fontId="2" fillId="20" borderId="1" xfId="0" applyNumberFormat="1" applyFont="1" applyFill="1" applyBorder="1" applyAlignment="1">
      <alignment horizontal="center" vertical="center"/>
    </xf>
    <xf numFmtId="0" fontId="2" fillId="20" borderId="1" xfId="0" applyFont="1" applyFill="1" applyBorder="1" applyAlignment="1">
      <alignment horizontal="center" vertical="center"/>
    </xf>
    <xf numFmtId="0" fontId="44" fillId="0" borderId="0" xfId="0" applyFont="1" applyAlignment="1">
      <alignment horizontal="center" vertical="center"/>
    </xf>
    <xf numFmtId="0" fontId="45" fillId="0" borderId="1" xfId="0" applyFont="1" applyBorder="1" applyAlignment="1">
      <alignment horizontal="center" vertical="center"/>
    </xf>
    <xf numFmtId="0" fontId="46" fillId="0" borderId="1" xfId="0" applyFont="1" applyBorder="1" applyAlignment="1">
      <alignment horizontal="center" vertical="center"/>
    </xf>
    <xf numFmtId="0" fontId="47" fillId="0" borderId="1" xfId="0" applyFont="1" applyBorder="1" applyAlignment="1">
      <alignment horizontal="center" vertical="center"/>
    </xf>
    <xf numFmtId="2" fontId="20" fillId="0" borderId="1" xfId="0" applyNumberFormat="1" applyFont="1" applyBorder="1" applyAlignment="1">
      <alignment horizontal="center" vertical="center"/>
    </xf>
    <xf numFmtId="0" fontId="48" fillId="0" borderId="0" xfId="0" applyFont="1" applyAlignment="1">
      <alignment horizontal="right" vertical="center"/>
    </xf>
    <xf numFmtId="164" fontId="20" fillId="0" borderId="1" xfId="0" applyNumberFormat="1" applyFont="1" applyBorder="1" applyAlignment="1">
      <alignment horizontal="center" vertical="center"/>
    </xf>
    <xf numFmtId="164" fontId="20" fillId="0" borderId="0" xfId="0" applyNumberFormat="1" applyFont="1" applyBorder="1" applyAlignment="1">
      <alignment horizontal="center" vertical="center"/>
    </xf>
    <xf numFmtId="0" fontId="46" fillId="0" borderId="3" xfId="0" applyFont="1" applyBorder="1" applyAlignment="1">
      <alignment vertical="center"/>
    </xf>
    <xf numFmtId="0" fontId="47" fillId="0" borderId="3" xfId="0" applyFont="1" applyBorder="1" applyAlignment="1">
      <alignment horizontal="center" vertical="center"/>
    </xf>
    <xf numFmtId="2" fontId="20" fillId="0" borderId="3" xfId="0" applyNumberFormat="1" applyFont="1" applyBorder="1" applyAlignment="1">
      <alignment horizontal="center" vertical="center"/>
    </xf>
    <xf numFmtId="164" fontId="48" fillId="0" borderId="11" xfId="0" applyNumberFormat="1" applyFont="1" applyBorder="1" applyAlignment="1" applyProtection="1">
      <alignment horizontal="center" vertical="center"/>
      <protection locked="0"/>
    </xf>
    <xf numFmtId="0" fontId="43" fillId="21" borderId="1" xfId="0" applyFont="1" applyFill="1" applyBorder="1" applyAlignment="1" applyProtection="1">
      <alignment horizontal="center" vertical="center"/>
    </xf>
    <xf numFmtId="0" fontId="2" fillId="22" borderId="1" xfId="0" applyFont="1" applyFill="1" applyBorder="1" applyAlignment="1">
      <alignment horizontal="center" vertical="center"/>
    </xf>
    <xf numFmtId="0" fontId="43" fillId="15" borderId="1" xfId="0" applyFont="1" applyFill="1" applyBorder="1" applyAlignment="1" applyProtection="1">
      <alignment horizontal="center" vertical="center"/>
    </xf>
    <xf numFmtId="0" fontId="36" fillId="16" borderId="2" xfId="0" applyFont="1" applyFill="1" applyBorder="1" applyAlignment="1" applyProtection="1">
      <alignment horizontal="center" vertical="center"/>
      <protection locked="0"/>
    </xf>
    <xf numFmtId="1" fontId="2" fillId="16" borderId="6" xfId="0" applyNumberFormat="1" applyFont="1" applyFill="1" applyBorder="1" applyAlignment="1">
      <alignment horizontal="center" vertical="center"/>
    </xf>
    <xf numFmtId="0" fontId="2" fillId="16" borderId="6" xfId="0" applyFont="1" applyFill="1" applyBorder="1" applyAlignment="1">
      <alignment horizontal="center" vertical="center"/>
    </xf>
    <xf numFmtId="0" fontId="16" fillId="0" borderId="0" xfId="0" applyFont="1" applyAlignment="1" applyProtection="1">
      <alignment vertical="center"/>
    </xf>
    <xf numFmtId="0" fontId="2" fillId="0" borderId="0" xfId="0" applyFont="1" applyFill="1" applyBorder="1" applyAlignment="1">
      <alignment horizontal="center" vertical="center"/>
    </xf>
    <xf numFmtId="1" fontId="2" fillId="0" borderId="0" xfId="0" applyNumberFormat="1" applyFont="1" applyFill="1" applyBorder="1" applyAlignment="1" applyProtection="1">
      <alignment horizontal="center" vertical="center"/>
    </xf>
    <xf numFmtId="1" fontId="2" fillId="0" borderId="0" xfId="0" applyNumberFormat="1" applyFont="1" applyFill="1" applyBorder="1" applyAlignment="1">
      <alignment horizontal="center" vertical="center"/>
    </xf>
    <xf numFmtId="0" fontId="7" fillId="0" borderId="0" xfId="0" applyFont="1" applyFill="1" applyBorder="1" applyAlignment="1">
      <alignment horizontal="center" vertical="center"/>
    </xf>
    <xf numFmtId="0" fontId="39" fillId="0" borderId="3" xfId="0" applyFont="1" applyBorder="1" applyAlignment="1" applyProtection="1">
      <alignment horizontal="center" vertical="center"/>
      <protection locked="0"/>
    </xf>
    <xf numFmtId="0" fontId="7" fillId="0" borderId="3" xfId="0" applyFont="1" applyBorder="1" applyAlignment="1">
      <alignment horizontal="center" vertical="center"/>
    </xf>
    <xf numFmtId="0" fontId="2" fillId="0" borderId="0" xfId="0" applyFont="1" applyBorder="1" applyAlignment="1">
      <alignment horizontal="center" vertical="center"/>
    </xf>
    <xf numFmtId="0" fontId="7" fillId="0" borderId="0" xfId="0" applyFont="1" applyBorder="1" applyAlignment="1">
      <alignment horizontal="center" vertical="center"/>
    </xf>
    <xf numFmtId="0" fontId="6" fillId="0" borderId="2" xfId="0" applyFont="1" applyBorder="1"/>
    <xf numFmtId="0" fontId="6" fillId="0" borderId="3" xfId="0" applyFont="1" applyBorder="1"/>
    <xf numFmtId="0" fontId="34" fillId="0" borderId="3" xfId="0" applyFont="1" applyBorder="1" applyAlignment="1">
      <alignment horizontal="center" vertical="center"/>
    </xf>
    <xf numFmtId="0" fontId="2" fillId="0" borderId="3" xfId="0" applyFont="1" applyFill="1" applyBorder="1" applyAlignment="1">
      <alignment horizontal="center" vertical="center"/>
    </xf>
    <xf numFmtId="0" fontId="6" fillId="0" borderId="3" xfId="0" applyFont="1" applyBorder="1" applyAlignment="1" applyProtection="1">
      <alignment horizontal="center" vertical="center"/>
    </xf>
    <xf numFmtId="0" fontId="39" fillId="0" borderId="3" xfId="0" applyFont="1" applyBorder="1" applyAlignment="1" applyProtection="1">
      <alignment horizontal="center" vertical="center"/>
    </xf>
    <xf numFmtId="0" fontId="2" fillId="0" borderId="0" xfId="0" applyFont="1" applyBorder="1" applyAlignment="1">
      <alignment horizontal="right"/>
    </xf>
    <xf numFmtId="1" fontId="7" fillId="5" borderId="1" xfId="0" applyNumberFormat="1" applyFont="1" applyFill="1" applyBorder="1" applyAlignment="1" applyProtection="1">
      <alignment horizontal="center" vertical="center"/>
    </xf>
    <xf numFmtId="0" fontId="0" fillId="20" borderId="0" xfId="0" applyFill="1" applyAlignment="1">
      <alignment horizontal="center" vertical="center"/>
    </xf>
    <xf numFmtId="0" fontId="4" fillId="0" borderId="0" xfId="0" applyFont="1" applyAlignment="1">
      <alignment horizontal="center"/>
    </xf>
    <xf numFmtId="0" fontId="4" fillId="0" borderId="0" xfId="0" applyFont="1" applyAlignment="1" applyProtection="1">
      <alignment horizontal="center"/>
    </xf>
    <xf numFmtId="0" fontId="2" fillId="16" borderId="1" xfId="0" applyFont="1" applyFill="1" applyBorder="1" applyAlignment="1">
      <alignment horizontal="center" vertical="center"/>
    </xf>
    <xf numFmtId="1" fontId="2" fillId="16" borderId="0" xfId="0" applyNumberFormat="1" applyFont="1" applyFill="1" applyBorder="1" applyAlignment="1">
      <alignment horizontal="center" vertical="center"/>
    </xf>
    <xf numFmtId="0" fontId="7" fillId="0" borderId="4" xfId="0" applyFont="1" applyBorder="1" applyAlignment="1">
      <alignment horizontal="center" vertical="center"/>
    </xf>
    <xf numFmtId="0" fontId="7" fillId="0" borderId="0" xfId="0" applyFont="1" applyBorder="1" applyAlignment="1">
      <alignment horizontal="right" vertical="center"/>
    </xf>
    <xf numFmtId="1" fontId="0" fillId="20" borderId="0" xfId="0" applyNumberFormat="1" applyFill="1" applyAlignment="1">
      <alignment horizontal="center" vertical="center"/>
    </xf>
    <xf numFmtId="1" fontId="2" fillId="16" borderId="3" xfId="0" applyNumberFormat="1" applyFont="1" applyFill="1" applyBorder="1" applyAlignment="1">
      <alignment horizontal="center" vertical="center"/>
    </xf>
    <xf numFmtId="0" fontId="2" fillId="0" borderId="0" xfId="0" applyFont="1" applyBorder="1" applyAlignment="1">
      <alignment vertical="center"/>
    </xf>
    <xf numFmtId="0" fontId="2" fillId="0" borderId="0" xfId="0" applyFont="1" applyBorder="1" applyAlignment="1" applyProtection="1">
      <alignment horizontal="center" vertical="center"/>
    </xf>
    <xf numFmtId="1" fontId="2" fillId="20" borderId="4" xfId="0" applyNumberFormat="1" applyFont="1" applyFill="1" applyBorder="1" applyAlignment="1">
      <alignment horizontal="center" vertical="center"/>
    </xf>
    <xf numFmtId="0" fontId="2" fillId="20" borderId="1" xfId="0" applyFont="1" applyFill="1" applyBorder="1" applyAlignment="1">
      <alignment horizontal="center" vertical="center"/>
    </xf>
    <xf numFmtId="0" fontId="2" fillId="0" borderId="0" xfId="0" applyFont="1" applyBorder="1" applyAlignment="1">
      <alignment horizontal="right" vertical="center"/>
    </xf>
    <xf numFmtId="0" fontId="2" fillId="20" borderId="1" xfId="0" applyFont="1" applyFill="1" applyBorder="1" applyAlignment="1">
      <alignment horizontal="center" vertical="center"/>
    </xf>
    <xf numFmtId="1" fontId="0" fillId="0" borderId="0" xfId="0" applyNumberFormat="1"/>
    <xf numFmtId="1" fontId="2" fillId="23" borderId="0" xfId="0" applyNumberFormat="1" applyFont="1" applyFill="1" applyAlignment="1">
      <alignment horizontal="center" vertical="center"/>
    </xf>
    <xf numFmtId="0" fontId="2" fillId="23" borderId="1" xfId="0" applyFont="1" applyFill="1" applyBorder="1" applyAlignment="1">
      <alignment horizontal="center" vertical="center"/>
    </xf>
    <xf numFmtId="0" fontId="2" fillId="23" borderId="1" xfId="0" applyFont="1" applyFill="1" applyBorder="1" applyAlignment="1">
      <alignment horizontal="center"/>
    </xf>
    <xf numFmtId="1" fontId="2" fillId="23" borderId="1" xfId="0" applyNumberFormat="1" applyFont="1" applyFill="1" applyBorder="1" applyAlignment="1">
      <alignment horizontal="center" vertical="center"/>
    </xf>
    <xf numFmtId="1" fontId="2" fillId="23" borderId="4" xfId="0" applyNumberFormat="1" applyFont="1" applyFill="1" applyBorder="1" applyAlignment="1">
      <alignment horizontal="center" vertical="center"/>
    </xf>
    <xf numFmtId="1" fontId="2" fillId="23" borderId="1" xfId="0" applyNumberFormat="1" applyFont="1" applyFill="1" applyBorder="1" applyAlignment="1" applyProtection="1">
      <alignment horizontal="center" vertical="center"/>
    </xf>
    <xf numFmtId="0" fontId="2" fillId="23" borderId="1" xfId="0" applyFont="1" applyFill="1" applyBorder="1" applyAlignment="1" applyProtection="1">
      <alignment horizontal="left" vertical="center" indent="2"/>
    </xf>
    <xf numFmtId="1" fontId="0" fillId="23" borderId="0" xfId="0" applyNumberFormat="1" applyFill="1" applyAlignment="1">
      <alignment horizontal="center" vertical="center"/>
    </xf>
    <xf numFmtId="0" fontId="2" fillId="20" borderId="1" xfId="0" applyFont="1" applyFill="1" applyBorder="1" applyAlignment="1">
      <alignment horizontal="center" vertical="center"/>
    </xf>
    <xf numFmtId="1" fontId="2" fillId="2" borderId="0" xfId="0" applyNumberFormat="1" applyFont="1" applyFill="1" applyBorder="1" applyAlignment="1">
      <alignment horizontal="center" vertical="center"/>
    </xf>
    <xf numFmtId="0" fontId="2" fillId="23" borderId="0" xfId="0" applyFont="1" applyFill="1" applyAlignment="1">
      <alignment horizontal="center" vertical="center"/>
    </xf>
    <xf numFmtId="0" fontId="2" fillId="20" borderId="1" xfId="0" applyFont="1" applyFill="1" applyBorder="1" applyAlignment="1">
      <alignment horizontal="center" vertical="center"/>
    </xf>
    <xf numFmtId="0" fontId="2" fillId="0" borderId="0" xfId="0" applyFont="1" applyBorder="1" applyAlignment="1"/>
    <xf numFmtId="0" fontId="2" fillId="16" borderId="1" xfId="0" applyFont="1" applyFill="1" applyBorder="1" applyAlignment="1">
      <alignment horizontal="center" vertical="center"/>
    </xf>
    <xf numFmtId="0" fontId="2" fillId="20" borderId="1" xfId="0" applyFont="1" applyFill="1" applyBorder="1" applyAlignment="1">
      <alignment horizontal="center" vertical="center"/>
    </xf>
    <xf numFmtId="0" fontId="2" fillId="0" borderId="1" xfId="0" applyFont="1" applyBorder="1" applyAlignment="1">
      <alignment horizontal="left" vertical="center"/>
    </xf>
    <xf numFmtId="0" fontId="4" fillId="0" borderId="0" xfId="0" applyFont="1" applyBorder="1" applyAlignment="1">
      <alignment horizontal="center"/>
    </xf>
    <xf numFmtId="0" fontId="2" fillId="23" borderId="1" xfId="0" applyFont="1" applyFill="1" applyBorder="1" applyAlignment="1">
      <alignment horizontal="center" vertical="center"/>
    </xf>
    <xf numFmtId="0" fontId="2" fillId="16" borderId="5" xfId="0" applyFont="1" applyFill="1" applyBorder="1" applyAlignment="1">
      <alignment horizontal="center" vertical="center"/>
    </xf>
    <xf numFmtId="0" fontId="36" fillId="17" borderId="1" xfId="0" applyFont="1" applyFill="1" applyBorder="1" applyAlignment="1" applyProtection="1">
      <alignment horizontal="center" vertical="center"/>
      <protection locked="0"/>
    </xf>
    <xf numFmtId="0" fontId="36" fillId="15" borderId="1" xfId="0" applyFont="1" applyFill="1" applyBorder="1" applyAlignment="1" applyProtection="1">
      <alignment horizontal="center" vertical="center"/>
      <protection locked="0"/>
    </xf>
    <xf numFmtId="0" fontId="4" fillId="0" borderId="0" xfId="0" applyFont="1" applyBorder="1" applyAlignment="1" applyProtection="1">
      <alignment horizontal="center"/>
    </xf>
    <xf numFmtId="0" fontId="2" fillId="16" borderId="1" xfId="0" applyFont="1" applyFill="1" applyBorder="1" applyAlignment="1">
      <alignment horizontal="center" vertical="center"/>
    </xf>
    <xf numFmtId="0" fontId="36" fillId="0" borderId="1" xfId="0" applyFont="1" applyBorder="1" applyAlignment="1" applyProtection="1">
      <alignment horizontal="center" vertical="center"/>
      <protection locked="0"/>
    </xf>
    <xf numFmtId="0" fontId="36" fillId="4" borderId="1" xfId="0" applyFont="1" applyFill="1" applyBorder="1" applyAlignment="1" applyProtection="1">
      <alignment horizontal="center" vertical="center"/>
      <protection locked="0"/>
    </xf>
    <xf numFmtId="0" fontId="36" fillId="15" borderId="1" xfId="0" applyFont="1" applyFill="1" applyBorder="1" applyAlignment="1" applyProtection="1">
      <alignment horizontal="center" vertical="center"/>
      <protection locked="0"/>
    </xf>
    <xf numFmtId="0" fontId="36" fillId="16" borderId="1" xfId="0" applyFont="1" applyFill="1" applyBorder="1" applyAlignment="1" applyProtection="1">
      <alignment horizontal="center" vertical="center"/>
      <protection locked="0"/>
    </xf>
    <xf numFmtId="0" fontId="2" fillId="24" borderId="1" xfId="0" applyFont="1" applyFill="1" applyBorder="1" applyAlignment="1" applyProtection="1">
      <alignment horizontal="center" vertical="center"/>
    </xf>
    <xf numFmtId="2" fontId="20" fillId="23" borderId="1" xfId="0" applyNumberFormat="1" applyFont="1" applyFill="1" applyBorder="1" applyAlignment="1">
      <alignment horizontal="center" vertical="center"/>
    </xf>
    <xf numFmtId="2" fontId="20" fillId="25" borderId="1" xfId="0" applyNumberFormat="1" applyFont="1" applyFill="1" applyBorder="1" applyAlignment="1">
      <alignment horizontal="center" vertical="center"/>
    </xf>
    <xf numFmtId="2" fontId="20" fillId="20" borderId="1" xfId="0" applyNumberFormat="1" applyFont="1" applyFill="1" applyBorder="1" applyAlignment="1">
      <alignment horizontal="center" vertical="center"/>
    </xf>
    <xf numFmtId="2" fontId="20" fillId="26" borderId="1" xfId="0" applyNumberFormat="1" applyFont="1" applyFill="1" applyBorder="1" applyAlignment="1">
      <alignment horizontal="center" vertical="center"/>
    </xf>
    <xf numFmtId="0" fontId="2" fillId="20" borderId="1" xfId="0" applyFont="1" applyFill="1" applyBorder="1" applyAlignment="1">
      <alignment horizontal="center" vertical="center"/>
    </xf>
    <xf numFmtId="0" fontId="2" fillId="23" borderId="1" xfId="0" applyFont="1" applyFill="1" applyBorder="1" applyAlignment="1">
      <alignment horizontal="center" vertical="center"/>
    </xf>
    <xf numFmtId="2" fontId="20" fillId="10" borderId="12" xfId="0" applyNumberFormat="1" applyFont="1" applyFill="1" applyBorder="1" applyAlignment="1">
      <alignment horizontal="center" vertical="center"/>
    </xf>
    <xf numFmtId="0" fontId="20" fillId="11" borderId="12" xfId="0" applyFont="1" applyFill="1" applyBorder="1" applyAlignment="1">
      <alignment horizontal="center" vertical="center"/>
    </xf>
    <xf numFmtId="0" fontId="20" fillId="12" borderId="12" xfId="0" applyFont="1" applyFill="1" applyBorder="1" applyAlignment="1">
      <alignment horizontal="center" vertical="center"/>
    </xf>
    <xf numFmtId="0" fontId="20" fillId="13" borderId="12" xfId="0" applyFont="1" applyFill="1" applyBorder="1" applyAlignment="1">
      <alignment horizontal="center" vertical="center"/>
    </xf>
    <xf numFmtId="0" fontId="20" fillId="0" borderId="12" xfId="0" applyFont="1" applyBorder="1" applyAlignment="1">
      <alignment horizontal="center" vertical="center"/>
    </xf>
    <xf numFmtId="0" fontId="20" fillId="14" borderId="13" xfId="0" applyFont="1" applyFill="1" applyBorder="1" applyAlignment="1">
      <alignment horizontal="center" vertical="center"/>
    </xf>
    <xf numFmtId="0" fontId="20" fillId="0" borderId="13" xfId="0" applyFont="1" applyBorder="1" applyAlignment="1">
      <alignment horizontal="center" vertical="center"/>
    </xf>
    <xf numFmtId="0" fontId="20" fillId="0" borderId="14" xfId="0" applyFont="1" applyBorder="1" applyAlignment="1">
      <alignment horizontal="center" vertical="center"/>
    </xf>
    <xf numFmtId="0" fontId="7" fillId="0" borderId="7" xfId="0" applyFont="1" applyBorder="1" applyAlignment="1">
      <alignment vertical="center"/>
    </xf>
    <xf numFmtId="0" fontId="7" fillId="0" borderId="15" xfId="0" applyFont="1" applyBorder="1" applyAlignment="1">
      <alignment vertical="center"/>
    </xf>
    <xf numFmtId="1" fontId="2" fillId="20" borderId="0" xfId="0" applyNumberFormat="1" applyFont="1" applyFill="1" applyAlignment="1">
      <alignment horizontal="center" vertical="center"/>
    </xf>
    <xf numFmtId="0" fontId="25" fillId="0" borderId="0" xfId="0" applyFont="1" applyBorder="1" applyAlignment="1">
      <alignment vertical="center"/>
    </xf>
    <xf numFmtId="0" fontId="26" fillId="0" borderId="16" xfId="0" applyFont="1" applyBorder="1" applyAlignment="1">
      <alignment horizontal="center" vertical="center"/>
    </xf>
    <xf numFmtId="0" fontId="27" fillId="0" borderId="17" xfId="0" applyFont="1" applyBorder="1" applyAlignment="1">
      <alignment horizontal="center" vertical="center"/>
    </xf>
    <xf numFmtId="2" fontId="20" fillId="10" borderId="13" xfId="0" applyNumberFormat="1" applyFont="1" applyFill="1" applyBorder="1" applyAlignment="1">
      <alignment horizontal="center" vertical="center"/>
    </xf>
    <xf numFmtId="0" fontId="20" fillId="11" borderId="13" xfId="0" applyFont="1" applyFill="1" applyBorder="1" applyAlignment="1">
      <alignment horizontal="center" vertical="center"/>
    </xf>
    <xf numFmtId="0" fontId="20" fillId="0" borderId="18" xfId="0" applyFont="1" applyBorder="1" applyAlignment="1">
      <alignment horizontal="center" vertical="center"/>
    </xf>
    <xf numFmtId="1" fontId="34" fillId="0" borderId="0" xfId="0" applyNumberFormat="1" applyFont="1" applyBorder="1" applyAlignment="1">
      <alignment horizontal="center" vertical="center"/>
    </xf>
    <xf numFmtId="0" fontId="14" fillId="0" borderId="0" xfId="0" applyFont="1" applyBorder="1" applyAlignment="1">
      <alignment horizontal="center" vertical="center"/>
    </xf>
    <xf numFmtId="0" fontId="49" fillId="0" borderId="0" xfId="0" applyFont="1" applyBorder="1" applyAlignment="1" applyProtection="1">
      <alignment horizontal="center" vertical="center"/>
      <protection locked="0"/>
    </xf>
    <xf numFmtId="0" fontId="3" fillId="0" borderId="0" xfId="0" applyFont="1" applyBorder="1"/>
    <xf numFmtId="0" fontId="14" fillId="0" borderId="19" xfId="0" applyFont="1" applyBorder="1" applyAlignment="1">
      <alignment horizontal="center" vertical="center"/>
    </xf>
    <xf numFmtId="0" fontId="14" fillId="0" borderId="20" xfId="0" applyFont="1" applyBorder="1" applyAlignment="1">
      <alignment horizontal="center" vertical="center"/>
    </xf>
    <xf numFmtId="0" fontId="50" fillId="0" borderId="1" xfId="0" applyFont="1" applyBorder="1" applyAlignment="1" applyProtection="1">
      <alignment horizontal="center" vertical="center"/>
      <protection locked="0"/>
    </xf>
    <xf numFmtId="0" fontId="49" fillId="0" borderId="0" xfId="0" applyFont="1" applyBorder="1" applyAlignment="1" applyProtection="1">
      <alignment horizontal="center" vertical="center"/>
    </xf>
    <xf numFmtId="0" fontId="20" fillId="0" borderId="0" xfId="0" applyFont="1" applyAlignment="1">
      <alignment horizontal="center" vertical="center"/>
    </xf>
    <xf numFmtId="0" fontId="20" fillId="0" borderId="0" xfId="0" applyFont="1" applyAlignment="1">
      <alignment vertical="center" wrapText="1"/>
    </xf>
    <xf numFmtId="0" fontId="51" fillId="0" borderId="21" xfId="0" applyFont="1" applyBorder="1" applyAlignment="1" applyProtection="1">
      <alignment horizontal="center" vertical="center"/>
      <protection locked="0"/>
    </xf>
    <xf numFmtId="0" fontId="48" fillId="0" borderId="11" xfId="0" applyFont="1" applyBorder="1" applyAlignment="1" applyProtection="1">
      <alignment horizontal="center" vertical="center"/>
    </xf>
    <xf numFmtId="0" fontId="14" fillId="0" borderId="1" xfId="0" applyFont="1" applyBorder="1" applyAlignment="1">
      <alignment horizontal="center" vertical="center" wrapText="1"/>
    </xf>
    <xf numFmtId="0" fontId="51" fillId="0" borderId="6" xfId="0" applyFont="1" applyBorder="1" applyAlignment="1" applyProtection="1">
      <alignment horizontal="center" vertical="center"/>
      <protection locked="0"/>
    </xf>
    <xf numFmtId="0" fontId="48" fillId="0" borderId="11" xfId="0" applyFont="1" applyBorder="1" applyAlignment="1" applyProtection="1">
      <alignment horizontal="center" vertical="center" wrapText="1"/>
    </xf>
    <xf numFmtId="165" fontId="46" fillId="0" borderId="1" xfId="0" applyNumberFormat="1" applyFont="1" applyBorder="1" applyAlignment="1">
      <alignment horizontal="center" vertical="center"/>
    </xf>
    <xf numFmtId="0" fontId="51" fillId="0" borderId="1" xfId="0" applyFont="1" applyBorder="1" applyAlignment="1" applyProtection="1">
      <alignment horizontal="center" vertical="center"/>
      <protection locked="0"/>
    </xf>
    <xf numFmtId="0" fontId="48" fillId="0" borderId="4" xfId="0" applyFont="1" applyBorder="1" applyAlignment="1" applyProtection="1">
      <alignment horizontal="center" vertical="center"/>
    </xf>
    <xf numFmtId="0" fontId="14" fillId="0" borderId="1" xfId="0" applyFont="1" applyFill="1" applyBorder="1" applyAlignment="1">
      <alignment horizontal="right" vertical="center"/>
    </xf>
    <xf numFmtId="0" fontId="11" fillId="27" borderId="8" xfId="0" applyFont="1" applyFill="1" applyBorder="1" applyAlignment="1" applyProtection="1">
      <alignment horizontal="center" vertical="center"/>
      <protection locked="0"/>
    </xf>
    <xf numFmtId="0" fontId="0" fillId="27" borderId="0" xfId="0" applyFill="1" applyProtection="1">
      <protection locked="0"/>
    </xf>
    <xf numFmtId="0" fontId="3" fillId="27" borderId="0" xfId="0" applyFont="1" applyFill="1" applyProtection="1">
      <protection locked="0"/>
    </xf>
    <xf numFmtId="0" fontId="3" fillId="27" borderId="0" xfId="0" applyFont="1" applyFill="1" applyBorder="1" applyAlignment="1" applyProtection="1">
      <alignment horizontal="left"/>
      <protection locked="0"/>
    </xf>
    <xf numFmtId="0" fontId="2" fillId="16" borderId="4" xfId="0" applyFont="1" applyFill="1" applyBorder="1" applyAlignment="1">
      <alignment horizontal="center" vertical="center"/>
    </xf>
    <xf numFmtId="0" fontId="50" fillId="0" borderId="22" xfId="0" applyFont="1" applyBorder="1" applyAlignment="1">
      <alignment vertical="center" wrapText="1"/>
    </xf>
    <xf numFmtId="0" fontId="2" fillId="16" borderId="7" xfId="0" applyFont="1" applyFill="1" applyBorder="1" applyAlignment="1">
      <alignment horizontal="center" vertical="center"/>
    </xf>
    <xf numFmtId="0" fontId="2" fillId="16" borderId="7" xfId="0" applyFont="1" applyFill="1" applyBorder="1" applyAlignment="1">
      <alignment horizontal="center" vertical="center"/>
    </xf>
    <xf numFmtId="0" fontId="2" fillId="16" borderId="7" xfId="0" applyFont="1" applyFill="1" applyBorder="1" applyAlignment="1">
      <alignment horizontal="center" vertical="center"/>
    </xf>
    <xf numFmtId="0" fontId="2" fillId="23" borderId="1" xfId="0" applyFont="1" applyFill="1" applyBorder="1" applyAlignment="1">
      <alignment horizontal="center" vertical="center"/>
    </xf>
    <xf numFmtId="0" fontId="2" fillId="23" borderId="1" xfId="0" applyFont="1" applyFill="1" applyBorder="1" applyAlignment="1">
      <alignment horizontal="center" vertical="center"/>
    </xf>
    <xf numFmtId="0" fontId="2" fillId="26" borderId="1" xfId="0" applyFont="1" applyFill="1" applyBorder="1" applyAlignment="1">
      <alignment horizontal="center" vertical="center"/>
    </xf>
    <xf numFmtId="1" fontId="2" fillId="17" borderId="1" xfId="0" applyNumberFormat="1" applyFont="1" applyFill="1" applyBorder="1" applyAlignment="1">
      <alignment horizontal="center" vertical="center"/>
    </xf>
    <xf numFmtId="0" fontId="34" fillId="26" borderId="1" xfId="0" applyFont="1" applyFill="1" applyBorder="1" applyAlignment="1" applyProtection="1">
      <alignment horizontal="center" vertical="center"/>
      <protection locked="0"/>
    </xf>
    <xf numFmtId="0" fontId="2" fillId="23" borderId="1" xfId="0" applyFont="1" applyFill="1" applyBorder="1" applyAlignment="1">
      <alignment horizontal="center" vertical="center"/>
    </xf>
    <xf numFmtId="0" fontId="2" fillId="17" borderId="1" xfId="0" applyFont="1" applyFill="1" applyBorder="1" applyAlignment="1">
      <alignment horizontal="center" vertical="center"/>
    </xf>
    <xf numFmtId="0" fontId="36" fillId="16" borderId="4" xfId="0" applyFont="1" applyFill="1" applyBorder="1" applyAlignment="1" applyProtection="1">
      <alignment horizontal="left" vertical="center"/>
      <protection locked="0"/>
    </xf>
    <xf numFmtId="0" fontId="34" fillId="16" borderId="4" xfId="0" applyFont="1" applyFill="1" applyBorder="1" applyAlignment="1">
      <alignment horizontal="center" vertical="center"/>
    </xf>
    <xf numFmtId="0" fontId="2" fillId="16" borderId="7" xfId="0" applyFont="1" applyFill="1" applyBorder="1" applyAlignment="1">
      <alignment horizontal="center" vertical="center"/>
    </xf>
    <xf numFmtId="0" fontId="36" fillId="16" borderId="0" xfId="0" applyFont="1" applyFill="1" applyBorder="1" applyAlignment="1" applyProtection="1">
      <alignment horizontal="center" vertical="center"/>
      <protection locked="0"/>
    </xf>
    <xf numFmtId="0" fontId="34" fillId="21" borderId="1" xfId="0" applyFont="1" applyFill="1" applyBorder="1" applyAlignment="1">
      <alignment horizontal="center" vertical="center"/>
    </xf>
    <xf numFmtId="0" fontId="34" fillId="9" borderId="1" xfId="0" applyFont="1" applyFill="1" applyBorder="1" applyAlignment="1">
      <alignment horizontal="center" vertical="center"/>
    </xf>
    <xf numFmtId="0" fontId="38" fillId="21" borderId="1" xfId="0" applyFont="1" applyFill="1" applyBorder="1" applyAlignment="1" applyProtection="1">
      <alignment horizontal="center" vertical="center"/>
    </xf>
    <xf numFmtId="0" fontId="2" fillId="0" borderId="9" xfId="0" applyFont="1" applyFill="1" applyBorder="1" applyAlignment="1">
      <alignment vertical="center"/>
    </xf>
    <xf numFmtId="0" fontId="2" fillId="0" borderId="0" xfId="0" applyFont="1" applyFill="1" applyBorder="1" applyAlignment="1">
      <alignment vertical="center"/>
    </xf>
    <xf numFmtId="0" fontId="2" fillId="16" borderId="7" xfId="0" applyFont="1" applyFill="1" applyBorder="1" applyAlignment="1">
      <alignment horizontal="center" vertical="center"/>
    </xf>
    <xf numFmtId="0" fontId="2" fillId="26" borderId="1" xfId="0" applyFont="1" applyFill="1" applyBorder="1" applyAlignment="1">
      <alignment horizontal="center" vertical="center"/>
    </xf>
    <xf numFmtId="0" fontId="36" fillId="0" borderId="1" xfId="0" applyFont="1" applyFill="1" applyBorder="1" applyAlignment="1" applyProtection="1">
      <alignment horizontal="center" vertical="center"/>
      <protection locked="0"/>
    </xf>
    <xf numFmtId="0" fontId="36" fillId="4" borderId="4" xfId="0" applyFont="1" applyFill="1" applyBorder="1" applyAlignment="1" applyProtection="1">
      <alignment horizontal="center" vertical="center"/>
      <protection locked="0"/>
    </xf>
    <xf numFmtId="0" fontId="2" fillId="16" borderId="7" xfId="0" applyFont="1" applyFill="1" applyBorder="1" applyAlignment="1">
      <alignment horizontal="center" vertical="center"/>
    </xf>
    <xf numFmtId="0" fontId="36" fillId="17" borderId="1" xfId="0" applyFont="1" applyFill="1" applyBorder="1" applyAlignment="1" applyProtection="1">
      <alignment horizontal="center" vertical="center"/>
      <protection locked="0"/>
    </xf>
    <xf numFmtId="0" fontId="36" fillId="0" borderId="4" xfId="0" applyFont="1" applyBorder="1" applyAlignment="1" applyProtection="1">
      <alignment horizontal="center" vertical="center"/>
      <protection locked="0"/>
    </xf>
    <xf numFmtId="0" fontId="36" fillId="15" borderId="4" xfId="0" applyFont="1" applyFill="1" applyBorder="1" applyAlignment="1" applyProtection="1">
      <alignment horizontal="center" vertical="center"/>
      <protection locked="0"/>
    </xf>
    <xf numFmtId="1" fontId="7" fillId="21" borderId="1" xfId="0" applyNumberFormat="1" applyFont="1" applyFill="1" applyBorder="1" applyAlignment="1">
      <alignment horizontal="center" vertical="center"/>
    </xf>
    <xf numFmtId="1" fontId="9" fillId="3" borderId="1" xfId="0" applyNumberFormat="1" applyFont="1" applyFill="1" applyBorder="1" applyAlignment="1" applyProtection="1">
      <alignment horizontal="center" vertical="center"/>
    </xf>
    <xf numFmtId="0" fontId="36" fillId="17" borderId="1" xfId="0" applyFont="1" applyFill="1" applyBorder="1" applyAlignment="1" applyProtection="1">
      <alignment horizontal="center" vertical="center"/>
      <protection locked="0"/>
    </xf>
    <xf numFmtId="0" fontId="2" fillId="16" borderId="4" xfId="0" applyFont="1" applyFill="1" applyBorder="1" applyAlignment="1">
      <alignment horizontal="center" vertical="center"/>
    </xf>
    <xf numFmtId="0" fontId="34" fillId="0" borderId="6" xfId="0" applyFont="1" applyBorder="1" applyAlignment="1">
      <alignment horizontal="center" vertical="center"/>
    </xf>
    <xf numFmtId="0" fontId="2" fillId="16" borderId="7" xfId="0" applyFont="1" applyFill="1" applyBorder="1" applyAlignment="1">
      <alignment horizontal="center" vertical="center"/>
    </xf>
    <xf numFmtId="0" fontId="36" fillId="0" borderId="1" xfId="0" applyFont="1" applyFill="1" applyBorder="1" applyAlignment="1" applyProtection="1">
      <alignment horizontal="center" vertical="center"/>
      <protection locked="0"/>
    </xf>
    <xf numFmtId="0" fontId="2" fillId="16" borderId="7" xfId="0" applyFont="1" applyFill="1" applyBorder="1" applyAlignment="1">
      <alignment horizontal="center" vertical="center"/>
    </xf>
    <xf numFmtId="0" fontId="36" fillId="0" borderId="4" xfId="0" applyFont="1" applyBorder="1" applyAlignment="1" applyProtection="1">
      <alignment horizontal="center" vertical="center"/>
      <protection locked="0"/>
    </xf>
    <xf numFmtId="0" fontId="36" fillId="0" borderId="1" xfId="0" applyFont="1" applyFill="1" applyBorder="1" applyAlignment="1" applyProtection="1">
      <alignment horizontal="center" vertical="center"/>
      <protection locked="0"/>
    </xf>
    <xf numFmtId="0" fontId="36" fillId="17" borderId="1" xfId="0" applyFont="1" applyFill="1" applyBorder="1" applyAlignment="1" applyProtection="1">
      <alignment horizontal="center" vertical="center"/>
      <protection locked="0"/>
    </xf>
    <xf numFmtId="0" fontId="2" fillId="16" borderId="7" xfId="0" applyFont="1" applyFill="1" applyBorder="1" applyAlignment="1">
      <alignment horizontal="center" vertical="center"/>
    </xf>
    <xf numFmtId="0" fontId="2" fillId="23" borderId="1" xfId="0" applyFont="1" applyFill="1" applyBorder="1" applyAlignment="1">
      <alignment horizontal="center" vertical="center"/>
    </xf>
    <xf numFmtId="0" fontId="2" fillId="26" borderId="1" xfId="0" applyFont="1" applyFill="1" applyBorder="1" applyAlignment="1">
      <alignment horizontal="center" vertical="center"/>
    </xf>
    <xf numFmtId="0" fontId="38" fillId="0" borderId="1" xfId="0" applyFont="1" applyBorder="1" applyAlignment="1" applyProtection="1">
      <alignment horizontal="center" vertical="center"/>
      <protection locked="0"/>
    </xf>
    <xf numFmtId="0" fontId="5" fillId="10" borderId="12" xfId="0" applyFont="1" applyFill="1" applyBorder="1" applyAlignment="1" applyProtection="1">
      <alignment horizontal="center" vertical="center"/>
      <protection locked="0"/>
    </xf>
    <xf numFmtId="0" fontId="2" fillId="20" borderId="1" xfId="0" applyFont="1" applyFill="1" applyBorder="1" applyAlignment="1">
      <alignment horizontal="center" vertical="center"/>
    </xf>
    <xf numFmtId="0" fontId="2" fillId="23" borderId="1" xfId="0" applyFont="1" applyFill="1" applyBorder="1" applyAlignment="1">
      <alignment horizontal="center" vertical="center"/>
    </xf>
    <xf numFmtId="0" fontId="2" fillId="9" borderId="5" xfId="0" applyFont="1" applyFill="1" applyBorder="1" applyAlignment="1" applyProtection="1">
      <alignment horizontal="center" vertical="center"/>
    </xf>
    <xf numFmtId="0" fontId="2" fillId="9" borderId="6" xfId="0" applyFont="1" applyFill="1" applyBorder="1" applyAlignment="1" applyProtection="1">
      <alignment horizontal="center" vertical="center"/>
    </xf>
    <xf numFmtId="0" fontId="2" fillId="9" borderId="5" xfId="0" applyFont="1" applyFill="1" applyBorder="1" applyAlignment="1">
      <alignment horizontal="center" vertical="center"/>
    </xf>
    <xf numFmtId="0" fontId="2" fillId="9" borderId="6" xfId="0" applyFont="1" applyFill="1" applyBorder="1" applyAlignment="1">
      <alignment horizontal="center" vertical="center"/>
    </xf>
    <xf numFmtId="0" fontId="2" fillId="5" borderId="1" xfId="0" applyFont="1" applyFill="1" applyBorder="1" applyAlignment="1">
      <alignment horizontal="center" vertical="center"/>
    </xf>
    <xf numFmtId="0" fontId="2" fillId="23" borderId="1" xfId="0" applyFont="1" applyFill="1" applyBorder="1" applyAlignment="1">
      <alignment horizontal="center" vertical="center"/>
    </xf>
    <xf numFmtId="0" fontId="2" fillId="20" borderId="1" xfId="0" applyFont="1" applyFill="1" applyBorder="1" applyAlignment="1">
      <alignment horizontal="center" vertical="center"/>
    </xf>
    <xf numFmtId="0" fontId="2" fillId="17" borderId="1" xfId="0" applyFont="1" applyFill="1" applyBorder="1" applyAlignment="1">
      <alignment horizontal="center" vertical="center"/>
    </xf>
    <xf numFmtId="0" fontId="2" fillId="28" borderId="46" xfId="0" applyFont="1" applyFill="1" applyBorder="1" applyAlignment="1" applyProtection="1">
      <alignment horizontal="center" vertical="center" wrapText="1"/>
    </xf>
    <xf numFmtId="0" fontId="2" fillId="28" borderId="1" xfId="0" applyFont="1" applyFill="1" applyBorder="1" applyAlignment="1" applyProtection="1">
      <alignment horizontal="center" vertical="center" wrapText="1"/>
    </xf>
    <xf numFmtId="0" fontId="2" fillId="28" borderId="6" xfId="0" applyFont="1" applyFill="1" applyBorder="1" applyAlignment="1" applyProtection="1">
      <alignment horizontal="center" vertical="center" wrapText="1"/>
    </xf>
    <xf numFmtId="0" fontId="2" fillId="28" borderId="1" xfId="0" applyFont="1" applyFill="1" applyBorder="1" applyAlignment="1" applyProtection="1">
      <alignment horizontal="center" vertical="center"/>
      <protection locked="0"/>
    </xf>
    <xf numFmtId="0" fontId="2" fillId="28" borderId="1" xfId="0" applyFont="1" applyFill="1" applyBorder="1" applyAlignment="1" applyProtection="1">
      <alignment horizontal="center" vertical="center" wrapText="1"/>
    </xf>
    <xf numFmtId="0" fontId="2" fillId="0" borderId="6" xfId="0" applyFont="1" applyFill="1" applyBorder="1" applyAlignment="1">
      <alignment horizontal="center" vertical="center"/>
    </xf>
    <xf numFmtId="0" fontId="2" fillId="0" borderId="9" xfId="0" applyFont="1" applyBorder="1" applyAlignment="1">
      <alignment horizontal="center" vertical="center"/>
    </xf>
    <xf numFmtId="0" fontId="2" fillId="23" borderId="4" xfId="0" applyFont="1" applyFill="1" applyBorder="1" applyAlignment="1">
      <alignment vertical="center"/>
    </xf>
    <xf numFmtId="0" fontId="2" fillId="28" borderId="1" xfId="0" applyFont="1" applyFill="1" applyBorder="1" applyAlignment="1" applyProtection="1">
      <alignment vertical="center" wrapText="1"/>
    </xf>
    <xf numFmtId="0" fontId="2" fillId="20" borderId="1" xfId="0" applyFont="1" applyFill="1" applyBorder="1" applyAlignment="1">
      <alignment vertical="center"/>
    </xf>
    <xf numFmtId="0" fontId="0" fillId="0" borderId="1" xfId="0" applyBorder="1"/>
    <xf numFmtId="0" fontId="2" fillId="23" borderId="1" xfId="0" applyFont="1" applyFill="1" applyBorder="1" applyAlignment="1">
      <alignment vertical="center"/>
    </xf>
    <xf numFmtId="0" fontId="2" fillId="23" borderId="45" xfId="0" applyFont="1" applyFill="1" applyBorder="1" applyAlignment="1">
      <alignment horizontal="center" vertical="center"/>
    </xf>
    <xf numFmtId="0" fontId="16" fillId="0" borderId="0" xfId="0" applyFont="1" applyAlignment="1" applyProtection="1">
      <alignment horizontal="left" vertical="center" wrapText="1"/>
    </xf>
    <xf numFmtId="0" fontId="36" fillId="0" borderId="1" xfId="0" applyFont="1" applyFill="1" applyBorder="1" applyAlignment="1" applyProtection="1">
      <alignment horizontal="center" vertical="center"/>
      <protection locked="0"/>
    </xf>
    <xf numFmtId="0" fontId="36" fillId="17" borderId="1" xfId="0" applyFont="1" applyFill="1" applyBorder="1" applyAlignment="1" applyProtection="1">
      <alignment horizontal="center" vertical="center"/>
      <protection locked="0"/>
    </xf>
    <xf numFmtId="0" fontId="2" fillId="9" borderId="5" xfId="0" applyFont="1" applyFill="1" applyBorder="1" applyAlignment="1" applyProtection="1">
      <alignment horizontal="center" vertical="center"/>
    </xf>
    <xf numFmtId="0" fontId="2" fillId="9" borderId="6" xfId="0" applyFont="1" applyFill="1" applyBorder="1" applyAlignment="1" applyProtection="1">
      <alignment horizontal="center" vertical="center"/>
    </xf>
    <xf numFmtId="0" fontId="2" fillId="28" borderId="1" xfId="0" applyFont="1" applyFill="1" applyBorder="1" applyAlignment="1" applyProtection="1">
      <alignment horizontal="center" vertical="center" wrapText="1"/>
    </xf>
    <xf numFmtId="0" fontId="2" fillId="9" borderId="5" xfId="0" applyFont="1" applyFill="1" applyBorder="1" applyAlignment="1">
      <alignment horizontal="center" vertical="center"/>
    </xf>
    <xf numFmtId="0" fontId="2" fillId="9" borderId="6" xfId="0" applyFont="1" applyFill="1" applyBorder="1" applyAlignment="1">
      <alignment horizontal="center" vertical="center"/>
    </xf>
    <xf numFmtId="0" fontId="2" fillId="5" borderId="1" xfId="0" applyFont="1" applyFill="1" applyBorder="1" applyAlignment="1">
      <alignment horizontal="center" vertical="center"/>
    </xf>
    <xf numFmtId="0" fontId="2" fillId="23" borderId="1" xfId="0" applyFont="1" applyFill="1" applyBorder="1" applyAlignment="1">
      <alignment horizontal="center" vertical="center"/>
    </xf>
    <xf numFmtId="0" fontId="2" fillId="20" borderId="1" xfId="0" applyFont="1" applyFill="1" applyBorder="1" applyAlignment="1">
      <alignment horizontal="center" vertical="center"/>
    </xf>
    <xf numFmtId="0" fontId="2" fillId="9" borderId="5" xfId="0" applyFont="1" applyFill="1" applyBorder="1" applyAlignment="1" applyProtection="1">
      <alignment horizontal="center" vertical="center"/>
      <protection locked="0"/>
    </xf>
    <xf numFmtId="0" fontId="2" fillId="9" borderId="6" xfId="0" applyFont="1" applyFill="1" applyBorder="1" applyAlignment="1" applyProtection="1">
      <alignment horizontal="center" vertical="center"/>
      <protection locked="0"/>
    </xf>
    <xf numFmtId="0" fontId="7" fillId="9" borderId="5" xfId="0" applyFont="1" applyFill="1" applyBorder="1" applyAlignment="1">
      <alignment horizontal="center" vertical="center"/>
    </xf>
    <xf numFmtId="0" fontId="7" fillId="9" borderId="6" xfId="0" applyFont="1" applyFill="1" applyBorder="1" applyAlignment="1">
      <alignment horizontal="center" vertical="center"/>
    </xf>
    <xf numFmtId="0" fontId="2" fillId="28" borderId="1" xfId="0" applyFont="1" applyFill="1" applyBorder="1" applyAlignment="1">
      <alignment horizontal="center" vertical="center"/>
    </xf>
    <xf numFmtId="0" fontId="2" fillId="28" borderId="4" xfId="0" applyFont="1" applyFill="1" applyBorder="1" applyAlignment="1" applyProtection="1">
      <alignment horizontal="center" vertical="center"/>
    </xf>
    <xf numFmtId="1" fontId="2" fillId="28" borderId="1" xfId="0" applyNumberFormat="1" applyFont="1" applyFill="1" applyBorder="1" applyAlignment="1">
      <alignment horizontal="center" vertical="center"/>
    </xf>
    <xf numFmtId="0" fontId="2" fillId="28" borderId="1" xfId="0" applyFont="1" applyFill="1" applyBorder="1" applyAlignment="1" applyProtection="1">
      <alignment horizontal="center" vertical="center"/>
    </xf>
    <xf numFmtId="1" fontId="2" fillId="28" borderId="4" xfId="0" applyNumberFormat="1" applyFont="1" applyFill="1" applyBorder="1" applyAlignment="1" applyProtection="1">
      <alignment horizontal="center" vertical="center"/>
    </xf>
    <xf numFmtId="0" fontId="39" fillId="0" borderId="46" xfId="0" applyFont="1" applyBorder="1" applyAlignment="1" applyProtection="1">
      <alignment horizontal="center" vertical="center"/>
      <protection locked="0"/>
    </xf>
    <xf numFmtId="0" fontId="34" fillId="5" borderId="45" xfId="0" applyFont="1" applyFill="1" applyBorder="1" applyAlignment="1">
      <alignment horizontal="center" vertical="center"/>
    </xf>
    <xf numFmtId="0" fontId="39" fillId="16" borderId="0" xfId="0" applyFont="1" applyFill="1" applyBorder="1" applyAlignment="1" applyProtection="1">
      <alignment horizontal="center" vertical="center"/>
      <protection locked="0"/>
    </xf>
    <xf numFmtId="0" fontId="34" fillId="16" borderId="0" xfId="0" applyFont="1" applyFill="1" applyBorder="1" applyAlignment="1">
      <alignment horizontal="center" vertical="center"/>
    </xf>
    <xf numFmtId="0" fontId="2" fillId="16" borderId="0" xfId="0" applyFont="1" applyFill="1" applyBorder="1" applyAlignment="1">
      <alignment vertical="center"/>
    </xf>
    <xf numFmtId="0" fontId="7" fillId="15" borderId="1" xfId="0" applyFont="1" applyFill="1" applyBorder="1" applyAlignment="1" applyProtection="1">
      <alignment horizontal="center" vertical="center"/>
      <protection locked="0"/>
    </xf>
    <xf numFmtId="0" fontId="7" fillId="4" borderId="1" xfId="0" applyFont="1" applyFill="1" applyBorder="1" applyAlignment="1" applyProtection="1">
      <alignment horizontal="center" vertical="center"/>
      <protection locked="0"/>
    </xf>
    <xf numFmtId="0" fontId="7" fillId="16" borderId="1" xfId="0" applyFont="1" applyFill="1" applyBorder="1" applyAlignment="1" applyProtection="1">
      <alignment horizontal="center" vertical="center"/>
      <protection locked="0"/>
    </xf>
    <xf numFmtId="0" fontId="2" fillId="20" borderId="0" xfId="0" applyFont="1" applyFill="1" applyBorder="1" applyAlignment="1">
      <alignment horizontal="center" vertical="center"/>
    </xf>
    <xf numFmtId="0" fontId="0" fillId="0" borderId="0" xfId="0" applyProtection="1">
      <protection locked="0"/>
    </xf>
    <xf numFmtId="0" fontId="1" fillId="7" borderId="0" xfId="0" applyFont="1" applyFill="1" applyAlignment="1">
      <alignment horizontal="left"/>
    </xf>
    <xf numFmtId="0" fontId="0" fillId="7" borderId="0" xfId="0" applyFill="1" applyAlignment="1">
      <alignment horizontal="left"/>
    </xf>
    <xf numFmtId="0" fontId="3" fillId="7" borderId="0" xfId="0" applyFont="1" applyFill="1" applyAlignment="1">
      <alignment horizontal="left"/>
    </xf>
    <xf numFmtId="0" fontId="16" fillId="0" borderId="0" xfId="0" applyFont="1" applyAlignment="1" applyProtection="1">
      <alignment horizontal="left" vertical="center" wrapText="1"/>
    </xf>
    <xf numFmtId="0" fontId="50" fillId="0" borderId="23" xfId="0" applyFont="1" applyBorder="1" applyAlignment="1">
      <alignment horizontal="center" vertical="center" wrapText="1"/>
    </xf>
    <xf numFmtId="0" fontId="50" fillId="0" borderId="24" xfId="0" applyFont="1" applyBorder="1" applyAlignment="1">
      <alignment horizontal="center" vertical="center" wrapText="1"/>
    </xf>
    <xf numFmtId="0" fontId="50" fillId="0" borderId="22" xfId="0" applyFont="1" applyBorder="1" applyAlignment="1">
      <alignment horizontal="center" vertical="center" wrapText="1"/>
    </xf>
    <xf numFmtId="0" fontId="50" fillId="0" borderId="25" xfId="0" applyFont="1" applyBorder="1" applyAlignment="1">
      <alignment horizontal="center" vertical="center" wrapText="1"/>
    </xf>
    <xf numFmtId="0" fontId="50" fillId="0" borderId="26" xfId="0" applyFont="1" applyBorder="1" applyAlignment="1">
      <alignment horizontal="center" vertical="center" wrapText="1"/>
    </xf>
    <xf numFmtId="0" fontId="50" fillId="0" borderId="27" xfId="0" applyFont="1" applyBorder="1" applyAlignment="1">
      <alignment horizontal="center" vertical="center" wrapText="1"/>
    </xf>
    <xf numFmtId="0" fontId="4" fillId="20" borderId="0" xfId="0" applyFont="1" applyFill="1" applyAlignment="1">
      <alignment horizontal="center"/>
    </xf>
    <xf numFmtId="0" fontId="3" fillId="4" borderId="0" xfId="0" applyFont="1" applyFill="1" applyAlignment="1">
      <alignment horizontal="left"/>
    </xf>
    <xf numFmtId="0" fontId="0" fillId="4" borderId="0" xfId="0" applyFill="1" applyAlignment="1">
      <alignment horizontal="left"/>
    </xf>
    <xf numFmtId="0" fontId="2" fillId="8" borderId="0" xfId="0" applyFont="1" applyFill="1" applyAlignment="1">
      <alignment horizontal="left"/>
    </xf>
    <xf numFmtId="0" fontId="5" fillId="0" borderId="23" xfId="0" applyFont="1" applyBorder="1" applyAlignment="1">
      <alignment horizontal="center" vertical="center"/>
    </xf>
    <xf numFmtId="0" fontId="5" fillId="0" borderId="28" xfId="0" applyFont="1" applyBorder="1" applyAlignment="1">
      <alignment horizontal="center" vertical="center"/>
    </xf>
    <xf numFmtId="0" fontId="5" fillId="0" borderId="24" xfId="0" applyFont="1" applyBorder="1" applyAlignment="1">
      <alignment horizontal="center" vertical="center"/>
    </xf>
    <xf numFmtId="0" fontId="5" fillId="0" borderId="22" xfId="0" applyFont="1" applyBorder="1" applyAlignment="1">
      <alignment horizontal="center" vertical="center"/>
    </xf>
    <xf numFmtId="0" fontId="5" fillId="0" borderId="0" xfId="0" applyFont="1" applyBorder="1" applyAlignment="1">
      <alignment horizontal="center" vertical="center"/>
    </xf>
    <xf numFmtId="0" fontId="5" fillId="0" borderId="25" xfId="0" applyFont="1" applyBorder="1" applyAlignment="1">
      <alignment horizontal="center" vertical="center"/>
    </xf>
    <xf numFmtId="0" fontId="5" fillId="0" borderId="26" xfId="0" applyFont="1" applyBorder="1" applyAlignment="1">
      <alignment horizontal="center" vertical="center"/>
    </xf>
    <xf numFmtId="0" fontId="5" fillId="0" borderId="29" xfId="0" applyFont="1" applyBorder="1" applyAlignment="1">
      <alignment horizontal="center" vertical="center"/>
    </xf>
    <xf numFmtId="0" fontId="5" fillId="0" borderId="27" xfId="0" applyFont="1" applyBorder="1" applyAlignment="1">
      <alignment horizontal="center" vertical="center"/>
    </xf>
    <xf numFmtId="0" fontId="1" fillId="3" borderId="0" xfId="0" applyFont="1" applyFill="1" applyAlignment="1">
      <alignment horizontal="left"/>
    </xf>
    <xf numFmtId="0" fontId="13" fillId="3" borderId="0" xfId="0" applyFont="1" applyFill="1" applyAlignment="1">
      <alignment horizontal="center"/>
    </xf>
    <xf numFmtId="0" fontId="4" fillId="16" borderId="0" xfId="0" applyFont="1" applyFill="1" applyAlignment="1">
      <alignment horizontal="center"/>
    </xf>
    <xf numFmtId="0" fontId="12" fillId="0" borderId="0" xfId="0" applyFont="1" applyAlignment="1">
      <alignment horizontal="center"/>
    </xf>
    <xf numFmtId="0" fontId="1" fillId="28" borderId="0" xfId="0" applyFont="1" applyFill="1" applyAlignment="1">
      <alignment horizontal="left" vertical="center" wrapText="1"/>
    </xf>
    <xf numFmtId="0" fontId="0" fillId="28" borderId="0" xfId="0" applyFill="1" applyAlignment="1">
      <alignment horizontal="left" vertical="center" wrapText="1"/>
    </xf>
    <xf numFmtId="0" fontId="26" fillId="0" borderId="30" xfId="0" applyFont="1" applyBorder="1" applyAlignment="1">
      <alignment horizontal="center" vertical="center"/>
    </xf>
    <xf numFmtId="0" fontId="26" fillId="0" borderId="12" xfId="0" applyFont="1" applyBorder="1" applyAlignment="1">
      <alignment horizontal="center" vertical="center"/>
    </xf>
    <xf numFmtId="0" fontId="26" fillId="0" borderId="31" xfId="0" applyFont="1" applyBorder="1" applyAlignment="1">
      <alignment horizontal="center" vertical="center"/>
    </xf>
    <xf numFmtId="0" fontId="26" fillId="0" borderId="18" xfId="0" applyFont="1" applyBorder="1" applyAlignment="1">
      <alignment horizontal="center" vertical="center"/>
    </xf>
    <xf numFmtId="0" fontId="26" fillId="0" borderId="32" xfId="0" applyFont="1" applyBorder="1" applyAlignment="1">
      <alignment horizontal="center" vertical="center"/>
    </xf>
    <xf numFmtId="0" fontId="26" fillId="0" borderId="33" xfId="0" applyFont="1" applyBorder="1" applyAlignment="1">
      <alignment horizontal="center" vertical="center"/>
    </xf>
    <xf numFmtId="0" fontId="26" fillId="0" borderId="34" xfId="0" applyFont="1" applyBorder="1" applyAlignment="1">
      <alignment horizontal="center" vertical="center"/>
    </xf>
    <xf numFmtId="0" fontId="15" fillId="0" borderId="0" xfId="0" applyFont="1" applyAlignment="1">
      <alignment horizontal="center" vertical="center"/>
    </xf>
    <xf numFmtId="0" fontId="46" fillId="0" borderId="3" xfId="0" applyFont="1" applyBorder="1" applyAlignment="1">
      <alignment horizontal="center" vertical="center"/>
    </xf>
    <xf numFmtId="0" fontId="26" fillId="0" borderId="35" xfId="0" applyFont="1" applyBorder="1" applyAlignment="1">
      <alignment horizontal="center" vertical="center"/>
    </xf>
    <xf numFmtId="0" fontId="26" fillId="0" borderId="16" xfId="0" applyFont="1" applyBorder="1" applyAlignment="1">
      <alignment horizontal="center" vertical="center"/>
    </xf>
    <xf numFmtId="0" fontId="25" fillId="0" borderId="36" xfId="0" applyFont="1" applyBorder="1" applyAlignment="1">
      <alignment horizontal="center" vertical="center"/>
    </xf>
    <xf numFmtId="0" fontId="25" fillId="0" borderId="37" xfId="0" applyFont="1" applyBorder="1" applyAlignment="1">
      <alignment horizontal="center" vertical="center"/>
    </xf>
    <xf numFmtId="0" fontId="25" fillId="0" borderId="38" xfId="0" applyFont="1" applyBorder="1" applyAlignment="1">
      <alignment horizontal="center" vertical="center"/>
    </xf>
    <xf numFmtId="0" fontId="7" fillId="27" borderId="0" xfId="0" applyFont="1" applyFill="1" applyAlignment="1" applyProtection="1">
      <alignment horizontal="center" vertical="center"/>
      <protection locked="0"/>
    </xf>
    <xf numFmtId="0" fontId="11" fillId="27" borderId="8" xfId="0" applyFont="1" applyFill="1" applyBorder="1" applyAlignment="1" applyProtection="1">
      <alignment horizontal="center" vertical="center"/>
      <protection locked="0"/>
    </xf>
    <xf numFmtId="0" fontId="14" fillId="0" borderId="1" xfId="0" applyFont="1" applyBorder="1" applyAlignment="1">
      <alignment horizontal="center" vertical="center"/>
    </xf>
    <xf numFmtId="0" fontId="20" fillId="0" borderId="8" xfId="0" applyFont="1" applyBorder="1" applyAlignment="1">
      <alignment horizontal="center" vertical="center" wrapText="1"/>
    </xf>
    <xf numFmtId="0" fontId="31" fillId="0" borderId="40" xfId="0" applyFont="1" applyBorder="1" applyAlignment="1">
      <alignment horizontal="center" vertical="center"/>
    </xf>
    <xf numFmtId="0" fontId="31" fillId="0" borderId="41" xfId="0" applyFont="1" applyBorder="1" applyAlignment="1">
      <alignment horizontal="center" vertical="center"/>
    </xf>
    <xf numFmtId="0" fontId="31" fillId="0" borderId="42" xfId="0" applyFont="1" applyBorder="1" applyAlignment="1">
      <alignment horizontal="center" vertical="center"/>
    </xf>
    <xf numFmtId="0" fontId="20" fillId="0" borderId="4" xfId="0" applyFont="1" applyBorder="1" applyAlignment="1">
      <alignment horizontal="center" vertical="center" wrapText="1"/>
    </xf>
    <xf numFmtId="0" fontId="20" fillId="0" borderId="7" xfId="0" applyFont="1" applyBorder="1" applyAlignment="1">
      <alignment horizontal="center" vertical="center" wrapText="1"/>
    </xf>
    <xf numFmtId="0" fontId="20" fillId="0" borderId="43" xfId="0" applyFont="1" applyBorder="1" applyAlignment="1">
      <alignment horizontal="right" vertical="center" wrapText="1"/>
    </xf>
    <xf numFmtId="0" fontId="20" fillId="0" borderId="28" xfId="0" applyFont="1" applyBorder="1" applyAlignment="1">
      <alignment horizontal="right" vertical="center" wrapText="1"/>
    </xf>
    <xf numFmtId="0" fontId="20" fillId="0" borderId="44" xfId="0" applyFont="1" applyBorder="1" applyAlignment="1">
      <alignment horizontal="right" vertical="center" wrapText="1"/>
    </xf>
    <xf numFmtId="0" fontId="20" fillId="0" borderId="15" xfId="0" applyFont="1" applyBorder="1" applyAlignment="1">
      <alignment horizontal="center" vertical="center" wrapText="1"/>
    </xf>
    <xf numFmtId="0" fontId="20" fillId="0" borderId="39" xfId="0" applyFont="1" applyBorder="1" applyAlignment="1">
      <alignment horizontal="center" vertical="center" wrapText="1"/>
    </xf>
    <xf numFmtId="0" fontId="20" fillId="0" borderId="10" xfId="0" applyFont="1" applyBorder="1" applyAlignment="1">
      <alignment horizontal="right" vertical="center" wrapText="1"/>
    </xf>
    <xf numFmtId="0" fontId="20" fillId="0" borderId="8" xfId="0" applyFont="1" applyBorder="1" applyAlignment="1">
      <alignment horizontal="right" vertical="center" wrapText="1"/>
    </xf>
    <xf numFmtId="0" fontId="20" fillId="0" borderId="45" xfId="0" applyFont="1" applyBorder="1" applyAlignment="1">
      <alignment horizontal="right" vertical="center" wrapText="1"/>
    </xf>
    <xf numFmtId="0" fontId="20" fillId="0" borderId="4" xfId="0" applyFont="1" applyBorder="1" applyAlignment="1">
      <alignment horizontal="right" vertical="center" wrapText="1"/>
    </xf>
    <xf numFmtId="0" fontId="20" fillId="0" borderId="15" xfId="0" applyFont="1" applyBorder="1" applyAlignment="1">
      <alignment horizontal="right" vertical="center" wrapText="1"/>
    </xf>
    <xf numFmtId="0" fontId="20" fillId="0" borderId="7" xfId="0" applyFont="1" applyBorder="1" applyAlignment="1">
      <alignment horizontal="right" vertical="center" wrapText="1"/>
    </xf>
    <xf numFmtId="0" fontId="14" fillId="0" borderId="8" xfId="0" applyFont="1" applyBorder="1" applyAlignment="1">
      <alignment horizontal="center" vertical="center"/>
    </xf>
    <xf numFmtId="0" fontId="19" fillId="0" borderId="0" xfId="0" applyFont="1" applyAlignment="1">
      <alignment horizontal="center" vertical="center"/>
    </xf>
    <xf numFmtId="0" fontId="19" fillId="0" borderId="0" xfId="0" applyFont="1" applyAlignment="1">
      <alignment horizontal="center" vertical="center" wrapText="1"/>
    </xf>
    <xf numFmtId="0" fontId="17" fillId="0" borderId="1" xfId="0" applyFont="1" applyBorder="1" applyAlignment="1" applyProtection="1">
      <alignment horizontal="center" vertical="center"/>
      <protection locked="0"/>
    </xf>
    <xf numFmtId="0" fontId="18" fillId="0" borderId="1" xfId="0" applyFont="1" applyBorder="1" applyAlignment="1">
      <alignment horizontal="center" vertical="center"/>
    </xf>
    <xf numFmtId="0" fontId="17" fillId="0" borderId="4" xfId="0" applyFont="1" applyBorder="1" applyAlignment="1" applyProtection="1">
      <alignment horizontal="center"/>
      <protection locked="0"/>
    </xf>
    <xf numFmtId="0" fontId="17" fillId="0" borderId="7" xfId="0" applyFont="1" applyBorder="1" applyAlignment="1" applyProtection="1">
      <alignment horizontal="center"/>
      <protection locked="0"/>
    </xf>
    <xf numFmtId="0" fontId="14" fillId="0" borderId="6" xfId="0" applyFont="1" applyBorder="1" applyAlignment="1">
      <alignment horizontal="center" vertical="center"/>
    </xf>
    <xf numFmtId="0" fontId="3" fillId="27" borderId="1" xfId="0" applyFont="1" applyFill="1" applyBorder="1" applyAlignment="1" applyProtection="1">
      <alignment horizontal="left"/>
      <protection locked="0"/>
    </xf>
    <xf numFmtId="0" fontId="1" fillId="27" borderId="1" xfId="0" applyFont="1" applyFill="1" applyBorder="1" applyAlignment="1" applyProtection="1">
      <protection locked="0"/>
    </xf>
    <xf numFmtId="0" fontId="3" fillId="27" borderId="1" xfId="0" applyFont="1" applyFill="1" applyBorder="1" applyAlignment="1" applyProtection="1">
      <protection locked="0"/>
    </xf>
    <xf numFmtId="0" fontId="0" fillId="27" borderId="1" xfId="0" applyFill="1" applyBorder="1" applyAlignment="1" applyProtection="1">
      <protection locked="0"/>
    </xf>
    <xf numFmtId="0" fontId="3" fillId="0" borderId="0" xfId="0" applyFont="1" applyBorder="1" applyAlignment="1">
      <alignment horizontal="center"/>
    </xf>
    <xf numFmtId="0" fontId="15" fillId="0" borderId="39" xfId="0" applyFont="1" applyBorder="1" applyAlignment="1">
      <alignment horizontal="center" vertical="center"/>
    </xf>
    <xf numFmtId="0" fontId="15" fillId="0" borderId="21" xfId="0" applyFont="1" applyBorder="1" applyAlignment="1">
      <alignment horizontal="center" vertical="center"/>
    </xf>
    <xf numFmtId="0" fontId="15" fillId="0" borderId="9" xfId="0" applyFont="1" applyBorder="1" applyAlignment="1">
      <alignment horizontal="center" vertical="center"/>
    </xf>
    <xf numFmtId="0" fontId="2" fillId="0" borderId="0" xfId="0" applyFont="1" applyFill="1" applyBorder="1" applyAlignment="1">
      <alignment horizontal="center" vertical="center"/>
    </xf>
    <xf numFmtId="0" fontId="0" fillId="0" borderId="0" xfId="0" applyFill="1" applyBorder="1" applyAlignment="1">
      <alignment horizontal="center" vertical="center"/>
    </xf>
    <xf numFmtId="0" fontId="5" fillId="3" borderId="4" xfId="0" applyFont="1" applyFill="1" applyBorder="1" applyAlignment="1">
      <alignment horizontal="center" vertical="center"/>
    </xf>
    <xf numFmtId="0" fontId="5" fillId="3" borderId="7" xfId="0" applyFont="1" applyFill="1" applyBorder="1" applyAlignment="1">
      <alignment horizontal="center" vertical="center"/>
    </xf>
    <xf numFmtId="0" fontId="2" fillId="0" borderId="3" xfId="0" applyFont="1" applyBorder="1" applyAlignment="1">
      <alignment horizontal="center"/>
    </xf>
    <xf numFmtId="0" fontId="36" fillId="0" borderId="1" xfId="0" applyFont="1" applyFill="1" applyBorder="1" applyAlignment="1" applyProtection="1">
      <alignment horizontal="center" vertical="center"/>
      <protection locked="0"/>
    </xf>
    <xf numFmtId="0" fontId="2" fillId="4" borderId="4" xfId="0" applyFont="1" applyFill="1" applyBorder="1" applyAlignment="1">
      <alignment horizontal="center" vertical="center"/>
    </xf>
    <xf numFmtId="0" fontId="2" fillId="4" borderId="7" xfId="0" applyFont="1" applyFill="1" applyBorder="1" applyAlignment="1">
      <alignment horizontal="center" vertical="center"/>
    </xf>
    <xf numFmtId="0" fontId="36" fillId="4" borderId="4" xfId="0" applyFont="1" applyFill="1" applyBorder="1" applyAlignment="1" applyProtection="1">
      <alignment horizontal="center" vertical="center"/>
      <protection locked="0"/>
    </xf>
    <xf numFmtId="0" fontId="36" fillId="4" borderId="15" xfId="0" applyFont="1" applyFill="1" applyBorder="1" applyAlignment="1" applyProtection="1">
      <alignment horizontal="center" vertical="center"/>
      <protection locked="0"/>
    </xf>
    <xf numFmtId="0" fontId="2" fillId="20" borderId="4" xfId="0" applyFont="1" applyFill="1" applyBorder="1" applyAlignment="1">
      <alignment horizontal="center" vertical="center"/>
    </xf>
    <xf numFmtId="0" fontId="2" fillId="20" borderId="15" xfId="0" applyFont="1" applyFill="1" applyBorder="1" applyAlignment="1">
      <alignment horizontal="center" vertical="center"/>
    </xf>
    <xf numFmtId="0" fontId="2" fillId="20" borderId="7" xfId="0" applyFont="1" applyFill="1" applyBorder="1" applyAlignment="1">
      <alignment horizontal="center" vertical="center"/>
    </xf>
    <xf numFmtId="0" fontId="36" fillId="27" borderId="4" xfId="0" applyFont="1" applyFill="1" applyBorder="1" applyAlignment="1" applyProtection="1">
      <alignment horizontal="left" vertical="center"/>
      <protection locked="0"/>
    </xf>
    <xf numFmtId="0" fontId="36" fillId="27" borderId="15" xfId="0" applyFont="1" applyFill="1" applyBorder="1" applyAlignment="1" applyProtection="1">
      <alignment horizontal="left" vertical="center"/>
      <protection locked="0"/>
    </xf>
    <xf numFmtId="0" fontId="36" fillId="27" borderId="7" xfId="0" applyFont="1" applyFill="1" applyBorder="1" applyAlignment="1" applyProtection="1">
      <alignment horizontal="left" vertical="center"/>
      <protection locked="0"/>
    </xf>
    <xf numFmtId="0" fontId="36" fillId="4" borderId="4" xfId="0" applyFont="1" applyFill="1" applyBorder="1" applyAlignment="1" applyProtection="1">
      <alignment horizontal="left" vertical="center"/>
      <protection locked="0"/>
    </xf>
    <xf numFmtId="0" fontId="36" fillId="4" borderId="15" xfId="0" applyFont="1" applyFill="1" applyBorder="1" applyAlignment="1" applyProtection="1">
      <alignment horizontal="left" vertical="center"/>
      <protection locked="0"/>
    </xf>
    <xf numFmtId="0" fontId="36" fillId="4" borderId="7" xfId="0" applyFont="1" applyFill="1" applyBorder="1" applyAlignment="1" applyProtection="1">
      <alignment horizontal="left" vertical="center"/>
      <protection locked="0"/>
    </xf>
    <xf numFmtId="0" fontId="36" fillId="17" borderId="1" xfId="0" applyFont="1" applyFill="1" applyBorder="1" applyAlignment="1" applyProtection="1">
      <alignment horizontal="center" vertical="center"/>
      <protection locked="0"/>
    </xf>
    <xf numFmtId="0" fontId="36" fillId="17" borderId="4" xfId="0" applyFont="1" applyFill="1" applyBorder="1" applyAlignment="1" applyProtection="1">
      <alignment horizontal="left" vertical="center"/>
      <protection locked="0"/>
    </xf>
    <xf numFmtId="0" fontId="36" fillId="17" borderId="15" xfId="0" applyFont="1" applyFill="1" applyBorder="1" applyAlignment="1" applyProtection="1">
      <alignment horizontal="left" vertical="center"/>
      <protection locked="0"/>
    </xf>
    <xf numFmtId="0" fontId="36" fillId="17" borderId="7" xfId="0" applyFont="1" applyFill="1" applyBorder="1" applyAlignment="1" applyProtection="1">
      <alignment horizontal="left" vertical="center"/>
      <protection locked="0"/>
    </xf>
    <xf numFmtId="0" fontId="36" fillId="4" borderId="7" xfId="0" applyFont="1" applyFill="1" applyBorder="1" applyAlignment="1" applyProtection="1">
      <alignment horizontal="center" vertical="center"/>
      <protection locked="0"/>
    </xf>
    <xf numFmtId="0" fontId="36" fillId="0" borderId="4" xfId="0" applyFont="1" applyBorder="1" applyAlignment="1" applyProtection="1">
      <alignment horizontal="center" vertical="center"/>
      <protection locked="0"/>
    </xf>
    <xf numFmtId="0" fontId="36" fillId="0" borderId="7" xfId="0" applyFont="1" applyBorder="1" applyAlignment="1" applyProtection="1">
      <alignment horizontal="center" vertical="center"/>
      <protection locked="0"/>
    </xf>
    <xf numFmtId="0" fontId="36" fillId="0" borderId="4" xfId="0" applyFont="1" applyBorder="1" applyAlignment="1" applyProtection="1">
      <alignment horizontal="left" vertical="center"/>
      <protection locked="0"/>
    </xf>
    <xf numFmtId="0" fontId="36" fillId="0" borderId="15" xfId="0" applyFont="1" applyBorder="1" applyAlignment="1" applyProtection="1">
      <alignment horizontal="left" vertical="center"/>
      <protection locked="0"/>
    </xf>
    <xf numFmtId="0" fontId="36" fillId="0" borderId="7" xfId="0" applyFont="1" applyBorder="1" applyAlignment="1" applyProtection="1">
      <alignment horizontal="left" vertical="center"/>
      <protection locked="0"/>
    </xf>
    <xf numFmtId="0" fontId="40" fillId="27" borderId="4" xfId="0" applyFont="1" applyFill="1" applyBorder="1" applyAlignment="1" applyProtection="1">
      <alignment horizontal="left" vertical="center"/>
      <protection locked="0"/>
    </xf>
    <xf numFmtId="0" fontId="40" fillId="27" borderId="15" xfId="0" applyFont="1" applyFill="1" applyBorder="1" applyAlignment="1" applyProtection="1">
      <alignment horizontal="left" vertical="center"/>
      <protection locked="0"/>
    </xf>
    <xf numFmtId="0" fontId="40" fillId="27" borderId="7" xfId="0" applyFont="1" applyFill="1" applyBorder="1" applyAlignment="1" applyProtection="1">
      <alignment horizontal="left" vertical="center"/>
      <protection locked="0"/>
    </xf>
    <xf numFmtId="0" fontId="36" fillId="0" borderId="15" xfId="0" applyFont="1" applyBorder="1" applyAlignment="1" applyProtection="1">
      <alignment horizontal="center" vertical="center"/>
      <protection locked="0"/>
    </xf>
    <xf numFmtId="0" fontId="4" fillId="0" borderId="8" xfId="0" applyFont="1" applyBorder="1" applyAlignment="1" applyProtection="1">
      <alignment horizontal="center"/>
    </xf>
    <xf numFmtId="0" fontId="4" fillId="0" borderId="0" xfId="0" applyFont="1" applyBorder="1" applyAlignment="1" applyProtection="1">
      <alignment horizontal="center"/>
    </xf>
    <xf numFmtId="0" fontId="2" fillId="0" borderId="5" xfId="0" applyFont="1" applyBorder="1" applyAlignment="1" applyProtection="1">
      <alignment horizontal="center" vertical="center"/>
    </xf>
    <xf numFmtId="0" fontId="2" fillId="0" borderId="6" xfId="0" applyFont="1" applyBorder="1" applyAlignment="1" applyProtection="1">
      <alignment horizontal="center" vertical="center"/>
    </xf>
    <xf numFmtId="0" fontId="2" fillId="9" borderId="5" xfId="0" applyFont="1" applyFill="1" applyBorder="1" applyAlignment="1" applyProtection="1">
      <alignment horizontal="center" vertical="center"/>
    </xf>
    <xf numFmtId="0" fontId="2" fillId="9" borderId="6" xfId="0" applyFont="1" applyFill="1" applyBorder="1" applyAlignment="1" applyProtection="1">
      <alignment horizontal="center" vertical="center"/>
    </xf>
    <xf numFmtId="0" fontId="7" fillId="0" borderId="5" xfId="0" applyFont="1" applyBorder="1" applyAlignment="1" applyProtection="1">
      <alignment horizontal="center" vertical="center"/>
    </xf>
    <xf numFmtId="0" fontId="7" fillId="0" borderId="6" xfId="0" applyFont="1" applyBorder="1" applyAlignment="1" applyProtection="1">
      <alignment horizontal="center" vertical="center"/>
    </xf>
    <xf numFmtId="0" fontId="11" fillId="0" borderId="4" xfId="0" applyFont="1" applyFill="1" applyBorder="1" applyAlignment="1" applyProtection="1">
      <alignment horizontal="center" vertical="center"/>
    </xf>
    <xf numFmtId="0" fontId="11" fillId="0" borderId="7" xfId="0" applyFont="1" applyFill="1" applyBorder="1" applyAlignment="1" applyProtection="1">
      <alignment horizontal="center" vertical="center"/>
    </xf>
    <xf numFmtId="0" fontId="10" fillId="0" borderId="2" xfId="0" applyFont="1" applyBorder="1" applyAlignment="1" applyProtection="1">
      <alignment horizontal="center" vertical="center"/>
    </xf>
    <xf numFmtId="0" fontId="10" fillId="0" borderId="3" xfId="0" applyFont="1" applyBorder="1" applyAlignment="1" applyProtection="1">
      <alignment horizontal="center" vertical="center"/>
    </xf>
    <xf numFmtId="0" fontId="10" fillId="0" borderId="46" xfId="0" applyFont="1" applyBorder="1" applyAlignment="1" applyProtection="1">
      <alignment horizontal="center" vertical="center"/>
    </xf>
    <xf numFmtId="0" fontId="10" fillId="0" borderId="10" xfId="0" applyFont="1" applyBorder="1" applyAlignment="1" applyProtection="1">
      <alignment horizontal="center" vertical="center"/>
    </xf>
    <xf numFmtId="0" fontId="10" fillId="0" borderId="8" xfId="0" applyFont="1" applyBorder="1" applyAlignment="1" applyProtection="1">
      <alignment horizontal="center" vertical="center"/>
    </xf>
    <xf numFmtId="0" fontId="10" fillId="0" borderId="45" xfId="0" applyFont="1" applyBorder="1" applyAlignment="1" applyProtection="1">
      <alignment horizontal="center" vertical="center"/>
    </xf>
    <xf numFmtId="0" fontId="2" fillId="28" borderId="4" xfId="0" applyFont="1" applyFill="1" applyBorder="1" applyAlignment="1" applyProtection="1">
      <alignment horizontal="center" vertical="center" wrapText="1"/>
    </xf>
    <xf numFmtId="0" fontId="2" fillId="28" borderId="7" xfId="0" applyFont="1" applyFill="1" applyBorder="1" applyAlignment="1" applyProtection="1">
      <alignment horizontal="center" vertical="center" wrapText="1"/>
    </xf>
    <xf numFmtId="0" fontId="2" fillId="20" borderId="1" xfId="0" applyFont="1" applyFill="1" applyBorder="1" applyAlignment="1">
      <alignment horizontal="center" vertical="center"/>
    </xf>
    <xf numFmtId="0" fontId="2" fillId="28" borderId="1" xfId="0" applyFont="1" applyFill="1" applyBorder="1" applyAlignment="1" applyProtection="1">
      <alignment horizontal="center" vertical="center" wrapText="1"/>
    </xf>
    <xf numFmtId="0" fontId="2" fillId="19" borderId="4" xfId="0" applyFont="1" applyFill="1" applyBorder="1" applyAlignment="1">
      <alignment horizontal="center" vertical="center"/>
    </xf>
    <xf numFmtId="0" fontId="2" fillId="19" borderId="7" xfId="0" applyFont="1" applyFill="1" applyBorder="1" applyAlignment="1">
      <alignment horizontal="center" vertical="center"/>
    </xf>
    <xf numFmtId="0" fontId="36" fillId="19" borderId="4" xfId="0" applyFont="1" applyFill="1" applyBorder="1" applyAlignment="1" applyProtection="1">
      <alignment horizontal="left" vertical="center"/>
      <protection locked="0"/>
    </xf>
    <xf numFmtId="0" fontId="36" fillId="19" borderId="15" xfId="0" applyFont="1" applyFill="1" applyBorder="1" applyAlignment="1" applyProtection="1">
      <alignment horizontal="left" vertical="center"/>
      <protection locked="0"/>
    </xf>
    <xf numFmtId="0" fontId="36" fillId="19" borderId="7" xfId="0" applyFont="1" applyFill="1" applyBorder="1" applyAlignment="1" applyProtection="1">
      <alignment horizontal="left" vertical="center"/>
      <protection locked="0"/>
    </xf>
    <xf numFmtId="0" fontId="36" fillId="16" borderId="4" xfId="0" applyFont="1" applyFill="1" applyBorder="1" applyAlignment="1" applyProtection="1">
      <alignment horizontal="left" vertical="center"/>
      <protection locked="0"/>
    </xf>
    <xf numFmtId="0" fontId="36" fillId="16" borderId="15" xfId="0" applyFont="1" applyFill="1" applyBorder="1" applyAlignment="1" applyProtection="1">
      <alignment horizontal="left" vertical="center"/>
      <protection locked="0"/>
    </xf>
    <xf numFmtId="0" fontId="36" fillId="16" borderId="7" xfId="0" applyFont="1" applyFill="1" applyBorder="1" applyAlignment="1" applyProtection="1">
      <alignment horizontal="left" vertical="center"/>
      <protection locked="0"/>
    </xf>
    <xf numFmtId="0" fontId="4" fillId="0" borderId="0" xfId="0" applyFont="1" applyAlignment="1">
      <alignment horizont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11" fillId="0" borderId="5" xfId="0" applyFont="1" applyBorder="1" applyAlignment="1">
      <alignment horizontal="center" vertical="center"/>
    </xf>
    <xf numFmtId="0" fontId="11" fillId="0" borderId="6" xfId="0" applyFont="1" applyBorder="1" applyAlignment="1">
      <alignment horizontal="center" vertical="center"/>
    </xf>
    <xf numFmtId="0" fontId="2" fillId="9" borderId="5" xfId="0" applyFont="1" applyFill="1" applyBorder="1" applyAlignment="1">
      <alignment horizontal="center" vertical="center"/>
    </xf>
    <xf numFmtId="0" fontId="2" fillId="9" borderId="6" xfId="0" applyFont="1" applyFill="1" applyBorder="1" applyAlignment="1">
      <alignment horizontal="center" vertical="center"/>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10" fillId="0" borderId="46" xfId="0" applyFont="1" applyBorder="1" applyAlignment="1">
      <alignment horizontal="center" vertical="center"/>
    </xf>
    <xf numFmtId="0" fontId="10" fillId="0" borderId="10" xfId="0" applyFont="1" applyBorder="1" applyAlignment="1">
      <alignment horizontal="center" vertical="center"/>
    </xf>
    <xf numFmtId="0" fontId="10" fillId="0" borderId="8" xfId="0" applyFont="1" applyBorder="1" applyAlignment="1">
      <alignment horizontal="center" vertical="center"/>
    </xf>
    <xf numFmtId="0" fontId="10" fillId="0" borderId="45" xfId="0" applyFont="1" applyBorder="1" applyAlignment="1">
      <alignment horizontal="center" vertical="center"/>
    </xf>
    <xf numFmtId="49" fontId="2" fillId="5" borderId="1" xfId="0" applyNumberFormat="1" applyFont="1" applyFill="1" applyBorder="1" applyAlignment="1">
      <alignment horizontal="center" vertical="center"/>
    </xf>
    <xf numFmtId="0" fontId="2" fillId="15" borderId="4" xfId="0" applyFont="1" applyFill="1" applyBorder="1" applyAlignment="1">
      <alignment horizontal="center" vertical="center"/>
    </xf>
    <xf numFmtId="0" fontId="2" fillId="15" borderId="7" xfId="0" applyFont="1" applyFill="1" applyBorder="1" applyAlignment="1">
      <alignment horizontal="center" vertical="center"/>
    </xf>
    <xf numFmtId="0" fontId="36" fillId="15" borderId="4" xfId="0" applyFont="1" applyFill="1" applyBorder="1" applyAlignment="1" applyProtection="1">
      <alignment horizontal="left" vertical="center"/>
      <protection locked="0"/>
    </xf>
    <xf numFmtId="0" fontId="36" fillId="15" borderId="15" xfId="0" applyFont="1" applyFill="1" applyBorder="1" applyAlignment="1" applyProtection="1">
      <alignment horizontal="left" vertical="center"/>
      <protection locked="0"/>
    </xf>
    <xf numFmtId="0" fontId="36" fillId="15" borderId="7" xfId="0" applyFont="1" applyFill="1" applyBorder="1" applyAlignment="1" applyProtection="1">
      <alignment horizontal="left" vertical="center"/>
      <protection locked="0"/>
    </xf>
    <xf numFmtId="0" fontId="40" fillId="0" borderId="4" xfId="0" applyFont="1" applyBorder="1" applyAlignment="1" applyProtection="1">
      <alignment horizontal="left" vertical="center"/>
      <protection locked="0"/>
    </xf>
    <xf numFmtId="0" fontId="40" fillId="0" borderId="15" xfId="0" applyFont="1" applyBorder="1" applyAlignment="1" applyProtection="1">
      <alignment horizontal="left" vertical="center"/>
      <protection locked="0"/>
    </xf>
    <xf numFmtId="0" fontId="40" fillId="0" borderId="7" xfId="0" applyFont="1" applyBorder="1" applyAlignment="1" applyProtection="1">
      <alignment horizontal="left" vertical="center"/>
      <protection locked="0"/>
    </xf>
    <xf numFmtId="0" fontId="36" fillId="4" borderId="2" xfId="0" applyFont="1" applyFill="1" applyBorder="1" applyAlignment="1" applyProtection="1">
      <alignment horizontal="left" vertical="center"/>
      <protection locked="0"/>
    </xf>
    <xf numFmtId="0" fontId="36" fillId="4" borderId="3" xfId="0" applyFont="1" applyFill="1" applyBorder="1" applyAlignment="1" applyProtection="1">
      <alignment horizontal="left" vertical="center"/>
      <protection locked="0"/>
    </xf>
    <xf numFmtId="0" fontId="52" fillId="0" borderId="4" xfId="0" applyFont="1" applyBorder="1" applyAlignment="1" applyProtection="1">
      <alignment horizontal="left" vertical="center"/>
      <protection locked="0"/>
    </xf>
    <xf numFmtId="0" fontId="52" fillId="0" borderId="15" xfId="0" applyFont="1" applyBorder="1" applyAlignment="1" applyProtection="1">
      <alignment horizontal="left" vertical="center"/>
      <protection locked="0"/>
    </xf>
    <xf numFmtId="0" fontId="52" fillId="0" borderId="7" xfId="0" applyFont="1" applyBorder="1" applyAlignment="1" applyProtection="1">
      <alignment horizontal="left" vertical="center"/>
      <protection locked="0"/>
    </xf>
    <xf numFmtId="0" fontId="36" fillId="0" borderId="1" xfId="0" applyFont="1" applyBorder="1" applyAlignment="1" applyProtection="1">
      <alignment horizontal="left" vertical="center"/>
      <protection locked="0"/>
    </xf>
    <xf numFmtId="0" fontId="2" fillId="5" borderId="1" xfId="0" applyFont="1" applyFill="1" applyBorder="1" applyAlignment="1">
      <alignment horizontal="center" vertical="center"/>
    </xf>
    <xf numFmtId="0" fontId="2" fillId="0" borderId="15" xfId="0" applyFont="1" applyBorder="1" applyAlignment="1">
      <alignment horizontal="center"/>
    </xf>
    <xf numFmtId="0" fontId="2" fillId="0" borderId="7" xfId="0" applyFont="1" applyBorder="1" applyAlignment="1">
      <alignment horizontal="center"/>
    </xf>
    <xf numFmtId="0" fontId="36" fillId="27" borderId="1" xfId="0" applyFont="1" applyFill="1" applyBorder="1" applyAlignment="1" applyProtection="1">
      <alignment horizontal="left" vertical="center"/>
      <protection locked="0"/>
    </xf>
    <xf numFmtId="0" fontId="36" fillId="19" borderId="1" xfId="0" applyFont="1" applyFill="1" applyBorder="1" applyAlignment="1" applyProtection="1">
      <alignment horizontal="left" vertical="center"/>
      <protection locked="0"/>
    </xf>
    <xf numFmtId="0" fontId="2" fillId="17" borderId="4" xfId="0" applyFont="1" applyFill="1" applyBorder="1" applyAlignment="1">
      <alignment horizontal="center" vertical="center"/>
    </xf>
    <xf numFmtId="0" fontId="2" fillId="17" borderId="7" xfId="0" applyFont="1" applyFill="1" applyBorder="1" applyAlignment="1">
      <alignment horizontal="center" vertical="center"/>
    </xf>
    <xf numFmtId="0" fontId="36" fillId="4" borderId="1" xfId="0" applyFont="1" applyFill="1" applyBorder="1" applyAlignment="1" applyProtection="1">
      <alignment horizontal="left" vertical="center"/>
      <protection locked="0"/>
    </xf>
    <xf numFmtId="0" fontId="36" fillId="17" borderId="1" xfId="0" applyFont="1" applyFill="1" applyBorder="1" applyAlignment="1" applyProtection="1">
      <alignment horizontal="left" vertical="center"/>
      <protection locked="0"/>
    </xf>
    <xf numFmtId="0" fontId="36" fillId="15" borderId="1" xfId="0" applyFont="1" applyFill="1" applyBorder="1" applyAlignment="1" applyProtection="1">
      <alignment horizontal="left" vertical="center"/>
      <protection locked="0"/>
    </xf>
    <xf numFmtId="0" fontId="40" fillId="27" borderId="1" xfId="0" applyFont="1" applyFill="1" applyBorder="1" applyAlignment="1" applyProtection="1">
      <alignment horizontal="left" vertical="center"/>
      <protection locked="0"/>
    </xf>
    <xf numFmtId="0" fontId="2" fillId="23" borderId="4" xfId="0" applyFont="1" applyFill="1" applyBorder="1" applyAlignment="1">
      <alignment horizontal="center" vertical="center"/>
    </xf>
    <xf numFmtId="0" fontId="2" fillId="23" borderId="7" xfId="0" applyFont="1" applyFill="1" applyBorder="1" applyAlignment="1">
      <alignment horizontal="center" vertical="center"/>
    </xf>
    <xf numFmtId="0" fontId="2" fillId="23" borderId="4" xfId="0" applyFont="1" applyFill="1" applyBorder="1" applyAlignment="1">
      <alignment horizontal="center"/>
    </xf>
    <xf numFmtId="0" fontId="2" fillId="23" borderId="7" xfId="0" applyFont="1" applyFill="1" applyBorder="1" applyAlignment="1">
      <alignment horizontal="center"/>
    </xf>
    <xf numFmtId="0" fontId="2" fillId="15" borderId="4" xfId="0" applyFont="1" applyFill="1" applyBorder="1" applyAlignment="1" applyProtection="1">
      <alignment horizontal="center" vertical="center"/>
    </xf>
    <xf numFmtId="0" fontId="2" fillId="15" borderId="7" xfId="0" applyFont="1" applyFill="1" applyBorder="1" applyAlignment="1" applyProtection="1">
      <alignment horizontal="center" vertical="center"/>
    </xf>
    <xf numFmtId="0" fontId="4" fillId="0" borderId="0" xfId="0" applyFont="1" applyAlignment="1" applyProtection="1">
      <alignment horizontal="center"/>
    </xf>
    <xf numFmtId="0" fontId="11" fillId="0" borderId="5" xfId="0" applyFont="1" applyBorder="1" applyAlignment="1" applyProtection="1">
      <alignment horizontal="center" vertical="center"/>
    </xf>
    <xf numFmtId="0" fontId="11" fillId="0" borderId="6" xfId="0" applyFont="1" applyBorder="1" applyAlignment="1" applyProtection="1">
      <alignment horizontal="center" vertical="center"/>
    </xf>
    <xf numFmtId="0" fontId="2" fillId="17" borderId="4" xfId="0" applyFont="1" applyFill="1" applyBorder="1" applyAlignment="1" applyProtection="1">
      <alignment horizontal="center" vertical="center"/>
    </xf>
    <xf numFmtId="0" fontId="2" fillId="17" borderId="7" xfId="0" applyFont="1" applyFill="1" applyBorder="1" applyAlignment="1" applyProtection="1">
      <alignment horizontal="center" vertical="center"/>
    </xf>
    <xf numFmtId="0" fontId="0" fillId="5" borderId="1" xfId="0" applyFill="1" applyBorder="1" applyAlignment="1">
      <alignment horizontal="center" vertical="center"/>
    </xf>
    <xf numFmtId="0" fontId="5" fillId="3" borderId="4" xfId="0" applyFont="1" applyFill="1" applyBorder="1" applyAlignment="1" applyProtection="1">
      <alignment horizontal="center" vertical="center"/>
    </xf>
    <xf numFmtId="0" fontId="5" fillId="3" borderId="7" xfId="0" applyFont="1" applyFill="1" applyBorder="1" applyAlignment="1" applyProtection="1">
      <alignment horizontal="center" vertical="center"/>
    </xf>
    <xf numFmtId="0" fontId="2" fillId="0" borderId="3" xfId="0" applyFont="1" applyBorder="1" applyAlignment="1" applyProtection="1">
      <alignment horizontal="center"/>
    </xf>
    <xf numFmtId="0" fontId="40" fillId="16" borderId="4" xfId="0" applyFont="1" applyFill="1" applyBorder="1" applyAlignment="1" applyProtection="1">
      <alignment horizontal="left" vertical="center"/>
      <protection locked="0"/>
    </xf>
    <xf numFmtId="0" fontId="40" fillId="16" borderId="15" xfId="0" applyFont="1" applyFill="1" applyBorder="1" applyAlignment="1" applyProtection="1">
      <alignment horizontal="left" vertical="center"/>
      <protection locked="0"/>
    </xf>
    <xf numFmtId="0" fontId="40" fillId="16" borderId="7" xfId="0" applyFont="1" applyFill="1" applyBorder="1" applyAlignment="1" applyProtection="1">
      <alignment horizontal="left" vertical="center"/>
      <protection locked="0"/>
    </xf>
    <xf numFmtId="0" fontId="2" fillId="23" borderId="1" xfId="0" applyFont="1" applyFill="1" applyBorder="1" applyAlignment="1">
      <alignment horizontal="center" vertical="center"/>
    </xf>
    <xf numFmtId="0" fontId="10" fillId="0" borderId="1" xfId="0" applyFont="1" applyBorder="1" applyAlignment="1">
      <alignment horizontal="left" vertical="center"/>
    </xf>
    <xf numFmtId="0" fontId="52" fillId="27" borderId="1" xfId="0" applyFont="1" applyFill="1" applyBorder="1" applyAlignment="1" applyProtection="1">
      <alignment horizontal="left" vertical="center"/>
      <protection locked="0"/>
    </xf>
    <xf numFmtId="0" fontId="2" fillId="0" borderId="0" xfId="0" applyFont="1" applyBorder="1" applyAlignment="1">
      <alignment horizontal="right"/>
    </xf>
    <xf numFmtId="0" fontId="10" fillId="0" borderId="1" xfId="0" applyFont="1" applyBorder="1" applyAlignment="1">
      <alignment horizontal="center" vertical="center"/>
    </xf>
    <xf numFmtId="0" fontId="40" fillId="0" borderId="1" xfId="0" applyFont="1" applyBorder="1" applyAlignment="1" applyProtection="1">
      <alignment horizontal="left" vertical="center"/>
      <protection locked="0"/>
    </xf>
    <xf numFmtId="0" fontId="52" fillId="0" borderId="1" xfId="0" applyFont="1" applyBorder="1" applyAlignment="1" applyProtection="1">
      <alignment horizontal="left" vertical="center"/>
      <protection locked="0"/>
    </xf>
    <xf numFmtId="0" fontId="32" fillId="27" borderId="4" xfId="0" applyFont="1" applyFill="1" applyBorder="1" applyAlignment="1" applyProtection="1">
      <alignment horizontal="left" vertical="center"/>
      <protection locked="0"/>
    </xf>
    <xf numFmtId="0" fontId="11" fillId="0" borderId="2" xfId="0" applyFont="1" applyBorder="1" applyAlignment="1">
      <alignment horizontal="center" vertical="center"/>
    </xf>
    <xf numFmtId="0" fontId="11" fillId="0" borderId="10" xfId="0" applyFont="1" applyBorder="1" applyAlignment="1">
      <alignment horizontal="center" vertical="center"/>
    </xf>
    <xf numFmtId="0" fontId="10" fillId="0" borderId="4" xfId="0" applyFont="1" applyBorder="1" applyAlignment="1">
      <alignment horizontal="left" vertical="center"/>
    </xf>
    <xf numFmtId="0" fontId="10" fillId="0" borderId="15" xfId="0" applyFont="1" applyBorder="1" applyAlignment="1">
      <alignment horizontal="left" vertical="center"/>
    </xf>
    <xf numFmtId="0" fontId="10" fillId="0" borderId="7" xfId="0" applyFont="1" applyBorder="1" applyAlignment="1">
      <alignment horizontal="left" vertical="center"/>
    </xf>
    <xf numFmtId="0" fontId="2" fillId="0" borderId="0" xfId="0" applyFont="1" applyBorder="1" applyAlignment="1">
      <alignment horizontal="center"/>
    </xf>
    <xf numFmtId="0" fontId="7" fillId="4" borderId="15" xfId="0" applyFont="1" applyFill="1" applyBorder="1" applyAlignment="1" applyProtection="1">
      <alignment horizontal="left" vertical="center"/>
      <protection locked="0"/>
    </xf>
    <xf numFmtId="0" fontId="7" fillId="4" borderId="7" xfId="0" applyFont="1" applyFill="1" applyBorder="1" applyAlignment="1" applyProtection="1">
      <alignment horizontal="left" vertical="center"/>
      <protection locked="0"/>
    </xf>
    <xf numFmtId="0" fontId="7" fillId="0" borderId="15" xfId="0" applyFont="1" applyBorder="1" applyAlignment="1" applyProtection="1">
      <alignment horizontal="left" vertical="center"/>
      <protection locked="0"/>
    </xf>
    <xf numFmtId="0" fontId="7" fillId="0" borderId="7" xfId="0" applyFont="1" applyBorder="1" applyAlignment="1" applyProtection="1">
      <alignment horizontal="left" vertical="center"/>
      <protection locked="0"/>
    </xf>
    <xf numFmtId="0" fontId="7" fillId="0" borderId="5" xfId="0" applyFont="1" applyBorder="1" applyAlignment="1" applyProtection="1">
      <alignment horizontal="center" vertical="center"/>
      <protection locked="0"/>
    </xf>
    <xf numFmtId="0" fontId="7" fillId="0" borderId="6" xfId="0" applyFont="1" applyBorder="1" applyAlignment="1" applyProtection="1">
      <alignment horizontal="center" vertical="center"/>
      <protection locked="0"/>
    </xf>
    <xf numFmtId="0" fontId="7" fillId="27" borderId="15" xfId="0" applyFont="1" applyFill="1" applyBorder="1" applyAlignment="1" applyProtection="1">
      <alignment horizontal="left" vertical="center"/>
      <protection locked="0"/>
    </xf>
    <xf numFmtId="0" fontId="7" fillId="27" borderId="7" xfId="0" applyFont="1" applyFill="1" applyBorder="1" applyAlignment="1" applyProtection="1">
      <alignment horizontal="left" vertical="center"/>
      <protection locked="0"/>
    </xf>
    <xf numFmtId="0" fontId="11" fillId="0" borderId="1" xfId="0" applyFont="1" applyFill="1" applyBorder="1" applyAlignment="1" applyProtection="1">
      <alignment horizontal="center" vertical="center"/>
      <protection locked="0"/>
    </xf>
    <xf numFmtId="0" fontId="2" fillId="9" borderId="5" xfId="0" applyFont="1" applyFill="1" applyBorder="1" applyAlignment="1" applyProtection="1">
      <alignment horizontal="center" vertical="center"/>
      <protection locked="0"/>
    </xf>
    <xf numFmtId="0" fontId="2" fillId="9" borderId="6" xfId="0" applyFont="1" applyFill="1" applyBorder="1" applyAlignment="1" applyProtection="1">
      <alignment horizontal="center" vertical="center"/>
      <protection locked="0"/>
    </xf>
    <xf numFmtId="0" fontId="4" fillId="0" borderId="8" xfId="0" applyFont="1" applyBorder="1" applyAlignment="1">
      <alignment horizontal="center"/>
    </xf>
    <xf numFmtId="0" fontId="4" fillId="0" borderId="0" xfId="0" applyFont="1" applyBorder="1" applyAlignment="1">
      <alignment horizontal="center"/>
    </xf>
    <xf numFmtId="0" fontId="0" fillId="0" borderId="15" xfId="0" applyBorder="1" applyProtection="1">
      <protection locked="0"/>
    </xf>
    <xf numFmtId="0" fontId="0" fillId="0" borderId="7" xfId="0" applyBorder="1" applyProtection="1">
      <protection locked="0"/>
    </xf>
    <xf numFmtId="0" fontId="2" fillId="0" borderId="5" xfId="0" applyFont="1" applyBorder="1" applyAlignment="1" applyProtection="1">
      <alignment horizontal="center" vertical="center"/>
      <protection locked="0"/>
    </xf>
    <xf numFmtId="0" fontId="2" fillId="0" borderId="6" xfId="0" applyFont="1" applyBorder="1" applyAlignment="1" applyProtection="1">
      <alignment horizontal="center" vertical="center"/>
      <protection locked="0"/>
    </xf>
    <xf numFmtId="0" fontId="10" fillId="0" borderId="15" xfId="0" applyFont="1" applyBorder="1" applyAlignment="1" applyProtection="1">
      <alignment horizontal="center" vertical="center"/>
      <protection locked="0"/>
    </xf>
    <xf numFmtId="0" fontId="10" fillId="0" borderId="7" xfId="0" applyFont="1" applyBorder="1" applyAlignment="1" applyProtection="1">
      <alignment horizontal="center" vertical="center"/>
      <protection locked="0"/>
    </xf>
    <xf numFmtId="0" fontId="7" fillId="9" borderId="5" xfId="0" applyFont="1" applyFill="1" applyBorder="1" applyAlignment="1">
      <alignment horizontal="center" vertical="center"/>
    </xf>
    <xf numFmtId="0" fontId="7" fillId="9" borderId="6" xfId="0" applyFont="1" applyFill="1" applyBorder="1" applyAlignment="1">
      <alignment horizontal="center" vertical="center"/>
    </xf>
    <xf numFmtId="0" fontId="10" fillId="0" borderId="15" xfId="0" applyFont="1" applyBorder="1" applyAlignment="1">
      <alignment horizontal="center" vertical="center"/>
    </xf>
    <xf numFmtId="0" fontId="10" fillId="0" borderId="7" xfId="0" applyFont="1" applyBorder="1" applyAlignment="1">
      <alignment horizontal="center" vertical="center"/>
    </xf>
    <xf numFmtId="49" fontId="2" fillId="5" borderId="4" xfId="0" applyNumberFormat="1" applyFont="1" applyFill="1" applyBorder="1" applyAlignment="1">
      <alignment horizontal="center" vertical="center"/>
    </xf>
    <xf numFmtId="49" fontId="2" fillId="5" borderId="7" xfId="0" applyNumberFormat="1" applyFont="1" applyFill="1" applyBorder="1" applyAlignment="1">
      <alignment horizontal="center" vertical="center"/>
    </xf>
    <xf numFmtId="0" fontId="36" fillId="17" borderId="15" xfId="0" applyFont="1" applyFill="1" applyBorder="1" applyAlignment="1" applyProtection="1">
      <alignment horizontal="left"/>
      <protection locked="0"/>
    </xf>
    <xf numFmtId="0" fontId="36" fillId="17" borderId="7" xfId="0" applyFont="1" applyFill="1" applyBorder="1" applyAlignment="1" applyProtection="1">
      <alignment horizontal="left"/>
      <protection locked="0"/>
    </xf>
    <xf numFmtId="0" fontId="11" fillId="0" borderId="1" xfId="0" applyFont="1" applyFill="1" applyBorder="1" applyAlignment="1" applyProtection="1">
      <alignment horizontal="center" vertical="center"/>
    </xf>
    <xf numFmtId="0" fontId="2" fillId="26" borderId="4" xfId="0" applyFont="1" applyFill="1" applyBorder="1" applyAlignment="1">
      <alignment horizontal="center" vertical="center"/>
    </xf>
    <xf numFmtId="0" fontId="2" fillId="26" borderId="7" xfId="0" applyFont="1" applyFill="1" applyBorder="1" applyAlignment="1">
      <alignment horizontal="center" vertical="center"/>
    </xf>
    <xf numFmtId="0" fontId="2" fillId="17" borderId="1" xfId="0" applyFont="1" applyFill="1" applyBorder="1" applyAlignment="1">
      <alignment horizontal="center" vertical="center"/>
    </xf>
    <xf numFmtId="0" fontId="2" fillId="26" borderId="1" xfId="0" applyFont="1" applyFill="1" applyBorder="1" applyAlignment="1">
      <alignment horizontal="center" vertical="center"/>
    </xf>
    <xf numFmtId="0" fontId="10" fillId="0" borderId="15" xfId="0" applyFont="1" applyBorder="1" applyAlignment="1" applyProtection="1">
      <alignment horizontal="center" vertical="center"/>
    </xf>
    <xf numFmtId="0" fontId="10" fillId="0" borderId="7" xfId="0" applyFont="1" applyBorder="1" applyAlignment="1" applyProtection="1">
      <alignment horizontal="center" vertical="center"/>
    </xf>
  </cellXfs>
  <cellStyles count="1">
    <cellStyle name="Normal" xfId="0" builtinId="0"/>
  </cellStyles>
  <dxfs count="0"/>
  <tableStyles count="0" defaultTableStyle="TableStyleMedium9" defaultPivotStyle="PivotStyleLight16"/>
  <colors>
    <mruColors>
      <color rgb="FF0000FF"/>
    </mru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L45"/>
  <sheetViews>
    <sheetView tabSelected="1" zoomScale="120" zoomScaleNormal="120" workbookViewId="0">
      <selection activeCell="A36" sqref="A36:K36"/>
    </sheetView>
  </sheetViews>
  <sheetFormatPr baseColWidth="10" defaultRowHeight="12.75"/>
  <cols>
    <col min="3" max="3" width="12.42578125" customWidth="1"/>
    <col min="9" max="9" width="13.7109375" customWidth="1"/>
    <col min="10" max="10" width="24.85546875" customWidth="1"/>
    <col min="11" max="11" width="5.85546875" customWidth="1"/>
  </cols>
  <sheetData>
    <row r="1" spans="1:11" ht="13.5" thickBot="1"/>
    <row r="2" spans="1:11" ht="15" customHeight="1" thickTop="1">
      <c r="D2" s="408" t="s">
        <v>43</v>
      </c>
      <c r="E2" s="409"/>
      <c r="F2" s="409"/>
      <c r="G2" s="410"/>
      <c r="I2" s="398" t="s">
        <v>190</v>
      </c>
      <c r="J2" s="399"/>
      <c r="K2" s="297"/>
    </row>
    <row r="3" spans="1:11" ht="15" customHeight="1">
      <c r="D3" s="411" t="s">
        <v>48</v>
      </c>
      <c r="E3" s="412"/>
      <c r="F3" s="412"/>
      <c r="G3" s="413"/>
      <c r="I3" s="400"/>
      <c r="J3" s="401"/>
      <c r="K3" s="297"/>
    </row>
    <row r="4" spans="1:11" ht="15" customHeight="1" thickBot="1">
      <c r="D4" s="414" t="s">
        <v>54</v>
      </c>
      <c r="E4" s="415"/>
      <c r="F4" s="415"/>
      <c r="G4" s="416"/>
      <c r="I4" s="402"/>
      <c r="J4" s="403"/>
      <c r="K4" s="297"/>
    </row>
    <row r="5" spans="1:11" ht="15" customHeight="1" thickTop="1"/>
    <row r="6" spans="1:11" ht="15" customHeight="1">
      <c r="A6" s="417" t="s">
        <v>44</v>
      </c>
      <c r="B6" s="417"/>
      <c r="C6" s="417"/>
      <c r="D6" s="417"/>
      <c r="E6" s="417"/>
      <c r="F6" s="417"/>
      <c r="G6" s="417"/>
      <c r="H6" s="417"/>
      <c r="I6" s="417"/>
      <c r="J6" s="66"/>
      <c r="K6" s="66"/>
    </row>
    <row r="7" spans="1:11" ht="15" customHeight="1">
      <c r="A7" s="417" t="s">
        <v>46</v>
      </c>
      <c r="B7" s="417"/>
      <c r="C7" s="417"/>
      <c r="D7" s="417"/>
      <c r="E7" s="417"/>
      <c r="F7" s="417"/>
      <c r="G7" s="417"/>
      <c r="H7" s="66"/>
      <c r="I7" s="66"/>
      <c r="J7" s="66"/>
      <c r="K7" s="66"/>
    </row>
    <row r="8" spans="1:11" ht="15" customHeight="1">
      <c r="A8" s="418" t="s">
        <v>45</v>
      </c>
      <c r="B8" s="418"/>
      <c r="C8" s="418"/>
      <c r="D8" s="418"/>
      <c r="E8" s="418"/>
      <c r="F8" s="418"/>
      <c r="G8" s="418"/>
      <c r="H8" s="418"/>
      <c r="I8" s="418"/>
      <c r="J8" s="418"/>
      <c r="K8" s="418"/>
    </row>
    <row r="9" spans="1:11" ht="15" customHeight="1"/>
    <row r="10" spans="1:11" ht="15" customHeight="1">
      <c r="A10" s="404" t="s">
        <v>251</v>
      </c>
      <c r="B10" s="404"/>
      <c r="C10" s="404"/>
      <c r="D10" s="404"/>
      <c r="E10" s="404"/>
      <c r="F10" s="404"/>
      <c r="G10" s="404"/>
      <c r="H10" s="404"/>
      <c r="I10" s="404"/>
      <c r="J10" s="404"/>
      <c r="K10" s="404"/>
    </row>
    <row r="11" spans="1:11" ht="15" customHeight="1">
      <c r="A11" s="419"/>
      <c r="B11" s="419"/>
      <c r="C11" s="419"/>
      <c r="D11" s="419"/>
      <c r="E11" s="419"/>
      <c r="F11" s="419"/>
      <c r="G11" s="419"/>
      <c r="H11" s="419"/>
      <c r="I11" s="419"/>
      <c r="J11" s="419"/>
      <c r="K11" s="419"/>
    </row>
    <row r="12" spans="1:11" ht="15" customHeight="1">
      <c r="A12" s="405" t="s">
        <v>137</v>
      </c>
      <c r="B12" s="406"/>
      <c r="C12" s="406"/>
      <c r="D12" s="406"/>
      <c r="E12" s="406"/>
      <c r="F12" s="406"/>
      <c r="G12" s="406"/>
      <c r="H12" s="406"/>
      <c r="I12" s="406"/>
      <c r="J12" s="406"/>
      <c r="K12" s="406"/>
    </row>
    <row r="13" spans="1:11" ht="15" customHeight="1"/>
    <row r="14" spans="1:11" ht="15" customHeight="1">
      <c r="A14" s="407" t="s">
        <v>49</v>
      </c>
      <c r="B14" s="407"/>
      <c r="C14" s="407"/>
      <c r="D14" s="407"/>
      <c r="E14" s="407"/>
      <c r="F14" s="407"/>
      <c r="G14" s="407"/>
      <c r="H14" s="407"/>
      <c r="I14" s="407"/>
      <c r="J14" s="407"/>
      <c r="K14" s="407"/>
    </row>
    <row r="15" spans="1:11" ht="15" customHeight="1">
      <c r="A15" s="407" t="s">
        <v>129</v>
      </c>
      <c r="B15" s="407"/>
      <c r="C15" s="407"/>
      <c r="D15" s="407"/>
      <c r="E15" s="407"/>
      <c r="F15" s="407"/>
      <c r="G15" s="407"/>
      <c r="H15" s="67"/>
      <c r="I15" s="67"/>
      <c r="J15" s="67"/>
      <c r="K15" s="67"/>
    </row>
    <row r="16" spans="1:11" ht="15" customHeight="1">
      <c r="A16" s="407" t="s">
        <v>130</v>
      </c>
      <c r="B16" s="407"/>
      <c r="C16" s="407"/>
      <c r="D16" s="407"/>
      <c r="E16" s="407"/>
      <c r="F16" s="407"/>
      <c r="G16" s="407"/>
      <c r="H16" s="407"/>
      <c r="I16" s="67"/>
      <c r="J16" s="67"/>
      <c r="K16" s="67"/>
    </row>
    <row r="17" spans="1:11" ht="15" customHeight="1">
      <c r="A17" s="407" t="s">
        <v>131</v>
      </c>
      <c r="B17" s="407"/>
      <c r="C17" s="407"/>
      <c r="D17" s="407"/>
      <c r="E17" s="407"/>
      <c r="F17" s="407"/>
      <c r="G17" s="407"/>
      <c r="H17" s="407"/>
      <c r="I17" s="67"/>
      <c r="J17" s="67"/>
      <c r="K17" s="67"/>
    </row>
    <row r="18" spans="1:11" ht="15" customHeight="1">
      <c r="A18" s="407" t="s">
        <v>132</v>
      </c>
      <c r="B18" s="407"/>
      <c r="C18" s="407"/>
      <c r="D18" s="407"/>
      <c r="E18" s="407"/>
      <c r="F18" s="407"/>
      <c r="G18" s="407"/>
      <c r="H18" s="407"/>
      <c r="I18" s="67"/>
      <c r="J18" s="67"/>
      <c r="K18" s="67"/>
    </row>
    <row r="19" spans="1:11" ht="15" customHeight="1"/>
    <row r="20" spans="1:11" ht="15" customHeight="1">
      <c r="A20" s="395" t="s">
        <v>47</v>
      </c>
      <c r="B20" s="395"/>
      <c r="C20" s="395"/>
      <c r="D20" s="395"/>
      <c r="E20" s="395"/>
      <c r="F20" s="395"/>
      <c r="G20" s="395"/>
      <c r="H20" s="395"/>
      <c r="I20" s="395"/>
      <c r="J20" s="395"/>
      <c r="K20" s="395"/>
    </row>
    <row r="21" spans="1:11" ht="15" customHeight="1"/>
    <row r="22" spans="1:11" ht="15" customHeight="1">
      <c r="A22" s="394" t="s">
        <v>250</v>
      </c>
      <c r="B22" s="395"/>
      <c r="C22" s="395"/>
      <c r="D22" s="395"/>
      <c r="E22" s="395"/>
      <c r="F22" s="395"/>
      <c r="G22" s="395"/>
      <c r="H22" s="395"/>
      <c r="I22" s="395"/>
      <c r="J22" s="395"/>
      <c r="K22" s="395"/>
    </row>
    <row r="23" spans="1:11" ht="15" customHeight="1"/>
    <row r="24" spans="1:11" ht="15" customHeight="1">
      <c r="A24" s="394" t="s">
        <v>252</v>
      </c>
      <c r="B24" s="395"/>
      <c r="C24" s="395"/>
      <c r="D24" s="395"/>
      <c r="E24" s="395"/>
      <c r="F24" s="395"/>
      <c r="G24" s="395"/>
      <c r="H24" s="395"/>
      <c r="I24" s="395"/>
      <c r="J24" s="395"/>
    </row>
    <row r="25" spans="1:11" ht="15" customHeight="1">
      <c r="A25" s="396" t="s">
        <v>128</v>
      </c>
      <c r="B25" s="395"/>
      <c r="C25" s="395"/>
      <c r="D25" s="395"/>
      <c r="E25" s="395"/>
      <c r="F25" s="395"/>
      <c r="G25" s="395"/>
    </row>
    <row r="26" spans="1:11" ht="15" customHeight="1"/>
    <row r="27" spans="1:11" ht="15" customHeight="1">
      <c r="A27" s="394" t="s">
        <v>253</v>
      </c>
      <c r="B27" s="395"/>
      <c r="C27" s="395"/>
      <c r="D27" s="395"/>
      <c r="E27" s="395"/>
      <c r="F27" s="395"/>
      <c r="G27" s="395"/>
      <c r="H27" s="395"/>
      <c r="I27" s="395"/>
      <c r="J27" s="395"/>
    </row>
    <row r="28" spans="1:11" ht="15" customHeight="1">
      <c r="A28" s="396" t="s">
        <v>128</v>
      </c>
      <c r="B28" s="395"/>
      <c r="C28" s="395"/>
      <c r="D28" s="395"/>
      <c r="E28" s="395"/>
      <c r="F28" s="395"/>
      <c r="G28" s="395"/>
      <c r="H28" s="395"/>
      <c r="I28" s="395"/>
    </row>
    <row r="29" spans="1:11" ht="15" customHeight="1"/>
    <row r="30" spans="1:11" ht="15" customHeight="1">
      <c r="A30" s="394" t="s">
        <v>254</v>
      </c>
      <c r="B30" s="395"/>
      <c r="C30" s="395"/>
      <c r="D30" s="395"/>
      <c r="E30" s="395"/>
      <c r="F30" s="395"/>
      <c r="G30" s="395"/>
      <c r="H30" s="395"/>
      <c r="I30" s="395"/>
    </row>
    <row r="31" spans="1:11" ht="15" customHeight="1">
      <c r="A31" s="396" t="s">
        <v>128</v>
      </c>
      <c r="B31" s="395"/>
      <c r="C31" s="395"/>
      <c r="D31" s="395"/>
      <c r="E31" s="395"/>
      <c r="F31" s="395"/>
      <c r="G31" s="395"/>
      <c r="H31" s="395"/>
    </row>
    <row r="32" spans="1:11" ht="15" customHeight="1"/>
    <row r="33" spans="1:12" ht="15" customHeight="1">
      <c r="A33" s="394" t="s">
        <v>255</v>
      </c>
      <c r="B33" s="395"/>
      <c r="C33" s="395"/>
      <c r="D33" s="395"/>
      <c r="E33" s="395"/>
      <c r="F33" s="395"/>
      <c r="G33" s="395"/>
      <c r="H33" s="395"/>
    </row>
    <row r="34" spans="1:12" ht="15" customHeight="1">
      <c r="A34" s="396" t="s">
        <v>133</v>
      </c>
      <c r="B34" s="395"/>
      <c r="C34" s="395"/>
      <c r="D34" s="395"/>
      <c r="E34" s="395"/>
      <c r="F34" s="395"/>
      <c r="G34" s="395"/>
      <c r="H34" s="395"/>
      <c r="I34" s="395"/>
      <c r="J34" s="395"/>
      <c r="K34" s="395"/>
    </row>
    <row r="35" spans="1:12" s="5" customFormat="1" ht="15" customHeight="1">
      <c r="A35" s="65"/>
      <c r="B35" s="65"/>
      <c r="C35" s="65"/>
      <c r="D35" s="65"/>
      <c r="E35" s="65"/>
      <c r="F35" s="65"/>
      <c r="G35" s="65"/>
      <c r="H35" s="65"/>
      <c r="I35" s="65"/>
      <c r="J35" s="65"/>
      <c r="K35" s="65"/>
    </row>
    <row r="36" spans="1:12" s="5" customFormat="1" ht="28.5" customHeight="1">
      <c r="A36" s="421" t="s">
        <v>258</v>
      </c>
      <c r="B36" s="422"/>
      <c r="C36" s="422"/>
      <c r="D36" s="422"/>
      <c r="E36" s="422"/>
      <c r="F36" s="422"/>
      <c r="G36" s="422"/>
      <c r="H36" s="422"/>
      <c r="I36" s="422"/>
      <c r="J36" s="422"/>
      <c r="K36" s="422"/>
    </row>
    <row r="37" spans="1:12" s="5" customFormat="1" ht="15" customHeight="1">
      <c r="A37" s="364"/>
      <c r="B37" s="364"/>
      <c r="C37" s="364"/>
      <c r="D37" s="364"/>
      <c r="E37" s="364"/>
      <c r="F37" s="364"/>
      <c r="G37" s="364"/>
      <c r="H37" s="364"/>
      <c r="I37" s="364"/>
      <c r="J37" s="364"/>
      <c r="K37" s="364"/>
    </row>
    <row r="38" spans="1:12" ht="47.25" customHeight="1">
      <c r="A38" s="397" t="s">
        <v>191</v>
      </c>
      <c r="B38" s="397"/>
      <c r="C38" s="397"/>
      <c r="D38" s="397"/>
      <c r="E38" s="397"/>
      <c r="F38" s="397"/>
      <c r="G38" s="397"/>
      <c r="H38" s="397"/>
      <c r="I38" s="397"/>
      <c r="J38" s="397"/>
      <c r="K38" s="397"/>
      <c r="L38" s="189"/>
    </row>
    <row r="39" spans="1:12" ht="15" customHeight="1">
      <c r="A39" s="364"/>
      <c r="B39" s="364"/>
      <c r="C39" s="364"/>
      <c r="D39" s="364"/>
      <c r="E39" s="364"/>
      <c r="F39" s="364"/>
      <c r="G39" s="364"/>
      <c r="H39" s="364"/>
      <c r="I39" s="364"/>
      <c r="J39" s="364"/>
      <c r="K39" s="364"/>
      <c r="L39" s="189"/>
    </row>
    <row r="40" spans="1:12" ht="18">
      <c r="D40" s="420" t="s">
        <v>51</v>
      </c>
      <c r="E40" s="420"/>
      <c r="F40" s="420"/>
      <c r="G40" s="420"/>
      <c r="H40" s="420"/>
      <c r="I40" s="420"/>
      <c r="J40" s="420"/>
      <c r="K40" s="420"/>
    </row>
    <row r="41" spans="1:12" ht="18">
      <c r="D41" s="420" t="s">
        <v>50</v>
      </c>
      <c r="E41" s="420"/>
      <c r="F41" s="420"/>
      <c r="G41" s="420"/>
      <c r="H41" s="420"/>
      <c r="I41" s="420"/>
      <c r="J41" s="420"/>
      <c r="K41" s="420"/>
    </row>
    <row r="42" spans="1:12" ht="18">
      <c r="D42" s="420" t="s">
        <v>52</v>
      </c>
      <c r="E42" s="420"/>
      <c r="F42" s="420"/>
      <c r="G42" s="420"/>
      <c r="H42" s="420"/>
      <c r="I42" s="420"/>
      <c r="J42" s="420"/>
      <c r="K42" s="420"/>
    </row>
    <row r="43" spans="1:12" ht="18">
      <c r="D43" s="420" t="s">
        <v>192</v>
      </c>
      <c r="E43" s="420"/>
      <c r="F43" s="420"/>
      <c r="G43" s="420"/>
      <c r="H43" s="420"/>
      <c r="I43" s="420"/>
      <c r="J43" s="420"/>
      <c r="K43" s="420"/>
    </row>
    <row r="44" spans="1:12" ht="5.25" customHeight="1"/>
    <row r="45" spans="1:12" ht="18.75" customHeight="1">
      <c r="G45" s="420" t="s">
        <v>53</v>
      </c>
      <c r="H45" s="420"/>
    </row>
  </sheetData>
  <sheetProtection sheet="1" objects="1" scenarios="1" selectLockedCells="1"/>
  <mergeCells count="32">
    <mergeCell ref="A17:H17"/>
    <mergeCell ref="A11:K11"/>
    <mergeCell ref="G45:H45"/>
    <mergeCell ref="D41:K41"/>
    <mergeCell ref="D40:K40"/>
    <mergeCell ref="D42:K42"/>
    <mergeCell ref="A31:H31"/>
    <mergeCell ref="A33:H33"/>
    <mergeCell ref="D43:K43"/>
    <mergeCell ref="A34:K34"/>
    <mergeCell ref="A36:K36"/>
    <mergeCell ref="A38:K38"/>
    <mergeCell ref="A27:J27"/>
    <mergeCell ref="I2:J4"/>
    <mergeCell ref="A10:K10"/>
    <mergeCell ref="A12:K12"/>
    <mergeCell ref="A14:K14"/>
    <mergeCell ref="A20:K20"/>
    <mergeCell ref="A15:G15"/>
    <mergeCell ref="D2:G2"/>
    <mergeCell ref="D3:G3"/>
    <mergeCell ref="D4:G4"/>
    <mergeCell ref="A6:I6"/>
    <mergeCell ref="A7:G7"/>
    <mergeCell ref="A8:K8"/>
    <mergeCell ref="A16:H16"/>
    <mergeCell ref="A18:H18"/>
    <mergeCell ref="A22:K22"/>
    <mergeCell ref="A24:J24"/>
    <mergeCell ref="A30:I30"/>
    <mergeCell ref="A28:I28"/>
    <mergeCell ref="A25:G25"/>
  </mergeCells>
  <phoneticPr fontId="8" type="noConversion"/>
  <pageMargins left="0.39370078740157483" right="0" top="0" bottom="0" header="0" footer="0"/>
  <pageSetup paperSize="9" orientation="landscape" r:id="rId1"/>
  <headerFooter alignWithMargins="0"/>
</worksheet>
</file>

<file path=xl/worksheets/sheet10.xml><?xml version="1.0" encoding="utf-8"?>
<worksheet xmlns="http://schemas.openxmlformats.org/spreadsheetml/2006/main" xmlns:r="http://schemas.openxmlformats.org/officeDocument/2006/relationships">
  <dimension ref="A1:AD49"/>
  <sheetViews>
    <sheetView zoomScale="110" zoomScaleNormal="110" workbookViewId="0">
      <pane ySplit="3" topLeftCell="A4" activePane="bottomLeft" state="frozen"/>
      <selection pane="bottomLeft" activeCell="W24" sqref="W24:AB24"/>
    </sheetView>
  </sheetViews>
  <sheetFormatPr baseColWidth="10" defaultRowHeight="12.75"/>
  <cols>
    <col min="1" max="1" width="9.7109375" customWidth="1"/>
    <col min="2" max="2" width="4.85546875" customWidth="1"/>
    <col min="3" max="3" width="6" customWidth="1"/>
    <col min="4" max="4" width="3.7109375" customWidth="1"/>
    <col min="5" max="5" width="5" customWidth="1"/>
    <col min="6" max="6" width="5.28515625" style="77" hidden="1" customWidth="1"/>
    <col min="7" max="9" width="6.7109375" customWidth="1"/>
    <col min="10" max="10" width="6.7109375" hidden="1" customWidth="1"/>
    <col min="11" max="11" width="7.28515625" customWidth="1"/>
    <col min="12" max="12" width="3.85546875" customWidth="1"/>
    <col min="13" max="13" width="3.42578125" style="77" hidden="1" customWidth="1"/>
    <col min="14" max="14" width="4.140625" customWidth="1"/>
    <col min="15" max="15" width="3.28515625" style="77" hidden="1" customWidth="1"/>
    <col min="16" max="16" width="4.85546875" customWidth="1"/>
    <col min="17" max="17" width="3.42578125" style="77" hidden="1" customWidth="1"/>
    <col min="18" max="18" width="3.85546875" customWidth="1"/>
    <col min="19" max="19" width="3.85546875" style="77" hidden="1" customWidth="1"/>
    <col min="20" max="20" width="3.85546875" customWidth="1"/>
    <col min="21" max="21" width="3.85546875" style="77" hidden="1" customWidth="1"/>
    <col min="23" max="23" width="20.140625" customWidth="1"/>
    <col min="24" max="24" width="12.7109375" customWidth="1"/>
    <col min="25" max="25" width="10.140625" customWidth="1"/>
    <col min="26" max="26" width="6.140625" customWidth="1"/>
    <col min="27" max="27" width="9.85546875" customWidth="1"/>
    <col min="28" max="28" width="13.140625" customWidth="1"/>
    <col min="29" max="30" width="11.42578125" hidden="1" customWidth="1"/>
  </cols>
  <sheetData>
    <row r="1" spans="1:28" ht="18">
      <c r="A1" s="534" t="s">
        <v>210</v>
      </c>
      <c r="B1" s="534"/>
      <c r="C1" s="534"/>
      <c r="D1" s="534"/>
      <c r="E1" s="534"/>
      <c r="F1" s="534"/>
      <c r="G1" s="534"/>
      <c r="H1" s="534"/>
      <c r="I1" s="534"/>
      <c r="J1" s="534"/>
      <c r="K1" s="534"/>
      <c r="L1" s="534"/>
      <c r="M1" s="534"/>
      <c r="N1" s="534"/>
      <c r="O1" s="534"/>
      <c r="P1" s="534"/>
      <c r="Q1" s="534"/>
      <c r="R1" s="534"/>
      <c r="S1" s="534"/>
      <c r="T1" s="534"/>
      <c r="U1" s="534"/>
      <c r="V1" s="534"/>
      <c r="W1" s="534"/>
      <c r="X1" s="534"/>
      <c r="Y1" s="534"/>
      <c r="Z1" s="534"/>
      <c r="AA1" s="534"/>
      <c r="AB1" s="207"/>
    </row>
    <row r="2" spans="1:28" ht="18.75" customHeight="1">
      <c r="A2" s="535" t="s">
        <v>1</v>
      </c>
      <c r="B2" s="535" t="s">
        <v>9</v>
      </c>
      <c r="C2" s="535" t="s">
        <v>0</v>
      </c>
      <c r="D2" s="535" t="s">
        <v>15</v>
      </c>
      <c r="E2" s="535" t="s">
        <v>16</v>
      </c>
      <c r="F2" s="74" t="s">
        <v>16</v>
      </c>
      <c r="G2" s="541" t="s">
        <v>12</v>
      </c>
      <c r="H2" s="522" t="s">
        <v>238</v>
      </c>
      <c r="I2" s="523"/>
      <c r="J2" s="370"/>
      <c r="K2" s="25" t="s">
        <v>17</v>
      </c>
      <c r="L2" s="537" t="s">
        <v>40</v>
      </c>
      <c r="M2" s="140"/>
      <c r="N2" s="537" t="s">
        <v>11</v>
      </c>
      <c r="O2" s="140"/>
      <c r="P2" s="537" t="s">
        <v>22</v>
      </c>
      <c r="Q2" s="140"/>
      <c r="R2" s="25" t="s">
        <v>19</v>
      </c>
      <c r="S2" s="140"/>
      <c r="T2" s="25" t="s">
        <v>19</v>
      </c>
      <c r="U2" s="140"/>
      <c r="V2" s="601" t="s">
        <v>13</v>
      </c>
      <c r="W2" s="597" t="s">
        <v>14</v>
      </c>
      <c r="X2" s="597"/>
      <c r="Y2" s="597"/>
      <c r="Z2" s="597"/>
      <c r="AA2" s="597"/>
      <c r="AB2" s="597"/>
    </row>
    <row r="3" spans="1:28" ht="15" customHeight="1">
      <c r="A3" s="536"/>
      <c r="B3" s="536"/>
      <c r="C3" s="536"/>
      <c r="D3" s="536"/>
      <c r="E3" s="536"/>
      <c r="F3" s="74"/>
      <c r="G3" s="542"/>
      <c r="H3" s="369" t="s">
        <v>15</v>
      </c>
      <c r="I3" s="369" t="s">
        <v>16</v>
      </c>
      <c r="J3" s="371"/>
      <c r="K3" s="26" t="s">
        <v>18</v>
      </c>
      <c r="L3" s="538"/>
      <c r="M3" s="141"/>
      <c r="N3" s="538"/>
      <c r="O3" s="141"/>
      <c r="P3" s="538"/>
      <c r="Q3" s="141"/>
      <c r="R3" s="26" t="s">
        <v>20</v>
      </c>
      <c r="S3" s="141"/>
      <c r="T3" s="26" t="s">
        <v>21</v>
      </c>
      <c r="U3" s="141"/>
      <c r="V3" s="602"/>
      <c r="W3" s="597"/>
      <c r="X3" s="597"/>
      <c r="Y3" s="597"/>
      <c r="Z3" s="597"/>
      <c r="AA3" s="597"/>
      <c r="AB3" s="597"/>
    </row>
    <row r="4" spans="1:28">
      <c r="A4" s="2" t="s">
        <v>2</v>
      </c>
      <c r="B4" s="2">
        <v>1</v>
      </c>
      <c r="C4" s="40"/>
      <c r="D4" s="40"/>
      <c r="E4" s="40"/>
      <c r="F4" s="74">
        <f>E4</f>
        <v>0</v>
      </c>
      <c r="G4" s="89" t="str">
        <f t="shared" ref="G4:G24" si="0">IF((D4*60+F4)=0,"",ROUND((C4*60)/(D4*60+F4),1))</f>
        <v/>
      </c>
      <c r="H4" s="354"/>
      <c r="I4" s="354"/>
      <c r="J4" s="74">
        <f t="shared" ref="J4:J7" si="1">I4</f>
        <v>0</v>
      </c>
      <c r="K4" s="120"/>
      <c r="L4" s="120"/>
      <c r="M4" s="167">
        <f>IF(L4="",0,1)</f>
        <v>0</v>
      </c>
      <c r="N4" s="120"/>
      <c r="O4" s="167">
        <f>IF(N4="",0,1)</f>
        <v>0</v>
      </c>
      <c r="P4" s="120"/>
      <c r="Q4" s="167">
        <f>IF(P4="",0,1)</f>
        <v>0</v>
      </c>
      <c r="R4" s="120"/>
      <c r="S4" s="167">
        <f>IF(R4="",0,1)</f>
        <v>0</v>
      </c>
      <c r="T4" s="120"/>
      <c r="U4" s="167">
        <f>IF(T4="",0,1)</f>
        <v>0</v>
      </c>
      <c r="V4" s="323"/>
      <c r="W4" s="563"/>
      <c r="X4" s="563"/>
      <c r="Y4" s="563"/>
      <c r="Z4" s="563"/>
      <c r="AA4" s="563"/>
      <c r="AB4" s="563"/>
    </row>
    <row r="5" spans="1:28">
      <c r="A5" s="2" t="s">
        <v>3</v>
      </c>
      <c r="B5" s="2">
        <f t="shared" ref="B5:B22" si="2">B4+1</f>
        <v>2</v>
      </c>
      <c r="C5" s="40"/>
      <c r="D5" s="40"/>
      <c r="E5" s="40"/>
      <c r="F5" s="74">
        <f>E5</f>
        <v>0</v>
      </c>
      <c r="G5" s="89" t="str">
        <f t="shared" si="0"/>
        <v/>
      </c>
      <c r="H5" s="354"/>
      <c r="I5" s="354"/>
      <c r="J5" s="74">
        <f t="shared" si="1"/>
        <v>0</v>
      </c>
      <c r="K5" s="120"/>
      <c r="L5" s="120"/>
      <c r="M5" s="167">
        <f>IF(L5="",M4,M4+1)</f>
        <v>0</v>
      </c>
      <c r="N5" s="120"/>
      <c r="O5" s="167">
        <f>IF(N5="",O4,O4+1)</f>
        <v>0</v>
      </c>
      <c r="P5" s="120"/>
      <c r="Q5" s="167">
        <f>IF(P5="",Q4,Q4+1)</f>
        <v>0</v>
      </c>
      <c r="R5" s="120"/>
      <c r="S5" s="167">
        <f>IF(R5="",S4,S4+1)</f>
        <v>0</v>
      </c>
      <c r="T5" s="120"/>
      <c r="U5" s="167">
        <f>IF(T5="",U4,U4+1)</f>
        <v>0</v>
      </c>
      <c r="V5" s="333"/>
      <c r="W5" s="563"/>
      <c r="X5" s="563"/>
      <c r="Y5" s="563"/>
      <c r="Z5" s="563"/>
      <c r="AA5" s="563"/>
      <c r="AB5" s="563"/>
    </row>
    <row r="6" spans="1:28">
      <c r="A6" s="83" t="s">
        <v>4</v>
      </c>
      <c r="B6" s="83">
        <f>B5+1</f>
        <v>3</v>
      </c>
      <c r="C6" s="40"/>
      <c r="D6" s="40"/>
      <c r="E6" s="40"/>
      <c r="F6" s="74">
        <f>E6</f>
        <v>0</v>
      </c>
      <c r="G6" s="89" t="str">
        <f t="shared" si="0"/>
        <v/>
      </c>
      <c r="H6" s="354"/>
      <c r="I6" s="354"/>
      <c r="J6" s="74">
        <f t="shared" si="1"/>
        <v>0</v>
      </c>
      <c r="K6" s="120"/>
      <c r="L6" s="120"/>
      <c r="M6" s="167">
        <f>IF(L6="",M5,M5+1)</f>
        <v>0</v>
      </c>
      <c r="N6" s="120"/>
      <c r="O6" s="167">
        <f>IF(N6="",O5,O5+1)</f>
        <v>0</v>
      </c>
      <c r="P6" s="120"/>
      <c r="Q6" s="167">
        <f>IF(P6="",Q5,Q5+1)</f>
        <v>0</v>
      </c>
      <c r="R6" s="120"/>
      <c r="S6" s="167">
        <f>IF(R6="",S5,S5+1)</f>
        <v>0</v>
      </c>
      <c r="T6" s="120"/>
      <c r="U6" s="167">
        <f>IF(T6="",U5,U5+1)</f>
        <v>0</v>
      </c>
      <c r="V6" s="333"/>
      <c r="W6" s="563"/>
      <c r="X6" s="563"/>
      <c r="Y6" s="563"/>
      <c r="Z6" s="563"/>
      <c r="AA6" s="563"/>
      <c r="AB6" s="563"/>
    </row>
    <row r="7" spans="1:28">
      <c r="A7" s="116" t="s">
        <v>5</v>
      </c>
      <c r="B7" s="116">
        <f>B6+1</f>
        <v>4</v>
      </c>
      <c r="C7" s="40"/>
      <c r="D7" s="40"/>
      <c r="E7" s="40"/>
      <c r="F7" s="74">
        <f>E7</f>
        <v>0</v>
      </c>
      <c r="G7" s="89" t="str">
        <f t="shared" si="0"/>
        <v/>
      </c>
      <c r="H7" s="354"/>
      <c r="I7" s="354"/>
      <c r="J7" s="74">
        <f t="shared" si="1"/>
        <v>0</v>
      </c>
      <c r="K7" s="120"/>
      <c r="L7" s="120"/>
      <c r="M7" s="167">
        <f>IF(L7="",M6,M6+1)</f>
        <v>0</v>
      </c>
      <c r="N7" s="120"/>
      <c r="O7" s="167">
        <f>IF(N7="",O6,O6+1)</f>
        <v>0</v>
      </c>
      <c r="P7" s="120"/>
      <c r="Q7" s="167">
        <f>IF(P7="",Q6,Q6+1)</f>
        <v>0</v>
      </c>
      <c r="R7" s="120"/>
      <c r="S7" s="167">
        <f>IF(R7="",S6,S6+1)</f>
        <v>0</v>
      </c>
      <c r="T7" s="120"/>
      <c r="U7" s="167">
        <f>IF(T7="",U6,U6+1)</f>
        <v>0</v>
      </c>
      <c r="V7" s="333"/>
      <c r="W7" s="563"/>
      <c r="X7" s="563"/>
      <c r="Y7" s="563"/>
      <c r="Z7" s="563"/>
      <c r="AA7" s="563"/>
      <c r="AB7" s="563"/>
    </row>
    <row r="8" spans="1:28">
      <c r="A8" s="526" t="s">
        <v>10</v>
      </c>
      <c r="B8" s="527"/>
      <c r="C8" s="13">
        <f>SUM(C4:C7)</f>
        <v>0</v>
      </c>
      <c r="D8" s="13">
        <f>SUM(D4:D7)+ROUNDDOWN(F8/60,0)</f>
        <v>0</v>
      </c>
      <c r="E8" s="13">
        <f>F8-60*ROUNDDOWN(F8/60,0)</f>
        <v>0</v>
      </c>
      <c r="F8" s="135">
        <f>SUM(F4:F7)</f>
        <v>0</v>
      </c>
      <c r="G8" s="52">
        <f>IF((D8*60+E8)=0,0,ROUND((C8*60)/(D8*60+E8),1))</f>
        <v>0</v>
      </c>
      <c r="H8" s="13">
        <f>SUM(H4:H7)+ROUNDDOWN(J8/60,0)</f>
        <v>0</v>
      </c>
      <c r="I8" s="13">
        <f>J8-60*ROUNDDOWN(J8/60,0)</f>
        <v>0</v>
      </c>
      <c r="J8" s="135">
        <f>SUM(J4:J7)</f>
        <v>0</v>
      </c>
      <c r="K8" s="27">
        <f>SUM(K4:K7)</f>
        <v>0</v>
      </c>
      <c r="L8" s="27">
        <f>IF(SUM(L4:L7)=0,0,ROUND(AVERAGE(L4:L7),0))</f>
        <v>0</v>
      </c>
      <c r="M8" s="168">
        <f>IF(M7=0,0,1)</f>
        <v>0</v>
      </c>
      <c r="N8" s="27">
        <f>IF(SUM(N4:N7)=0,0,ROUND(AVERAGE(N4:N7),0))</f>
        <v>0</v>
      </c>
      <c r="O8" s="168">
        <f>IF(O7=0,0,1)</f>
        <v>0</v>
      </c>
      <c r="P8" s="27">
        <f>IF(SUM(P4:P7)=0,0,ROUND(AVERAGE(P4:P7),0))</f>
        <v>0</v>
      </c>
      <c r="Q8" s="168">
        <f>IF(Q7=0,0,1)</f>
        <v>0</v>
      </c>
      <c r="R8" s="27">
        <f>IF(SUM(R4:R7)=0,0,ROUND(AVERAGE(R4:R7),0))</f>
        <v>0</v>
      </c>
      <c r="S8" s="168">
        <f>IF(S7=0,0,1)</f>
        <v>0</v>
      </c>
      <c r="T8" s="27">
        <f>IF(SUM(T4:T7)=0,0,ROUND(AVERAGE(T4:T7),0))</f>
        <v>0</v>
      </c>
      <c r="U8" s="168">
        <f>IF(U7=0,0,1)</f>
        <v>0</v>
      </c>
      <c r="V8" s="320"/>
      <c r="W8" s="571"/>
      <c r="X8" s="571"/>
      <c r="Y8" s="571"/>
      <c r="Z8" s="571"/>
      <c r="AA8" s="571"/>
      <c r="AB8" s="571"/>
    </row>
    <row r="9" spans="1:28">
      <c r="A9" s="550" t="s">
        <v>219</v>
      </c>
      <c r="B9" s="551"/>
      <c r="C9" s="76">
        <f>C8+Mai!C39</f>
        <v>0</v>
      </c>
      <c r="D9" s="76">
        <f>ROUNDDOWN(F9/60,0)+Mai!D39+D8</f>
        <v>0</v>
      </c>
      <c r="E9" s="76">
        <f>F9-60*ROUNDDOWN(F9/60,0)</f>
        <v>0</v>
      </c>
      <c r="F9" s="136">
        <f>E8+Mai!E39</f>
        <v>0</v>
      </c>
      <c r="G9" s="76">
        <f>IF((D9*60+E9)=0,0,ROUND((C9*60)/(D9*60+E9),1))</f>
        <v>0</v>
      </c>
      <c r="H9" s="76">
        <f>ROUNDDOWN(J9/60,0)+Mai!H39+H8</f>
        <v>0</v>
      </c>
      <c r="I9" s="76">
        <f>J9-60*ROUNDDOWN(J9/60,0)</f>
        <v>0</v>
      </c>
      <c r="J9" s="136">
        <f>I8+Mai!I39</f>
        <v>0</v>
      </c>
      <c r="K9" s="86">
        <f>K8+Mai!K39</f>
        <v>0</v>
      </c>
      <c r="L9" s="86">
        <f>IF(L8=0,Mai!L39,IF(L8+Mai!L39=0,"",ROUND((SUM(Mai!L36:L38)+SUM(L4:L7))/(M7+Mai!M38),0)))</f>
        <v>0</v>
      </c>
      <c r="M9" s="185"/>
      <c r="N9" s="86">
        <f>IF(N8=0,Mai!N39,IF(N8+Mai!N39=0,"",ROUND((SUM(Mai!N36:N38)+SUM(N4:N7))/(O7+Mai!O38),0)))</f>
        <v>0</v>
      </c>
      <c r="O9" s="185"/>
      <c r="P9" s="86">
        <f>IF(P8=0,Mai!P39,IF(P8+Mai!P39=0,"",ROUND((SUM(Mai!P36:P38)+SUM(P4:P7))/(Q7+Mai!Q38),0)))</f>
        <v>0</v>
      </c>
      <c r="Q9" s="185"/>
      <c r="R9" s="86">
        <f>IF(R8=0,Mai!R39,IF(R8+Mai!R39=0,"",ROUND((SUM(Mai!R36:R38)+SUM(R4:R7))/(S7+Mai!S38),0)))</f>
        <v>0</v>
      </c>
      <c r="S9" s="185"/>
      <c r="T9" s="86">
        <f>IF(T8=0,Mai!T39,IF(T8+Mai!T39=0,"",ROUND((SUM(Mai!T36:T38)+SUM(T4:T7))/(U7+Mai!U38),0)))</f>
        <v>0</v>
      </c>
      <c r="U9" s="185"/>
      <c r="V9" s="247"/>
      <c r="W9" s="573"/>
      <c r="X9" s="573"/>
      <c r="Y9" s="573"/>
      <c r="Z9" s="573"/>
      <c r="AA9" s="573"/>
      <c r="AB9" s="573"/>
    </row>
    <row r="10" spans="1:28">
      <c r="A10" s="74" t="s">
        <v>6</v>
      </c>
      <c r="B10" s="74">
        <f>B7+1</f>
        <v>5</v>
      </c>
      <c r="C10" s="40"/>
      <c r="D10" s="40"/>
      <c r="E10" s="40"/>
      <c r="F10" s="74">
        <f>E10</f>
        <v>0</v>
      </c>
      <c r="G10" s="89" t="str">
        <f t="shared" si="0"/>
        <v/>
      </c>
      <c r="H10" s="354"/>
      <c r="I10" s="354"/>
      <c r="J10" s="74">
        <f>I10</f>
        <v>0</v>
      </c>
      <c r="K10" s="120"/>
      <c r="L10" s="120"/>
      <c r="M10" s="167">
        <f>IF(L10="",0,1)</f>
        <v>0</v>
      </c>
      <c r="N10" s="120"/>
      <c r="O10" s="167">
        <f>IF(N10="",0,1)</f>
        <v>0</v>
      </c>
      <c r="P10" s="120"/>
      <c r="Q10" s="167">
        <f>IF(P10="",0,1)</f>
        <v>0</v>
      </c>
      <c r="R10" s="120"/>
      <c r="S10" s="167">
        <f>IF(R10="",0,1)</f>
        <v>0</v>
      </c>
      <c r="T10" s="120"/>
      <c r="U10" s="167">
        <f>IF(T10="",0,1)</f>
        <v>0</v>
      </c>
      <c r="V10" s="333"/>
      <c r="W10" s="574" t="s">
        <v>234</v>
      </c>
      <c r="X10" s="574"/>
      <c r="Y10" s="574"/>
      <c r="Z10" s="574"/>
      <c r="AA10" s="574"/>
      <c r="AB10" s="574"/>
    </row>
    <row r="11" spans="1:28">
      <c r="A11" s="2" t="s">
        <v>7</v>
      </c>
      <c r="B11" s="2">
        <f t="shared" si="2"/>
        <v>6</v>
      </c>
      <c r="C11" s="40"/>
      <c r="D11" s="40"/>
      <c r="E11" s="40"/>
      <c r="F11" s="74">
        <f t="shared" ref="F11:F16" si="3">E11</f>
        <v>0</v>
      </c>
      <c r="G11" s="89" t="str">
        <f t="shared" si="0"/>
        <v/>
      </c>
      <c r="H11" s="354"/>
      <c r="I11" s="354"/>
      <c r="J11" s="74">
        <f t="shared" ref="J11:J16" si="4">I11</f>
        <v>0</v>
      </c>
      <c r="K11" s="120"/>
      <c r="L11" s="120"/>
      <c r="M11" s="167">
        <f t="shared" ref="M11:M16" si="5">IF(L11="",M10,M10+1)</f>
        <v>0</v>
      </c>
      <c r="N11" s="120"/>
      <c r="O11" s="167">
        <f t="shared" ref="O11:O16" si="6">IF(N11="",O10,O10+1)</f>
        <v>0</v>
      </c>
      <c r="P11" s="120"/>
      <c r="Q11" s="167">
        <f t="shared" ref="Q11:Q16" si="7">IF(P11="",Q10,Q10+1)</f>
        <v>0</v>
      </c>
      <c r="R11" s="120"/>
      <c r="S11" s="167">
        <f t="shared" ref="S11:S16" si="8">IF(R11="",S10,S10+1)</f>
        <v>0</v>
      </c>
      <c r="T11" s="120"/>
      <c r="U11" s="167">
        <f t="shared" ref="U11:U16" si="9">IF(T11="",U10,U10+1)</f>
        <v>0</v>
      </c>
      <c r="V11" s="333"/>
      <c r="W11" s="563"/>
      <c r="X11" s="563"/>
      <c r="Y11" s="563"/>
      <c r="Z11" s="563"/>
      <c r="AA11" s="563"/>
      <c r="AB11" s="563"/>
    </row>
    <row r="12" spans="1:28">
      <c r="A12" s="2" t="s">
        <v>8</v>
      </c>
      <c r="B12" s="2">
        <f t="shared" si="2"/>
        <v>7</v>
      </c>
      <c r="C12" s="40"/>
      <c r="D12" s="40"/>
      <c r="E12" s="40"/>
      <c r="F12" s="74">
        <f t="shared" si="3"/>
        <v>0</v>
      </c>
      <c r="G12" s="89" t="str">
        <f t="shared" si="0"/>
        <v/>
      </c>
      <c r="H12" s="354"/>
      <c r="I12" s="354"/>
      <c r="J12" s="74">
        <f t="shared" si="4"/>
        <v>0</v>
      </c>
      <c r="K12" s="120"/>
      <c r="L12" s="120"/>
      <c r="M12" s="167">
        <f t="shared" si="5"/>
        <v>0</v>
      </c>
      <c r="N12" s="120"/>
      <c r="O12" s="167">
        <f t="shared" si="6"/>
        <v>0</v>
      </c>
      <c r="P12" s="120"/>
      <c r="Q12" s="167">
        <f t="shared" si="7"/>
        <v>0</v>
      </c>
      <c r="R12" s="120"/>
      <c r="S12" s="167">
        <f t="shared" si="8"/>
        <v>0</v>
      </c>
      <c r="T12" s="120"/>
      <c r="U12" s="167">
        <f t="shared" si="9"/>
        <v>0</v>
      </c>
      <c r="V12" s="333"/>
      <c r="W12" s="563"/>
      <c r="X12" s="563"/>
      <c r="Y12" s="563"/>
      <c r="Z12" s="563"/>
      <c r="AA12" s="563"/>
      <c r="AB12" s="563"/>
    </row>
    <row r="13" spans="1:28">
      <c r="A13" s="2" t="s">
        <v>2</v>
      </c>
      <c r="B13" s="2">
        <f t="shared" si="2"/>
        <v>8</v>
      </c>
      <c r="C13" s="40"/>
      <c r="D13" s="40"/>
      <c r="E13" s="40"/>
      <c r="F13" s="74">
        <f t="shared" si="3"/>
        <v>0</v>
      </c>
      <c r="G13" s="89" t="str">
        <f t="shared" si="0"/>
        <v/>
      </c>
      <c r="H13" s="354"/>
      <c r="I13" s="354"/>
      <c r="J13" s="74">
        <f t="shared" si="4"/>
        <v>0</v>
      </c>
      <c r="K13" s="120"/>
      <c r="L13" s="120"/>
      <c r="M13" s="167">
        <f t="shared" si="5"/>
        <v>0</v>
      </c>
      <c r="N13" s="120"/>
      <c r="O13" s="167">
        <f t="shared" si="6"/>
        <v>0</v>
      </c>
      <c r="P13" s="120"/>
      <c r="Q13" s="167">
        <f t="shared" si="7"/>
        <v>0</v>
      </c>
      <c r="R13" s="120"/>
      <c r="S13" s="167">
        <f t="shared" si="8"/>
        <v>0</v>
      </c>
      <c r="T13" s="120"/>
      <c r="U13" s="167">
        <f t="shared" si="9"/>
        <v>0</v>
      </c>
      <c r="V13" s="333"/>
      <c r="W13" s="563"/>
      <c r="X13" s="563"/>
      <c r="Y13" s="563"/>
      <c r="Z13" s="563"/>
      <c r="AA13" s="563"/>
      <c r="AB13" s="563"/>
    </row>
    <row r="14" spans="1:28">
      <c r="A14" s="2" t="s">
        <v>3</v>
      </c>
      <c r="B14" s="2">
        <f t="shared" si="2"/>
        <v>9</v>
      </c>
      <c r="C14" s="40"/>
      <c r="D14" s="40"/>
      <c r="E14" s="40"/>
      <c r="F14" s="74">
        <f t="shared" si="3"/>
        <v>0</v>
      </c>
      <c r="G14" s="89" t="str">
        <f t="shared" si="0"/>
        <v/>
      </c>
      <c r="H14" s="354"/>
      <c r="I14" s="354"/>
      <c r="J14" s="74">
        <f t="shared" si="4"/>
        <v>0</v>
      </c>
      <c r="K14" s="120"/>
      <c r="L14" s="120"/>
      <c r="M14" s="167">
        <f t="shared" si="5"/>
        <v>0</v>
      </c>
      <c r="N14" s="120"/>
      <c r="O14" s="167">
        <f t="shared" si="6"/>
        <v>0</v>
      </c>
      <c r="P14" s="120"/>
      <c r="Q14" s="167">
        <f t="shared" si="7"/>
        <v>0</v>
      </c>
      <c r="R14" s="120"/>
      <c r="S14" s="167">
        <f t="shared" si="8"/>
        <v>0</v>
      </c>
      <c r="T14" s="120"/>
      <c r="U14" s="167">
        <f t="shared" si="9"/>
        <v>0</v>
      </c>
      <c r="V14" s="333"/>
      <c r="W14" s="563"/>
      <c r="X14" s="563"/>
      <c r="Y14" s="563"/>
      <c r="Z14" s="563"/>
      <c r="AA14" s="563"/>
      <c r="AB14" s="563"/>
    </row>
    <row r="15" spans="1:28">
      <c r="A15" s="2" t="s">
        <v>4</v>
      </c>
      <c r="B15" s="2">
        <f t="shared" si="2"/>
        <v>10</v>
      </c>
      <c r="C15" s="40"/>
      <c r="D15" s="40"/>
      <c r="E15" s="40"/>
      <c r="F15" s="74">
        <f t="shared" si="3"/>
        <v>0</v>
      </c>
      <c r="G15" s="89" t="str">
        <f t="shared" si="0"/>
        <v/>
      </c>
      <c r="H15" s="354"/>
      <c r="I15" s="354"/>
      <c r="J15" s="74">
        <f t="shared" si="4"/>
        <v>0</v>
      </c>
      <c r="K15" s="120"/>
      <c r="L15" s="120"/>
      <c r="M15" s="167">
        <f t="shared" si="5"/>
        <v>0</v>
      </c>
      <c r="N15" s="120"/>
      <c r="O15" s="167">
        <f t="shared" si="6"/>
        <v>0</v>
      </c>
      <c r="P15" s="120"/>
      <c r="Q15" s="167">
        <f t="shared" si="7"/>
        <v>0</v>
      </c>
      <c r="R15" s="120"/>
      <c r="S15" s="167">
        <f t="shared" si="8"/>
        <v>0</v>
      </c>
      <c r="T15" s="120"/>
      <c r="U15" s="167">
        <f t="shared" si="9"/>
        <v>0</v>
      </c>
      <c r="V15" s="333"/>
      <c r="W15" s="563"/>
      <c r="X15" s="563"/>
      <c r="Y15" s="563"/>
      <c r="Z15" s="563"/>
      <c r="AA15" s="563"/>
      <c r="AB15" s="563"/>
    </row>
    <row r="16" spans="1:28" s="75" customFormat="1">
      <c r="A16" s="74" t="s">
        <v>5</v>
      </c>
      <c r="B16" s="74">
        <f t="shared" si="2"/>
        <v>11</v>
      </c>
      <c r="C16" s="40"/>
      <c r="D16" s="40"/>
      <c r="E16" s="40"/>
      <c r="F16" s="74">
        <f t="shared" si="3"/>
        <v>0</v>
      </c>
      <c r="G16" s="89" t="str">
        <f t="shared" si="0"/>
        <v/>
      </c>
      <c r="H16" s="354"/>
      <c r="I16" s="354"/>
      <c r="J16" s="74">
        <f t="shared" si="4"/>
        <v>0</v>
      </c>
      <c r="K16" s="120"/>
      <c r="L16" s="120"/>
      <c r="M16" s="167">
        <f t="shared" si="5"/>
        <v>0</v>
      </c>
      <c r="N16" s="120"/>
      <c r="O16" s="167">
        <f t="shared" si="6"/>
        <v>0</v>
      </c>
      <c r="P16" s="120"/>
      <c r="Q16" s="167">
        <f t="shared" si="7"/>
        <v>0</v>
      </c>
      <c r="R16" s="120"/>
      <c r="S16" s="167">
        <f t="shared" si="8"/>
        <v>0</v>
      </c>
      <c r="T16" s="120"/>
      <c r="U16" s="167">
        <f t="shared" si="9"/>
        <v>0</v>
      </c>
      <c r="V16" s="333"/>
      <c r="W16" s="599" t="s">
        <v>239</v>
      </c>
      <c r="X16" s="563"/>
      <c r="Y16" s="563"/>
      <c r="Z16" s="563"/>
      <c r="AA16" s="563"/>
      <c r="AB16" s="563"/>
    </row>
    <row r="17" spans="1:28">
      <c r="A17" s="479" t="s">
        <v>71</v>
      </c>
      <c r="B17" s="480"/>
      <c r="C17" s="13">
        <f>SUM(C10:C16)</f>
        <v>0</v>
      </c>
      <c r="D17" s="13">
        <f>SUM(D10:D16)+ROUNDDOWN(F17/60,0)</f>
        <v>0</v>
      </c>
      <c r="E17" s="13">
        <f>F17-60*ROUNDDOWN(F17/60,0)</f>
        <v>0</v>
      </c>
      <c r="F17" s="135">
        <f>SUM(F10:F16)</f>
        <v>0</v>
      </c>
      <c r="G17" s="52">
        <f>IF((D17*60+E17)=0,0,ROUND((C17*60)/(D17*60+E17),1))</f>
        <v>0</v>
      </c>
      <c r="H17" s="13">
        <f>SUM(H10:H16)+ROUNDDOWN(J17/60,0)</f>
        <v>0</v>
      </c>
      <c r="I17" s="13">
        <f>J17-60*ROUNDDOWN(J17/60,0)</f>
        <v>0</v>
      </c>
      <c r="J17" s="135">
        <f>SUM(J10:J16)</f>
        <v>0</v>
      </c>
      <c r="K17" s="27">
        <f>SUM(K10:K16)</f>
        <v>0</v>
      </c>
      <c r="L17" s="27">
        <f>IF(SUM(L10:L16)=0,0,ROUND(AVERAGE(L10:L16),0))</f>
        <v>0</v>
      </c>
      <c r="M17" s="168">
        <f>IF(M16=0,0,1)</f>
        <v>0</v>
      </c>
      <c r="N17" s="27">
        <f>IF(SUM(N10:N16)=0,0,ROUND(AVERAGE(N10:N16),0))</f>
        <v>0</v>
      </c>
      <c r="O17" s="168">
        <f>IF(O16=0,0,1)</f>
        <v>0</v>
      </c>
      <c r="P17" s="27">
        <f>IF(SUM(P10:P16)=0,0,ROUND(AVERAGE(P10:P16),0))</f>
        <v>0</v>
      </c>
      <c r="Q17" s="168">
        <f>IF(Q16=0,0,1)</f>
        <v>0</v>
      </c>
      <c r="R17" s="27">
        <f>IF(SUM(R10:R16)=0,0,ROUND(AVERAGE(R10:R16),0))</f>
        <v>0</v>
      </c>
      <c r="S17" s="168">
        <f>IF(S16=0,0,1)</f>
        <v>0</v>
      </c>
      <c r="T17" s="27">
        <f>IF(SUM(T10:T16)=0,0,ROUND(AVERAGE(T10:T16),0))</f>
        <v>0</v>
      </c>
      <c r="U17" s="168">
        <f>IF(U16=0,0,1)</f>
        <v>0</v>
      </c>
      <c r="V17" s="320"/>
      <c r="W17" s="571"/>
      <c r="X17" s="571"/>
      <c r="Y17" s="571"/>
      <c r="Z17" s="571"/>
      <c r="AA17" s="571"/>
      <c r="AB17" s="571"/>
    </row>
    <row r="18" spans="1:28">
      <c r="A18" s="2" t="s">
        <v>6</v>
      </c>
      <c r="B18" s="2">
        <f>B16+1</f>
        <v>12</v>
      </c>
      <c r="C18" s="40"/>
      <c r="D18" s="40"/>
      <c r="E18" s="40"/>
      <c r="F18" s="74">
        <f t="shared" ref="F18:F24" si="10">E18</f>
        <v>0</v>
      </c>
      <c r="G18" s="89" t="str">
        <f t="shared" si="0"/>
        <v/>
      </c>
      <c r="H18" s="354"/>
      <c r="I18" s="354"/>
      <c r="J18" s="74">
        <f>I18</f>
        <v>0</v>
      </c>
      <c r="K18" s="120"/>
      <c r="L18" s="120"/>
      <c r="M18" s="167">
        <f>IF(L18="",0,1)</f>
        <v>0</v>
      </c>
      <c r="N18" s="120"/>
      <c r="O18" s="167">
        <f>IF(N18="",0,1)</f>
        <v>0</v>
      </c>
      <c r="P18" s="120"/>
      <c r="Q18" s="167">
        <f>IF(P18="",0,1)</f>
        <v>0</v>
      </c>
      <c r="R18" s="120"/>
      <c r="S18" s="167">
        <f>IF(R18="",0,1)</f>
        <v>0</v>
      </c>
      <c r="T18" s="120"/>
      <c r="U18" s="167">
        <f>IF(T18="",0,1)</f>
        <v>0</v>
      </c>
      <c r="V18" s="333"/>
      <c r="W18" s="563"/>
      <c r="X18" s="563"/>
      <c r="Y18" s="563"/>
      <c r="Z18" s="563"/>
      <c r="AA18" s="563"/>
      <c r="AB18" s="563"/>
    </row>
    <row r="19" spans="1:28">
      <c r="A19" s="2" t="s">
        <v>7</v>
      </c>
      <c r="B19" s="2">
        <f t="shared" si="2"/>
        <v>13</v>
      </c>
      <c r="C19" s="40"/>
      <c r="D19" s="40"/>
      <c r="E19" s="40"/>
      <c r="F19" s="74">
        <f t="shared" si="10"/>
        <v>0</v>
      </c>
      <c r="G19" s="89" t="str">
        <f t="shared" si="0"/>
        <v/>
      </c>
      <c r="H19" s="354"/>
      <c r="I19" s="354"/>
      <c r="J19" s="74">
        <f t="shared" ref="J19:J24" si="11">I19</f>
        <v>0</v>
      </c>
      <c r="K19" s="120"/>
      <c r="L19" s="120"/>
      <c r="M19" s="167">
        <f t="shared" ref="M19:M24" si="12">IF(L19="",M18,M18+1)</f>
        <v>0</v>
      </c>
      <c r="N19" s="120"/>
      <c r="O19" s="167">
        <f t="shared" ref="O19:O24" si="13">IF(N19="",O18,O18+1)</f>
        <v>0</v>
      </c>
      <c r="P19" s="120"/>
      <c r="Q19" s="167">
        <f t="shared" ref="Q19:Q24" si="14">IF(P19="",Q18,Q18+1)</f>
        <v>0</v>
      </c>
      <c r="R19" s="120"/>
      <c r="S19" s="167">
        <f t="shared" ref="S19:S24" si="15">IF(R19="",S18,S18+1)</f>
        <v>0</v>
      </c>
      <c r="T19" s="120"/>
      <c r="U19" s="167">
        <f t="shared" ref="U19:U24" si="16">IF(T19="",U18,U18+1)</f>
        <v>0</v>
      </c>
      <c r="V19" s="333"/>
      <c r="W19" s="563"/>
      <c r="X19" s="563"/>
      <c r="Y19" s="563"/>
      <c r="Z19" s="563"/>
      <c r="AA19" s="563"/>
      <c r="AB19" s="563"/>
    </row>
    <row r="20" spans="1:28">
      <c r="A20" s="2" t="s">
        <v>8</v>
      </c>
      <c r="B20" s="2">
        <f t="shared" si="2"/>
        <v>14</v>
      </c>
      <c r="C20" s="40"/>
      <c r="D20" s="40"/>
      <c r="E20" s="40"/>
      <c r="F20" s="74">
        <f t="shared" si="10"/>
        <v>0</v>
      </c>
      <c r="G20" s="89" t="str">
        <f>IF((D20*60+F20)=0,"",ROUND((C20*60)/(D20*60+F20),1))</f>
        <v/>
      </c>
      <c r="H20" s="354"/>
      <c r="I20" s="354"/>
      <c r="J20" s="74">
        <f t="shared" si="11"/>
        <v>0</v>
      </c>
      <c r="K20" s="120"/>
      <c r="L20" s="120"/>
      <c r="M20" s="167">
        <f t="shared" si="12"/>
        <v>0</v>
      </c>
      <c r="N20" s="120"/>
      <c r="O20" s="167">
        <f t="shared" si="13"/>
        <v>0</v>
      </c>
      <c r="P20" s="120"/>
      <c r="Q20" s="167">
        <f t="shared" si="14"/>
        <v>0</v>
      </c>
      <c r="R20" s="120"/>
      <c r="S20" s="167">
        <f t="shared" si="15"/>
        <v>0</v>
      </c>
      <c r="T20" s="120"/>
      <c r="U20" s="167">
        <f t="shared" si="16"/>
        <v>0</v>
      </c>
      <c r="V20" s="333"/>
      <c r="W20" s="563"/>
      <c r="X20" s="563"/>
      <c r="Y20" s="563"/>
      <c r="Z20" s="563"/>
      <c r="AA20" s="563"/>
      <c r="AB20" s="563"/>
    </row>
    <row r="21" spans="1:28">
      <c r="A21" s="2" t="s">
        <v>2</v>
      </c>
      <c r="B21" s="2">
        <f t="shared" si="2"/>
        <v>15</v>
      </c>
      <c r="C21" s="40"/>
      <c r="D21" s="40"/>
      <c r="E21" s="40"/>
      <c r="F21" s="74">
        <f t="shared" si="10"/>
        <v>0</v>
      </c>
      <c r="G21" s="89" t="str">
        <f t="shared" si="0"/>
        <v/>
      </c>
      <c r="H21" s="354"/>
      <c r="I21" s="354"/>
      <c r="J21" s="74">
        <f t="shared" si="11"/>
        <v>0</v>
      </c>
      <c r="K21" s="120"/>
      <c r="L21" s="120"/>
      <c r="M21" s="167">
        <f t="shared" si="12"/>
        <v>0</v>
      </c>
      <c r="N21" s="120"/>
      <c r="O21" s="167">
        <f t="shared" si="13"/>
        <v>0</v>
      </c>
      <c r="P21" s="120"/>
      <c r="Q21" s="167">
        <f t="shared" si="14"/>
        <v>0</v>
      </c>
      <c r="R21" s="120"/>
      <c r="S21" s="167">
        <f t="shared" si="15"/>
        <v>0</v>
      </c>
      <c r="T21" s="120"/>
      <c r="U21" s="167">
        <f t="shared" si="16"/>
        <v>0</v>
      </c>
      <c r="V21" s="333"/>
      <c r="W21" s="563"/>
      <c r="X21" s="563"/>
      <c r="Y21" s="563"/>
      <c r="Z21" s="563"/>
      <c r="AA21" s="563"/>
      <c r="AB21" s="563"/>
    </row>
    <row r="22" spans="1:28">
      <c r="A22" s="2" t="s">
        <v>3</v>
      </c>
      <c r="B22" s="2">
        <f t="shared" si="2"/>
        <v>16</v>
      </c>
      <c r="C22" s="40"/>
      <c r="D22" s="40"/>
      <c r="E22" s="40"/>
      <c r="F22" s="74">
        <f t="shared" si="10"/>
        <v>0</v>
      </c>
      <c r="G22" s="89" t="str">
        <f t="shared" si="0"/>
        <v/>
      </c>
      <c r="H22" s="354"/>
      <c r="I22" s="354"/>
      <c r="J22" s="74">
        <f t="shared" si="11"/>
        <v>0</v>
      </c>
      <c r="K22" s="120"/>
      <c r="L22" s="120"/>
      <c r="M22" s="167">
        <f t="shared" si="12"/>
        <v>0</v>
      </c>
      <c r="N22" s="120"/>
      <c r="O22" s="167">
        <f t="shared" si="13"/>
        <v>0</v>
      </c>
      <c r="P22" s="120"/>
      <c r="Q22" s="167">
        <f t="shared" si="14"/>
        <v>0</v>
      </c>
      <c r="R22" s="120"/>
      <c r="S22" s="167">
        <f t="shared" si="15"/>
        <v>0</v>
      </c>
      <c r="T22" s="120"/>
      <c r="U22" s="167">
        <f t="shared" si="16"/>
        <v>0</v>
      </c>
      <c r="V22" s="333"/>
      <c r="W22" s="563"/>
      <c r="X22" s="563"/>
      <c r="Y22" s="563"/>
      <c r="Z22" s="563"/>
      <c r="AA22" s="563"/>
      <c r="AB22" s="563"/>
    </row>
    <row r="23" spans="1:28">
      <c r="A23" s="83" t="s">
        <v>4</v>
      </c>
      <c r="B23" s="83">
        <f>B22+1</f>
        <v>17</v>
      </c>
      <c r="C23" s="40"/>
      <c r="D23" s="40"/>
      <c r="E23" s="40"/>
      <c r="F23" s="74">
        <f t="shared" si="10"/>
        <v>0</v>
      </c>
      <c r="G23" s="89" t="str">
        <f t="shared" si="0"/>
        <v/>
      </c>
      <c r="H23" s="354"/>
      <c r="I23" s="354"/>
      <c r="J23" s="74">
        <f t="shared" si="11"/>
        <v>0</v>
      </c>
      <c r="K23" s="120"/>
      <c r="L23" s="120"/>
      <c r="M23" s="167">
        <f t="shared" si="12"/>
        <v>0</v>
      </c>
      <c r="N23" s="120"/>
      <c r="O23" s="167">
        <f t="shared" si="13"/>
        <v>0</v>
      </c>
      <c r="P23" s="120"/>
      <c r="Q23" s="167">
        <f t="shared" si="14"/>
        <v>0</v>
      </c>
      <c r="R23" s="120"/>
      <c r="S23" s="167">
        <f t="shared" si="15"/>
        <v>0</v>
      </c>
      <c r="T23" s="120"/>
      <c r="U23" s="167">
        <f t="shared" si="16"/>
        <v>0</v>
      </c>
      <c r="V23" s="333"/>
      <c r="W23" s="563"/>
      <c r="X23" s="563"/>
      <c r="Y23" s="563"/>
      <c r="Z23" s="563"/>
      <c r="AA23" s="563"/>
      <c r="AB23" s="563"/>
    </row>
    <row r="24" spans="1:28">
      <c r="A24" s="74" t="s">
        <v>5</v>
      </c>
      <c r="B24" s="74">
        <f>B23+1</f>
        <v>18</v>
      </c>
      <c r="C24" s="40"/>
      <c r="D24" s="40"/>
      <c r="E24" s="40"/>
      <c r="F24" s="74">
        <f t="shared" si="10"/>
        <v>0</v>
      </c>
      <c r="G24" s="89" t="str">
        <f t="shared" si="0"/>
        <v/>
      </c>
      <c r="H24" s="354"/>
      <c r="I24" s="354"/>
      <c r="J24" s="74">
        <f t="shared" si="11"/>
        <v>0</v>
      </c>
      <c r="K24" s="120"/>
      <c r="L24" s="120"/>
      <c r="M24" s="167">
        <f t="shared" si="12"/>
        <v>0</v>
      </c>
      <c r="N24" s="120"/>
      <c r="O24" s="167">
        <f t="shared" si="13"/>
        <v>0</v>
      </c>
      <c r="P24" s="120"/>
      <c r="Q24" s="167">
        <f t="shared" si="14"/>
        <v>0</v>
      </c>
      <c r="R24" s="120"/>
      <c r="S24" s="167">
        <f t="shared" si="15"/>
        <v>0</v>
      </c>
      <c r="T24" s="120"/>
      <c r="U24" s="167">
        <f t="shared" si="16"/>
        <v>0</v>
      </c>
      <c r="V24" s="333"/>
      <c r="W24" s="598" t="s">
        <v>240</v>
      </c>
      <c r="X24" s="598"/>
      <c r="Y24" s="598"/>
      <c r="Z24" s="598"/>
      <c r="AA24" s="598"/>
      <c r="AB24" s="598"/>
    </row>
    <row r="25" spans="1:28">
      <c r="A25" s="479" t="s">
        <v>72</v>
      </c>
      <c r="B25" s="480"/>
      <c r="C25" s="13">
        <f>SUM(C18:C24)</f>
        <v>0</v>
      </c>
      <c r="D25" s="13">
        <f>SUM(D18:D24)+ROUNDDOWN(F25/60,0)</f>
        <v>0</v>
      </c>
      <c r="E25" s="13">
        <f>F25-60*ROUNDDOWN(F25/60,0)</f>
        <v>0</v>
      </c>
      <c r="F25" s="135">
        <f>SUM(F18:F24)</f>
        <v>0</v>
      </c>
      <c r="G25" s="52">
        <f>IF((D25*60+E25)=0,0,ROUND((C25*60)/(D25*60+E25),1))</f>
        <v>0</v>
      </c>
      <c r="H25" s="13">
        <f>SUM(H18:H24)+ROUNDDOWN(J25/60,0)</f>
        <v>0</v>
      </c>
      <c r="I25" s="13">
        <f>J25-60*ROUNDDOWN(J25/60,0)</f>
        <v>0</v>
      </c>
      <c r="J25" s="135">
        <f>SUM(J18:J24)</f>
        <v>0</v>
      </c>
      <c r="K25" s="27">
        <f>SUM(K18:K24)</f>
        <v>0</v>
      </c>
      <c r="L25" s="27">
        <f>IF(SUM(L18:L24)=0,0,ROUND(AVERAGE(L18:L24),0))</f>
        <v>0</v>
      </c>
      <c r="M25" s="168">
        <f>IF(M24=0,0,1)</f>
        <v>0</v>
      </c>
      <c r="N25" s="27">
        <f>IF(SUM(N18:N24)=0,0,ROUND(AVERAGE(N18:N24),0))</f>
        <v>0</v>
      </c>
      <c r="O25" s="168">
        <f>IF(O24=0,0,1)</f>
        <v>0</v>
      </c>
      <c r="P25" s="27">
        <f>IF(SUM(P18:P24)=0,0,ROUND(AVERAGE(P18:P24),0))</f>
        <v>0</v>
      </c>
      <c r="Q25" s="168">
        <f>IF(Q24=0,0,1)</f>
        <v>0</v>
      </c>
      <c r="R25" s="27">
        <f>IF(SUM(R18:R24)=0,0,ROUND(AVERAGE(R18:R24),0))</f>
        <v>0</v>
      </c>
      <c r="S25" s="168">
        <f>IF(S24=0,0,1)</f>
        <v>0</v>
      </c>
      <c r="T25" s="27">
        <f>IF(SUM(T18:T24)=0,0,ROUND(AVERAGE(T18:T24),0))</f>
        <v>0</v>
      </c>
      <c r="U25" s="168">
        <f>IF(U24=0,0,1)</f>
        <v>0</v>
      </c>
      <c r="V25" s="320"/>
      <c r="W25" s="571"/>
      <c r="X25" s="571"/>
      <c r="Y25" s="571"/>
      <c r="Z25" s="571"/>
      <c r="AA25" s="571"/>
      <c r="AB25" s="571"/>
    </row>
    <row r="26" spans="1:28" s="5" customFormat="1">
      <c r="A26" s="21" t="s">
        <v>6</v>
      </c>
      <c r="B26" s="22">
        <f>B24+1</f>
        <v>19</v>
      </c>
      <c r="C26" s="40"/>
      <c r="D26" s="40"/>
      <c r="E26" s="40"/>
      <c r="F26" s="74">
        <f t="shared" ref="F26:F38" si="17">E26</f>
        <v>0</v>
      </c>
      <c r="G26" s="89" t="str">
        <f t="shared" ref="G26:G38" si="18">IF((D26*60+F26)=0,"",ROUND((C26*60)/(D26*60+F26),1))</f>
        <v/>
      </c>
      <c r="H26" s="354"/>
      <c r="I26" s="354"/>
      <c r="J26" s="74">
        <f>I26</f>
        <v>0</v>
      </c>
      <c r="K26" s="120"/>
      <c r="L26" s="120"/>
      <c r="M26" s="167">
        <f>IF(L26="",0,1)</f>
        <v>0</v>
      </c>
      <c r="N26" s="120"/>
      <c r="O26" s="167">
        <f>IF(N26="",0,1)</f>
        <v>0</v>
      </c>
      <c r="P26" s="120"/>
      <c r="Q26" s="167">
        <f>IF(P26="",0,1)</f>
        <v>0</v>
      </c>
      <c r="R26" s="120"/>
      <c r="S26" s="167">
        <f>IF(R26="",0,1)</f>
        <v>0</v>
      </c>
      <c r="T26" s="120"/>
      <c r="U26" s="167">
        <f>IF(T26="",0,1)</f>
        <v>0</v>
      </c>
      <c r="V26" s="333"/>
      <c r="W26" s="563"/>
      <c r="X26" s="563"/>
      <c r="Y26" s="563"/>
      <c r="Z26" s="563"/>
      <c r="AA26" s="563"/>
      <c r="AB26" s="563"/>
    </row>
    <row r="27" spans="1:28" s="5" customFormat="1">
      <c r="A27" s="21" t="s">
        <v>7</v>
      </c>
      <c r="B27" s="22">
        <f t="shared" ref="B27:B32" si="19">B26+1</f>
        <v>20</v>
      </c>
      <c r="C27" s="40"/>
      <c r="D27" s="40"/>
      <c r="E27" s="40"/>
      <c r="F27" s="74">
        <f t="shared" si="17"/>
        <v>0</v>
      </c>
      <c r="G27" s="89" t="str">
        <f t="shared" si="18"/>
        <v/>
      </c>
      <c r="H27" s="354"/>
      <c r="I27" s="354"/>
      <c r="J27" s="74">
        <f t="shared" ref="J27:J32" si="20">I27</f>
        <v>0</v>
      </c>
      <c r="K27" s="120"/>
      <c r="L27" s="120"/>
      <c r="M27" s="167">
        <f t="shared" ref="M27:M32" si="21">IF(L27="",M26,M26+1)</f>
        <v>0</v>
      </c>
      <c r="N27" s="120"/>
      <c r="O27" s="167">
        <f t="shared" ref="O27:O32" si="22">IF(N27="",O26,O26+1)</f>
        <v>0</v>
      </c>
      <c r="P27" s="120"/>
      <c r="Q27" s="167">
        <f t="shared" ref="Q27:Q32" si="23">IF(P27="",Q26,Q26+1)</f>
        <v>0</v>
      </c>
      <c r="R27" s="120"/>
      <c r="S27" s="167">
        <f t="shared" ref="S27:S32" si="24">IF(R27="",S26,S26+1)</f>
        <v>0</v>
      </c>
      <c r="T27" s="120"/>
      <c r="U27" s="167">
        <f t="shared" ref="U27:U32" si="25">IF(T27="",U26,U26+1)</f>
        <v>0</v>
      </c>
      <c r="V27" s="333"/>
      <c r="W27" s="563"/>
      <c r="X27" s="563"/>
      <c r="Y27" s="563"/>
      <c r="Z27" s="563"/>
      <c r="AA27" s="563"/>
      <c r="AB27" s="563"/>
    </row>
    <row r="28" spans="1:28" s="5" customFormat="1">
      <c r="A28" s="21" t="s">
        <v>8</v>
      </c>
      <c r="B28" s="22">
        <f t="shared" si="19"/>
        <v>21</v>
      </c>
      <c r="C28" s="40"/>
      <c r="D28" s="40"/>
      <c r="E28" s="40"/>
      <c r="F28" s="74">
        <f t="shared" si="17"/>
        <v>0</v>
      </c>
      <c r="G28" s="89" t="str">
        <f t="shared" si="18"/>
        <v/>
      </c>
      <c r="H28" s="354"/>
      <c r="I28" s="354"/>
      <c r="J28" s="74">
        <f t="shared" si="20"/>
        <v>0</v>
      </c>
      <c r="K28" s="120"/>
      <c r="L28" s="120"/>
      <c r="M28" s="167">
        <f t="shared" si="21"/>
        <v>0</v>
      </c>
      <c r="N28" s="120"/>
      <c r="O28" s="167">
        <f t="shared" si="22"/>
        <v>0</v>
      </c>
      <c r="P28" s="120"/>
      <c r="Q28" s="167">
        <f t="shared" si="23"/>
        <v>0</v>
      </c>
      <c r="R28" s="120"/>
      <c r="S28" s="167">
        <f t="shared" si="24"/>
        <v>0</v>
      </c>
      <c r="T28" s="120"/>
      <c r="U28" s="167">
        <f t="shared" si="25"/>
        <v>0</v>
      </c>
      <c r="V28" s="333"/>
      <c r="W28" s="563"/>
      <c r="X28" s="563"/>
      <c r="Y28" s="563"/>
      <c r="Z28" s="563"/>
      <c r="AA28" s="563"/>
      <c r="AB28" s="563"/>
    </row>
    <row r="29" spans="1:28" s="5" customFormat="1">
      <c r="A29" s="21" t="s">
        <v>2</v>
      </c>
      <c r="B29" s="22">
        <f t="shared" si="19"/>
        <v>22</v>
      </c>
      <c r="C29" s="40"/>
      <c r="D29" s="40"/>
      <c r="E29" s="40"/>
      <c r="F29" s="74">
        <f t="shared" si="17"/>
        <v>0</v>
      </c>
      <c r="G29" s="89" t="str">
        <f t="shared" si="18"/>
        <v/>
      </c>
      <c r="H29" s="354"/>
      <c r="I29" s="354"/>
      <c r="J29" s="74">
        <f t="shared" si="20"/>
        <v>0</v>
      </c>
      <c r="K29" s="120"/>
      <c r="L29" s="120"/>
      <c r="M29" s="167">
        <f t="shared" si="21"/>
        <v>0</v>
      </c>
      <c r="N29" s="120"/>
      <c r="O29" s="167">
        <f t="shared" si="22"/>
        <v>0</v>
      </c>
      <c r="P29" s="120"/>
      <c r="Q29" s="167">
        <f t="shared" si="23"/>
        <v>0</v>
      </c>
      <c r="R29" s="120"/>
      <c r="S29" s="167">
        <f t="shared" si="24"/>
        <v>0</v>
      </c>
      <c r="T29" s="120"/>
      <c r="U29" s="167">
        <f t="shared" si="25"/>
        <v>0</v>
      </c>
      <c r="V29" s="333"/>
      <c r="W29" s="563"/>
      <c r="X29" s="563"/>
      <c r="Y29" s="563"/>
      <c r="Z29" s="563"/>
      <c r="AA29" s="563"/>
      <c r="AB29" s="563"/>
    </row>
    <row r="30" spans="1:28" s="5" customFormat="1">
      <c r="A30" s="21" t="s">
        <v>3</v>
      </c>
      <c r="B30" s="22">
        <f t="shared" si="19"/>
        <v>23</v>
      </c>
      <c r="C30" s="40"/>
      <c r="D30" s="40"/>
      <c r="E30" s="40"/>
      <c r="F30" s="74">
        <f t="shared" si="17"/>
        <v>0</v>
      </c>
      <c r="G30" s="89" t="str">
        <f t="shared" si="18"/>
        <v/>
      </c>
      <c r="H30" s="354"/>
      <c r="I30" s="354"/>
      <c r="J30" s="74">
        <f t="shared" si="20"/>
        <v>0</v>
      </c>
      <c r="K30" s="120"/>
      <c r="L30" s="120"/>
      <c r="M30" s="167">
        <f t="shared" si="21"/>
        <v>0</v>
      </c>
      <c r="N30" s="120"/>
      <c r="O30" s="167">
        <f t="shared" si="22"/>
        <v>0</v>
      </c>
      <c r="P30" s="120"/>
      <c r="Q30" s="167">
        <f t="shared" si="23"/>
        <v>0</v>
      </c>
      <c r="R30" s="120"/>
      <c r="S30" s="167">
        <f t="shared" si="24"/>
        <v>0</v>
      </c>
      <c r="T30" s="120"/>
      <c r="U30" s="167">
        <f t="shared" si="25"/>
        <v>0</v>
      </c>
      <c r="V30" s="333"/>
      <c r="W30" s="563"/>
      <c r="X30" s="563"/>
      <c r="Y30" s="563"/>
      <c r="Z30" s="563"/>
      <c r="AA30" s="563"/>
      <c r="AB30" s="563"/>
    </row>
    <row r="31" spans="1:28" s="5" customFormat="1">
      <c r="A31" s="21" t="s">
        <v>4</v>
      </c>
      <c r="B31" s="22">
        <f t="shared" si="19"/>
        <v>24</v>
      </c>
      <c r="C31" s="40"/>
      <c r="D31" s="40"/>
      <c r="E31" s="40"/>
      <c r="F31" s="74">
        <f t="shared" si="17"/>
        <v>0</v>
      </c>
      <c r="G31" s="89" t="str">
        <f t="shared" si="18"/>
        <v/>
      </c>
      <c r="H31" s="354"/>
      <c r="I31" s="354"/>
      <c r="J31" s="74">
        <f t="shared" si="20"/>
        <v>0</v>
      </c>
      <c r="K31" s="120"/>
      <c r="L31" s="120"/>
      <c r="M31" s="167">
        <f t="shared" si="21"/>
        <v>0</v>
      </c>
      <c r="N31" s="120"/>
      <c r="O31" s="167">
        <f t="shared" si="22"/>
        <v>0</v>
      </c>
      <c r="P31" s="120"/>
      <c r="Q31" s="167">
        <f t="shared" si="23"/>
        <v>0</v>
      </c>
      <c r="R31" s="120"/>
      <c r="S31" s="167">
        <f t="shared" si="24"/>
        <v>0</v>
      </c>
      <c r="T31" s="120"/>
      <c r="U31" s="167">
        <f t="shared" si="25"/>
        <v>0</v>
      </c>
      <c r="V31" s="333"/>
      <c r="W31" s="563"/>
      <c r="X31" s="563"/>
      <c r="Y31" s="563"/>
      <c r="Z31" s="563"/>
      <c r="AA31" s="563"/>
      <c r="AB31" s="563"/>
    </row>
    <row r="32" spans="1:28" s="5" customFormat="1">
      <c r="A32" s="21" t="s">
        <v>5</v>
      </c>
      <c r="B32" s="22">
        <f t="shared" si="19"/>
        <v>25</v>
      </c>
      <c r="C32" s="40"/>
      <c r="D32" s="40"/>
      <c r="E32" s="40"/>
      <c r="F32" s="74">
        <f t="shared" si="17"/>
        <v>0</v>
      </c>
      <c r="G32" s="89" t="str">
        <f t="shared" si="18"/>
        <v/>
      </c>
      <c r="H32" s="354"/>
      <c r="I32" s="354"/>
      <c r="J32" s="74">
        <f t="shared" si="20"/>
        <v>0</v>
      </c>
      <c r="K32" s="120"/>
      <c r="L32" s="120"/>
      <c r="M32" s="167">
        <f t="shared" si="21"/>
        <v>0</v>
      </c>
      <c r="N32" s="120"/>
      <c r="O32" s="167">
        <f t="shared" si="22"/>
        <v>0</v>
      </c>
      <c r="P32" s="120"/>
      <c r="Q32" s="167">
        <f t="shared" si="23"/>
        <v>0</v>
      </c>
      <c r="R32" s="120"/>
      <c r="S32" s="167">
        <f t="shared" si="24"/>
        <v>0</v>
      </c>
      <c r="T32" s="120"/>
      <c r="U32" s="167">
        <f t="shared" si="25"/>
        <v>0</v>
      </c>
      <c r="V32" s="333"/>
      <c r="W32" s="563"/>
      <c r="X32" s="563"/>
      <c r="Y32" s="563"/>
      <c r="Z32" s="563"/>
      <c r="AA32" s="563"/>
      <c r="AB32" s="563"/>
    </row>
    <row r="33" spans="1:30" s="5" customFormat="1">
      <c r="A33" s="479" t="s">
        <v>73</v>
      </c>
      <c r="B33" s="480"/>
      <c r="C33" s="13">
        <f>SUM(C26:C32)</f>
        <v>0</v>
      </c>
      <c r="D33" s="13">
        <f>SUM(D26:D32)+ROUNDDOWN(F33/60,0)</f>
        <v>0</v>
      </c>
      <c r="E33" s="13">
        <f>F33-60*ROUNDDOWN(F33/60,0)</f>
        <v>0</v>
      </c>
      <c r="F33" s="135">
        <f>SUM(F26:F32)</f>
        <v>0</v>
      </c>
      <c r="G33" s="52">
        <f>IF((D33*60+E33)=0,0,ROUND((C33*60)/(D33*60+E33),1))</f>
        <v>0</v>
      </c>
      <c r="H33" s="13">
        <f>SUM(H26:H32)+ROUNDDOWN(J33/60,0)</f>
        <v>0</v>
      </c>
      <c r="I33" s="13">
        <f>J33-60*ROUNDDOWN(J33/60,0)</f>
        <v>0</v>
      </c>
      <c r="J33" s="135">
        <f>SUM(J26:J32)</f>
        <v>0</v>
      </c>
      <c r="K33" s="27">
        <f>SUM(K26:K32)</f>
        <v>0</v>
      </c>
      <c r="L33" s="27">
        <f>IF(SUM(L26:L32)=0,0,ROUND(AVERAGE(L26:L32),0))</f>
        <v>0</v>
      </c>
      <c r="M33" s="168">
        <f>IF(M32=0,0,1)</f>
        <v>0</v>
      </c>
      <c r="N33" s="27">
        <f>IF(SUM(N26:N32)=0,0,ROUND(AVERAGE(N26:N32),0))</f>
        <v>0</v>
      </c>
      <c r="O33" s="168">
        <f>IF(O32=0,0,1)</f>
        <v>0</v>
      </c>
      <c r="P33" s="27">
        <f>IF(SUM(P26:P32)=0,0,ROUND(AVERAGE(P26:P32),0))</f>
        <v>0</v>
      </c>
      <c r="Q33" s="168">
        <f>IF(Q32=0,0,1)</f>
        <v>0</v>
      </c>
      <c r="R33" s="27">
        <f>IF(SUM(R26:R32)=0,0,ROUND(AVERAGE(R26:R32),0))</f>
        <v>0</v>
      </c>
      <c r="S33" s="168">
        <f>IF(S32=0,0,1)</f>
        <v>0</v>
      </c>
      <c r="T33" s="27">
        <f>IF(SUM(T26:T32)=0,0,ROUND(AVERAGE(T26:T32),0))</f>
        <v>0</v>
      </c>
      <c r="U33" s="168">
        <f>IF(U32=0,0,1)</f>
        <v>0</v>
      </c>
      <c r="V33" s="320"/>
      <c r="W33" s="571"/>
      <c r="X33" s="571"/>
      <c r="Y33" s="571"/>
      <c r="Z33" s="571"/>
      <c r="AA33" s="571"/>
      <c r="AB33" s="571"/>
    </row>
    <row r="34" spans="1:30" s="5" customFormat="1">
      <c r="A34" s="21" t="s">
        <v>6</v>
      </c>
      <c r="B34" s="22">
        <f>B32+1</f>
        <v>26</v>
      </c>
      <c r="C34" s="40"/>
      <c r="D34" s="40"/>
      <c r="E34" s="40"/>
      <c r="F34" s="74">
        <f t="shared" si="17"/>
        <v>0</v>
      </c>
      <c r="G34" s="89" t="str">
        <f t="shared" si="18"/>
        <v/>
      </c>
      <c r="H34" s="354"/>
      <c r="I34" s="354"/>
      <c r="J34" s="74">
        <f>I34</f>
        <v>0</v>
      </c>
      <c r="K34" s="120"/>
      <c r="L34" s="120"/>
      <c r="M34" s="167">
        <f>IF(L34="",0,1)</f>
        <v>0</v>
      </c>
      <c r="N34" s="120"/>
      <c r="O34" s="167">
        <f>IF(N34="",0,1)</f>
        <v>0</v>
      </c>
      <c r="P34" s="120"/>
      <c r="Q34" s="167">
        <f>IF(P34="",0,1)</f>
        <v>0</v>
      </c>
      <c r="R34" s="120"/>
      <c r="S34" s="167">
        <f>IF(R34="",0,1)</f>
        <v>0</v>
      </c>
      <c r="T34" s="120"/>
      <c r="U34" s="167">
        <f>IF(T34="",0,1)</f>
        <v>0</v>
      </c>
      <c r="V34" s="186"/>
      <c r="W34" s="531"/>
      <c r="X34" s="532"/>
      <c r="Y34" s="532"/>
      <c r="Z34" s="532"/>
      <c r="AA34" s="532"/>
      <c r="AB34" s="533"/>
    </row>
    <row r="35" spans="1:30" s="5" customFormat="1">
      <c r="A35" s="21" t="s">
        <v>7</v>
      </c>
      <c r="B35" s="22">
        <f>B34+1</f>
        <v>27</v>
      </c>
      <c r="C35" s="40"/>
      <c r="D35" s="40"/>
      <c r="E35" s="40"/>
      <c r="F35" s="74">
        <f t="shared" si="17"/>
        <v>0</v>
      </c>
      <c r="G35" s="89" t="str">
        <f t="shared" si="18"/>
        <v/>
      </c>
      <c r="H35" s="354"/>
      <c r="I35" s="354"/>
      <c r="J35" s="74">
        <f t="shared" ref="J35:J38" si="26">I35</f>
        <v>0</v>
      </c>
      <c r="K35" s="120"/>
      <c r="L35" s="120"/>
      <c r="M35" s="167">
        <f>IF(L35="",M34,M34+1)</f>
        <v>0</v>
      </c>
      <c r="N35" s="120"/>
      <c r="O35" s="167">
        <f t="shared" ref="O35:U38" si="27">IF(N35="",O34,O34+1)</f>
        <v>0</v>
      </c>
      <c r="P35" s="120"/>
      <c r="Q35" s="167">
        <f t="shared" si="27"/>
        <v>0</v>
      </c>
      <c r="R35" s="120"/>
      <c r="S35" s="167">
        <f t="shared" si="27"/>
        <v>0</v>
      </c>
      <c r="T35" s="120"/>
      <c r="U35" s="167">
        <f t="shared" si="27"/>
        <v>0</v>
      </c>
      <c r="V35" s="186"/>
      <c r="W35" s="531"/>
      <c r="X35" s="532"/>
      <c r="Y35" s="532"/>
      <c r="Z35" s="532"/>
      <c r="AA35" s="532"/>
      <c r="AB35" s="533"/>
    </row>
    <row r="36" spans="1:30" s="5" customFormat="1">
      <c r="A36" s="21" t="s">
        <v>8</v>
      </c>
      <c r="B36" s="22">
        <f>B35+1</f>
        <v>28</v>
      </c>
      <c r="C36" s="40"/>
      <c r="D36" s="40"/>
      <c r="E36" s="40"/>
      <c r="F36" s="74">
        <f t="shared" si="17"/>
        <v>0</v>
      </c>
      <c r="G36" s="89" t="str">
        <f t="shared" si="18"/>
        <v/>
      </c>
      <c r="H36" s="354"/>
      <c r="I36" s="354"/>
      <c r="J36" s="74">
        <f t="shared" si="26"/>
        <v>0</v>
      </c>
      <c r="K36" s="120"/>
      <c r="L36" s="120"/>
      <c r="M36" s="167">
        <f>IF(L36="",M35,M35+1)</f>
        <v>0</v>
      </c>
      <c r="N36" s="120"/>
      <c r="O36" s="167">
        <f t="shared" si="27"/>
        <v>0</v>
      </c>
      <c r="P36" s="120"/>
      <c r="Q36" s="167">
        <f t="shared" si="27"/>
        <v>0</v>
      </c>
      <c r="R36" s="120"/>
      <c r="S36" s="167">
        <f t="shared" si="27"/>
        <v>0</v>
      </c>
      <c r="T36" s="120"/>
      <c r="U36" s="167">
        <f t="shared" si="27"/>
        <v>0</v>
      </c>
      <c r="V36" s="186"/>
      <c r="W36" s="531"/>
      <c r="X36" s="532"/>
      <c r="Y36" s="532"/>
      <c r="Z36" s="532"/>
      <c r="AA36" s="532"/>
      <c r="AB36" s="533"/>
    </row>
    <row r="37" spans="1:30" s="5" customFormat="1">
      <c r="A37" s="21" t="s">
        <v>2</v>
      </c>
      <c r="B37" s="22">
        <f>B36+1</f>
        <v>29</v>
      </c>
      <c r="C37" s="40"/>
      <c r="D37" s="40"/>
      <c r="E37" s="40"/>
      <c r="F37" s="74">
        <f t="shared" si="17"/>
        <v>0</v>
      </c>
      <c r="G37" s="89" t="str">
        <f t="shared" si="18"/>
        <v/>
      </c>
      <c r="H37" s="354"/>
      <c r="I37" s="354"/>
      <c r="J37" s="74">
        <f t="shared" si="26"/>
        <v>0</v>
      </c>
      <c r="K37" s="120"/>
      <c r="L37" s="120"/>
      <c r="M37" s="167">
        <f>IF(L37="",M36,M36+1)</f>
        <v>0</v>
      </c>
      <c r="N37" s="120"/>
      <c r="O37" s="167">
        <f t="shared" si="27"/>
        <v>0</v>
      </c>
      <c r="P37" s="120"/>
      <c r="Q37" s="167">
        <f t="shared" si="27"/>
        <v>0</v>
      </c>
      <c r="R37" s="120"/>
      <c r="S37" s="167">
        <f t="shared" si="27"/>
        <v>0</v>
      </c>
      <c r="T37" s="120"/>
      <c r="U37" s="167">
        <f t="shared" si="27"/>
        <v>0</v>
      </c>
      <c r="V37" s="186"/>
      <c r="W37" s="531"/>
      <c r="X37" s="532"/>
      <c r="Y37" s="532"/>
      <c r="Z37" s="532"/>
      <c r="AA37" s="532"/>
      <c r="AB37" s="533"/>
    </row>
    <row r="38" spans="1:30" s="5" customFormat="1">
      <c r="A38" s="21" t="s">
        <v>3</v>
      </c>
      <c r="B38" s="22">
        <f>B37+1</f>
        <v>30</v>
      </c>
      <c r="C38" s="40"/>
      <c r="D38" s="40"/>
      <c r="E38" s="40"/>
      <c r="F38" s="74">
        <f t="shared" si="17"/>
        <v>0</v>
      </c>
      <c r="G38" s="89" t="str">
        <f t="shared" si="18"/>
        <v/>
      </c>
      <c r="H38" s="354"/>
      <c r="I38" s="354"/>
      <c r="J38" s="74">
        <f t="shared" si="26"/>
        <v>0</v>
      </c>
      <c r="K38" s="120"/>
      <c r="L38" s="120"/>
      <c r="M38" s="167">
        <f>IF(L38="",M37,M37+1)</f>
        <v>0</v>
      </c>
      <c r="N38" s="120"/>
      <c r="O38" s="167">
        <f t="shared" si="27"/>
        <v>0</v>
      </c>
      <c r="P38" s="120"/>
      <c r="Q38" s="167">
        <f t="shared" si="27"/>
        <v>0</v>
      </c>
      <c r="R38" s="120"/>
      <c r="S38" s="167">
        <f t="shared" si="27"/>
        <v>0</v>
      </c>
      <c r="T38" s="120"/>
      <c r="U38" s="167">
        <f t="shared" si="27"/>
        <v>0</v>
      </c>
      <c r="V38" s="186"/>
      <c r="W38" s="531"/>
      <c r="X38" s="532"/>
      <c r="Y38" s="532"/>
      <c r="Z38" s="532"/>
      <c r="AA38" s="532"/>
      <c r="AB38" s="533"/>
    </row>
    <row r="39" spans="1:30" s="5" customFormat="1">
      <c r="A39" s="526" t="s">
        <v>24</v>
      </c>
      <c r="B39" s="527"/>
      <c r="C39" s="13">
        <f>SUM(C34:C38)</f>
        <v>0</v>
      </c>
      <c r="D39" s="13">
        <f>SUM(D34:D38)+ROUNDDOWN(F39/60,0)</f>
        <v>0</v>
      </c>
      <c r="E39" s="13">
        <f>F39-60*ROUNDDOWN(F39/60,0)</f>
        <v>0</v>
      </c>
      <c r="F39" s="135">
        <f>SUM(F34:F38)</f>
        <v>0</v>
      </c>
      <c r="G39" s="52">
        <f>IF((D39*60+E39)=0,0,ROUND((C39*60)/(D39*60+E39),1))</f>
        <v>0</v>
      </c>
      <c r="H39" s="13">
        <f>SUM(H34:H38)+ROUNDDOWN(J39/60,0)</f>
        <v>0</v>
      </c>
      <c r="I39" s="13">
        <f>J39-60*ROUNDDOWN(J39/60,0)</f>
        <v>0</v>
      </c>
      <c r="J39" s="135">
        <f>SUM(J34:J38)</f>
        <v>0</v>
      </c>
      <c r="K39" s="27">
        <f>SUM(K34:K38)</f>
        <v>0</v>
      </c>
      <c r="L39" s="27">
        <f>IF(SUM(L34:L38)=0,0,ROUND(AVERAGE(L34:L38),0))</f>
        <v>0</v>
      </c>
      <c r="M39" s="168">
        <f>IF(M38=0,0,1)</f>
        <v>0</v>
      </c>
      <c r="N39" s="27">
        <f>IF(SUM(N34:N38)=0,0,ROUND(AVERAGE(N34:N38),0))</f>
        <v>0</v>
      </c>
      <c r="O39" s="168">
        <f>IF(O38=0,0,1)</f>
        <v>0</v>
      </c>
      <c r="P39" s="27">
        <f>IF(SUM(P34:P38)=0,0,ROUND(AVERAGE(P34:P38),0))</f>
        <v>0</v>
      </c>
      <c r="Q39" s="168">
        <f>IF(Q38=0,0,1)</f>
        <v>0</v>
      </c>
      <c r="R39" s="27">
        <f>IF(SUM(R34:R38)=0,0,ROUND(AVERAGE(R34:R38),0))</f>
        <v>0</v>
      </c>
      <c r="S39" s="168">
        <f>IF(S38=0,0,1)</f>
        <v>0</v>
      </c>
      <c r="T39" s="27">
        <f>IF(SUM(T34:T38)=0,0,ROUND(AVERAGE(T34:T38),0))</f>
        <v>0</v>
      </c>
      <c r="U39" s="168">
        <f>IF(U38=0,0,1)</f>
        <v>0</v>
      </c>
      <c r="V39" s="246"/>
      <c r="W39" s="489"/>
      <c r="X39" s="490"/>
      <c r="Y39" s="490"/>
      <c r="Z39" s="490"/>
      <c r="AA39" s="490"/>
      <c r="AB39" s="491"/>
    </row>
    <row r="40" spans="1:30">
      <c r="A40" s="475" t="s">
        <v>33</v>
      </c>
      <c r="B40" s="476"/>
      <c r="C40" s="14">
        <f>C8+C17+C25+C33+C39</f>
        <v>0</v>
      </c>
      <c r="D40" s="11">
        <f>D8+D17+D25+D33+D39+ROUNDDOWN(F40/60,0)</f>
        <v>0</v>
      </c>
      <c r="E40" s="11">
        <f>F40-60*ROUNDDOWN(F40/60,0)</f>
        <v>0</v>
      </c>
      <c r="F40" s="137">
        <f>E33+E8+E17+E25+E39</f>
        <v>0</v>
      </c>
      <c r="G40" s="60">
        <f>IF((D40*60+E40)=0,0,ROUND((C40*60)/(D40*60+E40),1))</f>
        <v>0</v>
      </c>
      <c r="H40" s="11">
        <f>H8+H17+H25+H33+H39+ROUNDDOWN(J40/60,0)</f>
        <v>0</v>
      </c>
      <c r="I40" s="11">
        <f>J40-60*ROUNDDOWN(J40/60,0)</f>
        <v>0</v>
      </c>
      <c r="J40" s="137">
        <f>I33+I8+I17+I25+I39</f>
        <v>0</v>
      </c>
      <c r="K40" s="28">
        <f>K33+K8+K17+K25+K39</f>
        <v>0</v>
      </c>
      <c r="L40" s="28" t="str">
        <f>IF(L41=0,"",(L33+L8+L17+L25+L39)/L41)</f>
        <v/>
      </c>
      <c r="M40" s="183"/>
      <c r="N40" s="44" t="str">
        <f>IF(N41=0,"",(N33+N8+N17+N25+N39)/N41)</f>
        <v/>
      </c>
      <c r="O40" s="183"/>
      <c r="P40" s="28" t="str">
        <f>IF(P41=0,"",(P33+P8+P17+P25+P39)/P41)</f>
        <v/>
      </c>
      <c r="Q40" s="183"/>
      <c r="R40" s="28" t="str">
        <f>IF(R41=0,"",(R33+R8+R17+R25+R39)/R41)</f>
        <v/>
      </c>
      <c r="S40" s="183"/>
      <c r="T40" s="28" t="str">
        <f>IF(T41=0,"",(T33+T8+T17+T25+T39)/T41)</f>
        <v/>
      </c>
      <c r="U40" s="183"/>
      <c r="V40" s="29"/>
      <c r="W40" s="30"/>
      <c r="X40" s="2" t="s">
        <v>0</v>
      </c>
      <c r="Y40" s="2" t="s">
        <v>30</v>
      </c>
      <c r="Z40" s="2" t="s">
        <v>16</v>
      </c>
      <c r="AA40" s="2" t="s">
        <v>23</v>
      </c>
      <c r="AB40" s="2" t="s">
        <v>26</v>
      </c>
      <c r="AC40" s="5"/>
    </row>
    <row r="41" spans="1:30" ht="12" customHeight="1">
      <c r="A41" s="477"/>
      <c r="B41" s="477"/>
      <c r="C41" s="2" t="s">
        <v>0</v>
      </c>
      <c r="D41" s="2" t="s">
        <v>15</v>
      </c>
      <c r="E41" s="2" t="s">
        <v>16</v>
      </c>
      <c r="F41" s="74"/>
      <c r="G41" s="22" t="s">
        <v>12</v>
      </c>
      <c r="H41" s="379" t="s">
        <v>15</v>
      </c>
      <c r="I41" s="379" t="s">
        <v>16</v>
      </c>
      <c r="J41" s="22"/>
      <c r="K41" s="37" t="s">
        <v>17</v>
      </c>
      <c r="L41" s="163">
        <f>M8+M17+M25+M33+M39</f>
        <v>0</v>
      </c>
      <c r="M41" s="164"/>
      <c r="N41" s="163">
        <f>O8+O17+O25+O33+O39</f>
        <v>0</v>
      </c>
      <c r="O41" s="164"/>
      <c r="P41" s="163">
        <f>Q8+Q17+Q25+Q33+Q39</f>
        <v>0</v>
      </c>
      <c r="Q41" s="164"/>
      <c r="R41" s="163">
        <f>S8+S17+S25+S33+S39</f>
        <v>0</v>
      </c>
      <c r="S41" s="164"/>
      <c r="T41" s="163">
        <f>U8+U17+U25+U33+U39</f>
        <v>0</v>
      </c>
      <c r="U41" s="129"/>
      <c r="V41" s="215"/>
      <c r="W41" s="220" t="s">
        <v>140</v>
      </c>
      <c r="X41" s="23">
        <f>C40+Mai!X41</f>
        <v>0</v>
      </c>
      <c r="Y41" s="23">
        <f>D40+Mai!Y41+ROUNDDOWN(AC41/60,0)</f>
        <v>0</v>
      </c>
      <c r="Z41" s="12">
        <f>AC41-60*ROUNDDOWN(AC41/60,0)</f>
        <v>0</v>
      </c>
      <c r="AA41" s="12">
        <f>IF((Y41*60+Z41)=0,0,ROUND((X41*60)/(Y41*60+Z41),1))</f>
        <v>0</v>
      </c>
      <c r="AB41" s="23">
        <f>K40+Mai!AB41</f>
        <v>0</v>
      </c>
      <c r="AC41" s="10">
        <f>E40+Mai!Z41</f>
        <v>0</v>
      </c>
    </row>
    <row r="42" spans="1:30" ht="11.45" customHeight="1">
      <c r="A42" s="549" t="s">
        <v>209</v>
      </c>
      <c r="B42" s="549"/>
      <c r="C42" s="48">
        <f>'Décembre 16'!$C$40</f>
        <v>0</v>
      </c>
      <c r="D42" s="49">
        <f>'Décembre 16'!$D$40</f>
        <v>0</v>
      </c>
      <c r="E42" s="49">
        <f>'Décembre 16'!$E$40</f>
        <v>0</v>
      </c>
      <c r="F42" s="148"/>
      <c r="G42" s="50">
        <f t="shared" ref="G42:G47" si="28">IF((D42*60+E42)=0,0,ROUND((C42*60)/(D42*60+E42),1))</f>
        <v>0</v>
      </c>
      <c r="H42" s="380">
        <f>Mai!$H$42</f>
        <v>0</v>
      </c>
      <c r="I42" s="380">
        <f>Mai!$I$42</f>
        <v>0</v>
      </c>
      <c r="J42" s="50"/>
      <c r="K42" s="205">
        <f>'Décembre 16'!$K$40</f>
        <v>0</v>
      </c>
      <c r="L42" s="163"/>
      <c r="M42" s="164"/>
      <c r="N42" s="163"/>
      <c r="O42" s="164"/>
      <c r="P42" s="163"/>
      <c r="Q42" s="164"/>
      <c r="R42" s="163"/>
      <c r="S42" s="164"/>
      <c r="T42" s="163"/>
      <c r="U42" s="129"/>
      <c r="V42" s="219"/>
      <c r="W42" s="337" t="s">
        <v>206</v>
      </c>
      <c r="X42" s="225">
        <f>$C$40+Mai!X42</f>
        <v>0</v>
      </c>
      <c r="Y42" s="223">
        <f>$D$40+Mai!Y42+ROUNDDOWN(AC42/60,0)</f>
        <v>0</v>
      </c>
      <c r="Z42" s="223">
        <f>AC42-60*ROUNDDOWN(AC42/60,0)</f>
        <v>0</v>
      </c>
      <c r="AA42" s="223">
        <f>IF((Y42*60+Z42)=0,0,ROUND((X42*60)/(Y42*60+Z42),1))</f>
        <v>0</v>
      </c>
      <c r="AB42" s="225">
        <f>K40+Mai!AB42</f>
        <v>0</v>
      </c>
      <c r="AC42" s="232">
        <f>E40+Mai!Z42</f>
        <v>0</v>
      </c>
    </row>
    <row r="43" spans="1:30" ht="11.45" customHeight="1">
      <c r="A43" s="564" t="s">
        <v>25</v>
      </c>
      <c r="B43" s="564"/>
      <c r="C43" s="48">
        <f>Janvier!C42</f>
        <v>0</v>
      </c>
      <c r="D43" s="48">
        <f>Janvier!D42</f>
        <v>0</v>
      </c>
      <c r="E43" s="48">
        <f>Janvier!E42</f>
        <v>0</v>
      </c>
      <c r="F43" s="138"/>
      <c r="G43" s="47">
        <f t="shared" si="28"/>
        <v>0</v>
      </c>
      <c r="H43" s="379">
        <f>Mai!$H$43</f>
        <v>0</v>
      </c>
      <c r="I43" s="379">
        <f>Mai!$I$43</f>
        <v>0</v>
      </c>
      <c r="J43" s="372"/>
      <c r="K43" s="53">
        <f>Janvier!K42</f>
        <v>0</v>
      </c>
      <c r="V43" s="64"/>
      <c r="W43" s="64"/>
    </row>
    <row r="44" spans="1:30" ht="11.45" customHeight="1">
      <c r="A44" s="564" t="s">
        <v>27</v>
      </c>
      <c r="B44" s="586"/>
      <c r="C44" s="48">
        <f>Février!C38</f>
        <v>0</v>
      </c>
      <c r="D44" s="48">
        <f>Février!D38</f>
        <v>0</v>
      </c>
      <c r="E44" s="48">
        <f>Février!E38</f>
        <v>0</v>
      </c>
      <c r="F44" s="138"/>
      <c r="G44" s="47">
        <f t="shared" si="28"/>
        <v>0</v>
      </c>
      <c r="H44" s="379">
        <f>Mai!$H$44</f>
        <v>0</v>
      </c>
      <c r="I44" s="379">
        <f>Mai!$I$44</f>
        <v>0</v>
      </c>
      <c r="J44" s="372"/>
      <c r="K44" s="53">
        <f>Février!K38</f>
        <v>0</v>
      </c>
      <c r="V44" s="64"/>
      <c r="W44" s="359" t="s">
        <v>238</v>
      </c>
      <c r="X44" s="379" t="s">
        <v>15</v>
      </c>
      <c r="Y44" s="379" t="s">
        <v>16</v>
      </c>
      <c r="Z44" s="357"/>
      <c r="AA44" s="196"/>
      <c r="AB44" s="196"/>
      <c r="AC44" s="68"/>
      <c r="AD44" s="213">
        <f>I40+SUM(I42:I47)</f>
        <v>0</v>
      </c>
    </row>
    <row r="45" spans="1:30" ht="11.45" customHeight="1">
      <c r="A45" s="564" t="s">
        <v>28</v>
      </c>
      <c r="B45" s="564"/>
      <c r="C45" s="54">
        <f>Mars!C41</f>
        <v>0</v>
      </c>
      <c r="D45" s="54">
        <f>Mars!D41</f>
        <v>0</v>
      </c>
      <c r="E45" s="54">
        <f>Mars!E41</f>
        <v>0</v>
      </c>
      <c r="F45" s="138"/>
      <c r="G45" s="47">
        <f t="shared" si="28"/>
        <v>0</v>
      </c>
      <c r="H45" s="379">
        <f>Mai!$H$45</f>
        <v>0</v>
      </c>
      <c r="I45" s="379">
        <f>Mai!$I$45</f>
        <v>0</v>
      </c>
      <c r="J45" s="372"/>
      <c r="K45" s="53">
        <f>Mars!K41</f>
        <v>0</v>
      </c>
      <c r="V45" s="72"/>
      <c r="W45" s="360" t="s">
        <v>140</v>
      </c>
      <c r="X45" s="12">
        <f>H40+SUM(H42:H47)+ROUNDDOWN(AD44/60,0)</f>
        <v>0</v>
      </c>
      <c r="Y45" s="12">
        <f>AD44-60*ROUNDDOWN(AD44/60,0)</f>
        <v>0</v>
      </c>
      <c r="Z45" s="357"/>
      <c r="AA45" s="196"/>
      <c r="AB45" s="196"/>
      <c r="AC45" s="64"/>
      <c r="AD45" s="206">
        <f>I40+SUM(I43:I47)</f>
        <v>0</v>
      </c>
    </row>
    <row r="46" spans="1:30" ht="11.45" customHeight="1">
      <c r="A46" s="564" t="s">
        <v>31</v>
      </c>
      <c r="B46" s="564"/>
      <c r="C46" s="54">
        <f>Avril!C40</f>
        <v>0</v>
      </c>
      <c r="D46" s="54">
        <f>Avril!D40</f>
        <v>0</v>
      </c>
      <c r="E46" s="47">
        <f>Avril!E40</f>
        <v>0</v>
      </c>
      <c r="F46" s="138"/>
      <c r="G46" s="47">
        <f t="shared" si="28"/>
        <v>0</v>
      </c>
      <c r="H46" s="381">
        <f>Mai!$H$46</f>
        <v>0</v>
      </c>
      <c r="I46" s="379">
        <f>Mai!$I$46</f>
        <v>0</v>
      </c>
      <c r="J46" s="372"/>
      <c r="K46" s="53">
        <f>Avril!K40</f>
        <v>0</v>
      </c>
      <c r="V46" s="72"/>
      <c r="W46" s="358" t="s">
        <v>206</v>
      </c>
      <c r="X46" s="373">
        <f>H40+SUM(H43:H47)+ROUNDDOWN(AD45/60,0)</f>
        <v>0</v>
      </c>
      <c r="Y46" s="363">
        <f>AD45-60*ROUNDDOWN(AD45/60,0)</f>
        <v>0</v>
      </c>
    </row>
    <row r="47" spans="1:30" ht="11.45" customHeight="1">
      <c r="A47" s="564" t="s">
        <v>32</v>
      </c>
      <c r="B47" s="564"/>
      <c r="C47" s="54">
        <f>Mai!C40</f>
        <v>0</v>
      </c>
      <c r="D47" s="47">
        <f>Mai!D40</f>
        <v>0</v>
      </c>
      <c r="E47" s="47">
        <f>Mai!E40</f>
        <v>0</v>
      </c>
      <c r="F47" s="138"/>
      <c r="G47" s="47">
        <f t="shared" si="28"/>
        <v>0</v>
      </c>
      <c r="H47" s="379">
        <f>Mai!$H$40</f>
        <v>0</v>
      </c>
      <c r="I47" s="379">
        <f>Mai!$I$40</f>
        <v>0</v>
      </c>
      <c r="J47" s="372"/>
      <c r="K47" s="53">
        <f>Mai!K40</f>
        <v>0</v>
      </c>
      <c r="V47" s="72"/>
      <c r="W47" s="69"/>
      <c r="Y47" s="69"/>
      <c r="Z47" s="69"/>
      <c r="AA47" s="69"/>
      <c r="AB47" s="69"/>
    </row>
    <row r="48" spans="1:30" hidden="1">
      <c r="C48" s="221">
        <f>SUM(C42:C47)+C40</f>
        <v>0</v>
      </c>
      <c r="D48" s="221">
        <f>SUM(D42:D47)+D40</f>
        <v>0</v>
      </c>
      <c r="E48" s="221">
        <f>SUM(E42:E47)+E40</f>
        <v>0</v>
      </c>
      <c r="K48" s="221">
        <f>SUM(K42:K47)+K40</f>
        <v>0</v>
      </c>
    </row>
    <row r="49" spans="3:11" hidden="1">
      <c r="C49" s="221">
        <f>SUM(C43:C47)+C40</f>
        <v>0</v>
      </c>
      <c r="D49" s="221">
        <f>SUM(D43:D47)+D40</f>
        <v>0</v>
      </c>
      <c r="E49" s="221">
        <f>SUM(E43:E47)+E40</f>
        <v>0</v>
      </c>
      <c r="K49" s="221">
        <f>SUM(K43:K47)+K40</f>
        <v>0</v>
      </c>
    </row>
  </sheetData>
  <sheetProtection sheet="1" objects="1" scenarios="1" selectLockedCells="1"/>
  <mergeCells count="63">
    <mergeCell ref="A9:B9"/>
    <mergeCell ref="W12:AB12"/>
    <mergeCell ref="W13:AB13"/>
    <mergeCell ref="W14:AB14"/>
    <mergeCell ref="W5:AB5"/>
    <mergeCell ref="W6:AB6"/>
    <mergeCell ref="W10:AB10"/>
    <mergeCell ref="W11:AB11"/>
    <mergeCell ref="A8:B8"/>
    <mergeCell ref="W9:AB9"/>
    <mergeCell ref="W8:AB8"/>
    <mergeCell ref="E2:E3"/>
    <mergeCell ref="G2:G3"/>
    <mergeCell ref="L2:L3"/>
    <mergeCell ref="N2:N3"/>
    <mergeCell ref="W2:AB3"/>
    <mergeCell ref="H2:I2"/>
    <mergeCell ref="W4:AB4"/>
    <mergeCell ref="A44:B44"/>
    <mergeCell ref="A42:B42"/>
    <mergeCell ref="A40:B40"/>
    <mergeCell ref="A1:AA1"/>
    <mergeCell ref="A2:A3"/>
    <mergeCell ref="B2:B3"/>
    <mergeCell ref="C2:C3"/>
    <mergeCell ref="D2:D3"/>
    <mergeCell ref="V2:V3"/>
    <mergeCell ref="P2:P3"/>
    <mergeCell ref="W24:AB24"/>
    <mergeCell ref="W28:AB28"/>
    <mergeCell ref="W29:AB29"/>
    <mergeCell ref="W30:AB30"/>
    <mergeCell ref="W31:AB31"/>
    <mergeCell ref="A47:B47"/>
    <mergeCell ref="A46:B46"/>
    <mergeCell ref="A17:B17"/>
    <mergeCell ref="A25:B25"/>
    <mergeCell ref="A39:B39"/>
    <mergeCell ref="A41:B41"/>
    <mergeCell ref="A43:B43"/>
    <mergeCell ref="A45:B45"/>
    <mergeCell ref="A33:B33"/>
    <mergeCell ref="W26:AB26"/>
    <mergeCell ref="W20:AB20"/>
    <mergeCell ref="W38:AB38"/>
    <mergeCell ref="W36:AB36"/>
    <mergeCell ref="W37:AB37"/>
    <mergeCell ref="W39:AB39"/>
    <mergeCell ref="W35:AB35"/>
    <mergeCell ref="W15:AB15"/>
    <mergeCell ref="W7:AB7"/>
    <mergeCell ref="W32:AB32"/>
    <mergeCell ref="W33:AB33"/>
    <mergeCell ref="W22:AB22"/>
    <mergeCell ref="W21:AB21"/>
    <mergeCell ref="W18:AB18"/>
    <mergeCell ref="W17:AB17"/>
    <mergeCell ref="W19:AB19"/>
    <mergeCell ref="W23:AB23"/>
    <mergeCell ref="W34:AB34"/>
    <mergeCell ref="W16:AB16"/>
    <mergeCell ref="W27:AB27"/>
    <mergeCell ref="W25:AB25"/>
  </mergeCells>
  <phoneticPr fontId="0" type="noConversion"/>
  <pageMargins left="0" right="0" top="0" bottom="0" header="0" footer="0"/>
  <pageSetup paperSize="9" orientation="landscape" r:id="rId1"/>
  <headerFooter alignWithMargins="0"/>
</worksheet>
</file>

<file path=xl/worksheets/sheet11.xml><?xml version="1.0" encoding="utf-8"?>
<worksheet xmlns="http://schemas.openxmlformats.org/spreadsheetml/2006/main" xmlns:r="http://schemas.openxmlformats.org/officeDocument/2006/relationships">
  <dimension ref="A1:AD51"/>
  <sheetViews>
    <sheetView zoomScale="110" zoomScaleNormal="110" workbookViewId="0">
      <pane ySplit="3" topLeftCell="A7" activePane="bottomLeft" state="frozen"/>
      <selection pane="bottomLeft" activeCell="R16" sqref="R16"/>
    </sheetView>
  </sheetViews>
  <sheetFormatPr baseColWidth="10" defaultRowHeight="12.75"/>
  <cols>
    <col min="1" max="1" width="9.7109375" customWidth="1"/>
    <col min="2" max="2" width="4.85546875" customWidth="1"/>
    <col min="3" max="3" width="6" customWidth="1"/>
    <col min="4" max="4" width="4.28515625" customWidth="1"/>
    <col min="5" max="5" width="3.85546875" customWidth="1"/>
    <col min="6" max="6" width="4.5703125" style="77" hidden="1" customWidth="1"/>
    <col min="7" max="9" width="6.42578125" customWidth="1"/>
    <col min="10" max="10" width="6.42578125" hidden="1" customWidth="1"/>
    <col min="11" max="11" width="6" customWidth="1"/>
    <col min="12" max="12" width="4.140625" customWidth="1"/>
    <col min="13" max="13" width="3.42578125" style="77" hidden="1" customWidth="1"/>
    <col min="14" max="14" width="3.42578125" customWidth="1"/>
    <col min="15" max="15" width="3.42578125" style="77" hidden="1" customWidth="1"/>
    <col min="16" max="16" width="5.7109375" customWidth="1"/>
    <col min="17" max="17" width="3.42578125" style="77" hidden="1" customWidth="1"/>
    <col min="18" max="18" width="3.85546875" customWidth="1"/>
    <col min="19" max="19" width="3.85546875" style="77" hidden="1" customWidth="1"/>
    <col min="20" max="20" width="3.85546875" customWidth="1"/>
    <col min="21" max="21" width="3.85546875" style="77" hidden="1" customWidth="1"/>
    <col min="23" max="23" width="20.28515625" customWidth="1"/>
    <col min="26" max="26" width="9.85546875" customWidth="1"/>
    <col min="27" max="28" width="10.140625" customWidth="1"/>
    <col min="29" max="29" width="11.42578125" hidden="1" customWidth="1"/>
    <col min="30" max="30" width="0" hidden="1" customWidth="1"/>
  </cols>
  <sheetData>
    <row r="1" spans="1:28" ht="18">
      <c r="A1" s="534" t="s">
        <v>211</v>
      </c>
      <c r="B1" s="534"/>
      <c r="C1" s="534"/>
      <c r="D1" s="534"/>
      <c r="E1" s="534"/>
      <c r="F1" s="534"/>
      <c r="G1" s="534"/>
      <c r="H1" s="534"/>
      <c r="I1" s="534"/>
      <c r="J1" s="534"/>
      <c r="K1" s="534"/>
      <c r="L1" s="534"/>
      <c r="M1" s="534"/>
      <c r="N1" s="534"/>
      <c r="O1" s="534"/>
      <c r="P1" s="534"/>
      <c r="Q1" s="534"/>
      <c r="R1" s="534"/>
      <c r="S1" s="534"/>
      <c r="T1" s="534"/>
      <c r="U1" s="534"/>
      <c r="V1" s="534"/>
      <c r="W1" s="534"/>
      <c r="X1" s="534"/>
      <c r="Y1" s="534"/>
      <c r="Z1" s="534"/>
      <c r="AA1" s="534"/>
      <c r="AB1" s="207"/>
    </row>
    <row r="2" spans="1:28" ht="26.25" customHeight="1">
      <c r="A2" s="535" t="s">
        <v>1</v>
      </c>
      <c r="B2" s="535" t="s">
        <v>9</v>
      </c>
      <c r="C2" s="535" t="s">
        <v>0</v>
      </c>
      <c r="D2" s="535" t="s">
        <v>15</v>
      </c>
      <c r="E2" s="535" t="s">
        <v>16</v>
      </c>
      <c r="F2" s="74" t="s">
        <v>16</v>
      </c>
      <c r="G2" s="541" t="s">
        <v>12</v>
      </c>
      <c r="H2" s="522" t="s">
        <v>238</v>
      </c>
      <c r="I2" s="523"/>
      <c r="J2" s="370"/>
      <c r="K2" s="25" t="s">
        <v>17</v>
      </c>
      <c r="L2" s="537" t="s">
        <v>40</v>
      </c>
      <c r="M2" s="140"/>
      <c r="N2" s="537" t="s">
        <v>11</v>
      </c>
      <c r="O2" s="140"/>
      <c r="P2" s="537" t="s">
        <v>22</v>
      </c>
      <c r="Q2" s="140"/>
      <c r="R2" s="25" t="s">
        <v>19</v>
      </c>
      <c r="S2" s="140"/>
      <c r="T2" s="25" t="s">
        <v>19</v>
      </c>
      <c r="U2" s="140"/>
      <c r="V2" s="539" t="s">
        <v>13</v>
      </c>
      <c r="W2" s="597" t="s">
        <v>14</v>
      </c>
      <c r="X2" s="597"/>
      <c r="Y2" s="597"/>
      <c r="Z2" s="597"/>
      <c r="AA2" s="597"/>
      <c r="AB2" s="597"/>
    </row>
    <row r="3" spans="1:28" ht="12.75" customHeight="1">
      <c r="A3" s="536"/>
      <c r="B3" s="536"/>
      <c r="C3" s="536"/>
      <c r="D3" s="536"/>
      <c r="E3" s="536"/>
      <c r="F3" s="74"/>
      <c r="G3" s="542"/>
      <c r="H3" s="369" t="s">
        <v>15</v>
      </c>
      <c r="I3" s="369" t="s">
        <v>16</v>
      </c>
      <c r="J3" s="371"/>
      <c r="K3" s="26" t="s">
        <v>18</v>
      </c>
      <c r="L3" s="538"/>
      <c r="M3" s="141"/>
      <c r="N3" s="538"/>
      <c r="O3" s="141"/>
      <c r="P3" s="538"/>
      <c r="Q3" s="141"/>
      <c r="R3" s="26" t="s">
        <v>20</v>
      </c>
      <c r="S3" s="141"/>
      <c r="T3" s="26" t="s">
        <v>21</v>
      </c>
      <c r="U3" s="141"/>
      <c r="V3" s="540"/>
      <c r="W3" s="597"/>
      <c r="X3" s="597"/>
      <c r="Y3" s="597"/>
      <c r="Z3" s="597"/>
      <c r="AA3" s="597"/>
      <c r="AB3" s="597"/>
    </row>
    <row r="4" spans="1:28" ht="11.45" customHeight="1">
      <c r="A4" s="2" t="s">
        <v>4</v>
      </c>
      <c r="B4" s="2">
        <v>1</v>
      </c>
      <c r="C4" s="40"/>
      <c r="D4" s="40"/>
      <c r="E4" s="40"/>
      <c r="F4" s="74">
        <f>E4</f>
        <v>0</v>
      </c>
      <c r="G4" s="89" t="str">
        <f t="shared" ref="G4:G22" si="0">IF((D4*60+F4)=0,"",ROUND((C4*60)/(D4*60+F4),1))</f>
        <v/>
      </c>
      <c r="H4" s="354"/>
      <c r="I4" s="354"/>
      <c r="J4" s="74">
        <f t="shared" ref="J4:J5" si="1">I4</f>
        <v>0</v>
      </c>
      <c r="K4" s="120"/>
      <c r="L4" s="120"/>
      <c r="M4" s="167">
        <f>IF(L4="",0,1)</f>
        <v>0</v>
      </c>
      <c r="N4" s="120"/>
      <c r="O4" s="167">
        <f>IF(N4="",0,1)</f>
        <v>0</v>
      </c>
      <c r="P4" s="120"/>
      <c r="Q4" s="167">
        <f>IF(P4="",0,1)</f>
        <v>0</v>
      </c>
      <c r="R4" s="120"/>
      <c r="S4" s="167">
        <f>IF(R4="",0,1)</f>
        <v>0</v>
      </c>
      <c r="T4" s="120"/>
      <c r="U4" s="167">
        <f>IF(T4="",0,1)</f>
        <v>0</v>
      </c>
      <c r="V4" s="245"/>
      <c r="W4" s="563"/>
      <c r="X4" s="563"/>
      <c r="Y4" s="563"/>
      <c r="Z4" s="563"/>
      <c r="AA4" s="563"/>
      <c r="AB4" s="563"/>
    </row>
    <row r="5" spans="1:28" ht="11.45" customHeight="1">
      <c r="A5" s="116" t="s">
        <v>5</v>
      </c>
      <c r="B5" s="116">
        <f>B4+1</f>
        <v>2</v>
      </c>
      <c r="C5" s="40"/>
      <c r="D5" s="40"/>
      <c r="E5" s="40"/>
      <c r="F5" s="74">
        <f>E5</f>
        <v>0</v>
      </c>
      <c r="G5" s="89" t="str">
        <f t="shared" si="0"/>
        <v/>
      </c>
      <c r="H5" s="354"/>
      <c r="I5" s="354"/>
      <c r="J5" s="74">
        <f t="shared" si="1"/>
        <v>0</v>
      </c>
      <c r="K5" s="120"/>
      <c r="L5" s="120"/>
      <c r="M5" s="167">
        <f>IF(L5="",M4,M4+1)</f>
        <v>0</v>
      </c>
      <c r="N5" s="120"/>
      <c r="O5" s="167">
        <f>IF(N5="",O4,O4+1)</f>
        <v>0</v>
      </c>
      <c r="P5" s="120"/>
      <c r="Q5" s="167">
        <f>IF(P5="",Q4,Q4+1)</f>
        <v>0</v>
      </c>
      <c r="R5" s="120"/>
      <c r="S5" s="167">
        <f>IF(R5="",S4,S4+1)</f>
        <v>0</v>
      </c>
      <c r="T5" s="120"/>
      <c r="U5" s="167">
        <f>IF(T5="",U4,U4+1)</f>
        <v>0</v>
      </c>
      <c r="V5" s="245"/>
      <c r="W5" s="563"/>
      <c r="X5" s="563"/>
      <c r="Y5" s="563"/>
      <c r="Z5" s="563"/>
      <c r="AA5" s="563"/>
      <c r="AB5" s="563"/>
    </row>
    <row r="6" spans="1:28" ht="11.45" customHeight="1">
      <c r="A6" s="479" t="s">
        <v>10</v>
      </c>
      <c r="B6" s="480"/>
      <c r="C6" s="13">
        <f>SUM(C4:C5)</f>
        <v>0</v>
      </c>
      <c r="D6" s="13">
        <f>SUM(D4:D5)+ROUNDDOWN(F6/60,0)</f>
        <v>0</v>
      </c>
      <c r="E6" s="13">
        <f>F6-60*ROUNDDOWN(F6/60,0)</f>
        <v>0</v>
      </c>
      <c r="F6" s="135">
        <f>SUM(F4:F5)</f>
        <v>0</v>
      </c>
      <c r="G6" s="52">
        <f>IF((D6*60+E6)=0,0,ROUND((C6*60)/(D6*60+E6),1))</f>
        <v>0</v>
      </c>
      <c r="H6" s="13">
        <f>SUM(H4:H5)+ROUNDDOWN(J6/60,0)</f>
        <v>0</v>
      </c>
      <c r="I6" s="13">
        <f>J6-60*ROUNDDOWN(J6/60,0)</f>
        <v>0</v>
      </c>
      <c r="J6" s="135">
        <f>SUM(J4:J5)</f>
        <v>0</v>
      </c>
      <c r="K6" s="27">
        <f>SUM(K4:K5)</f>
        <v>0</v>
      </c>
      <c r="L6" s="27">
        <f>IF(SUM(L4:L5)=0,0,ROUND(AVERAGE(L4:L5),0))</f>
        <v>0</v>
      </c>
      <c r="M6" s="168">
        <f>IF(M5=0,0,1)</f>
        <v>0</v>
      </c>
      <c r="N6" s="27">
        <f>IF(SUM(N4:N5)=0,0,ROUND(AVERAGE(N4:N5),0))</f>
        <v>0</v>
      </c>
      <c r="O6" s="168">
        <f>IF(O5=0,0,1)</f>
        <v>0</v>
      </c>
      <c r="P6" s="27">
        <f>IF(SUM(P4:P5)=0,0,ROUND(AVERAGE(P4:P5),0))</f>
        <v>0</v>
      </c>
      <c r="Q6" s="168">
        <f>IF(Q5=0,0,1)</f>
        <v>0</v>
      </c>
      <c r="R6" s="27">
        <f>IF(SUM(R4:R5)=0,0,ROUND(AVERAGE(R4:R5),0))</f>
        <v>0</v>
      </c>
      <c r="S6" s="168">
        <f>IF(S5=0,0,1)</f>
        <v>0</v>
      </c>
      <c r="T6" s="27">
        <f>IF(SUM(T4:T5)=0,0,ROUND(AVERAGE(T4:T5),0))</f>
        <v>0</v>
      </c>
      <c r="U6" s="168">
        <f>IF(U5=0,0,1)</f>
        <v>0</v>
      </c>
      <c r="V6" s="246"/>
      <c r="W6" s="571"/>
      <c r="X6" s="571"/>
      <c r="Y6" s="571"/>
      <c r="Z6" s="571"/>
      <c r="AA6" s="571"/>
      <c r="AB6" s="571"/>
    </row>
    <row r="7" spans="1:28" ht="11.45" customHeight="1">
      <c r="A7" s="550" t="s">
        <v>74</v>
      </c>
      <c r="B7" s="551"/>
      <c r="C7" s="76">
        <f>C6+Juin!C39</f>
        <v>0</v>
      </c>
      <c r="D7" s="76">
        <f>ROUNDDOWN(F7/60,0)+Juin!D39+D6</f>
        <v>0</v>
      </c>
      <c r="E7" s="76">
        <f>F7-60*ROUNDDOWN(F7/60,0)</f>
        <v>0</v>
      </c>
      <c r="F7" s="136">
        <f>E6+Juin!E39</f>
        <v>0</v>
      </c>
      <c r="G7" s="76">
        <f>IF((D7*60+E7)=0,0,ROUND((C7*60)/(D7*60+E7),1))</f>
        <v>0</v>
      </c>
      <c r="H7" s="76">
        <f>ROUNDDOWN(J7/60,0)+Juin!H39+H6</f>
        <v>0</v>
      </c>
      <c r="I7" s="76">
        <f>J7-60*ROUNDDOWN(J7/60,0)</f>
        <v>0</v>
      </c>
      <c r="J7" s="136">
        <f>I6+Juin!I39</f>
        <v>0</v>
      </c>
      <c r="K7" s="86">
        <f>K6+Juin!K39</f>
        <v>0</v>
      </c>
      <c r="L7" s="86">
        <f>IF(L6=0,Juin!L39,IF(L6+Juin!L39=0,"",ROUND((SUM(L4:L5)+SUM(Juin!L34:'Juin'!L38))/(M5+Juin!M38),0)))</f>
        <v>0</v>
      </c>
      <c r="M7" s="185"/>
      <c r="N7" s="86">
        <f>IF(N6=0,Juin!N39,IF(N6+Juin!N39=0,"",ROUND((SUM(N4:N5)+SUM(Juin!N34:'Juin'!N38))/(O5+Juin!O38),0)))</f>
        <v>0</v>
      </c>
      <c r="O7" s="185"/>
      <c r="P7" s="86">
        <f>IF(P6=0,Juin!P39,IF(P6+Juin!P39=0,"",ROUND((SUM(P4:P5)+SUM(Juin!P34:'Juin'!P38))/(Q5+Juin!Q38),0)))</f>
        <v>0</v>
      </c>
      <c r="Q7" s="185"/>
      <c r="R7" s="86">
        <f>IF(R6=0,Juin!R39,IF(R6+Juin!R39=0,"",ROUND((SUM(R4:R5)+SUM(Juin!R34:'Juin'!R38))/(S5+Juin!S38),0)))</f>
        <v>0</v>
      </c>
      <c r="S7" s="185"/>
      <c r="T7" s="86">
        <f>IF(T6=0,Juin!T39,IF(T6+Juin!T39=0,"",ROUND((SUM(T4:T5)+SUM(Juin!T34:'Juin'!T38))/(U5+Juin!U38),0)))</f>
        <v>0</v>
      </c>
      <c r="U7" s="185"/>
      <c r="V7" s="324"/>
      <c r="W7" s="573"/>
      <c r="X7" s="573"/>
      <c r="Y7" s="573"/>
      <c r="Z7" s="573"/>
      <c r="AA7" s="573"/>
      <c r="AB7" s="573"/>
    </row>
    <row r="8" spans="1:28" ht="11.45" customHeight="1">
      <c r="A8" s="2" t="s">
        <v>6</v>
      </c>
      <c r="B8" s="2">
        <f>B5+1</f>
        <v>3</v>
      </c>
      <c r="C8" s="40"/>
      <c r="D8" s="40"/>
      <c r="E8" s="40"/>
      <c r="F8" s="74">
        <f t="shared" ref="F8:F14" si="2">E8</f>
        <v>0</v>
      </c>
      <c r="G8" s="89" t="str">
        <f t="shared" si="0"/>
        <v/>
      </c>
      <c r="H8" s="354"/>
      <c r="I8" s="354"/>
      <c r="J8" s="74">
        <f>I8</f>
        <v>0</v>
      </c>
      <c r="K8" s="120"/>
      <c r="L8" s="120"/>
      <c r="M8" s="167">
        <f>IF(L8="",0,1)</f>
        <v>0</v>
      </c>
      <c r="N8" s="120"/>
      <c r="O8" s="167">
        <f>IF(N8="",0,1)</f>
        <v>0</v>
      </c>
      <c r="P8" s="120"/>
      <c r="Q8" s="167">
        <f>IF(P8="",0,1)</f>
        <v>0</v>
      </c>
      <c r="R8" s="120"/>
      <c r="S8" s="167">
        <f>IF(R8="",0,1)</f>
        <v>0</v>
      </c>
      <c r="T8" s="120"/>
      <c r="U8" s="167">
        <f>IF(T8="",0,1)</f>
        <v>0</v>
      </c>
      <c r="V8" s="245"/>
      <c r="W8" s="563"/>
      <c r="X8" s="563"/>
      <c r="Y8" s="563"/>
      <c r="Z8" s="563"/>
      <c r="AA8" s="563"/>
      <c r="AB8" s="563"/>
    </row>
    <row r="9" spans="1:28" ht="11.45" customHeight="1">
      <c r="A9" s="83" t="s">
        <v>7</v>
      </c>
      <c r="B9" s="83">
        <f t="shared" ref="B9:B14" si="3">B8+1</f>
        <v>4</v>
      </c>
      <c r="C9" s="40"/>
      <c r="D9" s="40"/>
      <c r="E9" s="40"/>
      <c r="F9" s="74">
        <f t="shared" si="2"/>
        <v>0</v>
      </c>
      <c r="G9" s="89" t="str">
        <f t="shared" si="0"/>
        <v/>
      </c>
      <c r="H9" s="354"/>
      <c r="I9" s="354"/>
      <c r="J9" s="74">
        <f t="shared" ref="J9:J14" si="4">I9</f>
        <v>0</v>
      </c>
      <c r="K9" s="120"/>
      <c r="L9" s="120"/>
      <c r="M9" s="167">
        <f t="shared" ref="M9:M14" si="5">IF(L9="",M8,M8+1)</f>
        <v>0</v>
      </c>
      <c r="N9" s="120"/>
      <c r="O9" s="167">
        <f t="shared" ref="O9:O14" si="6">IF(N9="",O8,O8+1)</f>
        <v>0</v>
      </c>
      <c r="P9" s="120"/>
      <c r="Q9" s="167">
        <f t="shared" ref="Q9:Q14" si="7">IF(P9="",Q8,Q8+1)</f>
        <v>0</v>
      </c>
      <c r="R9" s="120"/>
      <c r="S9" s="167">
        <f t="shared" ref="S9:S14" si="8">IF(R9="",S8,S8+1)</f>
        <v>0</v>
      </c>
      <c r="T9" s="120"/>
      <c r="U9" s="167">
        <f t="shared" ref="U9:U14" si="9">IF(T9="",U8,U8+1)</f>
        <v>0</v>
      </c>
      <c r="V9" s="245"/>
      <c r="W9" s="563"/>
      <c r="X9" s="563"/>
      <c r="Y9" s="563"/>
      <c r="Z9" s="563"/>
      <c r="AA9" s="563"/>
      <c r="AB9" s="563"/>
    </row>
    <row r="10" spans="1:28" ht="11.45" customHeight="1">
      <c r="A10" s="2" t="s">
        <v>8</v>
      </c>
      <c r="B10" s="2">
        <f t="shared" si="3"/>
        <v>5</v>
      </c>
      <c r="C10" s="40"/>
      <c r="D10" s="40"/>
      <c r="E10" s="40"/>
      <c r="F10" s="74">
        <f t="shared" si="2"/>
        <v>0</v>
      </c>
      <c r="G10" s="89" t="str">
        <f t="shared" si="0"/>
        <v/>
      </c>
      <c r="H10" s="354"/>
      <c r="I10" s="354"/>
      <c r="J10" s="74">
        <f t="shared" si="4"/>
        <v>0</v>
      </c>
      <c r="K10" s="120"/>
      <c r="L10" s="120"/>
      <c r="M10" s="167">
        <f t="shared" si="5"/>
        <v>0</v>
      </c>
      <c r="N10" s="120"/>
      <c r="O10" s="167">
        <f t="shared" si="6"/>
        <v>0</v>
      </c>
      <c r="P10" s="120"/>
      <c r="Q10" s="167">
        <f t="shared" si="7"/>
        <v>0</v>
      </c>
      <c r="R10" s="120"/>
      <c r="S10" s="167">
        <f t="shared" si="8"/>
        <v>0</v>
      </c>
      <c r="T10" s="120"/>
      <c r="U10" s="167">
        <f t="shared" si="9"/>
        <v>0</v>
      </c>
      <c r="V10" s="245"/>
      <c r="W10" s="563"/>
      <c r="X10" s="563"/>
      <c r="Y10" s="563"/>
      <c r="Z10" s="563"/>
      <c r="AA10" s="563"/>
      <c r="AB10" s="563"/>
    </row>
    <row r="11" spans="1:28" ht="11.45" customHeight="1">
      <c r="A11" s="2" t="s">
        <v>2</v>
      </c>
      <c r="B11" s="2">
        <f t="shared" si="3"/>
        <v>6</v>
      </c>
      <c r="C11" s="40"/>
      <c r="D11" s="40"/>
      <c r="E11" s="40"/>
      <c r="F11" s="74">
        <f t="shared" si="2"/>
        <v>0</v>
      </c>
      <c r="G11" s="89" t="str">
        <f t="shared" si="0"/>
        <v/>
      </c>
      <c r="H11" s="354"/>
      <c r="I11" s="354"/>
      <c r="J11" s="74">
        <f t="shared" si="4"/>
        <v>0</v>
      </c>
      <c r="K11" s="120"/>
      <c r="L11" s="120"/>
      <c r="M11" s="167">
        <f t="shared" si="5"/>
        <v>0</v>
      </c>
      <c r="N11" s="120"/>
      <c r="O11" s="167">
        <f t="shared" si="6"/>
        <v>0</v>
      </c>
      <c r="P11" s="120"/>
      <c r="Q11" s="167">
        <f t="shared" si="7"/>
        <v>0</v>
      </c>
      <c r="R11" s="120"/>
      <c r="S11" s="167">
        <f t="shared" si="8"/>
        <v>0</v>
      </c>
      <c r="T11" s="120"/>
      <c r="U11" s="167">
        <f t="shared" si="9"/>
        <v>0</v>
      </c>
      <c r="V11" s="245"/>
      <c r="W11" s="563"/>
      <c r="X11" s="563"/>
      <c r="Y11" s="563"/>
      <c r="Z11" s="563"/>
      <c r="AA11" s="563"/>
      <c r="AB11" s="563"/>
    </row>
    <row r="12" spans="1:28" ht="11.45" customHeight="1">
      <c r="A12" s="2" t="s">
        <v>3</v>
      </c>
      <c r="B12" s="2">
        <f t="shared" si="3"/>
        <v>7</v>
      </c>
      <c r="C12" s="40"/>
      <c r="D12" s="40"/>
      <c r="E12" s="40"/>
      <c r="F12" s="74">
        <f t="shared" si="2"/>
        <v>0</v>
      </c>
      <c r="G12" s="89" t="str">
        <f t="shared" si="0"/>
        <v/>
      </c>
      <c r="H12" s="354"/>
      <c r="I12" s="354"/>
      <c r="J12" s="74">
        <f t="shared" si="4"/>
        <v>0</v>
      </c>
      <c r="K12" s="120"/>
      <c r="L12" s="120"/>
      <c r="M12" s="167">
        <f t="shared" si="5"/>
        <v>0</v>
      </c>
      <c r="N12" s="120"/>
      <c r="O12" s="167">
        <f t="shared" si="6"/>
        <v>0</v>
      </c>
      <c r="P12" s="120"/>
      <c r="Q12" s="167">
        <f t="shared" si="7"/>
        <v>0</v>
      </c>
      <c r="R12" s="120"/>
      <c r="S12" s="167">
        <f t="shared" si="8"/>
        <v>0</v>
      </c>
      <c r="T12" s="120"/>
      <c r="U12" s="167">
        <f t="shared" si="9"/>
        <v>0</v>
      </c>
      <c r="V12" s="245"/>
      <c r="W12" s="563"/>
      <c r="X12" s="563"/>
      <c r="Y12" s="563"/>
      <c r="Z12" s="563"/>
      <c r="AA12" s="563"/>
      <c r="AB12" s="563"/>
    </row>
    <row r="13" spans="1:28" ht="11.45" customHeight="1">
      <c r="A13" s="2" t="s">
        <v>4</v>
      </c>
      <c r="B13" s="2">
        <f t="shared" si="3"/>
        <v>8</v>
      </c>
      <c r="C13" s="40"/>
      <c r="D13" s="40"/>
      <c r="E13" s="40"/>
      <c r="F13" s="74">
        <f t="shared" si="2"/>
        <v>0</v>
      </c>
      <c r="G13" s="89" t="str">
        <f t="shared" si="0"/>
        <v/>
      </c>
      <c r="H13" s="354"/>
      <c r="I13" s="354"/>
      <c r="J13" s="74">
        <f t="shared" si="4"/>
        <v>0</v>
      </c>
      <c r="K13" s="120"/>
      <c r="L13" s="120"/>
      <c r="M13" s="167">
        <f t="shared" si="5"/>
        <v>0</v>
      </c>
      <c r="N13" s="120"/>
      <c r="O13" s="167">
        <f t="shared" si="6"/>
        <v>0</v>
      </c>
      <c r="P13" s="120"/>
      <c r="Q13" s="167">
        <f t="shared" si="7"/>
        <v>0</v>
      </c>
      <c r="R13" s="120"/>
      <c r="S13" s="167">
        <f t="shared" si="8"/>
        <v>0</v>
      </c>
      <c r="T13" s="120"/>
      <c r="U13" s="167">
        <f t="shared" si="9"/>
        <v>0</v>
      </c>
      <c r="V13" s="245"/>
      <c r="W13" s="574" t="s">
        <v>236</v>
      </c>
      <c r="X13" s="574"/>
      <c r="Y13" s="574"/>
      <c r="Z13" s="574"/>
      <c r="AA13" s="574"/>
      <c r="AB13" s="574"/>
    </row>
    <row r="14" spans="1:28" ht="11.45" customHeight="1">
      <c r="A14" s="74" t="s">
        <v>5</v>
      </c>
      <c r="B14" s="74">
        <f t="shared" si="3"/>
        <v>9</v>
      </c>
      <c r="C14" s="40"/>
      <c r="D14" s="40"/>
      <c r="E14" s="40"/>
      <c r="F14" s="74">
        <f t="shared" si="2"/>
        <v>0</v>
      </c>
      <c r="G14" s="89" t="str">
        <f t="shared" si="0"/>
        <v/>
      </c>
      <c r="H14" s="354"/>
      <c r="I14" s="354"/>
      <c r="J14" s="74">
        <f t="shared" si="4"/>
        <v>0</v>
      </c>
      <c r="K14" s="120"/>
      <c r="L14" s="120"/>
      <c r="M14" s="167">
        <f t="shared" si="5"/>
        <v>0</v>
      </c>
      <c r="N14" s="120"/>
      <c r="O14" s="167">
        <f t="shared" si="6"/>
        <v>0</v>
      </c>
      <c r="P14" s="120"/>
      <c r="Q14" s="167">
        <f t="shared" si="7"/>
        <v>0</v>
      </c>
      <c r="R14" s="120"/>
      <c r="S14" s="167">
        <f t="shared" si="8"/>
        <v>0</v>
      </c>
      <c r="T14" s="120"/>
      <c r="U14" s="167">
        <f t="shared" si="9"/>
        <v>0</v>
      </c>
      <c r="V14" s="245"/>
      <c r="W14" s="567"/>
      <c r="X14" s="567"/>
      <c r="Y14" s="567"/>
      <c r="Z14" s="567"/>
      <c r="AA14" s="567"/>
      <c r="AB14" s="567"/>
    </row>
    <row r="15" spans="1:28" ht="11.45" customHeight="1">
      <c r="A15" s="479" t="s">
        <v>75</v>
      </c>
      <c r="B15" s="480"/>
      <c r="C15" s="13">
        <f>SUM(C8:C14)</f>
        <v>0</v>
      </c>
      <c r="D15" s="13">
        <f>SUM(D8:D14)+ROUNDDOWN(F15/60,0)</f>
        <v>0</v>
      </c>
      <c r="E15" s="13">
        <f>F15-60*ROUNDDOWN(F15/60,0)</f>
        <v>0</v>
      </c>
      <c r="F15" s="135">
        <f>SUM(F8:F14)</f>
        <v>0</v>
      </c>
      <c r="G15" s="52">
        <f>IF((D15*60+E15)=0,0,ROUND((C15*60)/(D15*60+E15),1))</f>
        <v>0</v>
      </c>
      <c r="H15" s="13">
        <f>SUM(H8:H14)+ROUNDDOWN(J15/60,0)</f>
        <v>0</v>
      </c>
      <c r="I15" s="13">
        <f>J15-60*ROUNDDOWN(J15/60,0)</f>
        <v>0</v>
      </c>
      <c r="J15" s="135">
        <f>SUM(J8:J14)</f>
        <v>0</v>
      </c>
      <c r="K15" s="27">
        <f>SUM(K8:K14)</f>
        <v>0</v>
      </c>
      <c r="L15" s="27">
        <f>IF(SUM(L8:L14)=0,0,ROUND(AVERAGE(L8:L14),0))</f>
        <v>0</v>
      </c>
      <c r="M15" s="168">
        <f>IF(M14=0,0,1)</f>
        <v>0</v>
      </c>
      <c r="N15" s="27">
        <f>IF(SUM(N8:N14)=0,0,ROUND(AVERAGE(N8:N14),0))</f>
        <v>0</v>
      </c>
      <c r="O15" s="168">
        <f>IF(O14=0,0,1)</f>
        <v>0</v>
      </c>
      <c r="P15" s="27">
        <f>IF(SUM(P8:P14)=0,0,ROUND(AVERAGE(P8:P14),0))</f>
        <v>0</v>
      </c>
      <c r="Q15" s="168">
        <f>IF(Q14=0,0,1)</f>
        <v>0</v>
      </c>
      <c r="R15" s="27">
        <f>IF(SUM(R8:R14)=0,0,ROUND(AVERAGE(R8:R14),0))</f>
        <v>0</v>
      </c>
      <c r="S15" s="168">
        <f>IF(S14=0,0,1)</f>
        <v>0</v>
      </c>
      <c r="T15" s="27">
        <f>IF(SUM(T8:T14)=0,0,ROUND(AVERAGE(T8:T14),0))</f>
        <v>0</v>
      </c>
      <c r="U15" s="168">
        <f>IF(U14=0,0,1)</f>
        <v>0</v>
      </c>
      <c r="V15" s="246"/>
      <c r="W15" s="571"/>
      <c r="X15" s="571"/>
      <c r="Y15" s="571"/>
      <c r="Z15" s="571"/>
      <c r="AA15" s="571"/>
      <c r="AB15" s="571"/>
    </row>
    <row r="16" spans="1:28" s="75" customFormat="1" ht="11.45" customHeight="1">
      <c r="A16" s="83" t="s">
        <v>6</v>
      </c>
      <c r="B16" s="83">
        <f>B14+1</f>
        <v>10</v>
      </c>
      <c r="C16" s="40"/>
      <c r="D16" s="40"/>
      <c r="E16" s="40"/>
      <c r="F16" s="74">
        <f t="shared" ref="F16:F22" si="10">E16</f>
        <v>0</v>
      </c>
      <c r="G16" s="89" t="str">
        <f t="shared" si="0"/>
        <v/>
      </c>
      <c r="H16" s="354"/>
      <c r="I16" s="354"/>
      <c r="J16" s="74">
        <f>I16</f>
        <v>0</v>
      </c>
      <c r="K16" s="120"/>
      <c r="L16" s="120"/>
      <c r="M16" s="167">
        <f>IF(L16="",0,1)</f>
        <v>0</v>
      </c>
      <c r="N16" s="120"/>
      <c r="O16" s="167">
        <f>IF(N16="",0,1)</f>
        <v>0</v>
      </c>
      <c r="P16" s="120"/>
      <c r="Q16" s="167">
        <f>IF(P16="",0,1)</f>
        <v>0</v>
      </c>
      <c r="R16" s="120"/>
      <c r="S16" s="167">
        <f>IF(R16="",0,1)</f>
        <v>0</v>
      </c>
      <c r="T16" s="120"/>
      <c r="U16" s="167">
        <f>IF(T16="",0,1)</f>
        <v>0</v>
      </c>
      <c r="V16" s="125"/>
      <c r="W16" s="567"/>
      <c r="X16" s="567"/>
      <c r="Y16" s="567"/>
      <c r="Z16" s="567"/>
      <c r="AA16" s="567"/>
      <c r="AB16" s="567"/>
    </row>
    <row r="17" spans="1:30" ht="11.45" customHeight="1">
      <c r="A17" s="2" t="s">
        <v>7</v>
      </c>
      <c r="B17" s="2">
        <f t="shared" ref="B17:B22" si="11">B16+1</f>
        <v>11</v>
      </c>
      <c r="C17" s="40"/>
      <c r="D17" s="40"/>
      <c r="E17" s="40"/>
      <c r="F17" s="74">
        <f t="shared" si="10"/>
        <v>0</v>
      </c>
      <c r="G17" s="89" t="str">
        <f t="shared" si="0"/>
        <v/>
      </c>
      <c r="H17" s="354"/>
      <c r="I17" s="354"/>
      <c r="J17" s="74">
        <f t="shared" ref="J17:J22" si="12">I17</f>
        <v>0</v>
      </c>
      <c r="K17" s="120"/>
      <c r="L17" s="120"/>
      <c r="M17" s="167">
        <f t="shared" ref="M17:M22" si="13">IF(L17="",M16,M16+1)</f>
        <v>0</v>
      </c>
      <c r="N17" s="120"/>
      <c r="O17" s="167">
        <f t="shared" ref="O17:O22" si="14">IF(N17="",O16,O16+1)</f>
        <v>0</v>
      </c>
      <c r="P17" s="120"/>
      <c r="Q17" s="167">
        <f t="shared" ref="Q17:Q22" si="15">IF(P17="",Q16,Q16+1)</f>
        <v>0</v>
      </c>
      <c r="R17" s="120"/>
      <c r="S17" s="167">
        <f t="shared" ref="S17:S22" si="16">IF(R17="",S16,S16+1)</f>
        <v>0</v>
      </c>
      <c r="T17" s="120"/>
      <c r="U17" s="167">
        <f t="shared" ref="U17:U22" si="17">IF(T17="",U16,U16+1)</f>
        <v>0</v>
      </c>
      <c r="V17" s="125"/>
      <c r="W17" s="567"/>
      <c r="X17" s="567"/>
      <c r="Y17" s="567"/>
      <c r="Z17" s="567"/>
      <c r="AA17" s="567"/>
      <c r="AB17" s="567"/>
    </row>
    <row r="18" spans="1:30" ht="11.45" customHeight="1">
      <c r="A18" s="2" t="s">
        <v>8</v>
      </c>
      <c r="B18" s="2">
        <f t="shared" si="11"/>
        <v>12</v>
      </c>
      <c r="C18" s="40"/>
      <c r="D18" s="40"/>
      <c r="E18" s="40"/>
      <c r="F18" s="74">
        <f t="shared" si="10"/>
        <v>0</v>
      </c>
      <c r="G18" s="89" t="str">
        <f>IF((D18*60+F18)=0,"",ROUND((C18*60)/(D18*60+F18),1))</f>
        <v/>
      </c>
      <c r="H18" s="354"/>
      <c r="I18" s="354"/>
      <c r="J18" s="74">
        <f t="shared" si="12"/>
        <v>0</v>
      </c>
      <c r="K18" s="120"/>
      <c r="L18" s="120"/>
      <c r="M18" s="167">
        <f t="shared" si="13"/>
        <v>0</v>
      </c>
      <c r="N18" s="120"/>
      <c r="O18" s="167">
        <f t="shared" si="14"/>
        <v>0</v>
      </c>
      <c r="P18" s="120"/>
      <c r="Q18" s="167">
        <f t="shared" si="15"/>
        <v>0</v>
      </c>
      <c r="R18" s="120"/>
      <c r="S18" s="167">
        <f t="shared" si="16"/>
        <v>0</v>
      </c>
      <c r="T18" s="393"/>
      <c r="U18" s="167">
        <f>IF(V18="",U17,U17+1)</f>
        <v>0</v>
      </c>
      <c r="V18" s="120"/>
      <c r="W18" s="567"/>
      <c r="X18" s="567"/>
      <c r="Y18" s="567"/>
      <c r="Z18" s="567"/>
      <c r="AA18" s="567"/>
      <c r="AB18" s="567"/>
    </row>
    <row r="19" spans="1:30" ht="11.45" customHeight="1">
      <c r="A19" s="2" t="s">
        <v>2</v>
      </c>
      <c r="B19" s="2">
        <f t="shared" si="11"/>
        <v>13</v>
      </c>
      <c r="C19" s="40"/>
      <c r="D19" s="40"/>
      <c r="E19" s="40"/>
      <c r="F19" s="74">
        <f t="shared" si="10"/>
        <v>0</v>
      </c>
      <c r="G19" s="89" t="str">
        <f t="shared" si="0"/>
        <v/>
      </c>
      <c r="H19" s="354"/>
      <c r="I19" s="354"/>
      <c r="J19" s="74">
        <f t="shared" si="12"/>
        <v>0</v>
      </c>
      <c r="K19" s="120"/>
      <c r="L19" s="120"/>
      <c r="M19" s="167">
        <f t="shared" si="13"/>
        <v>0</v>
      </c>
      <c r="N19" s="120"/>
      <c r="O19" s="167">
        <f t="shared" si="14"/>
        <v>0</v>
      </c>
      <c r="P19" s="120"/>
      <c r="Q19" s="167">
        <f t="shared" si="15"/>
        <v>0</v>
      </c>
      <c r="R19" s="120"/>
      <c r="S19" s="167">
        <f t="shared" si="16"/>
        <v>0</v>
      </c>
      <c r="T19" s="120"/>
      <c r="U19" s="167">
        <f t="shared" si="17"/>
        <v>0</v>
      </c>
      <c r="V19" s="125"/>
      <c r="W19" s="567"/>
      <c r="X19" s="567"/>
      <c r="Y19" s="567"/>
      <c r="Z19" s="567"/>
      <c r="AA19" s="567"/>
      <c r="AB19" s="567"/>
    </row>
    <row r="20" spans="1:30" ht="11.45" customHeight="1">
      <c r="A20" s="74" t="s">
        <v>3</v>
      </c>
      <c r="B20" s="74">
        <f t="shared" si="11"/>
        <v>14</v>
      </c>
      <c r="C20" s="40"/>
      <c r="D20" s="40"/>
      <c r="E20" s="40"/>
      <c r="F20" s="74">
        <f t="shared" si="10"/>
        <v>0</v>
      </c>
      <c r="G20" s="89" t="str">
        <f t="shared" si="0"/>
        <v/>
      </c>
      <c r="H20" s="354"/>
      <c r="I20" s="354"/>
      <c r="J20" s="74">
        <f t="shared" si="12"/>
        <v>0</v>
      </c>
      <c r="K20" s="120"/>
      <c r="L20" s="120"/>
      <c r="M20" s="167">
        <f t="shared" si="13"/>
        <v>0</v>
      </c>
      <c r="N20" s="120"/>
      <c r="O20" s="167">
        <f t="shared" si="14"/>
        <v>0</v>
      </c>
      <c r="P20" s="120"/>
      <c r="Q20" s="167">
        <f t="shared" si="15"/>
        <v>0</v>
      </c>
      <c r="R20" s="120"/>
      <c r="S20" s="167">
        <f t="shared" si="16"/>
        <v>0</v>
      </c>
      <c r="T20" s="120"/>
      <c r="U20" s="167">
        <f t="shared" si="17"/>
        <v>0</v>
      </c>
      <c r="V20" s="125"/>
      <c r="W20" s="574" t="s">
        <v>259</v>
      </c>
      <c r="X20" s="574"/>
      <c r="Y20" s="574"/>
      <c r="Z20" s="574"/>
      <c r="AA20" s="574"/>
      <c r="AB20" s="574"/>
    </row>
    <row r="21" spans="1:30" ht="11.45" customHeight="1">
      <c r="A21" s="2" t="s">
        <v>4</v>
      </c>
      <c r="B21" s="2">
        <f t="shared" si="11"/>
        <v>15</v>
      </c>
      <c r="C21" s="40"/>
      <c r="D21" s="40"/>
      <c r="E21" s="40"/>
      <c r="F21" s="74">
        <f t="shared" si="10"/>
        <v>0</v>
      </c>
      <c r="G21" s="89" t="str">
        <f t="shared" si="0"/>
        <v/>
      </c>
      <c r="H21" s="354"/>
      <c r="I21" s="354"/>
      <c r="J21" s="74">
        <f t="shared" si="12"/>
        <v>0</v>
      </c>
      <c r="K21" s="120"/>
      <c r="L21" s="120"/>
      <c r="M21" s="167">
        <f t="shared" si="13"/>
        <v>0</v>
      </c>
      <c r="N21" s="120"/>
      <c r="O21" s="167">
        <f t="shared" si="14"/>
        <v>0</v>
      </c>
      <c r="P21" s="120"/>
      <c r="Q21" s="167">
        <f t="shared" si="15"/>
        <v>0</v>
      </c>
      <c r="R21" s="120"/>
      <c r="S21" s="167">
        <f t="shared" si="16"/>
        <v>0</v>
      </c>
      <c r="T21" s="120"/>
      <c r="U21" s="167">
        <f t="shared" si="17"/>
        <v>0</v>
      </c>
      <c r="V21" s="125"/>
      <c r="W21" s="567"/>
      <c r="X21" s="567"/>
      <c r="Y21" s="567"/>
      <c r="Z21" s="567"/>
      <c r="AA21" s="567"/>
      <c r="AB21" s="567"/>
    </row>
    <row r="22" spans="1:30" ht="11.45" customHeight="1">
      <c r="A22" s="74" t="s">
        <v>5</v>
      </c>
      <c r="B22" s="74">
        <f t="shared" si="11"/>
        <v>16</v>
      </c>
      <c r="C22" s="40"/>
      <c r="D22" s="40"/>
      <c r="E22" s="40"/>
      <c r="F22" s="74">
        <f t="shared" si="10"/>
        <v>0</v>
      </c>
      <c r="G22" s="89" t="str">
        <f t="shared" si="0"/>
        <v/>
      </c>
      <c r="H22" s="354"/>
      <c r="I22" s="354"/>
      <c r="J22" s="74">
        <f t="shared" si="12"/>
        <v>0</v>
      </c>
      <c r="K22" s="120"/>
      <c r="L22" s="120"/>
      <c r="M22" s="167">
        <f t="shared" si="13"/>
        <v>0</v>
      </c>
      <c r="N22" s="120"/>
      <c r="O22" s="167">
        <f t="shared" si="14"/>
        <v>0</v>
      </c>
      <c r="P22" s="120"/>
      <c r="Q22" s="167">
        <f t="shared" si="15"/>
        <v>0</v>
      </c>
      <c r="R22" s="120"/>
      <c r="S22" s="167">
        <f t="shared" si="16"/>
        <v>0</v>
      </c>
      <c r="T22" s="120"/>
      <c r="U22" s="167">
        <f t="shared" si="17"/>
        <v>0</v>
      </c>
      <c r="V22" s="125"/>
      <c r="W22" s="567"/>
      <c r="X22" s="567"/>
      <c r="Y22" s="567"/>
      <c r="Z22" s="567"/>
      <c r="AA22" s="567"/>
      <c r="AB22" s="567"/>
    </row>
    <row r="23" spans="1:30" ht="11.45" customHeight="1">
      <c r="A23" s="479" t="s">
        <v>76</v>
      </c>
      <c r="B23" s="480"/>
      <c r="C23" s="13">
        <f>SUM(C16:C22)</f>
        <v>0</v>
      </c>
      <c r="D23" s="13">
        <f>SUM(D16:D22)+ROUNDDOWN(F23/60,0)</f>
        <v>0</v>
      </c>
      <c r="E23" s="13">
        <f>F23-60*ROUNDDOWN(F23/60,0)</f>
        <v>0</v>
      </c>
      <c r="F23" s="135">
        <f>SUM(F16:F22)</f>
        <v>0</v>
      </c>
      <c r="G23" s="52">
        <f>IF((D23*60+E23)=0,0,ROUND((C23*60)/(D23*60+E23),1))</f>
        <v>0</v>
      </c>
      <c r="H23" s="13">
        <f>SUM(H16:H22)+ROUNDDOWN(J23/60,0)</f>
        <v>0</v>
      </c>
      <c r="I23" s="13">
        <f>J23-60*ROUNDDOWN(J23/60,0)</f>
        <v>0</v>
      </c>
      <c r="J23" s="135">
        <f>SUM(J16:J22)</f>
        <v>0</v>
      </c>
      <c r="K23" s="27">
        <f>SUM(K16:K22)</f>
        <v>0</v>
      </c>
      <c r="L23" s="27">
        <f>IF(SUM(L16:L22)=0,0,ROUND(AVERAGE(L16:L22),0))</f>
        <v>0</v>
      </c>
      <c r="M23" s="168">
        <f>IF(M22=0,0,1)</f>
        <v>0</v>
      </c>
      <c r="N23" s="27">
        <f>IF(SUM(N16:N22)=0,0,ROUND(AVERAGE(N16:N22),0))</f>
        <v>0</v>
      </c>
      <c r="O23" s="168">
        <f>IF(O22=0,0,1)</f>
        <v>0</v>
      </c>
      <c r="P23" s="27">
        <f>IF(SUM(P16:P22)=0,0,ROUND(AVERAGE(P16:P22),0))</f>
        <v>0</v>
      </c>
      <c r="Q23" s="168">
        <f>IF(Q22=0,0,1)</f>
        <v>0</v>
      </c>
      <c r="R23" s="27">
        <f>IF(SUM(R16:R22)=0,0,ROUND(AVERAGE(R16:R22),0))</f>
        <v>0</v>
      </c>
      <c r="S23" s="168">
        <f>IF(S22=0,0,1)</f>
        <v>0</v>
      </c>
      <c r="T23" s="27">
        <f>IF(SUM(T16:T22)=0,0,ROUND(AVERAGE(T16:T22),0))</f>
        <v>0</v>
      </c>
      <c r="U23" s="168">
        <f>IF(U22=0,0,1)</f>
        <v>0</v>
      </c>
      <c r="V23" s="246"/>
      <c r="W23" s="571"/>
      <c r="X23" s="571"/>
      <c r="Y23" s="571"/>
      <c r="Z23" s="571"/>
      <c r="AA23" s="571"/>
      <c r="AB23" s="571"/>
    </row>
    <row r="24" spans="1:30" ht="11.45" customHeight="1">
      <c r="A24" s="21" t="s">
        <v>6</v>
      </c>
      <c r="B24" s="22">
        <f>B22+1</f>
        <v>17</v>
      </c>
      <c r="C24" s="40"/>
      <c r="D24" s="40"/>
      <c r="E24" s="40"/>
      <c r="F24" s="74">
        <f t="shared" ref="F24:F40" si="18">E24</f>
        <v>0</v>
      </c>
      <c r="G24" s="89" t="str">
        <f t="shared" ref="G24:G40" si="19">IF((D24*60+F24)=0,"",ROUND((C24*60)/(D24*60+F24),1))</f>
        <v/>
      </c>
      <c r="H24" s="354"/>
      <c r="I24" s="354"/>
      <c r="J24" s="74">
        <f>I24</f>
        <v>0</v>
      </c>
      <c r="K24" s="120"/>
      <c r="L24" s="120"/>
      <c r="M24" s="167">
        <f>IF(L24="",0,1)</f>
        <v>0</v>
      </c>
      <c r="N24" s="120"/>
      <c r="O24" s="167">
        <f>IF(N24="",0,1)</f>
        <v>0</v>
      </c>
      <c r="P24" s="120"/>
      <c r="Q24" s="167">
        <f>IF(P24="",0,1)</f>
        <v>0</v>
      </c>
      <c r="R24" s="120"/>
      <c r="S24" s="167">
        <f>IF(R24="",0,1)</f>
        <v>0</v>
      </c>
      <c r="T24" s="120"/>
      <c r="U24" s="167">
        <f>IF(T24="",0,1)</f>
        <v>0</v>
      </c>
      <c r="V24" s="319"/>
      <c r="W24" s="567"/>
      <c r="X24" s="567"/>
      <c r="Y24" s="567"/>
      <c r="Z24" s="567"/>
      <c r="AA24" s="567"/>
      <c r="AB24" s="567"/>
      <c r="AC24" s="5"/>
      <c r="AD24" s="5"/>
    </row>
    <row r="25" spans="1:30" ht="11.45" customHeight="1">
      <c r="A25" s="21" t="s">
        <v>7</v>
      </c>
      <c r="B25" s="22">
        <f t="shared" ref="B25:B30" si="20">B24+1</f>
        <v>18</v>
      </c>
      <c r="C25" s="40"/>
      <c r="D25" s="40"/>
      <c r="E25" s="40"/>
      <c r="F25" s="74">
        <f t="shared" si="18"/>
        <v>0</v>
      </c>
      <c r="G25" s="89" t="str">
        <f t="shared" si="19"/>
        <v/>
      </c>
      <c r="H25" s="354"/>
      <c r="I25" s="354"/>
      <c r="J25" s="74">
        <f t="shared" ref="J25:J30" si="21">I25</f>
        <v>0</v>
      </c>
      <c r="K25" s="120"/>
      <c r="L25" s="120"/>
      <c r="M25" s="167">
        <f t="shared" ref="M25:M30" si="22">IF(L25="",M24,M24+1)</f>
        <v>0</v>
      </c>
      <c r="N25" s="120"/>
      <c r="O25" s="167">
        <f t="shared" ref="O25:O30" si="23">IF(N25="",O24,O24+1)</f>
        <v>0</v>
      </c>
      <c r="P25" s="120"/>
      <c r="Q25" s="167">
        <f t="shared" ref="Q25:Q30" si="24">IF(P25="",Q24,Q24+1)</f>
        <v>0</v>
      </c>
      <c r="R25" s="120"/>
      <c r="S25" s="167">
        <f t="shared" ref="S25:S30" si="25">IF(R25="",S24,S24+1)</f>
        <v>0</v>
      </c>
      <c r="T25" s="120"/>
      <c r="U25" s="167">
        <f t="shared" ref="U25:U30" si="26">IF(T25="",U24,U24+1)</f>
        <v>0</v>
      </c>
      <c r="V25" s="331"/>
      <c r="W25" s="567"/>
      <c r="X25" s="567"/>
      <c r="Y25" s="567"/>
      <c r="Z25" s="567"/>
      <c r="AA25" s="567"/>
      <c r="AB25" s="567"/>
      <c r="AC25" s="5"/>
      <c r="AD25" s="5"/>
    </row>
    <row r="26" spans="1:30" ht="11.45" customHeight="1">
      <c r="A26" s="21" t="s">
        <v>8</v>
      </c>
      <c r="B26" s="22">
        <f t="shared" si="20"/>
        <v>19</v>
      </c>
      <c r="C26" s="40"/>
      <c r="D26" s="40"/>
      <c r="E26" s="40"/>
      <c r="F26" s="74">
        <f t="shared" si="18"/>
        <v>0</v>
      </c>
      <c r="G26" s="89" t="str">
        <f t="shared" si="19"/>
        <v/>
      </c>
      <c r="H26" s="354"/>
      <c r="I26" s="354"/>
      <c r="J26" s="74">
        <f t="shared" si="21"/>
        <v>0</v>
      </c>
      <c r="K26" s="120"/>
      <c r="L26" s="120"/>
      <c r="M26" s="167">
        <f t="shared" si="22"/>
        <v>0</v>
      </c>
      <c r="N26" s="120"/>
      <c r="O26" s="167">
        <f t="shared" si="23"/>
        <v>0</v>
      </c>
      <c r="P26" s="120"/>
      <c r="Q26" s="167">
        <f t="shared" si="24"/>
        <v>0</v>
      </c>
      <c r="R26" s="120"/>
      <c r="S26" s="167">
        <f t="shared" si="25"/>
        <v>0</v>
      </c>
      <c r="T26" s="120"/>
      <c r="U26" s="167">
        <f t="shared" si="26"/>
        <v>0</v>
      </c>
      <c r="V26" s="331"/>
      <c r="W26" s="567"/>
      <c r="X26" s="567"/>
      <c r="Y26" s="567"/>
      <c r="Z26" s="567"/>
      <c r="AA26" s="567"/>
      <c r="AB26" s="567"/>
      <c r="AC26" s="5"/>
      <c r="AD26" s="5"/>
    </row>
    <row r="27" spans="1:30" ht="11.45" customHeight="1">
      <c r="A27" s="21" t="s">
        <v>2</v>
      </c>
      <c r="B27" s="22">
        <f t="shared" si="20"/>
        <v>20</v>
      </c>
      <c r="C27" s="40"/>
      <c r="D27" s="40"/>
      <c r="E27" s="40"/>
      <c r="F27" s="74">
        <f t="shared" si="18"/>
        <v>0</v>
      </c>
      <c r="G27" s="89" t="str">
        <f t="shared" si="19"/>
        <v/>
      </c>
      <c r="H27" s="354"/>
      <c r="I27" s="354"/>
      <c r="J27" s="74">
        <f t="shared" si="21"/>
        <v>0</v>
      </c>
      <c r="K27" s="120"/>
      <c r="L27" s="120"/>
      <c r="M27" s="167">
        <f t="shared" si="22"/>
        <v>0</v>
      </c>
      <c r="N27" s="120"/>
      <c r="O27" s="167">
        <f t="shared" si="23"/>
        <v>0</v>
      </c>
      <c r="P27" s="120"/>
      <c r="Q27" s="167">
        <f t="shared" si="24"/>
        <v>0</v>
      </c>
      <c r="R27" s="120"/>
      <c r="S27" s="167">
        <f t="shared" si="25"/>
        <v>0</v>
      </c>
      <c r="T27" s="120"/>
      <c r="U27" s="167">
        <f t="shared" si="26"/>
        <v>0</v>
      </c>
      <c r="V27" s="331"/>
      <c r="W27" s="567"/>
      <c r="X27" s="567"/>
      <c r="Y27" s="567"/>
      <c r="Z27" s="567"/>
      <c r="AA27" s="567"/>
      <c r="AB27" s="567"/>
      <c r="AC27" s="5"/>
      <c r="AD27" s="5"/>
    </row>
    <row r="28" spans="1:30" ht="11.45" customHeight="1">
      <c r="A28" s="21" t="s">
        <v>3</v>
      </c>
      <c r="B28" s="22">
        <f t="shared" si="20"/>
        <v>21</v>
      </c>
      <c r="C28" s="40"/>
      <c r="D28" s="40"/>
      <c r="E28" s="40"/>
      <c r="F28" s="74">
        <f t="shared" si="18"/>
        <v>0</v>
      </c>
      <c r="G28" s="89" t="str">
        <f t="shared" si="19"/>
        <v/>
      </c>
      <c r="H28" s="354"/>
      <c r="I28" s="354"/>
      <c r="J28" s="74">
        <f t="shared" si="21"/>
        <v>0</v>
      </c>
      <c r="K28" s="120"/>
      <c r="L28" s="120"/>
      <c r="M28" s="167">
        <f t="shared" si="22"/>
        <v>0</v>
      </c>
      <c r="N28" s="120"/>
      <c r="O28" s="167">
        <f t="shared" si="23"/>
        <v>0</v>
      </c>
      <c r="P28" s="120"/>
      <c r="Q28" s="167">
        <f t="shared" si="24"/>
        <v>0</v>
      </c>
      <c r="R28" s="120"/>
      <c r="S28" s="167">
        <f t="shared" si="25"/>
        <v>0</v>
      </c>
      <c r="T28" s="120"/>
      <c r="U28" s="167">
        <f t="shared" si="26"/>
        <v>0</v>
      </c>
      <c r="V28" s="331"/>
      <c r="W28" s="567"/>
      <c r="X28" s="567"/>
      <c r="Y28" s="567"/>
      <c r="Z28" s="567"/>
      <c r="AA28" s="567"/>
      <c r="AB28" s="567"/>
      <c r="AC28" s="5"/>
      <c r="AD28" s="5"/>
    </row>
    <row r="29" spans="1:30" ht="11.45" customHeight="1">
      <c r="A29" s="21" t="s">
        <v>4</v>
      </c>
      <c r="B29" s="22">
        <f t="shared" si="20"/>
        <v>22</v>
      </c>
      <c r="C29" s="40"/>
      <c r="D29" s="40"/>
      <c r="E29" s="40"/>
      <c r="F29" s="74">
        <f t="shared" si="18"/>
        <v>0</v>
      </c>
      <c r="G29" s="89" t="str">
        <f t="shared" si="19"/>
        <v/>
      </c>
      <c r="H29" s="354"/>
      <c r="I29" s="354"/>
      <c r="J29" s="74">
        <f t="shared" si="21"/>
        <v>0</v>
      </c>
      <c r="K29" s="120"/>
      <c r="L29" s="120"/>
      <c r="M29" s="167">
        <f t="shared" si="22"/>
        <v>0</v>
      </c>
      <c r="N29" s="120"/>
      <c r="O29" s="167">
        <f t="shared" si="23"/>
        <v>0</v>
      </c>
      <c r="P29" s="120"/>
      <c r="Q29" s="167">
        <f t="shared" si="24"/>
        <v>0</v>
      </c>
      <c r="R29" s="120"/>
      <c r="S29" s="167">
        <f t="shared" si="25"/>
        <v>0</v>
      </c>
      <c r="T29" s="120"/>
      <c r="U29" s="167">
        <f t="shared" si="26"/>
        <v>0</v>
      </c>
      <c r="V29" s="331"/>
      <c r="W29" s="567"/>
      <c r="X29" s="567"/>
      <c r="Y29" s="567"/>
      <c r="Z29" s="567"/>
      <c r="AA29" s="567"/>
      <c r="AB29" s="567"/>
      <c r="AC29" s="5"/>
      <c r="AD29" s="5"/>
    </row>
    <row r="30" spans="1:30" ht="11.45" customHeight="1">
      <c r="A30" s="117" t="s">
        <v>5</v>
      </c>
      <c r="B30" s="118">
        <f t="shared" si="20"/>
        <v>23</v>
      </c>
      <c r="C30" s="40"/>
      <c r="D30" s="40"/>
      <c r="E30" s="40"/>
      <c r="F30" s="74">
        <f t="shared" si="18"/>
        <v>0</v>
      </c>
      <c r="G30" s="89" t="str">
        <f t="shared" si="19"/>
        <v/>
      </c>
      <c r="H30" s="354"/>
      <c r="I30" s="354"/>
      <c r="J30" s="74">
        <f t="shared" si="21"/>
        <v>0</v>
      </c>
      <c r="K30" s="120"/>
      <c r="L30" s="120"/>
      <c r="M30" s="167">
        <f t="shared" si="22"/>
        <v>0</v>
      </c>
      <c r="N30" s="120"/>
      <c r="O30" s="167">
        <f t="shared" si="23"/>
        <v>0</v>
      </c>
      <c r="P30" s="120"/>
      <c r="Q30" s="167">
        <f t="shared" si="24"/>
        <v>0</v>
      </c>
      <c r="R30" s="120"/>
      <c r="S30" s="167">
        <f t="shared" si="25"/>
        <v>0</v>
      </c>
      <c r="T30" s="120"/>
      <c r="U30" s="167">
        <f t="shared" si="26"/>
        <v>0</v>
      </c>
      <c r="V30" s="331"/>
      <c r="W30" s="567"/>
      <c r="X30" s="567"/>
      <c r="Y30" s="567"/>
      <c r="Z30" s="567"/>
      <c r="AA30" s="567"/>
      <c r="AB30" s="567"/>
      <c r="AC30" s="5"/>
      <c r="AD30" s="5"/>
    </row>
    <row r="31" spans="1:30" ht="11.45" customHeight="1">
      <c r="A31" s="479" t="s">
        <v>77</v>
      </c>
      <c r="B31" s="480"/>
      <c r="C31" s="13">
        <f>SUM(C24:C30)</f>
        <v>0</v>
      </c>
      <c r="D31" s="13">
        <f>SUM(D24:D30)+ROUNDDOWN(F31/60,0)</f>
        <v>0</v>
      </c>
      <c r="E31" s="13">
        <f>F31-60*ROUNDDOWN(F31/60,0)</f>
        <v>0</v>
      </c>
      <c r="F31" s="135">
        <f>SUM(F24:F30)</f>
        <v>0</v>
      </c>
      <c r="G31" s="52">
        <f>IF((D31*60+E31)=0,0,ROUND((C31*60)/(D31*60+E31),1))</f>
        <v>0</v>
      </c>
      <c r="H31" s="13">
        <f>SUM(H24:H30)+ROUNDDOWN(J31/60,0)</f>
        <v>0</v>
      </c>
      <c r="I31" s="13">
        <f>J31-60*ROUNDDOWN(J31/60,0)</f>
        <v>0</v>
      </c>
      <c r="J31" s="135">
        <f>SUM(J24:J30)</f>
        <v>0</v>
      </c>
      <c r="K31" s="27">
        <f>SUM(K24:K30)</f>
        <v>0</v>
      </c>
      <c r="L31" s="27">
        <f>IF(SUM(L24:L30)=0,0,ROUND(AVERAGE(L24:L30),0))</f>
        <v>0</v>
      </c>
      <c r="M31" s="168">
        <f>IF(M30=0,0,1)</f>
        <v>0</v>
      </c>
      <c r="N31" s="27">
        <f>IF(SUM(N24:N30)=0,0,ROUND(AVERAGE(N24:N30),0))</f>
        <v>0</v>
      </c>
      <c r="O31" s="168">
        <f>IF(O30=0,0,1)</f>
        <v>0</v>
      </c>
      <c r="P31" s="27">
        <f>IF(SUM(P24:P30)=0,0,ROUND(AVERAGE(P24:P30),0))</f>
        <v>0</v>
      </c>
      <c r="Q31" s="168">
        <f>IF(Q30=0,0,1)</f>
        <v>0</v>
      </c>
      <c r="R31" s="27">
        <f>IF(SUM(R24:R30)=0,0,ROUND(AVERAGE(R24:R30),0))</f>
        <v>0</v>
      </c>
      <c r="S31" s="168">
        <f>IF(S30=0,0,1)</f>
        <v>0</v>
      </c>
      <c r="T31" s="27">
        <f>IF(SUM(T24:T30)=0,0,ROUND(AVERAGE(T24:T30),0))</f>
        <v>0</v>
      </c>
      <c r="U31" s="168">
        <f>IF(U30=0,0,1)</f>
        <v>0</v>
      </c>
      <c r="V31" s="246"/>
      <c r="W31" s="572"/>
      <c r="X31" s="572"/>
      <c r="Y31" s="572"/>
      <c r="Z31" s="572"/>
      <c r="AA31" s="572"/>
      <c r="AB31" s="572"/>
      <c r="AC31" s="5"/>
      <c r="AD31" s="5"/>
    </row>
    <row r="32" spans="1:30" ht="11.45" customHeight="1">
      <c r="A32" s="22" t="s">
        <v>6</v>
      </c>
      <c r="B32" s="84">
        <f>B30+1</f>
        <v>24</v>
      </c>
      <c r="C32" s="40"/>
      <c r="D32" s="40"/>
      <c r="E32" s="40"/>
      <c r="F32" s="74">
        <f t="shared" si="18"/>
        <v>0</v>
      </c>
      <c r="G32" s="89" t="str">
        <f t="shared" si="19"/>
        <v/>
      </c>
      <c r="H32" s="354"/>
      <c r="I32" s="354"/>
      <c r="J32" s="74">
        <f>I32</f>
        <v>0</v>
      </c>
      <c r="K32" s="120"/>
      <c r="L32" s="120"/>
      <c r="M32" s="167">
        <f>IF(L32="",0,1)</f>
        <v>0</v>
      </c>
      <c r="N32" s="120"/>
      <c r="O32" s="167">
        <f>IF(N32="",0,1)</f>
        <v>0</v>
      </c>
      <c r="P32" s="120"/>
      <c r="Q32" s="167">
        <f>IF(P32="",0,1)</f>
        <v>0</v>
      </c>
      <c r="R32" s="120"/>
      <c r="S32" s="167">
        <f>IF(R32="",0,1)</f>
        <v>0</v>
      </c>
      <c r="T32" s="120"/>
      <c r="U32" s="167">
        <f>IF(T32="",0,1)</f>
        <v>0</v>
      </c>
      <c r="V32" s="248"/>
      <c r="W32" s="567"/>
      <c r="X32" s="567"/>
      <c r="Y32" s="567"/>
      <c r="Z32" s="567"/>
      <c r="AA32" s="567"/>
      <c r="AB32" s="567"/>
      <c r="AC32" s="5"/>
      <c r="AD32" s="5"/>
    </row>
    <row r="33" spans="1:30" ht="11.45" customHeight="1">
      <c r="A33" s="22" t="s">
        <v>7</v>
      </c>
      <c r="B33" s="84">
        <f t="shared" ref="B33:B38" si="27">B32+1</f>
        <v>25</v>
      </c>
      <c r="C33" s="40"/>
      <c r="D33" s="40"/>
      <c r="E33" s="40"/>
      <c r="F33" s="74">
        <f t="shared" si="18"/>
        <v>0</v>
      </c>
      <c r="G33" s="89" t="str">
        <f t="shared" si="19"/>
        <v/>
      </c>
      <c r="H33" s="354"/>
      <c r="I33" s="354"/>
      <c r="J33" s="74">
        <f t="shared" ref="J33:J38" si="28">I33</f>
        <v>0</v>
      </c>
      <c r="K33" s="120"/>
      <c r="L33" s="120"/>
      <c r="M33" s="167">
        <f t="shared" ref="M33:M38" si="29">IF(L33="",M32,M32+1)</f>
        <v>0</v>
      </c>
      <c r="N33" s="120"/>
      <c r="O33" s="167">
        <f t="shared" ref="O33:O38" si="30">IF(N33="",O32,O32+1)</f>
        <v>0</v>
      </c>
      <c r="P33" s="120"/>
      <c r="Q33" s="167">
        <f t="shared" ref="Q33:Q38" si="31">IF(P33="",Q32,Q32+1)</f>
        <v>0</v>
      </c>
      <c r="R33" s="120"/>
      <c r="S33" s="167">
        <f t="shared" ref="S33:S38" si="32">IF(R33="",S32,S32+1)</f>
        <v>0</v>
      </c>
      <c r="T33" s="120"/>
      <c r="U33" s="167">
        <f t="shared" ref="U33:U38" si="33">IF(T33="",U32,U32+1)</f>
        <v>0</v>
      </c>
      <c r="V33" s="248"/>
      <c r="W33" s="567"/>
      <c r="X33" s="567"/>
      <c r="Y33" s="567"/>
      <c r="Z33" s="567"/>
      <c r="AA33" s="567"/>
      <c r="AB33" s="567"/>
      <c r="AC33" s="5"/>
      <c r="AD33" s="5"/>
    </row>
    <row r="34" spans="1:30" ht="11.45" customHeight="1">
      <c r="A34" s="22" t="s">
        <v>8</v>
      </c>
      <c r="B34" s="84">
        <f t="shared" si="27"/>
        <v>26</v>
      </c>
      <c r="C34" s="40"/>
      <c r="D34" s="40"/>
      <c r="E34" s="40"/>
      <c r="F34" s="74">
        <f t="shared" si="18"/>
        <v>0</v>
      </c>
      <c r="G34" s="89" t="str">
        <f t="shared" si="19"/>
        <v/>
      </c>
      <c r="H34" s="354"/>
      <c r="I34" s="354"/>
      <c r="J34" s="74">
        <f t="shared" si="28"/>
        <v>0</v>
      </c>
      <c r="K34" s="120"/>
      <c r="L34" s="120"/>
      <c r="M34" s="167">
        <f t="shared" si="29"/>
        <v>0</v>
      </c>
      <c r="N34" s="120"/>
      <c r="O34" s="167">
        <f t="shared" si="30"/>
        <v>0</v>
      </c>
      <c r="P34" s="120"/>
      <c r="Q34" s="167">
        <f t="shared" si="31"/>
        <v>0</v>
      </c>
      <c r="R34" s="120"/>
      <c r="S34" s="167">
        <f t="shared" si="32"/>
        <v>0</v>
      </c>
      <c r="T34" s="120"/>
      <c r="U34" s="167">
        <f t="shared" si="33"/>
        <v>0</v>
      </c>
      <c r="V34" s="248"/>
      <c r="W34" s="567"/>
      <c r="X34" s="567"/>
      <c r="Y34" s="567"/>
      <c r="Z34" s="567"/>
      <c r="AA34" s="567"/>
      <c r="AB34" s="567"/>
      <c r="AC34" s="5"/>
      <c r="AD34" s="5"/>
    </row>
    <row r="35" spans="1:30" ht="11.45" customHeight="1">
      <c r="A35" s="22" t="s">
        <v>101</v>
      </c>
      <c r="B35" s="84">
        <f t="shared" si="27"/>
        <v>27</v>
      </c>
      <c r="C35" s="40"/>
      <c r="D35" s="40"/>
      <c r="E35" s="40"/>
      <c r="F35" s="74">
        <f t="shared" si="18"/>
        <v>0</v>
      </c>
      <c r="G35" s="89" t="str">
        <f t="shared" si="19"/>
        <v/>
      </c>
      <c r="H35" s="354"/>
      <c r="I35" s="354"/>
      <c r="J35" s="74">
        <f t="shared" si="28"/>
        <v>0</v>
      </c>
      <c r="K35" s="120"/>
      <c r="L35" s="120"/>
      <c r="M35" s="167">
        <f t="shared" si="29"/>
        <v>0</v>
      </c>
      <c r="N35" s="120"/>
      <c r="O35" s="167">
        <f t="shared" si="30"/>
        <v>0</v>
      </c>
      <c r="P35" s="120"/>
      <c r="Q35" s="167">
        <f t="shared" si="31"/>
        <v>0</v>
      </c>
      <c r="R35" s="120"/>
      <c r="S35" s="167">
        <f t="shared" si="32"/>
        <v>0</v>
      </c>
      <c r="T35" s="120"/>
      <c r="U35" s="167">
        <f t="shared" si="33"/>
        <v>0</v>
      </c>
      <c r="V35" s="248"/>
      <c r="W35" s="567"/>
      <c r="X35" s="567"/>
      <c r="Y35" s="567"/>
      <c r="Z35" s="567"/>
      <c r="AA35" s="567"/>
      <c r="AB35" s="567"/>
      <c r="AC35" s="5"/>
      <c r="AD35" s="5"/>
    </row>
    <row r="36" spans="1:30" ht="11.45" customHeight="1">
      <c r="A36" s="22" t="s">
        <v>97</v>
      </c>
      <c r="B36" s="299">
        <f t="shared" si="27"/>
        <v>28</v>
      </c>
      <c r="C36" s="40"/>
      <c r="D36" s="40"/>
      <c r="E36" s="40"/>
      <c r="F36" s="74">
        <f t="shared" si="18"/>
        <v>0</v>
      </c>
      <c r="G36" s="89" t="str">
        <f t="shared" si="19"/>
        <v/>
      </c>
      <c r="H36" s="354"/>
      <c r="I36" s="354"/>
      <c r="J36" s="74">
        <f t="shared" si="28"/>
        <v>0</v>
      </c>
      <c r="K36" s="120"/>
      <c r="L36" s="120"/>
      <c r="M36" s="167">
        <f t="shared" si="29"/>
        <v>0</v>
      </c>
      <c r="N36" s="120"/>
      <c r="O36" s="167">
        <f t="shared" si="30"/>
        <v>0</v>
      </c>
      <c r="P36" s="120"/>
      <c r="Q36" s="167">
        <f t="shared" si="31"/>
        <v>0</v>
      </c>
      <c r="R36" s="120"/>
      <c r="S36" s="167">
        <f t="shared" si="32"/>
        <v>0</v>
      </c>
      <c r="T36" s="120"/>
      <c r="U36" s="167">
        <f t="shared" si="33"/>
        <v>0</v>
      </c>
      <c r="V36" s="248"/>
      <c r="W36" s="567"/>
      <c r="X36" s="567"/>
      <c r="Y36" s="567"/>
      <c r="Z36" s="567"/>
      <c r="AA36" s="567"/>
      <c r="AB36" s="567"/>
      <c r="AC36" s="5"/>
      <c r="AD36" s="5"/>
    </row>
    <row r="37" spans="1:30" ht="11.45" customHeight="1">
      <c r="A37" s="22" t="s">
        <v>98</v>
      </c>
      <c r="B37" s="310">
        <f t="shared" si="27"/>
        <v>29</v>
      </c>
      <c r="C37" s="40"/>
      <c r="D37" s="40"/>
      <c r="E37" s="40"/>
      <c r="F37" s="74">
        <f t="shared" si="18"/>
        <v>0</v>
      </c>
      <c r="G37" s="89" t="str">
        <f t="shared" si="19"/>
        <v/>
      </c>
      <c r="H37" s="354"/>
      <c r="I37" s="354"/>
      <c r="J37" s="74">
        <f t="shared" si="28"/>
        <v>0</v>
      </c>
      <c r="K37" s="120"/>
      <c r="L37" s="120"/>
      <c r="M37" s="167">
        <f t="shared" si="29"/>
        <v>0</v>
      </c>
      <c r="N37" s="120"/>
      <c r="O37" s="167">
        <f t="shared" si="30"/>
        <v>0</v>
      </c>
      <c r="P37" s="120"/>
      <c r="Q37" s="167">
        <f t="shared" si="31"/>
        <v>0</v>
      </c>
      <c r="R37" s="120"/>
      <c r="S37" s="167">
        <f t="shared" si="32"/>
        <v>0</v>
      </c>
      <c r="T37" s="120"/>
      <c r="U37" s="167">
        <f t="shared" si="33"/>
        <v>0</v>
      </c>
      <c r="V37" s="248"/>
      <c r="W37" s="567"/>
      <c r="X37" s="567"/>
      <c r="Y37" s="567"/>
      <c r="Z37" s="567"/>
      <c r="AA37" s="567"/>
      <c r="AB37" s="567"/>
      <c r="AC37" s="5"/>
      <c r="AD37" s="5"/>
    </row>
    <row r="38" spans="1:30" ht="11.45" customHeight="1">
      <c r="A38" s="118" t="s">
        <v>99</v>
      </c>
      <c r="B38" s="124">
        <f t="shared" si="27"/>
        <v>30</v>
      </c>
      <c r="C38" s="40"/>
      <c r="D38" s="40"/>
      <c r="E38" s="40"/>
      <c r="F38" s="74">
        <f t="shared" si="18"/>
        <v>0</v>
      </c>
      <c r="G38" s="89" t="str">
        <f t="shared" si="19"/>
        <v/>
      </c>
      <c r="H38" s="354"/>
      <c r="I38" s="354"/>
      <c r="J38" s="74">
        <f t="shared" si="28"/>
        <v>0</v>
      </c>
      <c r="K38" s="120"/>
      <c r="L38" s="120"/>
      <c r="M38" s="167">
        <f t="shared" si="29"/>
        <v>0</v>
      </c>
      <c r="N38" s="120"/>
      <c r="O38" s="167">
        <f t="shared" si="30"/>
        <v>0</v>
      </c>
      <c r="P38" s="120"/>
      <c r="Q38" s="167">
        <f t="shared" si="31"/>
        <v>0</v>
      </c>
      <c r="R38" s="120"/>
      <c r="S38" s="167">
        <f t="shared" si="32"/>
        <v>0</v>
      </c>
      <c r="T38" s="120"/>
      <c r="U38" s="167">
        <f t="shared" si="33"/>
        <v>0</v>
      </c>
      <c r="V38" s="248"/>
      <c r="W38" s="567"/>
      <c r="X38" s="567"/>
      <c r="Y38" s="567"/>
      <c r="Z38" s="567"/>
      <c r="AA38" s="567"/>
      <c r="AB38" s="567"/>
      <c r="AC38" s="5"/>
      <c r="AD38" s="5"/>
    </row>
    <row r="39" spans="1:30" ht="11.45" customHeight="1">
      <c r="A39" s="479" t="s">
        <v>78</v>
      </c>
      <c r="B39" s="480"/>
      <c r="C39" s="13">
        <f>SUM(C32:C38)</f>
        <v>0</v>
      </c>
      <c r="D39" s="13">
        <f>SUM(D32:D38)+ROUNDDOWN(F39/60,0)</f>
        <v>0</v>
      </c>
      <c r="E39" s="13">
        <f>F39-60*ROUNDDOWN(F39/60,0)</f>
        <v>0</v>
      </c>
      <c r="F39" s="135">
        <f>SUM(F32:F38)</f>
        <v>0</v>
      </c>
      <c r="G39" s="52">
        <f>IF((D39*60+E39)=0,0,ROUND((C39*60)/(D39*60+E39),1))</f>
        <v>0</v>
      </c>
      <c r="H39" s="13">
        <f>SUM(H32:H38)+ROUNDDOWN(J39/60,0)</f>
        <v>0</v>
      </c>
      <c r="I39" s="13">
        <f>J39-60*ROUNDDOWN(J39/60,0)</f>
        <v>0</v>
      </c>
      <c r="J39" s="135">
        <f>SUM(J32:J38)</f>
        <v>0</v>
      </c>
      <c r="K39" s="27">
        <f>SUM(K32:K38)</f>
        <v>0</v>
      </c>
      <c r="L39" s="27">
        <f>IF(SUM(L32:L38)=0,0,ROUND(AVERAGE(L32:L38),0))</f>
        <v>0</v>
      </c>
      <c r="M39" s="168">
        <f>IF(M38=0,0,1)</f>
        <v>0</v>
      </c>
      <c r="N39" s="27">
        <f>IF(SUM(N32:N38)=0,0,ROUND(AVERAGE(N32:N38),0))</f>
        <v>0</v>
      </c>
      <c r="O39" s="168">
        <f>IF(O38=0,0,1)</f>
        <v>0</v>
      </c>
      <c r="P39" s="27">
        <f>IF(SUM(P32:P38)=0,0,ROUND(AVERAGE(P32:P38),0))</f>
        <v>0</v>
      </c>
      <c r="Q39" s="168">
        <f>IF(Q38=0,0,1)</f>
        <v>0</v>
      </c>
      <c r="R39" s="27">
        <f>IF(SUM(R32:R38)=0,0,ROUND(AVERAGE(R32:R38),0))</f>
        <v>0</v>
      </c>
      <c r="S39" s="168">
        <f>IF(S38=0,0,1)</f>
        <v>0</v>
      </c>
      <c r="T39" s="27">
        <f>IF(SUM(T32:T38)=0,0,ROUND(AVERAGE(T32:T38),0))</f>
        <v>0</v>
      </c>
      <c r="U39" s="168">
        <f>IF(U38=0,0,1)</f>
        <v>0</v>
      </c>
      <c r="V39" s="246"/>
      <c r="W39" s="571"/>
      <c r="X39" s="571"/>
      <c r="Y39" s="571"/>
      <c r="Z39" s="571"/>
      <c r="AA39" s="571"/>
      <c r="AB39" s="571"/>
      <c r="AC39" s="5"/>
      <c r="AD39" s="5"/>
    </row>
    <row r="40" spans="1:30" ht="11.45" customHeight="1">
      <c r="A40" s="22" t="s">
        <v>6</v>
      </c>
      <c r="B40" s="332">
        <f>B38+1</f>
        <v>31</v>
      </c>
      <c r="C40" s="40"/>
      <c r="D40" s="40"/>
      <c r="E40" s="40"/>
      <c r="F40" s="74">
        <f t="shared" si="18"/>
        <v>0</v>
      </c>
      <c r="G40" s="89" t="str">
        <f t="shared" si="19"/>
        <v/>
      </c>
      <c r="H40" s="354"/>
      <c r="I40" s="354"/>
      <c r="J40" s="74">
        <f>I40</f>
        <v>0</v>
      </c>
      <c r="K40" s="120"/>
      <c r="L40" s="120"/>
      <c r="M40" s="167">
        <f>IF(L40="",0,1)</f>
        <v>0</v>
      </c>
      <c r="N40" s="120"/>
      <c r="O40" s="167">
        <f>IF(N40="",0,1)</f>
        <v>0</v>
      </c>
      <c r="P40" s="120"/>
      <c r="Q40" s="167">
        <f>IF(P40="",0,1)</f>
        <v>0</v>
      </c>
      <c r="R40" s="120"/>
      <c r="S40" s="167">
        <f>IF(R40="",0,1)</f>
        <v>0</v>
      </c>
      <c r="T40" s="120"/>
      <c r="U40" s="167">
        <f>IF(T40="",0,1)</f>
        <v>0</v>
      </c>
      <c r="V40" s="248"/>
      <c r="W40" s="567"/>
      <c r="X40" s="567"/>
      <c r="Y40" s="567"/>
      <c r="Z40" s="567"/>
      <c r="AA40" s="567"/>
      <c r="AB40" s="567"/>
      <c r="AC40" s="5"/>
      <c r="AD40" s="5"/>
    </row>
    <row r="41" spans="1:30" ht="11.45" customHeight="1">
      <c r="A41" s="475" t="s">
        <v>34</v>
      </c>
      <c r="B41" s="476"/>
      <c r="C41" s="14">
        <f>C6+C15+C23+C31+C39+C40</f>
        <v>0</v>
      </c>
      <c r="D41" s="11">
        <f>D6+D15+D23+D31+D39+D40+ROUNDDOWN(F41/60,0)</f>
        <v>0</v>
      </c>
      <c r="E41" s="11">
        <f>F41-60*ROUNDDOWN(F41/60,0)</f>
        <v>0</v>
      </c>
      <c r="F41" s="137">
        <f>E6+E15+E23+E31+E39+E40</f>
        <v>0</v>
      </c>
      <c r="G41" s="60">
        <f>IF((D41*60+E41)=0,0,ROUND((C41*60)/(D41*60+E41),1))</f>
        <v>0</v>
      </c>
      <c r="H41" s="11">
        <f>H6+H15+H23+H31+H39+H40+ROUNDDOWN(J41/60,0)</f>
        <v>0</v>
      </c>
      <c r="I41" s="11">
        <f>J41-60*ROUNDDOWN(J41/60,0)</f>
        <v>0</v>
      </c>
      <c r="J41" s="137">
        <f>I6+I15+I23+I31+I39+I40</f>
        <v>0</v>
      </c>
      <c r="K41" s="28">
        <f>K6+K15+K23+K31+K39+K40</f>
        <v>0</v>
      </c>
      <c r="L41" s="44" t="str">
        <f>IF(L42=0,"",(L6+L15+L23+L31+L39+L40)/L42)</f>
        <v/>
      </c>
      <c r="M41" s="183"/>
      <c r="N41" s="44" t="str">
        <f>IF(N42=0,"",(N6+N15+N23+N31+N39+N40)/N42)</f>
        <v/>
      </c>
      <c r="O41" s="183"/>
      <c r="P41" s="44" t="str">
        <f>IF(P42=0,"",(P6+P15+P23+P31+P39+P40)/P42)</f>
        <v/>
      </c>
      <c r="Q41" s="183"/>
      <c r="R41" s="44" t="str">
        <f>IF(R42=0,"",(R6+R15+R23+R31+R39+R40)/R42)</f>
        <v/>
      </c>
      <c r="S41" s="183"/>
      <c r="T41" s="44" t="str">
        <f>IF(T42=0,"",(T6+T15+T23+T31+T39+T40)/T42)</f>
        <v/>
      </c>
      <c r="U41" s="183"/>
      <c r="V41" s="29"/>
      <c r="W41" s="30"/>
      <c r="X41" s="2" t="s">
        <v>0</v>
      </c>
      <c r="Y41" s="2" t="s">
        <v>30</v>
      </c>
      <c r="Z41" s="2" t="s">
        <v>16</v>
      </c>
      <c r="AA41" s="2" t="s">
        <v>23</v>
      </c>
      <c r="AB41" s="2" t="s">
        <v>26</v>
      </c>
    </row>
    <row r="42" spans="1:30" ht="15" customHeight="1">
      <c r="A42" s="477"/>
      <c r="B42" s="477"/>
      <c r="C42" s="2" t="s">
        <v>0</v>
      </c>
      <c r="D42" s="2" t="s">
        <v>15</v>
      </c>
      <c r="E42" s="2" t="s">
        <v>16</v>
      </c>
      <c r="F42" s="74"/>
      <c r="G42" s="22" t="s">
        <v>12</v>
      </c>
      <c r="H42" s="379" t="s">
        <v>15</v>
      </c>
      <c r="I42" s="379" t="s">
        <v>16</v>
      </c>
      <c r="J42" s="22"/>
      <c r="K42" s="37" t="s">
        <v>17</v>
      </c>
      <c r="L42" s="163">
        <f>M6+M15+M23+M31+M39+M40</f>
        <v>0</v>
      </c>
      <c r="M42" s="164"/>
      <c r="N42" s="163">
        <f>O6+O15+O23+O31+O39+O40</f>
        <v>0</v>
      </c>
      <c r="O42" s="164"/>
      <c r="P42" s="163">
        <f>Q6+Q15+Q23+Q31+Q39+Q40</f>
        <v>0</v>
      </c>
      <c r="Q42" s="164"/>
      <c r="R42" s="163">
        <f>S6+S15+S23+S31+S39+S40</f>
        <v>0</v>
      </c>
      <c r="S42" s="164"/>
      <c r="T42" s="163">
        <f>U6+U15+U23+U31+U39+U40</f>
        <v>0</v>
      </c>
      <c r="U42" s="129"/>
      <c r="V42" s="234"/>
      <c r="W42" s="230" t="s">
        <v>140</v>
      </c>
      <c r="X42" s="23">
        <f>C41+Juin!X41</f>
        <v>0</v>
      </c>
      <c r="Y42" s="23">
        <f>D41+Juin!Y41+ROUNDDOWN(AC42/60,0)</f>
        <v>0</v>
      </c>
      <c r="Z42" s="12">
        <f>AC42-60*ROUNDDOWN(AC42/60,0)</f>
        <v>0</v>
      </c>
      <c r="AA42" s="12">
        <f>IF((Y42*60+Z42)=0,0,ROUND((X42*60)/(Y42*60+Z42),1))</f>
        <v>0</v>
      </c>
      <c r="AB42" s="23">
        <f>K41+Juin!AB41</f>
        <v>0</v>
      </c>
      <c r="AC42" s="10">
        <f>E41+Juin!Z41</f>
        <v>0</v>
      </c>
    </row>
    <row r="43" spans="1:30" ht="11.45" customHeight="1">
      <c r="A43" s="549" t="s">
        <v>209</v>
      </c>
      <c r="B43" s="549"/>
      <c r="C43" s="48">
        <f>'Décembre 16'!$C$40</f>
        <v>0</v>
      </c>
      <c r="D43" s="49">
        <f>'Décembre 16'!$D$40</f>
        <v>0</v>
      </c>
      <c r="E43" s="49">
        <f>'Décembre 16'!$E$40</f>
        <v>0</v>
      </c>
      <c r="F43" s="148"/>
      <c r="G43" s="50">
        <f>IF((D43*60+E43)=0,0,ROUND((C43*60)/(D43*60+E43),1))</f>
        <v>0</v>
      </c>
      <c r="H43" s="380">
        <f>Mai!$H$42</f>
        <v>0</v>
      </c>
      <c r="I43" s="380">
        <f>Mai!$I$42</f>
        <v>0</v>
      </c>
      <c r="J43" s="50"/>
      <c r="K43" s="205">
        <f>'Décembre 16'!$K$40</f>
        <v>0</v>
      </c>
      <c r="L43" s="163"/>
      <c r="M43" s="164"/>
      <c r="N43" s="163"/>
      <c r="O43" s="164"/>
      <c r="P43" s="163"/>
      <c r="Q43" s="164"/>
      <c r="R43" s="163"/>
      <c r="S43" s="164"/>
      <c r="T43" s="163"/>
      <c r="U43" s="129"/>
      <c r="V43" s="204"/>
      <c r="W43" s="337" t="s">
        <v>206</v>
      </c>
      <c r="X43" s="225">
        <f>$C$41+Juin!X42</f>
        <v>0</v>
      </c>
      <c r="Y43" s="223">
        <f>$D$41+Juin!Y42+ROUNDDOWN(AC43/60,0)</f>
        <v>0</v>
      </c>
      <c r="Z43" s="223">
        <f>AC43-60*ROUNDDOWN(AC43/60,0)</f>
        <v>0</v>
      </c>
      <c r="AA43" s="223">
        <f>IF((Y43*60+Z43)=0,0,ROUND((X43*60)/(Y43*60+Z43),1))</f>
        <v>0</v>
      </c>
      <c r="AB43" s="225">
        <f>K41+Juin!AB42</f>
        <v>0</v>
      </c>
      <c r="AC43" s="232">
        <f>E41+Juin!Z42</f>
        <v>0</v>
      </c>
    </row>
    <row r="44" spans="1:30" ht="11.45" customHeight="1">
      <c r="A44" s="564" t="s">
        <v>25</v>
      </c>
      <c r="B44" s="564"/>
      <c r="C44" s="48">
        <f>Janvier!C42</f>
        <v>0</v>
      </c>
      <c r="D44" s="48">
        <f>Janvier!D42</f>
        <v>0</v>
      </c>
      <c r="E44" s="48">
        <f>Janvier!E42</f>
        <v>0</v>
      </c>
      <c r="F44" s="138"/>
      <c r="G44" s="47">
        <f t="shared" ref="G44:G49" si="34">IF((D44*60+E44)=0,0,ROUND((C44*60)/(D44*60+E44),1))</f>
        <v>0</v>
      </c>
      <c r="H44" s="379">
        <f>Mai!$H$43</f>
        <v>0</v>
      </c>
      <c r="I44" s="379">
        <f>Mai!$I$43</f>
        <v>0</v>
      </c>
      <c r="J44" s="372"/>
      <c r="K44" s="53">
        <f>Janvier!K42</f>
        <v>0</v>
      </c>
      <c r="W44" s="64"/>
      <c r="X44" s="64"/>
    </row>
    <row r="45" spans="1:30" ht="11.45" customHeight="1">
      <c r="A45" s="564" t="s">
        <v>27</v>
      </c>
      <c r="B45" s="586"/>
      <c r="C45" s="48">
        <f>Février!C38</f>
        <v>0</v>
      </c>
      <c r="D45" s="48">
        <f>Février!D38</f>
        <v>0</v>
      </c>
      <c r="E45" s="48">
        <f>Février!E38</f>
        <v>0</v>
      </c>
      <c r="F45" s="138"/>
      <c r="G45" s="47">
        <f t="shared" si="34"/>
        <v>0</v>
      </c>
      <c r="H45" s="379">
        <f>Mai!$H$44</f>
        <v>0</v>
      </c>
      <c r="I45" s="379">
        <f>Mai!$I$44</f>
        <v>0</v>
      </c>
      <c r="J45" s="372"/>
      <c r="K45" s="53">
        <f>Février!K38</f>
        <v>0</v>
      </c>
      <c r="W45" s="359" t="s">
        <v>238</v>
      </c>
      <c r="X45" s="379" t="s">
        <v>15</v>
      </c>
      <c r="Y45" s="379" t="s">
        <v>16</v>
      </c>
      <c r="Z45" s="357"/>
      <c r="AA45" s="196"/>
      <c r="AB45" s="196"/>
      <c r="AC45" s="68"/>
      <c r="AD45" s="213">
        <f>I41+SUM(I43:I49)</f>
        <v>0</v>
      </c>
    </row>
    <row r="46" spans="1:30" ht="11.45" customHeight="1">
      <c r="A46" s="564" t="s">
        <v>28</v>
      </c>
      <c r="B46" s="564"/>
      <c r="C46" s="54">
        <f>Mars!C41</f>
        <v>0</v>
      </c>
      <c r="D46" s="54">
        <f>Mars!D41</f>
        <v>0</v>
      </c>
      <c r="E46" s="54">
        <f>Mars!E41</f>
        <v>0</v>
      </c>
      <c r="F46" s="138"/>
      <c r="G46" s="47">
        <f t="shared" si="34"/>
        <v>0</v>
      </c>
      <c r="H46" s="379">
        <f>Mai!$H$45</f>
        <v>0</v>
      </c>
      <c r="I46" s="379">
        <f>Mai!$I$45</f>
        <v>0</v>
      </c>
      <c r="J46" s="372"/>
      <c r="K46" s="53">
        <f>Mars!K41</f>
        <v>0</v>
      </c>
      <c r="V46" s="72"/>
      <c r="W46" s="360" t="s">
        <v>140</v>
      </c>
      <c r="X46" s="12">
        <f>H41+SUM(H43:H49)+ROUNDDOWN(AD45/60,0)</f>
        <v>0</v>
      </c>
      <c r="Y46" s="12">
        <f>AD45-60*ROUNDDOWN(AD45/60,0)</f>
        <v>0</v>
      </c>
      <c r="Z46" s="357"/>
      <c r="AA46" s="196"/>
      <c r="AB46" s="196"/>
      <c r="AC46" s="64"/>
      <c r="AD46" s="206">
        <f>I41+SUM(I44:I49)</f>
        <v>0</v>
      </c>
    </row>
    <row r="47" spans="1:30" ht="11.45" customHeight="1">
      <c r="A47" s="564" t="s">
        <v>31</v>
      </c>
      <c r="B47" s="564"/>
      <c r="C47" s="54">
        <f>Avril!C40</f>
        <v>0</v>
      </c>
      <c r="D47" s="54">
        <f>Avril!D40</f>
        <v>0</v>
      </c>
      <c r="E47" s="47">
        <f>Avril!E40</f>
        <v>0</v>
      </c>
      <c r="F47" s="138"/>
      <c r="G47" s="47">
        <f t="shared" si="34"/>
        <v>0</v>
      </c>
      <c r="H47" s="381">
        <f>Mai!$H$46</f>
        <v>0</v>
      </c>
      <c r="I47" s="379">
        <f>Mai!$I$46</f>
        <v>0</v>
      </c>
      <c r="J47" s="372"/>
      <c r="K47" s="53">
        <f>Avril!K40</f>
        <v>0</v>
      </c>
      <c r="V47" s="72"/>
      <c r="W47" s="358" t="s">
        <v>206</v>
      </c>
      <c r="X47" s="373">
        <f>H41+SUM(H44:H49)+ROUNDDOWN(AD46/60,0)</f>
        <v>0</v>
      </c>
      <c r="Y47" s="363">
        <f>AD46-60*ROUNDDOWN(AD46/60,0)</f>
        <v>0</v>
      </c>
    </row>
    <row r="48" spans="1:30" ht="11.45" customHeight="1">
      <c r="A48" s="564" t="s">
        <v>32</v>
      </c>
      <c r="B48" s="564"/>
      <c r="C48" s="54">
        <f>Mai!C40</f>
        <v>0</v>
      </c>
      <c r="D48" s="47">
        <f>Mai!D40</f>
        <v>0</v>
      </c>
      <c r="E48" s="47">
        <f>Mai!E40</f>
        <v>0</v>
      </c>
      <c r="F48" s="138"/>
      <c r="G48" s="47">
        <f t="shared" si="34"/>
        <v>0</v>
      </c>
      <c r="H48" s="379">
        <f>Mai!$H$40</f>
        <v>0</v>
      </c>
      <c r="I48" s="379">
        <f>Mai!$I$40</f>
        <v>0</v>
      </c>
      <c r="J48" s="372"/>
      <c r="K48" s="53">
        <f>Mai!K40</f>
        <v>0</v>
      </c>
      <c r="V48" s="72"/>
      <c r="W48" s="69"/>
      <c r="Y48" s="69"/>
      <c r="Z48" s="69"/>
      <c r="AA48" s="69"/>
      <c r="AB48" s="69"/>
    </row>
    <row r="49" spans="1:11" ht="11.45" customHeight="1">
      <c r="A49" s="564" t="s">
        <v>33</v>
      </c>
      <c r="B49" s="564"/>
      <c r="C49" s="54">
        <f>Juin!C40</f>
        <v>0</v>
      </c>
      <c r="D49" s="54">
        <f>Juin!D40</f>
        <v>0</v>
      </c>
      <c r="E49" s="54">
        <f>Juin!E40</f>
        <v>0</v>
      </c>
      <c r="F49" s="139"/>
      <c r="G49" s="47">
        <f t="shared" si="34"/>
        <v>0</v>
      </c>
      <c r="H49" s="379">
        <f>Juin!$H$40</f>
        <v>0</v>
      </c>
      <c r="I49" s="379">
        <f>Juin!$I$40</f>
        <v>0</v>
      </c>
      <c r="J49" s="372"/>
      <c r="K49" s="55">
        <f>Juin!K40</f>
        <v>0</v>
      </c>
    </row>
    <row r="50" spans="1:11" hidden="1">
      <c r="C50" s="221">
        <f>SUM(C43:C49)+C41</f>
        <v>0</v>
      </c>
      <c r="D50" s="221">
        <f>SUM(D43:D49)+D41</f>
        <v>0</v>
      </c>
      <c r="E50" s="221">
        <f>SUM(E43:E49)+E41</f>
        <v>0</v>
      </c>
      <c r="K50" s="221">
        <f>SUM(K43:K49)+K41</f>
        <v>0</v>
      </c>
    </row>
    <row r="51" spans="1:11" hidden="1">
      <c r="C51" s="221">
        <f>SUM(C44:C49)+C41</f>
        <v>0</v>
      </c>
      <c r="D51" s="221">
        <f>SUM(D44:D49)+D41</f>
        <v>0</v>
      </c>
      <c r="E51" s="221">
        <f>SUM(E44:E49)+E41</f>
        <v>0</v>
      </c>
      <c r="K51" s="221">
        <f>SUM(K44:K49)+K41</f>
        <v>0</v>
      </c>
    </row>
  </sheetData>
  <sheetProtection sheet="1" objects="1" scenarios="1" selectLockedCells="1"/>
  <mergeCells count="65">
    <mergeCell ref="W24:AB24"/>
    <mergeCell ref="W29:AB29"/>
    <mergeCell ref="W37:AB37"/>
    <mergeCell ref="N2:N3"/>
    <mergeCell ref="P2:P3"/>
    <mergeCell ref="W14:AB14"/>
    <mergeCell ref="W16:AB16"/>
    <mergeCell ref="W17:AB17"/>
    <mergeCell ref="W22:AB22"/>
    <mergeCell ref="W10:AB10"/>
    <mergeCell ref="W15:AB15"/>
    <mergeCell ref="W25:AB25"/>
    <mergeCell ref="W26:AB26"/>
    <mergeCell ref="W27:AB27"/>
    <mergeCell ref="W8:AB8"/>
    <mergeCell ref="W9:AB9"/>
    <mergeCell ref="A23:B23"/>
    <mergeCell ref="A15:B15"/>
    <mergeCell ref="A42:B42"/>
    <mergeCell ref="A41:B41"/>
    <mergeCell ref="W40:AB40"/>
    <mergeCell ref="W18:AB18"/>
    <mergeCell ref="W34:AB34"/>
    <mergeCell ref="W30:AB30"/>
    <mergeCell ref="W31:AB31"/>
    <mergeCell ref="W32:AB32"/>
    <mergeCell ref="W33:AB33"/>
    <mergeCell ref="W28:AB28"/>
    <mergeCell ref="W35:AB35"/>
    <mergeCell ref="W39:AB39"/>
    <mergeCell ref="W36:AB36"/>
    <mergeCell ref="W38:AB38"/>
    <mergeCell ref="A49:B49"/>
    <mergeCell ref="A48:B48"/>
    <mergeCell ref="A31:B31"/>
    <mergeCell ref="A44:B44"/>
    <mergeCell ref="A47:B47"/>
    <mergeCell ref="A39:B39"/>
    <mergeCell ref="A45:B45"/>
    <mergeCell ref="A46:B46"/>
    <mergeCell ref="A43:B43"/>
    <mergeCell ref="A1:AA1"/>
    <mergeCell ref="A2:A3"/>
    <mergeCell ref="B2:B3"/>
    <mergeCell ref="C2:C3"/>
    <mergeCell ref="D2:D3"/>
    <mergeCell ref="V2:V3"/>
    <mergeCell ref="W2:AB3"/>
    <mergeCell ref="E2:E3"/>
    <mergeCell ref="H2:I2"/>
    <mergeCell ref="A6:B6"/>
    <mergeCell ref="A7:B7"/>
    <mergeCell ref="G2:G3"/>
    <mergeCell ref="L2:L3"/>
    <mergeCell ref="W4:AB4"/>
    <mergeCell ref="W5:AB5"/>
    <mergeCell ref="W6:AB6"/>
    <mergeCell ref="W7:AB7"/>
    <mergeCell ref="W11:AB11"/>
    <mergeCell ref="W12:AB12"/>
    <mergeCell ref="W23:AB23"/>
    <mergeCell ref="W13:AB13"/>
    <mergeCell ref="W19:AB19"/>
    <mergeCell ref="W20:AB20"/>
    <mergeCell ref="W21:AB21"/>
  </mergeCells>
  <phoneticPr fontId="0" type="noConversion"/>
  <pageMargins left="0" right="0" top="0" bottom="0" header="0" footer="0"/>
  <pageSetup paperSize="9" orientation="landscape" r:id="rId1"/>
  <headerFooter alignWithMargins="0"/>
</worksheet>
</file>

<file path=xl/worksheets/sheet12.xml><?xml version="1.0" encoding="utf-8"?>
<worksheet xmlns="http://schemas.openxmlformats.org/spreadsheetml/2006/main" xmlns:r="http://schemas.openxmlformats.org/officeDocument/2006/relationships">
  <dimension ref="A1:AT52"/>
  <sheetViews>
    <sheetView zoomScale="110" zoomScaleNormal="110" workbookViewId="0">
      <pane ySplit="3" topLeftCell="A10" activePane="bottomLeft" state="frozen"/>
      <selection pane="bottomLeft" activeCell="H7" sqref="H7"/>
    </sheetView>
  </sheetViews>
  <sheetFormatPr baseColWidth="10" defaultRowHeight="12.75"/>
  <cols>
    <col min="1" max="1" width="9.7109375" customWidth="1"/>
    <col min="2" max="2" width="4.85546875" customWidth="1"/>
    <col min="3" max="3" width="7.140625" customWidth="1"/>
    <col min="4" max="4" width="4.7109375" customWidth="1"/>
    <col min="5" max="5" width="3.85546875" customWidth="1"/>
    <col min="6" max="6" width="5" style="77" hidden="1" customWidth="1"/>
    <col min="7" max="7" width="5.5703125" customWidth="1"/>
    <col min="8" max="8" width="6.5703125" customWidth="1"/>
    <col min="9" max="9" width="7" customWidth="1"/>
    <col min="10" max="10" width="5.5703125" hidden="1" customWidth="1"/>
    <col min="11" max="11" width="6" customWidth="1"/>
    <col min="12" max="12" width="3.42578125" customWidth="1"/>
    <col min="13" max="13" width="3.42578125" style="77" hidden="1" customWidth="1"/>
    <col min="14" max="14" width="4.42578125" customWidth="1"/>
    <col min="15" max="15" width="3.42578125" style="77" hidden="1" customWidth="1"/>
    <col min="16" max="16" width="5" customWidth="1"/>
    <col min="17" max="17" width="3.42578125" style="77" hidden="1" customWidth="1"/>
    <col min="18" max="18" width="3.85546875" style="82" customWidth="1"/>
    <col min="19" max="19" width="3.85546875" style="160" hidden="1" customWidth="1"/>
    <col min="20" max="20" width="3.85546875" style="82" customWidth="1"/>
    <col min="21" max="21" width="3.85546875" style="160" hidden="1" customWidth="1"/>
    <col min="23" max="23" width="18.85546875" customWidth="1"/>
    <col min="25" max="25" width="9.5703125" customWidth="1"/>
    <col min="26" max="26" width="8.5703125" customWidth="1"/>
    <col min="29" max="30" width="11.42578125" hidden="1" customWidth="1"/>
  </cols>
  <sheetData>
    <row r="1" spans="1:28" ht="18">
      <c r="A1" s="534" t="s">
        <v>212</v>
      </c>
      <c r="B1" s="534"/>
      <c r="C1" s="534"/>
      <c r="D1" s="534"/>
      <c r="E1" s="534"/>
      <c r="F1" s="534"/>
      <c r="G1" s="534"/>
      <c r="H1" s="534"/>
      <c r="I1" s="534"/>
      <c r="J1" s="534"/>
      <c r="K1" s="534"/>
      <c r="L1" s="534"/>
      <c r="M1" s="534"/>
      <c r="N1" s="534"/>
      <c r="O1" s="534"/>
      <c r="P1" s="534"/>
      <c r="Q1" s="534"/>
      <c r="R1" s="534"/>
      <c r="S1" s="534"/>
      <c r="T1" s="534"/>
      <c r="U1" s="534"/>
      <c r="V1" s="534"/>
      <c r="W1" s="534"/>
      <c r="X1" s="534"/>
      <c r="Y1" s="534"/>
      <c r="Z1" s="534"/>
      <c r="AA1" s="534"/>
      <c r="AB1" s="207"/>
    </row>
    <row r="2" spans="1:28" ht="15.75" customHeight="1">
      <c r="A2" s="535" t="s">
        <v>1</v>
      </c>
      <c r="B2" s="535" t="s">
        <v>9</v>
      </c>
      <c r="C2" s="535" t="s">
        <v>0</v>
      </c>
      <c r="D2" s="535" t="s">
        <v>15</v>
      </c>
      <c r="E2" s="535" t="s">
        <v>16</v>
      </c>
      <c r="F2" s="74" t="s">
        <v>16</v>
      </c>
      <c r="G2" s="541" t="s">
        <v>12</v>
      </c>
      <c r="H2" s="522" t="s">
        <v>238</v>
      </c>
      <c r="I2" s="523"/>
      <c r="J2" s="370"/>
      <c r="K2" s="25" t="s">
        <v>17</v>
      </c>
      <c r="L2" s="537" t="s">
        <v>40</v>
      </c>
      <c r="M2" s="140"/>
      <c r="N2" s="537" t="s">
        <v>11</v>
      </c>
      <c r="O2" s="140"/>
      <c r="P2" s="537" t="s">
        <v>22</v>
      </c>
      <c r="Q2" s="140"/>
      <c r="R2" s="79" t="s">
        <v>19</v>
      </c>
      <c r="S2" s="156"/>
      <c r="T2" s="79" t="s">
        <v>19</v>
      </c>
      <c r="U2" s="156"/>
      <c r="V2" s="539" t="s">
        <v>13</v>
      </c>
      <c r="W2" s="603" t="s">
        <v>14</v>
      </c>
      <c r="X2" s="604"/>
      <c r="Y2" s="604"/>
      <c r="Z2" s="604"/>
      <c r="AA2" s="604"/>
      <c r="AB2" s="605"/>
    </row>
    <row r="3" spans="1:28" ht="15.75" customHeight="1">
      <c r="A3" s="536"/>
      <c r="B3" s="536"/>
      <c r="C3" s="536"/>
      <c r="D3" s="536"/>
      <c r="E3" s="536"/>
      <c r="F3" s="74"/>
      <c r="G3" s="542"/>
      <c r="H3" s="369" t="s">
        <v>15</v>
      </c>
      <c r="I3" s="369" t="s">
        <v>16</v>
      </c>
      <c r="J3" s="371"/>
      <c r="K3" s="26" t="s">
        <v>18</v>
      </c>
      <c r="L3" s="538"/>
      <c r="M3" s="141"/>
      <c r="N3" s="538"/>
      <c r="O3" s="141"/>
      <c r="P3" s="538"/>
      <c r="Q3" s="141"/>
      <c r="R3" s="80" t="s">
        <v>20</v>
      </c>
      <c r="S3" s="157"/>
      <c r="T3" s="80" t="s">
        <v>21</v>
      </c>
      <c r="U3" s="157"/>
      <c r="V3" s="540"/>
      <c r="W3" s="603"/>
      <c r="X3" s="604"/>
      <c r="Y3" s="604"/>
      <c r="Z3" s="604"/>
      <c r="AA3" s="604"/>
      <c r="AB3" s="605"/>
    </row>
    <row r="4" spans="1:28" ht="11.45" customHeight="1">
      <c r="A4" s="83" t="s">
        <v>7</v>
      </c>
      <c r="B4" s="83">
        <v>1</v>
      </c>
      <c r="C4" s="40"/>
      <c r="D4" s="40"/>
      <c r="E4" s="40"/>
      <c r="F4" s="74">
        <f t="shared" ref="F4:F9" si="0">E4</f>
        <v>0</v>
      </c>
      <c r="G4" s="89" t="str">
        <f t="shared" ref="G4:G26" si="1">IF((D4*60+F4)=0,"",ROUND((C4*60)/(D4*60+F4),1))</f>
        <v/>
      </c>
      <c r="H4" s="354"/>
      <c r="I4" s="354"/>
      <c r="J4" s="74">
        <f t="shared" ref="J4:J9" si="2">I4</f>
        <v>0</v>
      </c>
      <c r="K4" s="120"/>
      <c r="L4" s="120"/>
      <c r="M4" s="167">
        <f>IF(L4="",0,1)</f>
        <v>0</v>
      </c>
      <c r="N4" s="120"/>
      <c r="O4" s="167">
        <f>IF(N4="",0,1)</f>
        <v>0</v>
      </c>
      <c r="P4" s="120"/>
      <c r="Q4" s="167">
        <f>IF(P4="",0,1)</f>
        <v>0</v>
      </c>
      <c r="R4" s="120"/>
      <c r="S4" s="167">
        <f>IF(R4="",0,1)</f>
        <v>0</v>
      </c>
      <c r="T4" s="120"/>
      <c r="U4" s="167">
        <f>IF(T4="",0,1)</f>
        <v>0</v>
      </c>
      <c r="V4" s="245"/>
      <c r="W4" s="486"/>
      <c r="X4" s="487"/>
      <c r="Y4" s="487"/>
      <c r="Z4" s="487"/>
      <c r="AA4" s="487"/>
      <c r="AB4" s="488"/>
    </row>
    <row r="5" spans="1:28" ht="11.45" customHeight="1">
      <c r="A5" s="83" t="s">
        <v>8</v>
      </c>
      <c r="B5" s="83">
        <f>B4+1</f>
        <v>2</v>
      </c>
      <c r="C5" s="40"/>
      <c r="D5" s="40"/>
      <c r="E5" s="40"/>
      <c r="F5" s="74">
        <f t="shared" si="0"/>
        <v>0</v>
      </c>
      <c r="G5" s="89" t="str">
        <f t="shared" si="1"/>
        <v/>
      </c>
      <c r="H5" s="354"/>
      <c r="I5" s="354"/>
      <c r="J5" s="74">
        <f t="shared" si="2"/>
        <v>0</v>
      </c>
      <c r="K5" s="120"/>
      <c r="L5" s="120"/>
      <c r="M5" s="167">
        <f>IF(L5="",M4,M4+1)</f>
        <v>0</v>
      </c>
      <c r="N5" s="120"/>
      <c r="O5" s="167">
        <f>IF(N5="",O4,O4+1)</f>
        <v>0</v>
      </c>
      <c r="P5" s="120"/>
      <c r="Q5" s="167">
        <f>IF(P5="",Q4,Q4+1)</f>
        <v>0</v>
      </c>
      <c r="R5" s="120"/>
      <c r="S5" s="167">
        <f>IF(R5="",S4,S4+1)</f>
        <v>0</v>
      </c>
      <c r="T5" s="120"/>
      <c r="U5" s="167">
        <f>IF(T5="",U4,U4+1)</f>
        <v>0</v>
      </c>
      <c r="V5" s="245"/>
      <c r="W5" s="486"/>
      <c r="X5" s="487"/>
      <c r="Y5" s="487"/>
      <c r="Z5" s="487"/>
      <c r="AA5" s="487"/>
      <c r="AB5" s="488"/>
    </row>
    <row r="6" spans="1:28" ht="11.45" customHeight="1">
      <c r="A6" s="83" t="s">
        <v>2</v>
      </c>
      <c r="B6" s="83">
        <f>B5+1</f>
        <v>3</v>
      </c>
      <c r="C6" s="40"/>
      <c r="D6" s="40"/>
      <c r="E6" s="40"/>
      <c r="F6" s="74">
        <f t="shared" si="0"/>
        <v>0</v>
      </c>
      <c r="G6" s="89" t="str">
        <f t="shared" si="1"/>
        <v/>
      </c>
      <c r="H6" s="354"/>
      <c r="I6" s="354"/>
      <c r="J6" s="74">
        <f t="shared" si="2"/>
        <v>0</v>
      </c>
      <c r="K6" s="120"/>
      <c r="L6" s="120"/>
      <c r="M6" s="167">
        <f t="shared" ref="M6:U9" si="3">IF(L6="",M5,M5+1)</f>
        <v>0</v>
      </c>
      <c r="N6" s="120"/>
      <c r="O6" s="167">
        <f t="shared" si="3"/>
        <v>0</v>
      </c>
      <c r="P6" s="120"/>
      <c r="Q6" s="167">
        <f t="shared" si="3"/>
        <v>0</v>
      </c>
      <c r="R6" s="120"/>
      <c r="S6" s="167">
        <f t="shared" si="3"/>
        <v>0</v>
      </c>
      <c r="T6" s="120"/>
      <c r="U6" s="167">
        <f t="shared" si="3"/>
        <v>0</v>
      </c>
      <c r="V6" s="245"/>
      <c r="W6" s="486"/>
      <c r="X6" s="487"/>
      <c r="Y6" s="487"/>
      <c r="Z6" s="487"/>
      <c r="AA6" s="487"/>
      <c r="AB6" s="488"/>
    </row>
    <row r="7" spans="1:28" ht="11.45" customHeight="1">
      <c r="A7" s="83" t="s">
        <v>3</v>
      </c>
      <c r="B7" s="83">
        <f>B6+1</f>
        <v>4</v>
      </c>
      <c r="C7" s="40"/>
      <c r="D7" s="40"/>
      <c r="E7" s="40"/>
      <c r="F7" s="74">
        <f t="shared" si="0"/>
        <v>0</v>
      </c>
      <c r="G7" s="89" t="str">
        <f t="shared" si="1"/>
        <v/>
      </c>
      <c r="H7" s="354"/>
      <c r="I7" s="354"/>
      <c r="J7" s="74">
        <f t="shared" si="2"/>
        <v>0</v>
      </c>
      <c r="K7" s="120"/>
      <c r="L7" s="120"/>
      <c r="M7" s="167">
        <f t="shared" si="3"/>
        <v>0</v>
      </c>
      <c r="N7" s="120"/>
      <c r="O7" s="167">
        <f t="shared" si="3"/>
        <v>0</v>
      </c>
      <c r="P7" s="120"/>
      <c r="Q7" s="167">
        <f t="shared" si="3"/>
        <v>0</v>
      </c>
      <c r="R7" s="120"/>
      <c r="S7" s="167">
        <f t="shared" si="3"/>
        <v>0</v>
      </c>
      <c r="T7" s="120"/>
      <c r="U7" s="167">
        <f t="shared" si="3"/>
        <v>0</v>
      </c>
      <c r="V7" s="245"/>
      <c r="W7" s="486"/>
      <c r="X7" s="487"/>
      <c r="Y7" s="487"/>
      <c r="Z7" s="487"/>
      <c r="AA7" s="487"/>
      <c r="AB7" s="488"/>
    </row>
    <row r="8" spans="1:28" ht="11.45" customHeight="1">
      <c r="A8" s="83" t="s">
        <v>4</v>
      </c>
      <c r="B8" s="83">
        <f>B7+1</f>
        <v>5</v>
      </c>
      <c r="C8" s="40"/>
      <c r="D8" s="40"/>
      <c r="E8" s="40"/>
      <c r="F8" s="74">
        <f t="shared" si="0"/>
        <v>0</v>
      </c>
      <c r="G8" s="89" t="str">
        <f t="shared" si="1"/>
        <v/>
      </c>
      <c r="H8" s="354"/>
      <c r="I8" s="354"/>
      <c r="J8" s="74">
        <f t="shared" si="2"/>
        <v>0</v>
      </c>
      <c r="K8" s="120"/>
      <c r="L8" s="120"/>
      <c r="M8" s="167">
        <f t="shared" si="3"/>
        <v>0</v>
      </c>
      <c r="N8" s="120"/>
      <c r="O8" s="167">
        <f t="shared" si="3"/>
        <v>0</v>
      </c>
      <c r="P8" s="120"/>
      <c r="Q8" s="167">
        <f t="shared" si="3"/>
        <v>0</v>
      </c>
      <c r="R8" s="120"/>
      <c r="S8" s="167">
        <f t="shared" si="3"/>
        <v>0</v>
      </c>
      <c r="T8" s="120"/>
      <c r="U8" s="167">
        <f t="shared" si="3"/>
        <v>0</v>
      </c>
      <c r="V8" s="245"/>
      <c r="W8" s="486"/>
      <c r="X8" s="487"/>
      <c r="Y8" s="487"/>
      <c r="Z8" s="487"/>
      <c r="AA8" s="487"/>
      <c r="AB8" s="488"/>
    </row>
    <row r="9" spans="1:28" ht="11.45" customHeight="1">
      <c r="A9" s="74" t="s">
        <v>5</v>
      </c>
      <c r="B9" s="74">
        <f>B8+1</f>
        <v>6</v>
      </c>
      <c r="C9" s="40"/>
      <c r="D9" s="40"/>
      <c r="E9" s="40"/>
      <c r="F9" s="74">
        <f t="shared" si="0"/>
        <v>0</v>
      </c>
      <c r="G9" s="89" t="str">
        <f t="shared" si="1"/>
        <v/>
      </c>
      <c r="H9" s="354"/>
      <c r="I9" s="354"/>
      <c r="J9" s="74">
        <f t="shared" si="2"/>
        <v>0</v>
      </c>
      <c r="K9" s="120"/>
      <c r="L9" s="120"/>
      <c r="M9" s="167">
        <f t="shared" si="3"/>
        <v>0</v>
      </c>
      <c r="N9" s="120"/>
      <c r="O9" s="167">
        <f t="shared" si="3"/>
        <v>0</v>
      </c>
      <c r="P9" s="120"/>
      <c r="Q9" s="167">
        <f t="shared" si="3"/>
        <v>0</v>
      </c>
      <c r="R9" s="120"/>
      <c r="S9" s="167">
        <f t="shared" si="3"/>
        <v>0</v>
      </c>
      <c r="T9" s="120"/>
      <c r="U9" s="167">
        <f t="shared" si="3"/>
        <v>0</v>
      </c>
      <c r="V9" s="245"/>
      <c r="W9" s="486"/>
      <c r="X9" s="487"/>
      <c r="Y9" s="487"/>
      <c r="Z9" s="487"/>
      <c r="AA9" s="487"/>
      <c r="AB9" s="488"/>
    </row>
    <row r="10" spans="1:28" ht="11.45" customHeight="1">
      <c r="A10" s="479" t="s">
        <v>24</v>
      </c>
      <c r="B10" s="480"/>
      <c r="C10" s="13">
        <f>SUM(C4:C9)</f>
        <v>0</v>
      </c>
      <c r="D10" s="13">
        <f>SUM(D4:D9)+ROUNDDOWN(F10/60,0)</f>
        <v>0</v>
      </c>
      <c r="E10" s="13">
        <f>F10-60*ROUNDDOWN(F10/60,0)</f>
        <v>0</v>
      </c>
      <c r="F10" s="135">
        <f>SUM(F4:F9)</f>
        <v>0</v>
      </c>
      <c r="G10" s="52">
        <f>IF((D10*60+E10)=0,0,ROUND((C10*60)/(D10*60+E10),1))</f>
        <v>0</v>
      </c>
      <c r="H10" s="13">
        <f>SUM(H4:H9)+ROUNDDOWN(J10/60,0)</f>
        <v>0</v>
      </c>
      <c r="I10" s="13">
        <f>J10-60*ROUNDDOWN(J10/60,0)</f>
        <v>0</v>
      </c>
      <c r="J10" s="135">
        <f>SUM(J4:J9)</f>
        <v>0</v>
      </c>
      <c r="K10" s="27">
        <f>SUM(K4:K9)</f>
        <v>0</v>
      </c>
      <c r="L10" s="27">
        <f>IF(SUM(L4:L9)=0,0,ROUND(AVERAGE(L4:L9),0))</f>
        <v>0</v>
      </c>
      <c r="M10" s="168">
        <f>IF(M9=0,0,1)</f>
        <v>0</v>
      </c>
      <c r="N10" s="27">
        <f>IF(SUM(N4:N9)=0,0,ROUND(AVERAGE(N4:N9),0))</f>
        <v>0</v>
      </c>
      <c r="O10" s="168">
        <f>IF(O9=0,0,1)</f>
        <v>0</v>
      </c>
      <c r="P10" s="27">
        <f>IF(SUM(P4:P9)=0,0,ROUND(AVERAGE(P4:P9),0))</f>
        <v>0</v>
      </c>
      <c r="Q10" s="168">
        <f>IF(Q9=0,0,1)</f>
        <v>0</v>
      </c>
      <c r="R10" s="27">
        <f>IF(SUM(R4:R9)=0,0,ROUND(AVERAGE(R4:R9),0))</f>
        <v>0</v>
      </c>
      <c r="S10" s="168">
        <f>IF(S9=0,0,1)</f>
        <v>0</v>
      </c>
      <c r="T10" s="27">
        <f>IF(SUM(T4:T9)=0,0,ROUND(AVERAGE(T4:T9),0))</f>
        <v>0</v>
      </c>
      <c r="U10" s="168">
        <f>IF(U9=0,0,1)</f>
        <v>0</v>
      </c>
      <c r="V10" s="246"/>
      <c r="W10" s="489"/>
      <c r="X10" s="490"/>
      <c r="Y10" s="490"/>
      <c r="Z10" s="490"/>
      <c r="AA10" s="490"/>
      <c r="AB10" s="491"/>
    </row>
    <row r="11" spans="1:28" ht="11.45" customHeight="1">
      <c r="A11" s="550" t="s">
        <v>79</v>
      </c>
      <c r="B11" s="551"/>
      <c r="C11" s="76">
        <f>C10+Juillet!C40</f>
        <v>0</v>
      </c>
      <c r="D11" s="76">
        <f>D10+Juillet!D40++ROUNDDOWN(F11/60,0)</f>
        <v>0</v>
      </c>
      <c r="E11" s="76">
        <f>F11-60*ROUNDDOWN(F11/60,0)</f>
        <v>0</v>
      </c>
      <c r="F11" s="136">
        <f>E10+Juillet!E40</f>
        <v>0</v>
      </c>
      <c r="G11" s="76">
        <f>IF((D11*60+E11)=0,0,ROUND((C11*60)/(D11*60+E11),1))</f>
        <v>0</v>
      </c>
      <c r="H11" s="76">
        <f>H10+Juillet!H40++ROUNDDOWN(J11/60,0)</f>
        <v>0</v>
      </c>
      <c r="I11" s="76">
        <f>J11-60*ROUNDDOWN(J11/60,0)</f>
        <v>0</v>
      </c>
      <c r="J11" s="136">
        <f>I10+Juillet!I40</f>
        <v>0</v>
      </c>
      <c r="K11" s="86">
        <f>K10+Juillet!K40</f>
        <v>0</v>
      </c>
      <c r="L11" s="86">
        <f>IF(L10=0,Juillet!L40,IF(L10+Juillet!L40=0,"",ROUND((SUM(L4:L9)+(Juillet!L40))/(M9+Juillet!M40),0)))</f>
        <v>0</v>
      </c>
      <c r="M11" s="185"/>
      <c r="N11" s="86">
        <f>IF(N10=0,Juillet!N40,IF(N10+Juillet!N40=0,"",ROUND((SUM(N4:N9)+SUM(Juillet!N40))/(O9+Juillet!O40),0)))</f>
        <v>0</v>
      </c>
      <c r="O11" s="185"/>
      <c r="P11" s="86">
        <f>IF(P10=0,Juillet!P40,IF(P10+Juillet!P40=0,"",ROUND((SUM(P4:P9)+SUM(Juillet!P40))/(Q9+Juillet!Q40),0)))</f>
        <v>0</v>
      </c>
      <c r="Q11" s="185"/>
      <c r="R11" s="86">
        <f>IF(R10=0,Juillet!R40,IF(R10+Juillet!R40=0,"",ROUND((SUM(R4:R9)+SUM(Juillet!R40))/(S9+Juillet!S40),0)))</f>
        <v>0</v>
      </c>
      <c r="S11" s="185"/>
      <c r="T11" s="86">
        <f>IF(T10=0,Juillet!T40,IF(T10+Juillet!T40=0,"",ROUND((SUM(T4:T9)+SUM(Juillet!T40))/(U9+Juillet!U40),0)))</f>
        <v>0</v>
      </c>
      <c r="U11" s="185"/>
      <c r="V11" s="247"/>
      <c r="W11" s="552"/>
      <c r="X11" s="553"/>
      <c r="Y11" s="553"/>
      <c r="Z11" s="553"/>
      <c r="AA11" s="553"/>
      <c r="AB11" s="554"/>
    </row>
    <row r="12" spans="1:28" ht="11.45" customHeight="1">
      <c r="A12" s="2" t="s">
        <v>6</v>
      </c>
      <c r="B12" s="2">
        <f>B9+1</f>
        <v>7</v>
      </c>
      <c r="C12" s="40"/>
      <c r="D12" s="40"/>
      <c r="E12" s="40"/>
      <c r="F12" s="74">
        <f>E12</f>
        <v>0</v>
      </c>
      <c r="G12" s="119" t="str">
        <f t="shared" si="1"/>
        <v/>
      </c>
      <c r="H12" s="354"/>
      <c r="I12" s="354"/>
      <c r="J12" s="74">
        <f>I12</f>
        <v>0</v>
      </c>
      <c r="K12" s="120"/>
      <c r="L12" s="120"/>
      <c r="M12" s="167">
        <f>IF(L12="",0,1)</f>
        <v>0</v>
      </c>
      <c r="N12" s="120"/>
      <c r="O12" s="167">
        <f>IF(N12="",0,1)</f>
        <v>0</v>
      </c>
      <c r="P12" s="120"/>
      <c r="Q12" s="167">
        <f>IF(P12="",0,1)</f>
        <v>0</v>
      </c>
      <c r="R12" s="120"/>
      <c r="S12" s="167">
        <f>IF(R12="",0,1)</f>
        <v>0</v>
      </c>
      <c r="T12" s="120"/>
      <c r="U12" s="167">
        <f>IF(T12="",0,1)</f>
        <v>0</v>
      </c>
      <c r="V12" s="125"/>
      <c r="W12" s="486"/>
      <c r="X12" s="487"/>
      <c r="Y12" s="487"/>
      <c r="Z12" s="487"/>
      <c r="AA12" s="487"/>
      <c r="AB12" s="488"/>
    </row>
    <row r="13" spans="1:28" ht="11.45" customHeight="1">
      <c r="A13" s="2" t="s">
        <v>7</v>
      </c>
      <c r="B13" s="2">
        <f t="shared" ref="B13:B18" si="4">B12+1</f>
        <v>8</v>
      </c>
      <c r="C13" s="40"/>
      <c r="D13" s="40"/>
      <c r="E13" s="40"/>
      <c r="F13" s="74">
        <f t="shared" ref="F13:F18" si="5">E13</f>
        <v>0</v>
      </c>
      <c r="G13" s="119" t="str">
        <f t="shared" si="1"/>
        <v/>
      </c>
      <c r="H13" s="354"/>
      <c r="I13" s="354"/>
      <c r="J13" s="74">
        <f t="shared" ref="J13:J18" si="6">I13</f>
        <v>0</v>
      </c>
      <c r="K13" s="120"/>
      <c r="L13" s="120"/>
      <c r="M13" s="167">
        <f>IF(L13="",M11,M11+1)</f>
        <v>0</v>
      </c>
      <c r="N13" s="120"/>
      <c r="O13" s="167">
        <f>IF(N13="",O11,O11+1)</f>
        <v>0</v>
      </c>
      <c r="P13" s="120"/>
      <c r="Q13" s="167">
        <f>IF(P13="",Q11,Q11+1)</f>
        <v>0</v>
      </c>
      <c r="R13" s="120"/>
      <c r="S13" s="167">
        <f>IF(R13="",S11,S11+1)</f>
        <v>0</v>
      </c>
      <c r="T13" s="120"/>
      <c r="U13" s="167">
        <f>IF(T13="",U11,U11+1)</f>
        <v>0</v>
      </c>
      <c r="V13" s="125"/>
      <c r="W13" s="486"/>
      <c r="X13" s="487"/>
      <c r="Y13" s="487"/>
      <c r="Z13" s="487"/>
      <c r="AA13" s="487"/>
      <c r="AB13" s="488"/>
    </row>
    <row r="14" spans="1:28" ht="11.45" customHeight="1">
      <c r="A14" s="2" t="s">
        <v>8</v>
      </c>
      <c r="B14" s="2">
        <f t="shared" si="4"/>
        <v>9</v>
      </c>
      <c r="C14" s="40"/>
      <c r="D14" s="40"/>
      <c r="E14" s="40"/>
      <c r="F14" s="74">
        <f t="shared" si="5"/>
        <v>0</v>
      </c>
      <c r="G14" s="89" t="str">
        <f t="shared" si="1"/>
        <v/>
      </c>
      <c r="H14" s="354"/>
      <c r="I14" s="354"/>
      <c r="J14" s="74">
        <f t="shared" si="6"/>
        <v>0</v>
      </c>
      <c r="K14" s="120"/>
      <c r="L14" s="120"/>
      <c r="M14" s="167">
        <f>IF(L14="",M12,M12+1)</f>
        <v>0</v>
      </c>
      <c r="N14" s="120"/>
      <c r="O14" s="167">
        <f>IF(N14="",O12,O12+1)</f>
        <v>0</v>
      </c>
      <c r="P14" s="120"/>
      <c r="Q14" s="167">
        <f>IF(P14="",Q12,Q12+1)</f>
        <v>0</v>
      </c>
      <c r="R14" s="120"/>
      <c r="S14" s="167">
        <f>IF(R14="",S12,S12+1)</f>
        <v>0</v>
      </c>
      <c r="T14" s="120"/>
      <c r="U14" s="167">
        <f>IF(T14="",U12,U12+1)</f>
        <v>0</v>
      </c>
      <c r="V14" s="125"/>
      <c r="W14" s="486"/>
      <c r="X14" s="487"/>
      <c r="Y14" s="487"/>
      <c r="Z14" s="487"/>
      <c r="AA14" s="487"/>
      <c r="AB14" s="488"/>
    </row>
    <row r="15" spans="1:28" ht="11.45" customHeight="1">
      <c r="A15" s="2" t="s">
        <v>2</v>
      </c>
      <c r="B15" s="2">
        <f t="shared" si="4"/>
        <v>10</v>
      </c>
      <c r="C15" s="40"/>
      <c r="D15" s="40"/>
      <c r="E15" s="40"/>
      <c r="F15" s="74">
        <f t="shared" si="5"/>
        <v>0</v>
      </c>
      <c r="G15" s="89" t="str">
        <f t="shared" si="1"/>
        <v/>
      </c>
      <c r="H15" s="354"/>
      <c r="I15" s="354"/>
      <c r="J15" s="74">
        <f t="shared" si="6"/>
        <v>0</v>
      </c>
      <c r="K15" s="120"/>
      <c r="L15" s="120"/>
      <c r="M15" s="167">
        <f>IF(L15="",M14,M14+1)</f>
        <v>0</v>
      </c>
      <c r="N15" s="120"/>
      <c r="O15" s="167">
        <f>IF(N15="",O14,O14+1)</f>
        <v>0</v>
      </c>
      <c r="P15" s="120"/>
      <c r="Q15" s="167">
        <f>IF(P15="",Q14,Q14+1)</f>
        <v>0</v>
      </c>
      <c r="R15" s="120"/>
      <c r="S15" s="167">
        <f>IF(R15="",S14,S14+1)</f>
        <v>0</v>
      </c>
      <c r="T15" s="120"/>
      <c r="U15" s="167">
        <f>IF(T15="",U14,U14+1)</f>
        <v>0</v>
      </c>
      <c r="V15" s="125"/>
      <c r="W15" s="486"/>
      <c r="X15" s="487"/>
      <c r="Y15" s="487"/>
      <c r="Z15" s="487"/>
      <c r="AA15" s="487"/>
      <c r="AB15" s="488"/>
    </row>
    <row r="16" spans="1:28" ht="11.45" customHeight="1">
      <c r="A16" s="2" t="s">
        <v>3</v>
      </c>
      <c r="B16" s="2">
        <f t="shared" si="4"/>
        <v>11</v>
      </c>
      <c r="C16" s="40"/>
      <c r="D16" s="40"/>
      <c r="E16" s="40"/>
      <c r="F16" s="74">
        <f t="shared" si="5"/>
        <v>0</v>
      </c>
      <c r="G16" s="89" t="str">
        <f t="shared" si="1"/>
        <v/>
      </c>
      <c r="H16" s="354"/>
      <c r="I16" s="354"/>
      <c r="J16" s="74">
        <f t="shared" si="6"/>
        <v>0</v>
      </c>
      <c r="K16" s="120"/>
      <c r="L16" s="120"/>
      <c r="M16" s="167">
        <f>IF(L16="",M15,M15+1)</f>
        <v>0</v>
      </c>
      <c r="N16" s="120"/>
      <c r="O16" s="167">
        <f>IF(N16="",O15,O15+1)</f>
        <v>0</v>
      </c>
      <c r="P16" s="120"/>
      <c r="Q16" s="167">
        <f>IF(P16="",Q15,Q15+1)</f>
        <v>0</v>
      </c>
      <c r="R16" s="120"/>
      <c r="S16" s="167">
        <f>IF(R16="",S15,S15+1)</f>
        <v>0</v>
      </c>
      <c r="T16" s="120"/>
      <c r="U16" s="167">
        <f>IF(T16="",U15,U15+1)</f>
        <v>0</v>
      </c>
      <c r="V16" s="125"/>
      <c r="W16" s="486"/>
      <c r="X16" s="487"/>
      <c r="Y16" s="487"/>
      <c r="Z16" s="487"/>
      <c r="AA16" s="487"/>
      <c r="AB16" s="488"/>
    </row>
    <row r="17" spans="1:46" ht="11.45" customHeight="1">
      <c r="A17" s="2" t="s">
        <v>4</v>
      </c>
      <c r="B17" s="2">
        <f t="shared" si="4"/>
        <v>12</v>
      </c>
      <c r="C17" s="40"/>
      <c r="D17" s="40"/>
      <c r="E17" s="40"/>
      <c r="F17" s="74">
        <f t="shared" si="5"/>
        <v>0</v>
      </c>
      <c r="G17" s="89" t="str">
        <f t="shared" si="1"/>
        <v/>
      </c>
      <c r="H17" s="354"/>
      <c r="I17" s="354"/>
      <c r="J17" s="74">
        <f t="shared" si="6"/>
        <v>0</v>
      </c>
      <c r="K17" s="120"/>
      <c r="L17" s="120"/>
      <c r="M17" s="167">
        <f>IF(L17="",M16,M16+1)</f>
        <v>0</v>
      </c>
      <c r="N17" s="120"/>
      <c r="O17" s="167">
        <f>IF(N17="",O16,O16+1)</f>
        <v>0</v>
      </c>
      <c r="P17" s="120"/>
      <c r="Q17" s="167">
        <f>IF(P17="",Q16,Q16+1)</f>
        <v>0</v>
      </c>
      <c r="R17" s="120"/>
      <c r="S17" s="167">
        <f>IF(R17="",S16,S16+1)</f>
        <v>0</v>
      </c>
      <c r="T17" s="120"/>
      <c r="U17" s="167">
        <f>IF(T17="",U16,U16+1)</f>
        <v>0</v>
      </c>
      <c r="V17" s="125"/>
      <c r="W17" s="486"/>
      <c r="X17" s="487"/>
      <c r="Y17" s="487"/>
      <c r="Z17" s="487"/>
      <c r="AA17" s="487"/>
      <c r="AB17" s="488"/>
    </row>
    <row r="18" spans="1:46" ht="11.45" customHeight="1">
      <c r="A18" s="116" t="s">
        <v>5</v>
      </c>
      <c r="B18" s="2">
        <f t="shared" si="4"/>
        <v>13</v>
      </c>
      <c r="C18" s="40"/>
      <c r="D18" s="40"/>
      <c r="E18" s="40"/>
      <c r="F18" s="74">
        <f t="shared" si="5"/>
        <v>0</v>
      </c>
      <c r="G18" s="89" t="str">
        <f t="shared" si="1"/>
        <v/>
      </c>
      <c r="H18" s="354"/>
      <c r="I18" s="354"/>
      <c r="J18" s="74">
        <f t="shared" si="6"/>
        <v>0</v>
      </c>
      <c r="K18" s="120"/>
      <c r="L18" s="120"/>
      <c r="M18" s="167">
        <f>IF(L18="",M17,M17+1)</f>
        <v>0</v>
      </c>
      <c r="N18" s="120"/>
      <c r="O18" s="167">
        <f>IF(N18="",O17,O17+1)</f>
        <v>0</v>
      </c>
      <c r="P18" s="120"/>
      <c r="Q18" s="167">
        <f>IF(P18="",Q17,Q17+1)</f>
        <v>0</v>
      </c>
      <c r="R18" s="120"/>
      <c r="S18" s="167">
        <f>IF(R18="",S17,S17+1)</f>
        <v>0</v>
      </c>
      <c r="T18" s="120"/>
      <c r="U18" s="167">
        <f>IF(T18="",U17,U17+1)</f>
        <v>0</v>
      </c>
      <c r="V18" s="125"/>
      <c r="W18" s="486"/>
      <c r="X18" s="487"/>
      <c r="Y18" s="487"/>
      <c r="Z18" s="487"/>
      <c r="AA18" s="487"/>
      <c r="AB18" s="488"/>
    </row>
    <row r="19" spans="1:46" ht="11.45" customHeight="1">
      <c r="A19" s="479" t="s">
        <v>220</v>
      </c>
      <c r="B19" s="480"/>
      <c r="C19" s="13">
        <f>SUM(C12:C18)</f>
        <v>0</v>
      </c>
      <c r="D19" s="13">
        <f>SUM(D12:D18)+ROUNDDOWN(F19/60,0)</f>
        <v>0</v>
      </c>
      <c r="E19" s="13">
        <f>F19-60*ROUNDDOWN(F19/60,0)</f>
        <v>0</v>
      </c>
      <c r="F19" s="135">
        <f>SUM(F12:F18)</f>
        <v>0</v>
      </c>
      <c r="G19" s="52">
        <f>IF((D19*60+E19)=0,0,ROUND((C19*60)/(D19*60+E19),1))</f>
        <v>0</v>
      </c>
      <c r="H19" s="13">
        <f>SUM(H12:H18)+ROUNDDOWN(J19/60,0)</f>
        <v>0</v>
      </c>
      <c r="I19" s="13">
        <f>J19-60*ROUNDDOWN(J19/60,0)</f>
        <v>0</v>
      </c>
      <c r="J19" s="135">
        <f>SUM(J12:J18)</f>
        <v>0</v>
      </c>
      <c r="K19" s="27">
        <f>SUM(K12:K18)</f>
        <v>0</v>
      </c>
      <c r="L19" s="27">
        <f>IF(SUM(L12:L18)=0,0,ROUND(AVERAGE(L12:L18),0))</f>
        <v>0</v>
      </c>
      <c r="M19" s="168">
        <f>IF(M18=0,0,1)</f>
        <v>0</v>
      </c>
      <c r="N19" s="27">
        <f>IF(SUM(N12:N18)=0,0,ROUND(AVERAGE(N12:N18),0))</f>
        <v>0</v>
      </c>
      <c r="O19" s="168">
        <f>IF(O18=0,0,1)</f>
        <v>0</v>
      </c>
      <c r="P19" s="27">
        <f>IF(SUM(P12:P18)=0,0,ROUND(AVERAGE(P12:P18),0))</f>
        <v>0</v>
      </c>
      <c r="Q19" s="168">
        <f>IF(Q18=0,0,1)</f>
        <v>0</v>
      </c>
      <c r="R19" s="81">
        <f>IF(SUM(R12:R18)=0,0,ROUND(AVERAGE(R12:R18),0))</f>
        <v>0</v>
      </c>
      <c r="S19" s="168">
        <f>IF(S18=0,0,1)</f>
        <v>0</v>
      </c>
      <c r="T19" s="81">
        <f>IF(SUM(T12:T18)=0,0,ROUND(AVERAGE(T12:T18),0))</f>
        <v>0</v>
      </c>
      <c r="U19" s="168">
        <f>IF(U18=0,0,1)</f>
        <v>0</v>
      </c>
      <c r="V19" s="246"/>
      <c r="W19" s="489"/>
      <c r="X19" s="490"/>
      <c r="Y19" s="490"/>
      <c r="Z19" s="490"/>
      <c r="AA19" s="490"/>
      <c r="AB19" s="491"/>
    </row>
    <row r="20" spans="1:46" ht="11.45" customHeight="1">
      <c r="A20" s="2" t="s">
        <v>6</v>
      </c>
      <c r="B20" s="2">
        <f>B18+1</f>
        <v>14</v>
      </c>
      <c r="C20" s="40"/>
      <c r="D20" s="40"/>
      <c r="E20" s="40"/>
      <c r="F20" s="74">
        <f t="shared" ref="F20:F26" si="7">E20</f>
        <v>0</v>
      </c>
      <c r="G20" s="89" t="str">
        <f t="shared" si="1"/>
        <v/>
      </c>
      <c r="H20" s="354"/>
      <c r="I20" s="354"/>
      <c r="J20" s="74">
        <f>I20</f>
        <v>0</v>
      </c>
      <c r="K20" s="120"/>
      <c r="L20" s="120"/>
      <c r="M20" s="167">
        <f>IF(L20="",0,1)</f>
        <v>0</v>
      </c>
      <c r="N20" s="120"/>
      <c r="O20" s="167">
        <f>IF(N20="",0,1)</f>
        <v>0</v>
      </c>
      <c r="P20" s="120"/>
      <c r="Q20" s="167">
        <f>IF(P20="",0,1)</f>
        <v>0</v>
      </c>
      <c r="R20" s="120"/>
      <c r="S20" s="167">
        <f>IF(R20="",0,1)</f>
        <v>0</v>
      </c>
      <c r="T20" s="120"/>
      <c r="U20" s="167">
        <f>IF(T20="",0,1)</f>
        <v>0</v>
      </c>
      <c r="V20" s="245"/>
      <c r="W20" s="486"/>
      <c r="X20" s="487"/>
      <c r="Y20" s="487"/>
      <c r="Z20" s="487"/>
      <c r="AA20" s="487"/>
      <c r="AB20" s="488"/>
    </row>
    <row r="21" spans="1:46" ht="11.45" customHeight="1">
      <c r="A21" s="74" t="s">
        <v>7</v>
      </c>
      <c r="B21" s="74">
        <f t="shared" ref="B21:B26" si="8">B20+1</f>
        <v>15</v>
      </c>
      <c r="C21" s="40"/>
      <c r="D21" s="40"/>
      <c r="E21" s="40"/>
      <c r="F21" s="74">
        <f t="shared" si="7"/>
        <v>0</v>
      </c>
      <c r="G21" s="89" t="str">
        <f t="shared" si="1"/>
        <v/>
      </c>
      <c r="H21" s="354"/>
      <c r="I21" s="354"/>
      <c r="J21" s="74">
        <f t="shared" ref="J21:J26" si="9">I21</f>
        <v>0</v>
      </c>
      <c r="K21" s="120"/>
      <c r="L21" s="120"/>
      <c r="M21" s="167">
        <f t="shared" ref="M21:M26" si="10">IF(L21="",M20,M20+1)</f>
        <v>0</v>
      </c>
      <c r="N21" s="120"/>
      <c r="O21" s="167">
        <f t="shared" ref="O21:O26" si="11">IF(N21="",O20,O20+1)</f>
        <v>0</v>
      </c>
      <c r="P21" s="120"/>
      <c r="Q21" s="167">
        <f t="shared" ref="Q21:Q26" si="12">IF(P21="",Q20,Q20+1)</f>
        <v>0</v>
      </c>
      <c r="R21" s="120"/>
      <c r="S21" s="167">
        <f t="shared" ref="S21:S26" si="13">IF(R21="",S20,S20+1)</f>
        <v>0</v>
      </c>
      <c r="T21" s="120"/>
      <c r="U21" s="167">
        <f t="shared" ref="U21:U26" si="14">IF(T21="",U20,U20+1)</f>
        <v>0</v>
      </c>
      <c r="V21" s="245"/>
      <c r="W21" s="502" t="s">
        <v>237</v>
      </c>
      <c r="X21" s="503"/>
      <c r="Y21" s="503"/>
      <c r="Z21" s="503"/>
      <c r="AA21" s="503"/>
      <c r="AB21" s="504"/>
    </row>
    <row r="22" spans="1:46" ht="11.45" customHeight="1">
      <c r="A22" s="2" t="s">
        <v>8</v>
      </c>
      <c r="B22" s="2">
        <f t="shared" si="8"/>
        <v>16</v>
      </c>
      <c r="C22" s="40"/>
      <c r="D22" s="40"/>
      <c r="E22" s="40"/>
      <c r="F22" s="74">
        <f t="shared" si="7"/>
        <v>0</v>
      </c>
      <c r="G22" s="89" t="str">
        <f>IF((D22*60+F22)=0,"",ROUND((C22*60)/(D22*60+F22),1))</f>
        <v/>
      </c>
      <c r="H22" s="354"/>
      <c r="I22" s="354"/>
      <c r="J22" s="74">
        <f t="shared" si="9"/>
        <v>0</v>
      </c>
      <c r="K22" s="120"/>
      <c r="L22" s="120"/>
      <c r="M22" s="167">
        <f t="shared" si="10"/>
        <v>0</v>
      </c>
      <c r="N22" s="120"/>
      <c r="O22" s="167">
        <f t="shared" si="11"/>
        <v>0</v>
      </c>
      <c r="P22" s="120"/>
      <c r="Q22" s="167">
        <f t="shared" si="12"/>
        <v>0</v>
      </c>
      <c r="R22" s="120"/>
      <c r="S22" s="167">
        <f t="shared" si="13"/>
        <v>0</v>
      </c>
      <c r="T22" s="120"/>
      <c r="U22" s="167">
        <f t="shared" si="14"/>
        <v>0</v>
      </c>
      <c r="V22" s="245"/>
      <c r="W22" s="486"/>
      <c r="X22" s="487"/>
      <c r="Y22" s="487"/>
      <c r="Z22" s="487"/>
      <c r="AA22" s="487"/>
      <c r="AB22" s="488"/>
    </row>
    <row r="23" spans="1:46" ht="11.45" customHeight="1">
      <c r="A23" s="2" t="s">
        <v>2</v>
      </c>
      <c r="B23" s="2">
        <f t="shared" si="8"/>
        <v>17</v>
      </c>
      <c r="C23" s="40"/>
      <c r="D23" s="40"/>
      <c r="E23" s="40"/>
      <c r="F23" s="74">
        <f t="shared" si="7"/>
        <v>0</v>
      </c>
      <c r="G23" s="89" t="str">
        <f t="shared" si="1"/>
        <v/>
      </c>
      <c r="H23" s="354"/>
      <c r="I23" s="354"/>
      <c r="J23" s="74">
        <f t="shared" si="9"/>
        <v>0</v>
      </c>
      <c r="K23" s="120"/>
      <c r="L23" s="120"/>
      <c r="M23" s="167">
        <f t="shared" si="10"/>
        <v>0</v>
      </c>
      <c r="N23" s="120"/>
      <c r="O23" s="167">
        <f t="shared" si="11"/>
        <v>0</v>
      </c>
      <c r="P23" s="120"/>
      <c r="Q23" s="167">
        <f t="shared" si="12"/>
        <v>0</v>
      </c>
      <c r="R23" s="120"/>
      <c r="S23" s="167">
        <f t="shared" si="13"/>
        <v>0</v>
      </c>
      <c r="T23" s="120"/>
      <c r="U23" s="167">
        <f t="shared" si="14"/>
        <v>0</v>
      </c>
      <c r="V23" s="245"/>
      <c r="W23" s="486"/>
      <c r="X23" s="487"/>
      <c r="Y23" s="487"/>
      <c r="Z23" s="487"/>
      <c r="AA23" s="487"/>
      <c r="AB23" s="488"/>
    </row>
    <row r="24" spans="1:46" ht="11.45" customHeight="1">
      <c r="A24" s="2" t="s">
        <v>3</v>
      </c>
      <c r="B24" s="2">
        <f t="shared" si="8"/>
        <v>18</v>
      </c>
      <c r="C24" s="40"/>
      <c r="D24" s="40"/>
      <c r="E24" s="40"/>
      <c r="F24" s="74">
        <f t="shared" si="7"/>
        <v>0</v>
      </c>
      <c r="G24" s="89" t="str">
        <f t="shared" si="1"/>
        <v/>
      </c>
      <c r="H24" s="354"/>
      <c r="I24" s="354"/>
      <c r="J24" s="74">
        <f t="shared" si="9"/>
        <v>0</v>
      </c>
      <c r="K24" s="120"/>
      <c r="L24" s="120"/>
      <c r="M24" s="167">
        <f t="shared" si="10"/>
        <v>0</v>
      </c>
      <c r="N24" s="120"/>
      <c r="O24" s="167">
        <f t="shared" si="11"/>
        <v>0</v>
      </c>
      <c r="P24" s="120"/>
      <c r="Q24" s="167">
        <f t="shared" si="12"/>
        <v>0</v>
      </c>
      <c r="R24" s="120"/>
      <c r="S24" s="167">
        <f t="shared" si="13"/>
        <v>0</v>
      </c>
      <c r="T24" s="120"/>
      <c r="U24" s="167">
        <f t="shared" si="14"/>
        <v>0</v>
      </c>
      <c r="V24" s="245"/>
      <c r="W24" s="486"/>
      <c r="X24" s="487"/>
      <c r="Y24" s="487"/>
      <c r="Z24" s="487"/>
      <c r="AA24" s="487"/>
      <c r="AB24" s="488"/>
    </row>
    <row r="25" spans="1:46" ht="11.45" customHeight="1">
      <c r="A25" s="83" t="s">
        <v>4</v>
      </c>
      <c r="B25" s="83">
        <f t="shared" si="8"/>
        <v>19</v>
      </c>
      <c r="C25" s="40"/>
      <c r="D25" s="40"/>
      <c r="E25" s="40"/>
      <c r="F25" s="74">
        <f t="shared" si="7"/>
        <v>0</v>
      </c>
      <c r="G25" s="89" t="str">
        <f t="shared" si="1"/>
        <v/>
      </c>
      <c r="H25" s="354"/>
      <c r="I25" s="354"/>
      <c r="J25" s="74">
        <f t="shared" si="9"/>
        <v>0</v>
      </c>
      <c r="K25" s="120"/>
      <c r="L25" s="120"/>
      <c r="M25" s="167">
        <f t="shared" si="10"/>
        <v>0</v>
      </c>
      <c r="N25" s="120"/>
      <c r="O25" s="167">
        <f t="shared" si="11"/>
        <v>0</v>
      </c>
      <c r="P25" s="120"/>
      <c r="Q25" s="167">
        <f t="shared" si="12"/>
        <v>0</v>
      </c>
      <c r="R25" s="120"/>
      <c r="S25" s="167">
        <f t="shared" si="13"/>
        <v>0</v>
      </c>
      <c r="T25" s="120"/>
      <c r="U25" s="167">
        <f t="shared" si="14"/>
        <v>0</v>
      </c>
      <c r="V25" s="245"/>
      <c r="W25" s="486"/>
      <c r="X25" s="487"/>
      <c r="Y25" s="487"/>
      <c r="Z25" s="487"/>
      <c r="AA25" s="487"/>
      <c r="AB25" s="488"/>
    </row>
    <row r="26" spans="1:46" ht="11.45" customHeight="1">
      <c r="A26" s="74" t="s">
        <v>5</v>
      </c>
      <c r="B26" s="74">
        <f t="shared" si="8"/>
        <v>20</v>
      </c>
      <c r="C26" s="40"/>
      <c r="D26" s="40"/>
      <c r="E26" s="40"/>
      <c r="F26" s="74">
        <f t="shared" si="7"/>
        <v>0</v>
      </c>
      <c r="G26" s="89" t="str">
        <f t="shared" si="1"/>
        <v/>
      </c>
      <c r="H26" s="354"/>
      <c r="I26" s="354"/>
      <c r="J26" s="74">
        <f t="shared" si="9"/>
        <v>0</v>
      </c>
      <c r="K26" s="120"/>
      <c r="L26" s="120"/>
      <c r="M26" s="167">
        <f t="shared" si="10"/>
        <v>0</v>
      </c>
      <c r="N26" s="120"/>
      <c r="O26" s="167">
        <f t="shared" si="11"/>
        <v>0</v>
      </c>
      <c r="P26" s="120"/>
      <c r="Q26" s="167">
        <f t="shared" si="12"/>
        <v>0</v>
      </c>
      <c r="R26" s="120"/>
      <c r="S26" s="167">
        <f t="shared" si="13"/>
        <v>0</v>
      </c>
      <c r="T26" s="120"/>
      <c r="U26" s="167">
        <f t="shared" si="14"/>
        <v>0</v>
      </c>
      <c r="V26" s="245"/>
      <c r="W26" s="486"/>
      <c r="X26" s="487"/>
      <c r="Y26" s="487"/>
      <c r="Z26" s="487"/>
      <c r="AA26" s="487"/>
      <c r="AB26" s="488"/>
    </row>
    <row r="27" spans="1:46" ht="11.45" customHeight="1">
      <c r="A27" s="479" t="s">
        <v>80</v>
      </c>
      <c r="B27" s="480"/>
      <c r="C27" s="13">
        <f>SUM(C20:C26)</f>
        <v>0</v>
      </c>
      <c r="D27" s="13">
        <f>SUM(D20:D26)+ROUNDDOWN(F27/60,0)</f>
        <v>0</v>
      </c>
      <c r="E27" s="13">
        <f>F27-60*ROUNDDOWN(F27/60,0)</f>
        <v>0</v>
      </c>
      <c r="F27" s="135">
        <f>SUM(F20:F26)</f>
        <v>0</v>
      </c>
      <c r="G27" s="52">
        <f>IF((D27*60+E27)=0,0,ROUND((C27*60)/(D27*60+E27),1))</f>
        <v>0</v>
      </c>
      <c r="H27" s="13">
        <f>SUM(H20:H26)+ROUNDDOWN(J27/60,0)</f>
        <v>0</v>
      </c>
      <c r="I27" s="13">
        <f>J27-60*ROUNDDOWN(J27/60,0)</f>
        <v>0</v>
      </c>
      <c r="J27" s="135">
        <f>SUM(J20:J26)</f>
        <v>0</v>
      </c>
      <c r="K27" s="27">
        <f>SUM(K20:K26)</f>
        <v>0</v>
      </c>
      <c r="L27" s="27">
        <f>IF(SUM(L20:L26)=0,0,ROUND(AVERAGE(L20:L26),0))</f>
        <v>0</v>
      </c>
      <c r="M27" s="168">
        <f>IF(M26=0,0,1)</f>
        <v>0</v>
      </c>
      <c r="N27" s="27">
        <f>IF(SUM(N20:N26)=0,0,ROUND(AVERAGE(N20:N26),0))</f>
        <v>0</v>
      </c>
      <c r="O27" s="168">
        <f>IF(O26=0,0,1)</f>
        <v>0</v>
      </c>
      <c r="P27" s="27">
        <f>IF(SUM(P20:P26)=0,0,ROUND(AVERAGE(P20:P26),0))</f>
        <v>0</v>
      </c>
      <c r="Q27" s="168">
        <f>IF(Q26=0,0,1)</f>
        <v>0</v>
      </c>
      <c r="R27" s="27">
        <f>IF(SUM(R20:R26)=0,0,ROUND(AVERAGE(R20:R26),0))</f>
        <v>0</v>
      </c>
      <c r="S27" s="168">
        <f>IF(S26=0,0,1)</f>
        <v>0</v>
      </c>
      <c r="T27" s="27">
        <f>IF(SUM(T20:T26)=0,0,ROUND(AVERAGE(T20:T26),0))</f>
        <v>0</v>
      </c>
      <c r="U27" s="168">
        <f>IF(U26=0,0,1)</f>
        <v>0</v>
      </c>
      <c r="V27" s="246"/>
      <c r="W27" s="489"/>
      <c r="X27" s="490"/>
      <c r="Y27" s="490"/>
      <c r="Z27" s="490"/>
      <c r="AA27" s="490"/>
      <c r="AB27" s="491"/>
    </row>
    <row r="28" spans="1:46" s="78" customFormat="1" ht="11.45" customHeight="1">
      <c r="A28" s="88" t="s">
        <v>6</v>
      </c>
      <c r="B28" s="88">
        <f>B26+1</f>
        <v>21</v>
      </c>
      <c r="C28" s="40"/>
      <c r="D28" s="40"/>
      <c r="E28" s="40"/>
      <c r="F28" s="74">
        <f t="shared" ref="F28:F39" si="15">E28</f>
        <v>0</v>
      </c>
      <c r="G28" s="89" t="str">
        <f t="shared" ref="G28:G39" si="16">IF((D28*60+F28)=0,"",ROUND((C28*60)/(D28*60+F28),1))</f>
        <v/>
      </c>
      <c r="H28" s="354"/>
      <c r="I28" s="354"/>
      <c r="J28" s="74">
        <f>I28</f>
        <v>0</v>
      </c>
      <c r="K28" s="120"/>
      <c r="L28" s="120"/>
      <c r="M28" s="167">
        <f>IF(L28="",0,1)</f>
        <v>0</v>
      </c>
      <c r="N28" s="120"/>
      <c r="O28" s="167">
        <f>IF(N28="",0,1)</f>
        <v>0</v>
      </c>
      <c r="P28" s="120"/>
      <c r="Q28" s="167">
        <f>IF(P28="",0,1)</f>
        <v>0</v>
      </c>
      <c r="R28" s="120"/>
      <c r="S28" s="167">
        <f>IF(R28="",0,1)</f>
        <v>0</v>
      </c>
      <c r="T28" s="120"/>
      <c r="U28" s="167">
        <f>IF(T28="",0,1)</f>
        <v>0</v>
      </c>
      <c r="V28" s="248"/>
      <c r="W28" s="486"/>
      <c r="X28" s="487"/>
      <c r="Y28" s="487"/>
      <c r="Z28" s="487"/>
      <c r="AA28" s="487"/>
      <c r="AB28" s="488"/>
      <c r="AC28"/>
      <c r="AD28"/>
      <c r="AE28"/>
      <c r="AF28"/>
      <c r="AG28"/>
      <c r="AH28"/>
      <c r="AI28"/>
      <c r="AJ28"/>
      <c r="AK28"/>
      <c r="AL28"/>
      <c r="AM28"/>
      <c r="AN28"/>
      <c r="AO28"/>
      <c r="AP28"/>
      <c r="AQ28"/>
      <c r="AR28"/>
      <c r="AS28"/>
      <c r="AT28"/>
    </row>
    <row r="29" spans="1:46" ht="11.45" customHeight="1">
      <c r="A29" s="21" t="s">
        <v>7</v>
      </c>
      <c r="B29" s="22">
        <f t="shared" ref="B29:B34" si="17">B28+1</f>
        <v>22</v>
      </c>
      <c r="C29" s="40"/>
      <c r="D29" s="40"/>
      <c r="E29" s="40"/>
      <c r="F29" s="74">
        <f t="shared" si="15"/>
        <v>0</v>
      </c>
      <c r="G29" s="89" t="str">
        <f t="shared" si="16"/>
        <v/>
      </c>
      <c r="H29" s="354"/>
      <c r="I29" s="354"/>
      <c r="J29" s="74">
        <f t="shared" ref="J29:J34" si="18">I29</f>
        <v>0</v>
      </c>
      <c r="K29" s="120"/>
      <c r="L29" s="120"/>
      <c r="M29" s="167">
        <f t="shared" ref="M29:M34" si="19">IF(L29="",M28,M28+1)</f>
        <v>0</v>
      </c>
      <c r="N29" s="120"/>
      <c r="O29" s="167">
        <f t="shared" ref="O29:O34" si="20">IF(N29="",O28,O28+1)</f>
        <v>0</v>
      </c>
      <c r="P29" s="120"/>
      <c r="Q29" s="167">
        <f t="shared" ref="Q29:Q34" si="21">IF(P29="",Q28,Q28+1)</f>
        <v>0</v>
      </c>
      <c r="R29" s="120"/>
      <c r="S29" s="167">
        <f t="shared" ref="S29:S34" si="22">IF(R29="",S28,S28+1)</f>
        <v>0</v>
      </c>
      <c r="T29" s="120"/>
      <c r="U29" s="167">
        <f t="shared" ref="U29:U34" si="23">IF(T29="",U28,U28+1)</f>
        <v>0</v>
      </c>
      <c r="V29" s="248"/>
      <c r="W29" s="486"/>
      <c r="X29" s="487"/>
      <c r="Y29" s="487"/>
      <c r="Z29" s="487"/>
      <c r="AA29" s="487"/>
      <c r="AB29" s="488"/>
    </row>
    <row r="30" spans="1:46" ht="11.45" customHeight="1">
      <c r="A30" s="21" t="s">
        <v>8</v>
      </c>
      <c r="B30" s="22">
        <f t="shared" si="17"/>
        <v>23</v>
      </c>
      <c r="C30" s="40"/>
      <c r="D30" s="40"/>
      <c r="E30" s="40"/>
      <c r="F30" s="74">
        <f t="shared" si="15"/>
        <v>0</v>
      </c>
      <c r="G30" s="89" t="str">
        <f t="shared" si="16"/>
        <v/>
      </c>
      <c r="H30" s="354"/>
      <c r="I30" s="354"/>
      <c r="J30" s="74">
        <f t="shared" si="18"/>
        <v>0</v>
      </c>
      <c r="K30" s="120"/>
      <c r="L30" s="120"/>
      <c r="M30" s="167">
        <f t="shared" si="19"/>
        <v>0</v>
      </c>
      <c r="N30" s="120"/>
      <c r="O30" s="167">
        <f t="shared" si="20"/>
        <v>0</v>
      </c>
      <c r="P30" s="120"/>
      <c r="Q30" s="167">
        <f t="shared" si="21"/>
        <v>0</v>
      </c>
      <c r="R30" s="120"/>
      <c r="S30" s="167">
        <f t="shared" si="22"/>
        <v>0</v>
      </c>
      <c r="T30" s="120"/>
      <c r="U30" s="167">
        <f t="shared" si="23"/>
        <v>0</v>
      </c>
      <c r="V30" s="248"/>
      <c r="W30" s="486"/>
      <c r="X30" s="487"/>
      <c r="Y30" s="487"/>
      <c r="Z30" s="487"/>
      <c r="AA30" s="487"/>
      <c r="AB30" s="488"/>
      <c r="AC30" s="5"/>
      <c r="AD30" s="5"/>
    </row>
    <row r="31" spans="1:46" ht="11.45" customHeight="1">
      <c r="A31" s="21" t="s">
        <v>2</v>
      </c>
      <c r="B31" s="22">
        <f t="shared" si="17"/>
        <v>24</v>
      </c>
      <c r="C31" s="40"/>
      <c r="D31" s="40"/>
      <c r="E31" s="40"/>
      <c r="F31" s="74">
        <f t="shared" si="15"/>
        <v>0</v>
      </c>
      <c r="G31" s="89" t="str">
        <f t="shared" si="16"/>
        <v/>
      </c>
      <c r="H31" s="354"/>
      <c r="I31" s="354"/>
      <c r="J31" s="74">
        <f t="shared" si="18"/>
        <v>0</v>
      </c>
      <c r="K31" s="120"/>
      <c r="L31" s="120"/>
      <c r="M31" s="167">
        <f t="shared" si="19"/>
        <v>0</v>
      </c>
      <c r="N31" s="120"/>
      <c r="O31" s="167">
        <f t="shared" si="20"/>
        <v>0</v>
      </c>
      <c r="P31" s="120"/>
      <c r="Q31" s="167">
        <f t="shared" si="21"/>
        <v>0</v>
      </c>
      <c r="R31" s="120"/>
      <c r="S31" s="167">
        <f t="shared" si="22"/>
        <v>0</v>
      </c>
      <c r="T31" s="120"/>
      <c r="U31" s="167">
        <f t="shared" si="23"/>
        <v>0</v>
      </c>
      <c r="V31" s="248"/>
      <c r="W31" s="486"/>
      <c r="X31" s="487"/>
      <c r="Y31" s="487"/>
      <c r="Z31" s="487"/>
      <c r="AA31" s="487"/>
      <c r="AB31" s="488"/>
      <c r="AC31" s="5"/>
      <c r="AD31" s="5"/>
    </row>
    <row r="32" spans="1:46" ht="11.45" customHeight="1">
      <c r="A32" s="21" t="s">
        <v>3</v>
      </c>
      <c r="B32" s="22">
        <f t="shared" si="17"/>
        <v>25</v>
      </c>
      <c r="C32" s="40"/>
      <c r="D32" s="40"/>
      <c r="E32" s="40"/>
      <c r="F32" s="74">
        <f t="shared" si="15"/>
        <v>0</v>
      </c>
      <c r="G32" s="89" t="str">
        <f t="shared" si="16"/>
        <v/>
      </c>
      <c r="H32" s="354"/>
      <c r="I32" s="354"/>
      <c r="J32" s="74">
        <f t="shared" si="18"/>
        <v>0</v>
      </c>
      <c r="K32" s="120"/>
      <c r="L32" s="120"/>
      <c r="M32" s="167">
        <f t="shared" si="19"/>
        <v>0</v>
      </c>
      <c r="N32" s="120"/>
      <c r="O32" s="167">
        <f t="shared" si="20"/>
        <v>0</v>
      </c>
      <c r="P32" s="120"/>
      <c r="Q32" s="167">
        <f t="shared" si="21"/>
        <v>0</v>
      </c>
      <c r="R32" s="120"/>
      <c r="S32" s="167">
        <f t="shared" si="22"/>
        <v>0</v>
      </c>
      <c r="T32" s="120"/>
      <c r="U32" s="167">
        <f t="shared" si="23"/>
        <v>0</v>
      </c>
      <c r="V32" s="248"/>
      <c r="W32" s="486"/>
      <c r="X32" s="487"/>
      <c r="Y32" s="487"/>
      <c r="Z32" s="487"/>
      <c r="AA32" s="487"/>
      <c r="AB32" s="488"/>
      <c r="AC32" s="5"/>
      <c r="AD32" s="5"/>
    </row>
    <row r="33" spans="1:30" ht="11.45" customHeight="1">
      <c r="A33" s="88" t="s">
        <v>4</v>
      </c>
      <c r="B33" s="88">
        <f t="shared" si="17"/>
        <v>26</v>
      </c>
      <c r="C33" s="40"/>
      <c r="D33" s="40"/>
      <c r="E33" s="40"/>
      <c r="F33" s="74">
        <f t="shared" si="15"/>
        <v>0</v>
      </c>
      <c r="G33" s="89" t="str">
        <f t="shared" si="16"/>
        <v/>
      </c>
      <c r="H33" s="354"/>
      <c r="I33" s="354"/>
      <c r="J33" s="74">
        <f t="shared" si="18"/>
        <v>0</v>
      </c>
      <c r="K33" s="120"/>
      <c r="L33" s="120"/>
      <c r="M33" s="167">
        <f t="shared" si="19"/>
        <v>0</v>
      </c>
      <c r="N33" s="120"/>
      <c r="O33" s="167">
        <f t="shared" si="20"/>
        <v>0</v>
      </c>
      <c r="P33" s="120"/>
      <c r="Q33" s="167">
        <f t="shared" si="21"/>
        <v>0</v>
      </c>
      <c r="R33" s="120"/>
      <c r="S33" s="167">
        <f t="shared" si="22"/>
        <v>0</v>
      </c>
      <c r="T33" s="120"/>
      <c r="U33" s="167">
        <f t="shared" si="23"/>
        <v>0</v>
      </c>
      <c r="V33" s="248"/>
      <c r="W33" s="486"/>
      <c r="X33" s="487"/>
      <c r="Y33" s="487"/>
      <c r="Z33" s="487"/>
      <c r="AA33" s="487"/>
      <c r="AB33" s="488"/>
      <c r="AC33" s="5"/>
      <c r="AD33" s="5"/>
    </row>
    <row r="34" spans="1:30" s="1" customFormat="1" ht="11.45" customHeight="1">
      <c r="A34" s="117" t="s">
        <v>5</v>
      </c>
      <c r="B34" s="118">
        <f t="shared" si="17"/>
        <v>27</v>
      </c>
      <c r="C34" s="40"/>
      <c r="D34" s="40"/>
      <c r="E34" s="40"/>
      <c r="F34" s="74">
        <f t="shared" si="15"/>
        <v>0</v>
      </c>
      <c r="G34" s="89" t="str">
        <f t="shared" si="16"/>
        <v/>
      </c>
      <c r="H34" s="354"/>
      <c r="I34" s="354"/>
      <c r="J34" s="74">
        <f t="shared" si="18"/>
        <v>0</v>
      </c>
      <c r="K34" s="120"/>
      <c r="L34" s="120"/>
      <c r="M34" s="167">
        <f t="shared" si="19"/>
        <v>0</v>
      </c>
      <c r="N34" s="120"/>
      <c r="O34" s="167">
        <f t="shared" si="20"/>
        <v>0</v>
      </c>
      <c r="P34" s="120"/>
      <c r="Q34" s="167">
        <f t="shared" si="21"/>
        <v>0</v>
      </c>
      <c r="R34" s="120"/>
      <c r="S34" s="167">
        <f t="shared" si="22"/>
        <v>0</v>
      </c>
      <c r="T34" s="120"/>
      <c r="U34" s="167">
        <f t="shared" si="23"/>
        <v>0</v>
      </c>
      <c r="V34" s="248"/>
      <c r="W34" s="486"/>
      <c r="X34" s="487"/>
      <c r="Y34" s="487"/>
      <c r="Z34" s="487"/>
      <c r="AA34" s="487"/>
      <c r="AB34" s="488"/>
      <c r="AC34" s="90"/>
      <c r="AD34" s="90"/>
    </row>
    <row r="35" spans="1:30" ht="11.45" customHeight="1">
      <c r="A35" s="479" t="s">
        <v>81</v>
      </c>
      <c r="B35" s="480"/>
      <c r="C35" s="13">
        <f>SUM(C28:C34)</f>
        <v>0</v>
      </c>
      <c r="D35" s="13">
        <f>SUM(D28:D34)+ROUNDDOWN(F35/60,0)</f>
        <v>0</v>
      </c>
      <c r="E35" s="13">
        <f>F35-60*ROUNDDOWN(F35/60,0)</f>
        <v>0</v>
      </c>
      <c r="F35" s="135">
        <f>SUM(F28:F34)</f>
        <v>0</v>
      </c>
      <c r="G35" s="52">
        <f>IF((D35*60+E35)=0,0,ROUND((C35*60)/(D35*60+E35),1))</f>
        <v>0</v>
      </c>
      <c r="H35" s="13">
        <f>SUM(H28:H34)+ROUNDDOWN(J35/60,0)</f>
        <v>0</v>
      </c>
      <c r="I35" s="13">
        <f>J35-60*ROUNDDOWN(J35/60,0)</f>
        <v>0</v>
      </c>
      <c r="J35" s="135">
        <f>SUM(J28:J34)</f>
        <v>0</v>
      </c>
      <c r="K35" s="27">
        <f>SUM(K28:K34)</f>
        <v>0</v>
      </c>
      <c r="L35" s="27">
        <f>IF(SUM(L28:L34)=0,0,ROUND(AVERAGE(L28:L34),0))</f>
        <v>0</v>
      </c>
      <c r="M35" s="168">
        <f>IF(M34=0,0,1)</f>
        <v>0</v>
      </c>
      <c r="N35" s="27">
        <f>IF(SUM(N28:N34)=0,0,ROUND(AVERAGE(N28:N34),0))</f>
        <v>0</v>
      </c>
      <c r="O35" s="168">
        <f>IF(O34=0,0,1)</f>
        <v>0</v>
      </c>
      <c r="P35" s="27">
        <f>IF(SUM(P28:P34)=0,0,ROUND(AVERAGE(P28:P34),0))</f>
        <v>0</v>
      </c>
      <c r="Q35" s="168">
        <f>IF(Q34=0,0,1)</f>
        <v>0</v>
      </c>
      <c r="R35" s="27">
        <f>IF(SUM(R28:R34)=0,0,ROUND(AVERAGE(R28:R34),0))</f>
        <v>0</v>
      </c>
      <c r="S35" s="168">
        <f>IF(S34=0,0,1)</f>
        <v>0</v>
      </c>
      <c r="T35" s="27">
        <f>IF(SUM(T28:T34)=0,0,ROUND(AVERAGE(T28:T34),0))</f>
        <v>0</v>
      </c>
      <c r="U35" s="168">
        <f>IF(U34=0,0,1)</f>
        <v>0</v>
      </c>
      <c r="V35" s="246"/>
      <c r="W35" s="489"/>
      <c r="X35" s="490"/>
      <c r="Y35" s="490"/>
      <c r="Z35" s="490"/>
      <c r="AA35" s="490"/>
      <c r="AB35" s="491"/>
      <c r="AC35" s="5"/>
      <c r="AD35" s="5"/>
    </row>
    <row r="36" spans="1:30" ht="11.45" customHeight="1">
      <c r="A36" s="21" t="s">
        <v>6</v>
      </c>
      <c r="B36" s="22">
        <f>B34+1</f>
        <v>28</v>
      </c>
      <c r="C36" s="40"/>
      <c r="D36" s="40"/>
      <c r="E36" s="40"/>
      <c r="F36" s="74">
        <f t="shared" si="15"/>
        <v>0</v>
      </c>
      <c r="G36" s="89" t="str">
        <f t="shared" si="16"/>
        <v/>
      </c>
      <c r="H36" s="354"/>
      <c r="I36" s="354"/>
      <c r="J36" s="74">
        <f>I36</f>
        <v>0</v>
      </c>
      <c r="K36" s="120"/>
      <c r="L36" s="120"/>
      <c r="M36" s="167">
        <f>IF(L36="",0,1)</f>
        <v>0</v>
      </c>
      <c r="N36" s="120"/>
      <c r="O36" s="167">
        <f>IF(N36="",0,1)</f>
        <v>0</v>
      </c>
      <c r="P36" s="120"/>
      <c r="Q36" s="167">
        <f>IF(P36="",0,1)</f>
        <v>0</v>
      </c>
      <c r="R36" s="120"/>
      <c r="S36" s="167">
        <f>IF(R36="",0,1)</f>
        <v>0</v>
      </c>
      <c r="T36" s="120"/>
      <c r="U36" s="167">
        <f>IF(T36="",0,1)</f>
        <v>0</v>
      </c>
      <c r="V36" s="334"/>
      <c r="W36" s="486"/>
      <c r="X36" s="487"/>
      <c r="Y36" s="487"/>
      <c r="Z36" s="487"/>
      <c r="AA36" s="487"/>
      <c r="AB36" s="488"/>
      <c r="AC36" s="5"/>
      <c r="AD36" s="5"/>
    </row>
    <row r="37" spans="1:30" ht="11.45" customHeight="1">
      <c r="A37" s="21" t="s">
        <v>7</v>
      </c>
      <c r="B37" s="22">
        <f>B36+1</f>
        <v>29</v>
      </c>
      <c r="C37" s="40"/>
      <c r="D37" s="40"/>
      <c r="E37" s="40"/>
      <c r="F37" s="74">
        <f t="shared" si="15"/>
        <v>0</v>
      </c>
      <c r="G37" s="89" t="str">
        <f t="shared" si="16"/>
        <v/>
      </c>
      <c r="H37" s="354"/>
      <c r="I37" s="354"/>
      <c r="J37" s="74">
        <f t="shared" ref="J37:J39" si="24">I37</f>
        <v>0</v>
      </c>
      <c r="K37" s="120"/>
      <c r="L37" s="120"/>
      <c r="M37" s="167">
        <f>IF(L37="",M36,M36+1)</f>
        <v>0</v>
      </c>
      <c r="N37" s="120"/>
      <c r="O37" s="167">
        <f>IF(N37="",O36,O36+1)</f>
        <v>0</v>
      </c>
      <c r="P37" s="120"/>
      <c r="Q37" s="167">
        <f>IF(P37="",Q36,Q36+1)</f>
        <v>0</v>
      </c>
      <c r="R37" s="120"/>
      <c r="S37" s="167">
        <f>IF(R37="",S36,S36+1)</f>
        <v>0</v>
      </c>
      <c r="T37" s="120"/>
      <c r="U37" s="167">
        <f>IF(T37="",U36,U36+1)</f>
        <v>0</v>
      </c>
      <c r="V37" s="334"/>
      <c r="W37" s="486"/>
      <c r="X37" s="487"/>
      <c r="Y37" s="487"/>
      <c r="Z37" s="487"/>
      <c r="AA37" s="487"/>
      <c r="AB37" s="488"/>
      <c r="AC37" s="5"/>
      <c r="AD37" s="5"/>
    </row>
    <row r="38" spans="1:30" ht="11.45" customHeight="1">
      <c r="A38" s="21" t="s">
        <v>8</v>
      </c>
      <c r="B38" s="22">
        <f>B37+1</f>
        <v>30</v>
      </c>
      <c r="C38" s="40"/>
      <c r="D38" s="40"/>
      <c r="E38" s="40"/>
      <c r="F38" s="74">
        <f t="shared" si="15"/>
        <v>0</v>
      </c>
      <c r="G38" s="89" t="str">
        <f t="shared" si="16"/>
        <v/>
      </c>
      <c r="H38" s="354"/>
      <c r="I38" s="354"/>
      <c r="J38" s="74">
        <f t="shared" si="24"/>
        <v>0</v>
      </c>
      <c r="K38" s="120"/>
      <c r="L38" s="120"/>
      <c r="M38" s="167">
        <f>IF(L38="",M37,M37+1)</f>
        <v>0</v>
      </c>
      <c r="N38" s="120"/>
      <c r="O38" s="167">
        <f>IF(N38="",O37,O37+1)</f>
        <v>0</v>
      </c>
      <c r="P38" s="120"/>
      <c r="Q38" s="167">
        <f>IF(P38="",Q37,Q37+1)</f>
        <v>0</v>
      </c>
      <c r="R38" s="120"/>
      <c r="S38" s="167">
        <f>IF(R38="",S37,S37+1)</f>
        <v>0</v>
      </c>
      <c r="T38" s="120"/>
      <c r="U38" s="167">
        <f>IF(T38="",U37,U37+1)</f>
        <v>0</v>
      </c>
      <c r="V38" s="334"/>
      <c r="W38" s="486"/>
      <c r="X38" s="487"/>
      <c r="Y38" s="487"/>
      <c r="Z38" s="487"/>
      <c r="AA38" s="487"/>
      <c r="AB38" s="488"/>
      <c r="AC38" s="5"/>
      <c r="AD38" s="5"/>
    </row>
    <row r="39" spans="1:30" ht="11.45" customHeight="1">
      <c r="A39" s="21" t="s">
        <v>2</v>
      </c>
      <c r="B39" s="22">
        <f>B38+1</f>
        <v>31</v>
      </c>
      <c r="C39" s="40"/>
      <c r="D39" s="40"/>
      <c r="E39" s="40"/>
      <c r="F39" s="74">
        <f t="shared" si="15"/>
        <v>0</v>
      </c>
      <c r="G39" s="89" t="str">
        <f t="shared" si="16"/>
        <v/>
      </c>
      <c r="H39" s="354"/>
      <c r="I39" s="354"/>
      <c r="J39" s="74">
        <f t="shared" si="24"/>
        <v>0</v>
      </c>
      <c r="K39" s="120"/>
      <c r="L39" s="120"/>
      <c r="M39" s="167">
        <f>IF(L39="",M38,M38+1)</f>
        <v>0</v>
      </c>
      <c r="N39" s="120"/>
      <c r="O39" s="167">
        <f>IF(N39="",O38,O38+1)</f>
        <v>0</v>
      </c>
      <c r="P39" s="120"/>
      <c r="Q39" s="167">
        <f>IF(P39="",Q38,Q38+1)</f>
        <v>0</v>
      </c>
      <c r="R39" s="120"/>
      <c r="S39" s="167">
        <f>IF(R39="",S38,S38+1)</f>
        <v>0</v>
      </c>
      <c r="T39" s="120"/>
      <c r="U39" s="167">
        <f>IF(T39="",U38,U38+1)</f>
        <v>0</v>
      </c>
      <c r="V39" s="334"/>
      <c r="W39" s="486"/>
      <c r="X39" s="487"/>
      <c r="Y39" s="487"/>
      <c r="Z39" s="487"/>
      <c r="AA39" s="487"/>
      <c r="AB39" s="488"/>
      <c r="AC39" s="5"/>
      <c r="AD39" s="5"/>
    </row>
    <row r="40" spans="1:30" ht="11.45" customHeight="1">
      <c r="A40" s="479" t="s">
        <v>10</v>
      </c>
      <c r="B40" s="480"/>
      <c r="C40" s="13">
        <f>SUM(C36:C39)</f>
        <v>0</v>
      </c>
      <c r="D40" s="13">
        <f>SUM(D36:D39)+ROUNDDOWN(F40/60,0)</f>
        <v>0</v>
      </c>
      <c r="E40" s="13">
        <f>F40-60*ROUNDDOWN(F40/60,0)</f>
        <v>0</v>
      </c>
      <c r="F40" s="135">
        <f>SUM(F36:F39)</f>
        <v>0</v>
      </c>
      <c r="G40" s="52">
        <f>IF((D40*60+E40)=0,0,ROUND((C40*60)/(D40*60+E40),1))</f>
        <v>0</v>
      </c>
      <c r="H40" s="13">
        <f>SUM(H36:H39)+ROUNDDOWN(J40/60,0)</f>
        <v>0</v>
      </c>
      <c r="I40" s="13">
        <f>J40-60*ROUNDDOWN(J40/60,0)</f>
        <v>0</v>
      </c>
      <c r="J40" s="135">
        <f>SUM(J36:J39)</f>
        <v>0</v>
      </c>
      <c r="K40" s="27">
        <f>SUM(K36:K39)</f>
        <v>0</v>
      </c>
      <c r="L40" s="27">
        <f>IF(SUM(L36:L39)=0,0,ROUND(AVERAGE(L36:L39),0))</f>
        <v>0</v>
      </c>
      <c r="M40" s="168">
        <f>IF(M39=0,0,1)</f>
        <v>0</v>
      </c>
      <c r="N40" s="27">
        <f>IF(SUM(N36:N39)=0,0,ROUND(AVERAGE(N36:N39),0))</f>
        <v>0</v>
      </c>
      <c r="O40" s="168">
        <f>IF(O39=0,0,1)</f>
        <v>0</v>
      </c>
      <c r="P40" s="27">
        <f>IF(SUM(P36:P39)=0,0,ROUND(AVERAGE(P36:P39),0))</f>
        <v>0</v>
      </c>
      <c r="Q40" s="168">
        <f>IF(Q39=0,0,1)</f>
        <v>0</v>
      </c>
      <c r="R40" s="27">
        <f>IF(SUM(R36:R39)=0,0,ROUND(AVERAGE(R36:R39),0))</f>
        <v>0</v>
      </c>
      <c r="S40" s="168">
        <f>IF(S39=0,0,1)</f>
        <v>0</v>
      </c>
      <c r="T40" s="27">
        <f>IF(SUM(T36:T39)=0,0,ROUND(AVERAGE(T36:T39),0))</f>
        <v>0</v>
      </c>
      <c r="U40" s="168">
        <f>IF(U39=0,0,1)</f>
        <v>0</v>
      </c>
      <c r="V40" s="335"/>
      <c r="W40" s="493"/>
      <c r="X40" s="494"/>
      <c r="Y40" s="494"/>
      <c r="Z40" s="494"/>
      <c r="AA40" s="494"/>
      <c r="AB40" s="495"/>
      <c r="AC40" s="5"/>
      <c r="AD40" s="5"/>
    </row>
    <row r="41" spans="1:30" ht="11.45" customHeight="1">
      <c r="A41" s="475" t="s">
        <v>35</v>
      </c>
      <c r="B41" s="476"/>
      <c r="C41" s="14">
        <f>C10+C19+C27+C35+C40</f>
        <v>0</v>
      </c>
      <c r="D41" s="11">
        <f>D10+D19+D27+D35+D40+ROUNDDOWN(F41/60,0)</f>
        <v>0</v>
      </c>
      <c r="E41" s="11">
        <f>F41-60*ROUNDDOWN(F41/60,0)</f>
        <v>0</v>
      </c>
      <c r="F41" s="137">
        <f>E10+E19+E27+E35+E40</f>
        <v>0</v>
      </c>
      <c r="G41" s="60">
        <f>IF((D41*60+E41)=0,0,ROUND((C41*60)/(D41*60+E41),1))</f>
        <v>0</v>
      </c>
      <c r="H41" s="11">
        <f>H10+H19+H27+H35+H40+ROUNDDOWN(J41/60,0)</f>
        <v>0</v>
      </c>
      <c r="I41" s="11">
        <f>J41-60*ROUNDDOWN(J41/60,0)</f>
        <v>0</v>
      </c>
      <c r="J41" s="137">
        <f>I10+I19+I27+I35+I40</f>
        <v>0</v>
      </c>
      <c r="K41" s="28">
        <f>K10+K19+K27+K35+K40</f>
        <v>0</v>
      </c>
      <c r="L41" s="28" t="str">
        <f>IF(L42=0,"",(L10+L19+L27+L35+L40)/L42)</f>
        <v/>
      </c>
      <c r="M41" s="183"/>
      <c r="N41" s="28" t="str">
        <f>IF(N42=0,"",(N10+N19+N27+N35+N40)/N42)</f>
        <v/>
      </c>
      <c r="O41" s="183"/>
      <c r="P41" s="28" t="str">
        <f>IF(P42=0,"",(P10+P19+P27+P35+P40)/P42)</f>
        <v/>
      </c>
      <c r="Q41" s="183"/>
      <c r="R41" s="28" t="str">
        <f>IF(R42=0,"",(R10+R19+R27+R35+R40)/R42)</f>
        <v/>
      </c>
      <c r="S41" s="183"/>
      <c r="T41" s="28" t="str">
        <f>IF(T42=0,"",(T10+T19+T27+T35+T40)/T42)</f>
        <v/>
      </c>
      <c r="U41" s="183"/>
      <c r="V41" s="29"/>
      <c r="W41" s="30"/>
      <c r="X41" s="2" t="s">
        <v>0</v>
      </c>
      <c r="Y41" s="2" t="s">
        <v>30</v>
      </c>
      <c r="Z41" s="2" t="s">
        <v>16</v>
      </c>
      <c r="AA41" s="237" t="s">
        <v>23</v>
      </c>
      <c r="AB41" s="2" t="s">
        <v>26</v>
      </c>
    </row>
    <row r="42" spans="1:30" ht="11.45" customHeight="1">
      <c r="A42" s="477"/>
      <c r="B42" s="477"/>
      <c r="C42" s="2" t="s">
        <v>0</v>
      </c>
      <c r="D42" s="2" t="s">
        <v>15</v>
      </c>
      <c r="E42" s="2" t="s">
        <v>16</v>
      </c>
      <c r="F42" s="74"/>
      <c r="G42" s="22" t="s">
        <v>12</v>
      </c>
      <c r="H42" s="379" t="s">
        <v>15</v>
      </c>
      <c r="I42" s="379" t="s">
        <v>16</v>
      </c>
      <c r="J42" s="22"/>
      <c r="K42" s="37" t="s">
        <v>17</v>
      </c>
      <c r="L42" s="163">
        <f>M10+M19+M27+M35+M40</f>
        <v>0</v>
      </c>
      <c r="M42" s="164"/>
      <c r="N42" s="163">
        <f>O10+O19+O27+O35+O40</f>
        <v>0</v>
      </c>
      <c r="O42" s="164"/>
      <c r="P42" s="163">
        <f>Q10+Q19+Q27+Q35+Q40</f>
        <v>0</v>
      </c>
      <c r="Q42" s="164"/>
      <c r="R42" s="163">
        <f>S10+S19+S27+S35+S40</f>
        <v>0</v>
      </c>
      <c r="S42" s="165"/>
      <c r="T42" s="163">
        <f>U10+U19+U27+U35+U40</f>
        <v>0</v>
      </c>
      <c r="U42" s="158"/>
      <c r="V42" s="234"/>
      <c r="W42" s="233" t="s">
        <v>140</v>
      </c>
      <c r="X42" s="23">
        <f>C41+Juillet!X42</f>
        <v>0</v>
      </c>
      <c r="Y42" s="23">
        <f>D41+Juillet!Y42+ROUNDDOWN(AC42/60,0)</f>
        <v>0</v>
      </c>
      <c r="Z42" s="12">
        <f>AC42-60*ROUNDDOWN(AC42/60,0)</f>
        <v>0</v>
      </c>
      <c r="AA42" s="12">
        <f>IF((Y42*60+Z42)=0,0,ROUND((X42*60)/(Y42*60+Z42),1))</f>
        <v>0</v>
      </c>
      <c r="AB42" s="231">
        <f>K41+Juillet!AB42</f>
        <v>0</v>
      </c>
      <c r="AC42" s="10">
        <f>E41+Juillet!Z42</f>
        <v>0</v>
      </c>
    </row>
    <row r="43" spans="1:30" ht="11.45" customHeight="1">
      <c r="A43" s="549" t="s">
        <v>209</v>
      </c>
      <c r="B43" s="549"/>
      <c r="C43" s="48">
        <f>'Décembre 16'!$C$40</f>
        <v>0</v>
      </c>
      <c r="D43" s="49">
        <f>'Décembre 16'!$D$40</f>
        <v>0</v>
      </c>
      <c r="E43" s="49">
        <f>'Décembre 16'!$E$40</f>
        <v>0</v>
      </c>
      <c r="F43" s="148"/>
      <c r="G43" s="50">
        <f>IF((D43*60+E43)=0,0,ROUND((C43*60)/(D43*60+E43),1))</f>
        <v>0</v>
      </c>
      <c r="H43" s="380">
        <f>Mai!$H$42</f>
        <v>0</v>
      </c>
      <c r="I43" s="380">
        <f>Mai!$I$42</f>
        <v>0</v>
      </c>
      <c r="J43" s="50"/>
      <c r="K43" s="205">
        <f>'Décembre 16'!$K$40</f>
        <v>0</v>
      </c>
      <c r="L43" s="163"/>
      <c r="M43" s="164"/>
      <c r="N43" s="163"/>
      <c r="O43" s="164"/>
      <c r="P43" s="163"/>
      <c r="Q43" s="164"/>
      <c r="R43" s="163"/>
      <c r="S43" s="165"/>
      <c r="T43" s="163"/>
      <c r="U43" s="158"/>
      <c r="V43" s="204"/>
      <c r="W43" s="337" t="s">
        <v>206</v>
      </c>
      <c r="X43" s="225">
        <f>$C$41+Juillet!X43</f>
        <v>0</v>
      </c>
      <c r="Y43" s="223">
        <f>$D$41+Juillet!Y43+ROUNDDOWN(AC43/60,0)</f>
        <v>0</v>
      </c>
      <c r="Z43" s="223">
        <f>AC43-60*ROUNDDOWN(AC43/60,0)</f>
        <v>0</v>
      </c>
      <c r="AA43" s="223">
        <f>IF((Y43*60+Z43)=0,0,ROUND((X43*60)/(Y43*60+Z43),1))</f>
        <v>0</v>
      </c>
      <c r="AB43" s="225">
        <f>K41+Juillet!AB43</f>
        <v>0</v>
      </c>
      <c r="AC43" s="232">
        <f>E41+Juillet!Z43</f>
        <v>0</v>
      </c>
    </row>
    <row r="44" spans="1:30" ht="9.75" customHeight="1">
      <c r="A44" s="564" t="s">
        <v>25</v>
      </c>
      <c r="B44" s="564"/>
      <c r="C44" s="48">
        <f>Janvier!C42</f>
        <v>0</v>
      </c>
      <c r="D44" s="48">
        <f>Janvier!D42</f>
        <v>0</v>
      </c>
      <c r="E44" s="48">
        <f>Janvier!E42</f>
        <v>0</v>
      </c>
      <c r="F44" s="138"/>
      <c r="G44" s="47">
        <f t="shared" ref="G44:G50" si="25">IF((D44*60+E44)=0,0,ROUND((C44*60)/(D44*60+E44),1))</f>
        <v>0</v>
      </c>
      <c r="H44" s="379">
        <f>Mai!$H$43</f>
        <v>0</v>
      </c>
      <c r="I44" s="379">
        <f>Mai!$I$43</f>
        <v>0</v>
      </c>
      <c r="J44" s="372"/>
      <c r="K44" s="53">
        <f>Janvier!K42</f>
        <v>0</v>
      </c>
      <c r="L44" s="315"/>
      <c r="M44" s="316"/>
      <c r="N44" s="316"/>
      <c r="O44" s="316"/>
      <c r="P44" s="316"/>
      <c r="Q44" s="316"/>
      <c r="R44" s="316"/>
      <c r="S44" s="159"/>
      <c r="V44" s="64"/>
      <c r="W44" s="64"/>
    </row>
    <row r="45" spans="1:30" ht="13.5" customHeight="1">
      <c r="A45" s="564" t="s">
        <v>27</v>
      </c>
      <c r="B45" s="586"/>
      <c r="C45" s="48">
        <f>Février!C38</f>
        <v>0</v>
      </c>
      <c r="D45" s="48">
        <f>Février!D38</f>
        <v>0</v>
      </c>
      <c r="E45" s="48">
        <f>Février!E38</f>
        <v>0</v>
      </c>
      <c r="F45" s="138"/>
      <c r="G45" s="47">
        <f t="shared" si="25"/>
        <v>0</v>
      </c>
      <c r="H45" s="379">
        <f>Mai!$H$44</f>
        <v>0</v>
      </c>
      <c r="I45" s="379">
        <f>Mai!$I$44</f>
        <v>0</v>
      </c>
      <c r="J45" s="372"/>
      <c r="K45" s="53">
        <f>Février!K38</f>
        <v>0</v>
      </c>
      <c r="V45" s="64"/>
      <c r="W45" s="359" t="s">
        <v>238</v>
      </c>
      <c r="X45" s="379" t="s">
        <v>15</v>
      </c>
      <c r="Y45" s="379" t="s">
        <v>16</v>
      </c>
      <c r="Z45" s="357"/>
      <c r="AA45" s="196"/>
      <c r="AB45" s="196"/>
      <c r="AC45" s="68"/>
      <c r="AD45" s="213">
        <f>I41+SUM(I43:I50)</f>
        <v>0</v>
      </c>
    </row>
    <row r="46" spans="1:30" ht="11.45" customHeight="1">
      <c r="A46" s="564" t="s">
        <v>28</v>
      </c>
      <c r="B46" s="564"/>
      <c r="C46" s="54">
        <f>Mars!C41</f>
        <v>0</v>
      </c>
      <c r="D46" s="54">
        <f>Mars!D41</f>
        <v>0</v>
      </c>
      <c r="E46" s="54">
        <f>Mars!E41</f>
        <v>0</v>
      </c>
      <c r="F46" s="138"/>
      <c r="G46" s="47">
        <f t="shared" si="25"/>
        <v>0</v>
      </c>
      <c r="H46" s="379">
        <f>Mai!$H$45</f>
        <v>0</v>
      </c>
      <c r="I46" s="379">
        <f>Mai!$I$45</f>
        <v>0</v>
      </c>
      <c r="J46" s="372"/>
      <c r="K46" s="53">
        <f>Mars!K41</f>
        <v>0</v>
      </c>
      <c r="V46" s="72"/>
      <c r="W46" s="360" t="s">
        <v>140</v>
      </c>
      <c r="X46" s="12">
        <f>H41+SUM(H43:H50)+ROUNDDOWN(AD45/60,0)</f>
        <v>0</v>
      </c>
      <c r="Y46" s="12">
        <f>AD45-60*ROUNDDOWN(AD45/60,0)</f>
        <v>0</v>
      </c>
      <c r="Z46" s="357"/>
      <c r="AA46" s="196"/>
      <c r="AB46" s="196"/>
      <c r="AC46" s="64"/>
      <c r="AD46" s="206">
        <f>I41+SUM(I44:I50)</f>
        <v>0</v>
      </c>
    </row>
    <row r="47" spans="1:30" ht="11.45" customHeight="1">
      <c r="A47" s="564" t="s">
        <v>31</v>
      </c>
      <c r="B47" s="564"/>
      <c r="C47" s="54">
        <f>Avril!C40</f>
        <v>0</v>
      </c>
      <c r="D47" s="54">
        <f>Avril!D40</f>
        <v>0</v>
      </c>
      <c r="E47" s="47">
        <f>Avril!E40</f>
        <v>0</v>
      </c>
      <c r="F47" s="138"/>
      <c r="G47" s="47">
        <f t="shared" si="25"/>
        <v>0</v>
      </c>
      <c r="H47" s="381">
        <f>Mai!$H$46</f>
        <v>0</v>
      </c>
      <c r="I47" s="379">
        <f>Mai!$I$46</f>
        <v>0</v>
      </c>
      <c r="J47" s="372"/>
      <c r="K47" s="53">
        <f>Avril!K40</f>
        <v>0</v>
      </c>
      <c r="V47" s="72"/>
      <c r="W47" s="358" t="s">
        <v>206</v>
      </c>
      <c r="X47" s="373">
        <f>H41+SUM(H44:H50)+ROUNDDOWN(AD46/60,0)</f>
        <v>0</v>
      </c>
      <c r="Y47" s="363">
        <f>AD46-60*ROUNDDOWN(AD46/60,0)</f>
        <v>0</v>
      </c>
    </row>
    <row r="48" spans="1:30" ht="11.45" customHeight="1">
      <c r="A48" s="564" t="s">
        <v>32</v>
      </c>
      <c r="B48" s="564"/>
      <c r="C48" s="54">
        <f>Mai!C40</f>
        <v>0</v>
      </c>
      <c r="D48" s="47">
        <f>Mai!D40</f>
        <v>0</v>
      </c>
      <c r="E48" s="47">
        <f>Mai!E40</f>
        <v>0</v>
      </c>
      <c r="F48" s="138"/>
      <c r="G48" s="47">
        <f t="shared" si="25"/>
        <v>0</v>
      </c>
      <c r="H48" s="379">
        <f>Mai!$H$40</f>
        <v>0</v>
      </c>
      <c r="I48" s="379">
        <f>Mai!$I$40</f>
        <v>0</v>
      </c>
      <c r="J48" s="372"/>
      <c r="K48" s="53">
        <f>Mai!K40</f>
        <v>0</v>
      </c>
      <c r="V48" s="72"/>
      <c r="W48" s="69"/>
      <c r="Y48" s="69"/>
      <c r="Z48" s="69"/>
      <c r="AA48" s="69"/>
      <c r="AB48" s="69"/>
    </row>
    <row r="49" spans="1:11" ht="11.45" customHeight="1">
      <c r="A49" s="564" t="s">
        <v>33</v>
      </c>
      <c r="B49" s="564"/>
      <c r="C49" s="54">
        <f>Juin!C40</f>
        <v>0</v>
      </c>
      <c r="D49" s="54">
        <f>Juin!D40</f>
        <v>0</v>
      </c>
      <c r="E49" s="54">
        <f>Juin!E40</f>
        <v>0</v>
      </c>
      <c r="F49" s="139"/>
      <c r="G49" s="47">
        <f t="shared" si="25"/>
        <v>0</v>
      </c>
      <c r="H49" s="379">
        <f>Juin!$H$40</f>
        <v>0</v>
      </c>
      <c r="I49" s="379">
        <f>Juin!$I$40</f>
        <v>0</v>
      </c>
      <c r="J49" s="372"/>
      <c r="K49" s="55">
        <f>Juin!K40</f>
        <v>0</v>
      </c>
    </row>
    <row r="50" spans="1:11" ht="11.45" customHeight="1">
      <c r="A50" s="564" t="s">
        <v>34</v>
      </c>
      <c r="B50" s="564"/>
      <c r="C50" s="54">
        <f>Juillet!$C$41</f>
        <v>0</v>
      </c>
      <c r="D50" s="54">
        <f>Juillet!$D$41</f>
        <v>0</v>
      </c>
      <c r="E50" s="54">
        <f>Juillet!$E$41</f>
        <v>0</v>
      </c>
      <c r="F50" s="138"/>
      <c r="G50" s="47">
        <f t="shared" si="25"/>
        <v>0</v>
      </c>
      <c r="H50" s="379">
        <f>Juillet!$H$41</f>
        <v>0</v>
      </c>
      <c r="I50" s="379">
        <f>Juillet!$I$41</f>
        <v>0</v>
      </c>
      <c r="J50" s="372"/>
      <c r="K50" s="55">
        <f>Juillet!$K$41</f>
        <v>0</v>
      </c>
    </row>
    <row r="51" spans="1:11" hidden="1">
      <c r="C51" s="221">
        <f>SUM(C43:C50)+C41</f>
        <v>0</v>
      </c>
      <c r="D51" s="221">
        <f>SUM(D43:D50)+D41</f>
        <v>0</v>
      </c>
      <c r="E51" s="221">
        <f>SUM(E43:E50)+E41</f>
        <v>0</v>
      </c>
      <c r="K51" s="221">
        <f>SUM(K43:K50)+K41</f>
        <v>0</v>
      </c>
    </row>
    <row r="52" spans="1:11" hidden="1">
      <c r="C52" s="221">
        <f>SUM(C44:C50)+C41</f>
        <v>0</v>
      </c>
      <c r="D52" s="221">
        <f>SUM(D44:D50)+D41</f>
        <v>0</v>
      </c>
      <c r="E52" s="221">
        <f>SUM(E44:E50)+E41</f>
        <v>0</v>
      </c>
      <c r="K52" s="221">
        <f>SUM(K44:K50)+K41</f>
        <v>0</v>
      </c>
    </row>
  </sheetData>
  <sheetProtection sheet="1" objects="1" scenarios="1" selectLockedCells="1"/>
  <mergeCells count="66">
    <mergeCell ref="A50:B50"/>
    <mergeCell ref="A41:B41"/>
    <mergeCell ref="A19:B19"/>
    <mergeCell ref="A11:B11"/>
    <mergeCell ref="A49:B49"/>
    <mergeCell ref="A46:B46"/>
    <mergeCell ref="A47:B47"/>
    <mergeCell ref="A48:B48"/>
    <mergeCell ref="A45:B45"/>
    <mergeCell ref="A43:B43"/>
    <mergeCell ref="A44:B44"/>
    <mergeCell ref="A10:B10"/>
    <mergeCell ref="A27:B27"/>
    <mergeCell ref="A40:B40"/>
    <mergeCell ref="A35:B35"/>
    <mergeCell ref="A42:B42"/>
    <mergeCell ref="W30:AB30"/>
    <mergeCell ref="W16:AB16"/>
    <mergeCell ref="W17:AB17"/>
    <mergeCell ref="W18:AB18"/>
    <mergeCell ref="W23:AB23"/>
    <mergeCell ref="W22:AB22"/>
    <mergeCell ref="W31:AB31"/>
    <mergeCell ref="W19:AB19"/>
    <mergeCell ref="W20:AB20"/>
    <mergeCell ref="W10:AB10"/>
    <mergeCell ref="W11:AB11"/>
    <mergeCell ref="W12:AB12"/>
    <mergeCell ref="W21:AB21"/>
    <mergeCell ref="W24:AB24"/>
    <mergeCell ref="W25:AB25"/>
    <mergeCell ref="W13:AB13"/>
    <mergeCell ref="W15:AB15"/>
    <mergeCell ref="W14:AB14"/>
    <mergeCell ref="W28:AB28"/>
    <mergeCell ref="W26:AB26"/>
    <mergeCell ref="W27:AB27"/>
    <mergeCell ref="W29:AB29"/>
    <mergeCell ref="W4:AB4"/>
    <mergeCell ref="W9:AB9"/>
    <mergeCell ref="W5:AB5"/>
    <mergeCell ref="W6:AB6"/>
    <mergeCell ref="W7:AB7"/>
    <mergeCell ref="W8:AB8"/>
    <mergeCell ref="A1:AA1"/>
    <mergeCell ref="A2:A3"/>
    <mergeCell ref="B2:B3"/>
    <mergeCell ref="C2:C3"/>
    <mergeCell ref="D2:D3"/>
    <mergeCell ref="N2:N3"/>
    <mergeCell ref="E2:E3"/>
    <mergeCell ref="W2:AB3"/>
    <mergeCell ref="G2:G3"/>
    <mergeCell ref="L2:L3"/>
    <mergeCell ref="V2:V3"/>
    <mergeCell ref="P2:P3"/>
    <mergeCell ref="H2:I2"/>
    <mergeCell ref="W40:AB40"/>
    <mergeCell ref="W32:AB32"/>
    <mergeCell ref="W33:AB33"/>
    <mergeCell ref="W34:AB34"/>
    <mergeCell ref="W35:AB35"/>
    <mergeCell ref="W36:AB36"/>
    <mergeCell ref="W37:AB37"/>
    <mergeCell ref="W38:AB38"/>
    <mergeCell ref="W39:AB39"/>
  </mergeCells>
  <phoneticPr fontId="0" type="noConversion"/>
  <pageMargins left="0" right="0" top="0" bottom="0" header="0" footer="0"/>
  <pageSetup paperSize="9" orientation="landscape" r:id="rId1"/>
  <headerFooter alignWithMargins="0"/>
</worksheet>
</file>

<file path=xl/worksheets/sheet13.xml><?xml version="1.0" encoding="utf-8"?>
<worksheet xmlns="http://schemas.openxmlformats.org/spreadsheetml/2006/main" xmlns:r="http://schemas.openxmlformats.org/officeDocument/2006/relationships">
  <dimension ref="A1:AP50"/>
  <sheetViews>
    <sheetView zoomScale="110" zoomScaleNormal="110" workbookViewId="0">
      <pane ySplit="3" topLeftCell="A7" activePane="bottomLeft" state="frozen"/>
      <selection pane="bottomLeft" activeCell="I36" sqref="I36"/>
    </sheetView>
  </sheetViews>
  <sheetFormatPr baseColWidth="10" defaultRowHeight="12.75"/>
  <cols>
    <col min="1" max="1" width="9.7109375" customWidth="1"/>
    <col min="2" max="2" width="6.28515625" customWidth="1"/>
    <col min="3" max="3" width="6" customWidth="1"/>
    <col min="4" max="4" width="6.140625" customWidth="1"/>
    <col min="5" max="5" width="3.85546875" customWidth="1"/>
    <col min="6" max="6" width="4.7109375" style="77" hidden="1" customWidth="1"/>
    <col min="7" max="7" width="5.7109375" customWidth="1"/>
    <col min="8" max="8" width="6.140625" customWidth="1"/>
    <col min="9" max="9" width="7" customWidth="1"/>
    <col min="10" max="10" width="5.7109375" hidden="1" customWidth="1"/>
    <col min="11" max="11" width="6" customWidth="1"/>
    <col min="12" max="12" width="3.42578125" customWidth="1"/>
    <col min="13" max="13" width="3.42578125" style="77" hidden="1" customWidth="1"/>
    <col min="14" max="14" width="4.140625" customWidth="1"/>
    <col min="15" max="15" width="3.140625" style="77" hidden="1" customWidth="1"/>
    <col min="16" max="16" width="5" customWidth="1"/>
    <col min="17" max="17" width="3.42578125" style="77" hidden="1" customWidth="1"/>
    <col min="18" max="18" width="3.85546875" customWidth="1"/>
    <col min="19" max="19" width="3.85546875" style="77" hidden="1" customWidth="1"/>
    <col min="20" max="20" width="3.85546875" customWidth="1"/>
    <col min="21" max="21" width="3.85546875" style="77" hidden="1" customWidth="1"/>
    <col min="22" max="22" width="9.140625" customWidth="1"/>
    <col min="23" max="23" width="17.85546875" customWidth="1"/>
    <col min="24" max="24" width="10.42578125" customWidth="1"/>
    <col min="25" max="25" width="7.42578125" customWidth="1"/>
    <col min="26" max="26" width="6.42578125" customWidth="1"/>
    <col min="27" max="27" width="5.7109375" customWidth="1"/>
    <col min="28" max="28" width="6.42578125" customWidth="1"/>
    <col min="29" max="29" width="8" customWidth="1"/>
    <col min="30" max="30" width="11.42578125" hidden="1" customWidth="1"/>
  </cols>
  <sheetData>
    <row r="1" spans="1:42" ht="18.75" customHeight="1">
      <c r="A1" s="618" t="s">
        <v>213</v>
      </c>
      <c r="B1" s="618"/>
      <c r="C1" s="618"/>
      <c r="D1" s="618"/>
      <c r="E1" s="618"/>
      <c r="F1" s="618"/>
      <c r="G1" s="618"/>
      <c r="H1" s="618"/>
      <c r="I1" s="618"/>
      <c r="J1" s="618"/>
      <c r="K1" s="618"/>
      <c r="L1" s="618"/>
      <c r="M1" s="618"/>
      <c r="N1" s="618"/>
      <c r="O1" s="618"/>
      <c r="P1" s="618"/>
      <c r="Q1" s="618"/>
      <c r="R1" s="618"/>
      <c r="S1" s="618"/>
      <c r="T1" s="618"/>
      <c r="U1" s="618"/>
      <c r="V1" s="618"/>
      <c r="W1" s="619"/>
      <c r="X1" s="619"/>
      <c r="Y1" s="619"/>
      <c r="Z1" s="619"/>
      <c r="AA1" s="619"/>
      <c r="AB1" s="619"/>
      <c r="AC1" s="238"/>
    </row>
    <row r="2" spans="1:42" ht="17.25" customHeight="1">
      <c r="A2" s="622" t="s">
        <v>1</v>
      </c>
      <c r="B2" s="622" t="s">
        <v>9</v>
      </c>
      <c r="C2" s="622" t="s">
        <v>0</v>
      </c>
      <c r="D2" s="622" t="s">
        <v>15</v>
      </c>
      <c r="E2" s="622" t="s">
        <v>16</v>
      </c>
      <c r="F2" s="73" t="s">
        <v>16</v>
      </c>
      <c r="G2" s="616" t="s">
        <v>12</v>
      </c>
      <c r="H2" s="522" t="s">
        <v>238</v>
      </c>
      <c r="I2" s="523"/>
      <c r="J2" s="375"/>
      <c r="K2" s="41" t="s">
        <v>17</v>
      </c>
      <c r="L2" s="611" t="s">
        <v>40</v>
      </c>
      <c r="M2" s="126"/>
      <c r="N2" s="611" t="s">
        <v>11</v>
      </c>
      <c r="O2" s="126"/>
      <c r="P2" s="611" t="s">
        <v>22</v>
      </c>
      <c r="Q2" s="126"/>
      <c r="R2" s="41" t="s">
        <v>19</v>
      </c>
      <c r="S2" s="126"/>
      <c r="T2" s="41" t="s">
        <v>19</v>
      </c>
      <c r="U2" s="131"/>
      <c r="V2" s="615" t="s">
        <v>13</v>
      </c>
      <c r="W2" s="624"/>
      <c r="X2" s="624"/>
      <c r="Y2" s="624"/>
      <c r="Z2" s="624"/>
      <c r="AA2" s="624"/>
      <c r="AB2" s="624"/>
      <c r="AC2" s="625"/>
    </row>
    <row r="3" spans="1:42" ht="12.75" customHeight="1">
      <c r="A3" s="623"/>
      <c r="B3" s="623"/>
      <c r="C3" s="623"/>
      <c r="D3" s="623"/>
      <c r="E3" s="623"/>
      <c r="F3" s="73"/>
      <c r="G3" s="617"/>
      <c r="H3" s="369" t="s">
        <v>15</v>
      </c>
      <c r="I3" s="369" t="s">
        <v>16</v>
      </c>
      <c r="J3" s="376"/>
      <c r="K3" s="42" t="s">
        <v>18</v>
      </c>
      <c r="L3" s="612"/>
      <c r="M3" s="127"/>
      <c r="N3" s="612"/>
      <c r="O3" s="127"/>
      <c r="P3" s="612"/>
      <c r="Q3" s="127"/>
      <c r="R3" s="42" t="s">
        <v>20</v>
      </c>
      <c r="S3" s="127"/>
      <c r="T3" s="42" t="s">
        <v>21</v>
      </c>
      <c r="U3" s="132"/>
      <c r="V3" s="615"/>
      <c r="W3" s="624"/>
      <c r="X3" s="624"/>
      <c r="Y3" s="624"/>
      <c r="Z3" s="624"/>
      <c r="AA3" s="624"/>
      <c r="AB3" s="624"/>
      <c r="AC3" s="625"/>
    </row>
    <row r="4" spans="1:42" ht="12" customHeight="1">
      <c r="A4" s="2" t="s">
        <v>3</v>
      </c>
      <c r="B4" s="2">
        <v>1</v>
      </c>
      <c r="C4" s="40"/>
      <c r="D4" s="40"/>
      <c r="E4" s="40"/>
      <c r="F4" s="74">
        <f>E4</f>
        <v>0</v>
      </c>
      <c r="G4" s="89" t="str">
        <f t="shared" ref="G4:G15" si="0">IF((D4*60+F4)=0,"",ROUND((C4*60)/(D4*60+F4),1))</f>
        <v/>
      </c>
      <c r="H4" s="354"/>
      <c r="I4" s="354"/>
      <c r="J4" s="74">
        <f t="shared" ref="J4:J6" si="1">I4</f>
        <v>0</v>
      </c>
      <c r="K4" s="120"/>
      <c r="L4" s="120"/>
      <c r="M4" s="167">
        <f>IF(L4="",0,1)</f>
        <v>0</v>
      </c>
      <c r="N4" s="120"/>
      <c r="O4" s="167">
        <f>IF(N4="",0,1)</f>
        <v>0</v>
      </c>
      <c r="P4" s="120"/>
      <c r="Q4" s="167">
        <f>IF(P4="",0,1)</f>
        <v>0</v>
      </c>
      <c r="R4" s="120"/>
      <c r="S4" s="167">
        <f>IF(R4="",0,1)</f>
        <v>0</v>
      </c>
      <c r="T4" s="120"/>
      <c r="U4" s="167">
        <f>IF(T4="",0,1)</f>
        <v>0</v>
      </c>
      <c r="V4" s="120"/>
      <c r="W4" s="613"/>
      <c r="X4" s="613"/>
      <c r="Y4" s="613"/>
      <c r="Z4" s="613"/>
      <c r="AA4" s="613"/>
      <c r="AB4" s="613"/>
      <c r="AC4" s="614"/>
    </row>
    <row r="5" spans="1:42" ht="12" customHeight="1">
      <c r="A5" s="83" t="s">
        <v>4</v>
      </c>
      <c r="B5" s="83">
        <f>B4+1</f>
        <v>2</v>
      </c>
      <c r="C5" s="40"/>
      <c r="D5" s="40"/>
      <c r="E5" s="40"/>
      <c r="F5" s="74">
        <f>E5</f>
        <v>0</v>
      </c>
      <c r="G5" s="89" t="str">
        <f t="shared" si="0"/>
        <v/>
      </c>
      <c r="H5" s="354"/>
      <c r="I5" s="354"/>
      <c r="J5" s="74">
        <f t="shared" si="1"/>
        <v>0</v>
      </c>
      <c r="K5" s="120"/>
      <c r="L5" s="120"/>
      <c r="M5" s="167">
        <f>IF(L5="",M4,M4+1)</f>
        <v>0</v>
      </c>
      <c r="N5" s="120"/>
      <c r="O5" s="167">
        <f>IF(N5="",O4,O4+1)</f>
        <v>0</v>
      </c>
      <c r="P5" s="120"/>
      <c r="Q5" s="167">
        <f>IF(P5="",Q4,Q4+1)</f>
        <v>0</v>
      </c>
      <c r="R5" s="120"/>
      <c r="S5" s="167">
        <f>IF(R5="",S4,S4+1)</f>
        <v>0</v>
      </c>
      <c r="T5" s="120"/>
      <c r="U5" s="167">
        <f>IF(T5="",U4,U4+1)</f>
        <v>0</v>
      </c>
      <c r="V5" s="120"/>
      <c r="W5" s="613"/>
      <c r="X5" s="613"/>
      <c r="Y5" s="613"/>
      <c r="Z5" s="613"/>
      <c r="AA5" s="613"/>
      <c r="AB5" s="613"/>
      <c r="AC5" s="614"/>
    </row>
    <row r="6" spans="1:42" s="77" customFormat="1" ht="12" customHeight="1">
      <c r="A6" s="116" t="s">
        <v>5</v>
      </c>
      <c r="B6" s="116">
        <f>B5+1</f>
        <v>3</v>
      </c>
      <c r="C6" s="40"/>
      <c r="D6" s="40"/>
      <c r="E6" s="40"/>
      <c r="F6" s="74">
        <f>E6</f>
        <v>0</v>
      </c>
      <c r="G6" s="89" t="str">
        <f t="shared" si="0"/>
        <v/>
      </c>
      <c r="H6" s="354"/>
      <c r="I6" s="354"/>
      <c r="J6" s="74">
        <f t="shared" si="1"/>
        <v>0</v>
      </c>
      <c r="K6" s="120"/>
      <c r="L6" s="120"/>
      <c r="M6" s="167">
        <f>IF(L6="",M5,M5+1)</f>
        <v>0</v>
      </c>
      <c r="N6" s="120"/>
      <c r="O6" s="167">
        <f>IF(N6="",O5,O5+1)</f>
        <v>0</v>
      </c>
      <c r="P6" s="120"/>
      <c r="Q6" s="167">
        <f>IF(P6="",Q5,Q5+1)</f>
        <v>0</v>
      </c>
      <c r="R6" s="120"/>
      <c r="S6" s="167">
        <f>IF(R6="",S5,S5+1)</f>
        <v>0</v>
      </c>
      <c r="T6" s="120"/>
      <c r="U6" s="167">
        <f>IF(T6="",U5,U5+1)</f>
        <v>0</v>
      </c>
      <c r="V6" s="120"/>
      <c r="W6" s="613"/>
      <c r="X6" s="613"/>
      <c r="Y6" s="613"/>
      <c r="Z6" s="613"/>
      <c r="AA6" s="613"/>
      <c r="AB6" s="613"/>
      <c r="AC6" s="614"/>
      <c r="AI6"/>
      <c r="AJ6"/>
      <c r="AK6"/>
      <c r="AL6"/>
      <c r="AM6"/>
      <c r="AN6"/>
      <c r="AO6"/>
      <c r="AP6"/>
    </row>
    <row r="7" spans="1:42" s="77" customFormat="1" ht="12" customHeight="1">
      <c r="A7" s="479" t="s">
        <v>10</v>
      </c>
      <c r="B7" s="480"/>
      <c r="C7" s="13">
        <f>SUM(C4:C6)</f>
        <v>0</v>
      </c>
      <c r="D7" s="13">
        <f>SUM(D4:D6)+ROUNDDOWN(F7/60,0)</f>
        <v>0</v>
      </c>
      <c r="E7" s="13">
        <f>F7-60*ROUNDDOWN(F7/60,0)</f>
        <v>0</v>
      </c>
      <c r="F7" s="135">
        <f>SUM(F4:F6)</f>
        <v>0</v>
      </c>
      <c r="G7" s="52">
        <f>IF((D7*60+E7)=0,0,ROUND((C7*60)/(D7*60+E7),1))</f>
        <v>0</v>
      </c>
      <c r="H7" s="13">
        <f>SUM(H4:H6)+ROUNDDOWN(J7/60,0)</f>
        <v>0</v>
      </c>
      <c r="I7" s="13">
        <f>J7-60*ROUNDDOWN(J7/60,0)</f>
        <v>0</v>
      </c>
      <c r="J7" s="135">
        <f>SUM(J4:J6)</f>
        <v>0</v>
      </c>
      <c r="K7" s="27">
        <f>SUM(K4:K6)</f>
        <v>0</v>
      </c>
      <c r="L7" s="27">
        <f>IF(SUM(L4:L6)=0,0,ROUND(AVERAGE(L4:L6),0))</f>
        <v>0</v>
      </c>
      <c r="M7" s="168">
        <f>IF(M6=0,0,1)</f>
        <v>0</v>
      </c>
      <c r="N7" s="27">
        <f>IF(SUM(N4:N6)=0,0,ROUND(AVERAGE(N4:N6),0))</f>
        <v>0</v>
      </c>
      <c r="O7" s="168">
        <f>IF(O6=0,0,1)</f>
        <v>0</v>
      </c>
      <c r="P7" s="27">
        <f>IF(SUM(P4:P6)=0,0,ROUND(AVERAGE(P4:P6),0))</f>
        <v>0</v>
      </c>
      <c r="Q7" s="168">
        <f>IF(Q6=0,0,1)</f>
        <v>0</v>
      </c>
      <c r="R7" s="27">
        <f>IF(SUM(R4:R6)=0,0,ROUND(AVERAGE(R4:R6),0))</f>
        <v>0</v>
      </c>
      <c r="S7" s="168">
        <f>IF(S6=0,0,1)</f>
        <v>0</v>
      </c>
      <c r="T7" s="27">
        <f>IF(SUM(T4:T6)=0,0,ROUND(AVERAGE(T4:T6),0))</f>
        <v>0</v>
      </c>
      <c r="U7" s="168">
        <f>IF(U6=0,0,1)</f>
        <v>0</v>
      </c>
      <c r="V7" s="246"/>
      <c r="W7" s="490"/>
      <c r="X7" s="490"/>
      <c r="Y7" s="490"/>
      <c r="Z7" s="490"/>
      <c r="AA7" s="490"/>
      <c r="AB7" s="490"/>
      <c r="AC7" s="491"/>
      <c r="AI7"/>
      <c r="AJ7"/>
      <c r="AK7"/>
      <c r="AL7"/>
      <c r="AM7"/>
      <c r="AN7"/>
      <c r="AO7"/>
      <c r="AP7"/>
    </row>
    <row r="8" spans="1:42" ht="12" customHeight="1">
      <c r="A8" s="550" t="s">
        <v>221</v>
      </c>
      <c r="B8" s="551"/>
      <c r="C8" s="76">
        <f>C7+Août!C40</f>
        <v>0</v>
      </c>
      <c r="D8" s="76">
        <f>D7+Août!D40+ROUNDDOWN(F8/60,0)</f>
        <v>0</v>
      </c>
      <c r="E8" s="76">
        <f>F8-60*ROUNDDOWN(F8/60,0)</f>
        <v>0</v>
      </c>
      <c r="F8" s="136">
        <f>E7+Août!E40</f>
        <v>0</v>
      </c>
      <c r="G8" s="76">
        <f>IF((D8*60+E8)=0,0,ROUND((C8*60)/(D8*60+E8),1))</f>
        <v>0</v>
      </c>
      <c r="H8" s="76">
        <f>H7+Août!H40+ROUNDDOWN(J8/60,0)</f>
        <v>0</v>
      </c>
      <c r="I8" s="76">
        <f>J8-60*ROUNDDOWN(J8/60,0)</f>
        <v>0</v>
      </c>
      <c r="J8" s="136">
        <f>I7+Août!I40</f>
        <v>0</v>
      </c>
      <c r="K8" s="86">
        <f>K7+Août!K40</f>
        <v>0</v>
      </c>
      <c r="L8" s="86">
        <f>IF(L7=0,Août!L40,IF(L7+Août!L40=0,"",ROUND((SUM(L4:L6)+SUM(Août!L36:L39))/(M6+Août!M39),0)))</f>
        <v>0</v>
      </c>
      <c r="M8" s="185">
        <f>IF(M6=0,0,1)</f>
        <v>0</v>
      </c>
      <c r="N8" s="86">
        <f>IF(N7=0,Août!N40,IF(N7+Août!N40=0,"",ROUND((SUM(N4:N6)+SUM(Août!N36:N39))/(O6+Août!O39),0)))</f>
        <v>0</v>
      </c>
      <c r="O8" s="185">
        <f>IF(O6=0,0,1)</f>
        <v>0</v>
      </c>
      <c r="P8" s="86">
        <f>IF(P7=0,Août!P40,IF(P7+Août!P40=0,"",ROUND((SUM(P4:P6)+SUM(Août!P36:P39))/(Q6+Août!Q39),0)))</f>
        <v>0</v>
      </c>
      <c r="Q8" s="185">
        <f>IF(Q6=0,0,1)</f>
        <v>0</v>
      </c>
      <c r="R8" s="86">
        <f>IF(R7=0,Août!R40,IF(R7+Août!R40=0,"",ROUND((SUM(R4:R6)+SUM(Août!R36:R39))/(S6+Août!S39),0)))</f>
        <v>0</v>
      </c>
      <c r="S8" s="185">
        <f>IF(S6=0,0,1)</f>
        <v>0</v>
      </c>
      <c r="T8" s="86">
        <f>IF(T7=0,Août!T40,IF(T7+Août!T40=0,"",ROUND((SUM(T4:T6)+SUM(Août!T36:T39))/(U6+Août!U39),0)))</f>
        <v>0</v>
      </c>
      <c r="U8" s="185">
        <f>IF(U6=0,0,1)</f>
        <v>0</v>
      </c>
      <c r="V8" s="389"/>
      <c r="W8" s="620"/>
      <c r="X8" s="620"/>
      <c r="Y8" s="620"/>
      <c r="Z8" s="620"/>
      <c r="AA8" s="620"/>
      <c r="AB8" s="620"/>
      <c r="AC8" s="621"/>
    </row>
    <row r="9" spans="1:42" ht="12" customHeight="1">
      <c r="A9" s="2" t="s">
        <v>6</v>
      </c>
      <c r="B9" s="2">
        <f>B6+1</f>
        <v>4</v>
      </c>
      <c r="C9" s="40"/>
      <c r="D9" s="40"/>
      <c r="E9" s="40"/>
      <c r="F9" s="74">
        <f t="shared" ref="F9:F15" si="2">E9</f>
        <v>0</v>
      </c>
      <c r="G9" s="89" t="str">
        <f t="shared" si="0"/>
        <v/>
      </c>
      <c r="H9" s="354"/>
      <c r="I9" s="354"/>
      <c r="J9" s="74">
        <f>I9</f>
        <v>0</v>
      </c>
      <c r="K9" s="120"/>
      <c r="L9" s="120"/>
      <c r="M9" s="167">
        <f>IF(L9="",0,1)</f>
        <v>0</v>
      </c>
      <c r="N9" s="120"/>
      <c r="O9" s="167">
        <f>IF(N9="",0,1)</f>
        <v>0</v>
      </c>
      <c r="P9" s="120"/>
      <c r="Q9" s="167">
        <f>IF(P9="",0,1)</f>
        <v>0</v>
      </c>
      <c r="R9" s="120"/>
      <c r="S9" s="167">
        <f>IF(R9="",0,1)</f>
        <v>0</v>
      </c>
      <c r="T9" s="120"/>
      <c r="U9" s="167">
        <f>IF(T9="",0,1)</f>
        <v>0</v>
      </c>
      <c r="V9" s="120"/>
      <c r="W9" s="609"/>
      <c r="X9" s="609"/>
      <c r="Y9" s="609"/>
      <c r="Z9" s="609"/>
      <c r="AA9" s="609"/>
      <c r="AB9" s="609"/>
      <c r="AC9" s="610"/>
    </row>
    <row r="10" spans="1:42" ht="12" customHeight="1">
      <c r="A10" s="2" t="s">
        <v>7</v>
      </c>
      <c r="B10" s="2">
        <f t="shared" ref="B10:B15" si="3">B9+1</f>
        <v>5</v>
      </c>
      <c r="C10" s="40"/>
      <c r="D10" s="40"/>
      <c r="E10" s="40"/>
      <c r="F10" s="74">
        <f t="shared" si="2"/>
        <v>0</v>
      </c>
      <c r="G10" s="89" t="str">
        <f t="shared" si="0"/>
        <v/>
      </c>
      <c r="H10" s="354"/>
      <c r="I10" s="354"/>
      <c r="J10" s="74">
        <f t="shared" ref="J10:J15" si="4">I10</f>
        <v>0</v>
      </c>
      <c r="K10" s="120"/>
      <c r="L10" s="120"/>
      <c r="M10" s="167">
        <f t="shared" ref="M10:M15" si="5">IF(L10="",M9,M9+1)</f>
        <v>0</v>
      </c>
      <c r="N10" s="120"/>
      <c r="O10" s="167">
        <f t="shared" ref="O10:O15" si="6">IF(N10="",O9,O9+1)</f>
        <v>0</v>
      </c>
      <c r="P10" s="120"/>
      <c r="Q10" s="167">
        <f t="shared" ref="Q10:Q15" si="7">IF(P10="",Q9,Q9+1)</f>
        <v>0</v>
      </c>
      <c r="R10" s="120"/>
      <c r="S10" s="167">
        <f t="shared" ref="S10:S15" si="8">IF(R10="",S9,S9+1)</f>
        <v>0</v>
      </c>
      <c r="T10" s="120"/>
      <c r="U10" s="167">
        <f t="shared" ref="U10:U15" si="9">IF(T10="",U9,U9+1)</f>
        <v>0</v>
      </c>
      <c r="V10" s="120"/>
      <c r="W10" s="609"/>
      <c r="X10" s="609"/>
      <c r="Y10" s="609"/>
      <c r="Z10" s="609"/>
      <c r="AA10" s="609"/>
      <c r="AB10" s="609"/>
      <c r="AC10" s="610"/>
    </row>
    <row r="11" spans="1:42" ht="12" customHeight="1">
      <c r="A11" s="2" t="s">
        <v>8</v>
      </c>
      <c r="B11" s="2">
        <f t="shared" si="3"/>
        <v>6</v>
      </c>
      <c r="C11" s="40"/>
      <c r="D11" s="40"/>
      <c r="E11" s="40"/>
      <c r="F11" s="74">
        <f t="shared" si="2"/>
        <v>0</v>
      </c>
      <c r="G11" s="89" t="str">
        <f>IF((D11*60+F11)=0,"",ROUND((C11*60)/(D11*60+F11),1))</f>
        <v/>
      </c>
      <c r="H11" s="354"/>
      <c r="I11" s="354"/>
      <c r="J11" s="74">
        <f t="shared" si="4"/>
        <v>0</v>
      </c>
      <c r="K11" s="120"/>
      <c r="L11" s="120"/>
      <c r="M11" s="167">
        <f t="shared" si="5"/>
        <v>0</v>
      </c>
      <c r="N11" s="120"/>
      <c r="O11" s="167">
        <f t="shared" si="6"/>
        <v>0</v>
      </c>
      <c r="P11" s="120"/>
      <c r="Q11" s="167">
        <f t="shared" si="7"/>
        <v>0</v>
      </c>
      <c r="R11" s="120"/>
      <c r="S11" s="167">
        <f t="shared" si="8"/>
        <v>0</v>
      </c>
      <c r="T11" s="120"/>
      <c r="U11" s="167">
        <f t="shared" si="9"/>
        <v>0</v>
      </c>
      <c r="V11" s="120"/>
      <c r="W11" s="609"/>
      <c r="X11" s="609"/>
      <c r="Y11" s="609"/>
      <c r="Z11" s="609"/>
      <c r="AA11" s="609"/>
      <c r="AB11" s="609"/>
      <c r="AC11" s="610"/>
    </row>
    <row r="12" spans="1:42" ht="12" customHeight="1">
      <c r="A12" s="2" t="s">
        <v>2</v>
      </c>
      <c r="B12" s="2">
        <f t="shared" si="3"/>
        <v>7</v>
      </c>
      <c r="C12" s="40"/>
      <c r="D12" s="40"/>
      <c r="E12" s="40"/>
      <c r="F12" s="74">
        <f t="shared" si="2"/>
        <v>0</v>
      </c>
      <c r="G12" s="89" t="str">
        <f t="shared" si="0"/>
        <v/>
      </c>
      <c r="H12" s="354"/>
      <c r="I12" s="354"/>
      <c r="J12" s="74">
        <f t="shared" si="4"/>
        <v>0</v>
      </c>
      <c r="K12" s="120"/>
      <c r="L12" s="120"/>
      <c r="M12" s="167">
        <f t="shared" si="5"/>
        <v>0</v>
      </c>
      <c r="N12" s="120"/>
      <c r="O12" s="167">
        <f t="shared" si="6"/>
        <v>0</v>
      </c>
      <c r="P12" s="120"/>
      <c r="Q12" s="167">
        <f t="shared" si="7"/>
        <v>0</v>
      </c>
      <c r="R12" s="120"/>
      <c r="S12" s="167">
        <f t="shared" si="8"/>
        <v>0</v>
      </c>
      <c r="T12" s="120"/>
      <c r="U12" s="167">
        <f t="shared" si="9"/>
        <v>0</v>
      </c>
      <c r="V12" s="120"/>
      <c r="W12" s="609"/>
      <c r="X12" s="609"/>
      <c r="Y12" s="609"/>
      <c r="Z12" s="609"/>
      <c r="AA12" s="609"/>
      <c r="AB12" s="609"/>
      <c r="AC12" s="610"/>
    </row>
    <row r="13" spans="1:42" ht="12" customHeight="1">
      <c r="A13" s="2" t="s">
        <v>3</v>
      </c>
      <c r="B13" s="2">
        <f t="shared" si="3"/>
        <v>8</v>
      </c>
      <c r="C13" s="40"/>
      <c r="D13" s="40"/>
      <c r="E13" s="40"/>
      <c r="F13" s="74">
        <f t="shared" si="2"/>
        <v>0</v>
      </c>
      <c r="G13" s="89" t="str">
        <f t="shared" si="0"/>
        <v/>
      </c>
      <c r="H13" s="354"/>
      <c r="I13" s="354"/>
      <c r="J13" s="74">
        <f t="shared" si="4"/>
        <v>0</v>
      </c>
      <c r="K13" s="120"/>
      <c r="L13" s="120"/>
      <c r="M13" s="167">
        <f t="shared" si="5"/>
        <v>0</v>
      </c>
      <c r="N13" s="120"/>
      <c r="O13" s="167">
        <f t="shared" si="6"/>
        <v>0</v>
      </c>
      <c r="P13" s="120"/>
      <c r="Q13" s="167">
        <f t="shared" si="7"/>
        <v>0</v>
      </c>
      <c r="R13" s="120"/>
      <c r="S13" s="167">
        <f t="shared" si="8"/>
        <v>0</v>
      </c>
      <c r="T13" s="120"/>
      <c r="U13" s="167">
        <f t="shared" si="9"/>
        <v>0</v>
      </c>
      <c r="V13" s="120"/>
      <c r="W13" s="609"/>
      <c r="X13" s="609"/>
      <c r="Y13" s="609"/>
      <c r="Z13" s="609"/>
      <c r="AA13" s="609"/>
      <c r="AB13" s="609"/>
      <c r="AC13" s="610"/>
    </row>
    <row r="14" spans="1:42" ht="12" customHeight="1">
      <c r="A14" s="83" t="s">
        <v>4</v>
      </c>
      <c r="B14" s="83">
        <f t="shared" si="3"/>
        <v>9</v>
      </c>
      <c r="C14" s="40"/>
      <c r="D14" s="40"/>
      <c r="E14" s="40"/>
      <c r="F14" s="74">
        <f t="shared" si="2"/>
        <v>0</v>
      </c>
      <c r="G14" s="89" t="str">
        <f t="shared" si="0"/>
        <v/>
      </c>
      <c r="H14" s="354"/>
      <c r="I14" s="354"/>
      <c r="J14" s="74">
        <f t="shared" si="4"/>
        <v>0</v>
      </c>
      <c r="K14" s="120"/>
      <c r="L14" s="120"/>
      <c r="M14" s="167">
        <f t="shared" si="5"/>
        <v>0</v>
      </c>
      <c r="N14" s="120"/>
      <c r="O14" s="167">
        <f t="shared" si="6"/>
        <v>0</v>
      </c>
      <c r="P14" s="120"/>
      <c r="Q14" s="167">
        <f t="shared" si="7"/>
        <v>0</v>
      </c>
      <c r="R14" s="120"/>
      <c r="S14" s="167">
        <f t="shared" si="8"/>
        <v>0</v>
      </c>
      <c r="T14" s="120"/>
      <c r="U14" s="167">
        <f t="shared" si="9"/>
        <v>0</v>
      </c>
      <c r="V14" s="120"/>
      <c r="W14" s="609"/>
      <c r="X14" s="609"/>
      <c r="Y14" s="609"/>
      <c r="Z14" s="609"/>
      <c r="AA14" s="609"/>
      <c r="AB14" s="609"/>
      <c r="AC14" s="610"/>
    </row>
    <row r="15" spans="1:42" ht="12" customHeight="1">
      <c r="A15" s="74" t="s">
        <v>5</v>
      </c>
      <c r="B15" s="74">
        <f t="shared" si="3"/>
        <v>10</v>
      </c>
      <c r="C15" s="40"/>
      <c r="D15" s="40"/>
      <c r="E15" s="40"/>
      <c r="F15" s="74">
        <f t="shared" si="2"/>
        <v>0</v>
      </c>
      <c r="G15" s="89" t="str">
        <f t="shared" si="0"/>
        <v/>
      </c>
      <c r="H15" s="354"/>
      <c r="I15" s="354"/>
      <c r="J15" s="74">
        <f t="shared" si="4"/>
        <v>0</v>
      </c>
      <c r="K15" s="120"/>
      <c r="L15" s="120"/>
      <c r="M15" s="167">
        <f t="shared" si="5"/>
        <v>0</v>
      </c>
      <c r="N15" s="120"/>
      <c r="O15" s="167">
        <f t="shared" si="6"/>
        <v>0</v>
      </c>
      <c r="P15" s="120"/>
      <c r="Q15" s="167">
        <f t="shared" si="7"/>
        <v>0</v>
      </c>
      <c r="R15" s="120"/>
      <c r="S15" s="167">
        <f t="shared" si="8"/>
        <v>0</v>
      </c>
      <c r="T15" s="120"/>
      <c r="U15" s="167">
        <f t="shared" si="9"/>
        <v>0</v>
      </c>
      <c r="V15" s="120"/>
      <c r="W15" s="609"/>
      <c r="X15" s="609"/>
      <c r="Y15" s="609"/>
      <c r="Z15" s="609"/>
      <c r="AA15" s="609"/>
      <c r="AB15" s="609"/>
      <c r="AC15" s="610"/>
    </row>
    <row r="16" spans="1:42" ht="12" customHeight="1">
      <c r="A16" s="479" t="s">
        <v>82</v>
      </c>
      <c r="B16" s="480"/>
      <c r="C16" s="13">
        <f>SUM(C9:C15)</f>
        <v>0</v>
      </c>
      <c r="D16" s="13">
        <f>SUM(D9:D15)+ROUNDDOWN(F16/60,0)</f>
        <v>0</v>
      </c>
      <c r="E16" s="13">
        <f>F16-60*ROUNDDOWN(F16/60,0)</f>
        <v>0</v>
      </c>
      <c r="F16" s="135">
        <f>SUM(F9:F15)</f>
        <v>0</v>
      </c>
      <c r="G16" s="52">
        <f>IF((D16*60+E16)=0,0,ROUND((C16*60)/(D16*60+E16),1))</f>
        <v>0</v>
      </c>
      <c r="H16" s="13">
        <f>SUM(H9:H15)+ROUNDDOWN(J16/60,0)</f>
        <v>0</v>
      </c>
      <c r="I16" s="13">
        <f>J16-60*ROUNDDOWN(J16/60,0)</f>
        <v>0</v>
      </c>
      <c r="J16" s="135">
        <f>SUM(J9:J15)</f>
        <v>0</v>
      </c>
      <c r="K16" s="27">
        <f>SUM(K9:K15)</f>
        <v>0</v>
      </c>
      <c r="L16" s="27">
        <f>IF(SUM(L9:L15)=0,0,ROUND(AVERAGE(L9:L15),0))</f>
        <v>0</v>
      </c>
      <c r="M16" s="168">
        <f>IF(M15=0,0,1)</f>
        <v>0</v>
      </c>
      <c r="N16" s="27">
        <f>IF(SUM(N9:N15)=0,0,ROUND(AVERAGE(N9:N15),0))</f>
        <v>0</v>
      </c>
      <c r="O16" s="168">
        <f>IF(O15=0,0,1)</f>
        <v>0</v>
      </c>
      <c r="P16" s="27">
        <f>IF(SUM(P9:P15)=0,0,ROUND(AVERAGE(P9:P15),0))</f>
        <v>0</v>
      </c>
      <c r="Q16" s="168">
        <f>IF(Q15=0,0,1)</f>
        <v>0</v>
      </c>
      <c r="R16" s="27">
        <f>IF(SUM(R9:R15)=0,0,ROUND(AVERAGE(R9:R15),0))</f>
        <v>0</v>
      </c>
      <c r="S16" s="168">
        <f>IF(S15=0,0,1)</f>
        <v>0</v>
      </c>
      <c r="T16" s="27">
        <f>IF(SUM(T9:T15)=0,0,ROUND(AVERAGE(T9:T15),0))</f>
        <v>0</v>
      </c>
      <c r="U16" s="168">
        <f>IF(U15=0,0,1)</f>
        <v>0</v>
      </c>
      <c r="V16" s="390"/>
      <c r="W16" s="607"/>
      <c r="X16" s="607"/>
      <c r="Y16" s="607"/>
      <c r="Z16" s="607"/>
      <c r="AA16" s="607"/>
      <c r="AB16" s="607"/>
      <c r="AC16" s="608"/>
    </row>
    <row r="17" spans="1:29" ht="12" customHeight="1">
      <c r="A17" s="21" t="s">
        <v>6</v>
      </c>
      <c r="B17" s="22">
        <f>B15+1</f>
        <v>11</v>
      </c>
      <c r="C17" s="40"/>
      <c r="D17" s="40"/>
      <c r="E17" s="40"/>
      <c r="F17" s="74">
        <f t="shared" ref="F17:F23" si="10">E17</f>
        <v>0</v>
      </c>
      <c r="G17" s="89" t="str">
        <f t="shared" ref="G17:G23" si="11">IF((D17*60+F17)=0,"",ROUND((C17*60)/(D17*60+F17),1))</f>
        <v/>
      </c>
      <c r="H17" s="354"/>
      <c r="I17" s="354"/>
      <c r="J17" s="74">
        <f>I17</f>
        <v>0</v>
      </c>
      <c r="K17" s="120"/>
      <c r="L17" s="120"/>
      <c r="M17" s="167">
        <f>IF(L17="",0,1)</f>
        <v>0</v>
      </c>
      <c r="N17" s="120"/>
      <c r="O17" s="167">
        <f>IF(N17="",0,1)</f>
        <v>0</v>
      </c>
      <c r="P17" s="120"/>
      <c r="Q17" s="167">
        <f>IF(P17="",0,1)</f>
        <v>0</v>
      </c>
      <c r="R17" s="120"/>
      <c r="S17" s="167">
        <f>IF(R17="",0,1)</f>
        <v>0</v>
      </c>
      <c r="T17" s="120"/>
      <c r="U17" s="167">
        <f>IF(T17="",0,1)</f>
        <v>0</v>
      </c>
      <c r="V17" s="120"/>
      <c r="W17" s="609"/>
      <c r="X17" s="609"/>
      <c r="Y17" s="609"/>
      <c r="Z17" s="609"/>
      <c r="AA17" s="609"/>
      <c r="AB17" s="609"/>
      <c r="AC17" s="610"/>
    </row>
    <row r="18" spans="1:29" ht="12" customHeight="1">
      <c r="A18" s="21" t="s">
        <v>7</v>
      </c>
      <c r="B18" s="22">
        <f t="shared" ref="B18:B23" si="12">B17+1</f>
        <v>12</v>
      </c>
      <c r="C18" s="40"/>
      <c r="D18" s="40"/>
      <c r="E18" s="40"/>
      <c r="F18" s="74">
        <f t="shared" si="10"/>
        <v>0</v>
      </c>
      <c r="G18" s="89" t="str">
        <f t="shared" si="11"/>
        <v/>
      </c>
      <c r="H18" s="354"/>
      <c r="I18" s="354"/>
      <c r="J18" s="74">
        <f t="shared" ref="J18:J23" si="13">I18</f>
        <v>0</v>
      </c>
      <c r="K18" s="120"/>
      <c r="L18" s="120"/>
      <c r="M18" s="167">
        <f t="shared" ref="M18:M23" si="14">IF(L18="",M17,M17+1)</f>
        <v>0</v>
      </c>
      <c r="N18" s="120"/>
      <c r="O18" s="167">
        <f t="shared" ref="O18:O23" si="15">IF(N18="",O17,O17+1)</f>
        <v>0</v>
      </c>
      <c r="P18" s="120"/>
      <c r="Q18" s="167">
        <f t="shared" ref="Q18:Q23" si="16">IF(P18="",Q17,Q17+1)</f>
        <v>0</v>
      </c>
      <c r="R18" s="120"/>
      <c r="S18" s="167">
        <f t="shared" ref="S18:S23" si="17">IF(R18="",S17,S17+1)</f>
        <v>0</v>
      </c>
      <c r="T18" s="120"/>
      <c r="U18" s="167">
        <f t="shared" ref="U18:U23" si="18">IF(T18="",U17,U17+1)</f>
        <v>0</v>
      </c>
      <c r="V18" s="120"/>
      <c r="W18" s="609"/>
      <c r="X18" s="609"/>
      <c r="Y18" s="609"/>
      <c r="Z18" s="609"/>
      <c r="AA18" s="609"/>
      <c r="AB18" s="609"/>
      <c r="AC18" s="610"/>
    </row>
    <row r="19" spans="1:29" ht="12" customHeight="1">
      <c r="A19" s="21" t="s">
        <v>8</v>
      </c>
      <c r="B19" s="22">
        <f t="shared" si="12"/>
        <v>13</v>
      </c>
      <c r="C19" s="40"/>
      <c r="D19" s="40"/>
      <c r="E19" s="40"/>
      <c r="F19" s="74">
        <f t="shared" si="10"/>
        <v>0</v>
      </c>
      <c r="G19" s="89" t="str">
        <f t="shared" si="11"/>
        <v/>
      </c>
      <c r="H19" s="354"/>
      <c r="I19" s="354"/>
      <c r="J19" s="74">
        <f t="shared" si="13"/>
        <v>0</v>
      </c>
      <c r="K19" s="120"/>
      <c r="L19" s="120"/>
      <c r="M19" s="167">
        <f t="shared" si="14"/>
        <v>0</v>
      </c>
      <c r="N19" s="120"/>
      <c r="O19" s="167">
        <f t="shared" si="15"/>
        <v>0</v>
      </c>
      <c r="P19" s="120"/>
      <c r="Q19" s="167">
        <f t="shared" si="16"/>
        <v>0</v>
      </c>
      <c r="R19" s="120"/>
      <c r="S19" s="167">
        <f t="shared" si="17"/>
        <v>0</v>
      </c>
      <c r="T19" s="120"/>
      <c r="U19" s="167">
        <f t="shared" si="18"/>
        <v>0</v>
      </c>
      <c r="V19" s="120"/>
      <c r="W19" s="609"/>
      <c r="X19" s="609"/>
      <c r="Y19" s="609"/>
      <c r="Z19" s="609"/>
      <c r="AA19" s="609"/>
      <c r="AB19" s="609"/>
      <c r="AC19" s="610"/>
    </row>
    <row r="20" spans="1:29" ht="12" customHeight="1">
      <c r="A20" s="21" t="s">
        <v>2</v>
      </c>
      <c r="B20" s="22">
        <f t="shared" si="12"/>
        <v>14</v>
      </c>
      <c r="C20" s="40"/>
      <c r="D20" s="40"/>
      <c r="E20" s="40"/>
      <c r="F20" s="74">
        <f t="shared" si="10"/>
        <v>0</v>
      </c>
      <c r="G20" s="89" t="str">
        <f t="shared" si="11"/>
        <v/>
      </c>
      <c r="H20" s="354"/>
      <c r="I20" s="354"/>
      <c r="J20" s="74">
        <f t="shared" si="13"/>
        <v>0</v>
      </c>
      <c r="K20" s="120"/>
      <c r="L20" s="120"/>
      <c r="M20" s="167">
        <f t="shared" si="14"/>
        <v>0</v>
      </c>
      <c r="N20" s="120"/>
      <c r="O20" s="167">
        <f t="shared" si="15"/>
        <v>0</v>
      </c>
      <c r="P20" s="120"/>
      <c r="Q20" s="167">
        <f t="shared" si="16"/>
        <v>0</v>
      </c>
      <c r="R20" s="120"/>
      <c r="S20" s="167">
        <f t="shared" si="17"/>
        <v>0</v>
      </c>
      <c r="T20" s="120"/>
      <c r="U20" s="167">
        <f t="shared" si="18"/>
        <v>0</v>
      </c>
      <c r="V20" s="120"/>
      <c r="W20" s="609"/>
      <c r="X20" s="609"/>
      <c r="Y20" s="609"/>
      <c r="Z20" s="609"/>
      <c r="AA20" s="609"/>
      <c r="AB20" s="609"/>
      <c r="AC20" s="610"/>
    </row>
    <row r="21" spans="1:29" ht="12" customHeight="1">
      <c r="A21" s="21" t="s">
        <v>3</v>
      </c>
      <c r="B21" s="22">
        <f t="shared" si="12"/>
        <v>15</v>
      </c>
      <c r="C21" s="40"/>
      <c r="D21" s="40"/>
      <c r="E21" s="40"/>
      <c r="F21" s="74">
        <f t="shared" si="10"/>
        <v>0</v>
      </c>
      <c r="G21" s="89" t="str">
        <f t="shared" si="11"/>
        <v/>
      </c>
      <c r="H21" s="354"/>
      <c r="I21" s="354"/>
      <c r="J21" s="74">
        <f t="shared" si="13"/>
        <v>0</v>
      </c>
      <c r="K21" s="120"/>
      <c r="L21" s="120"/>
      <c r="M21" s="167">
        <f t="shared" si="14"/>
        <v>0</v>
      </c>
      <c r="N21" s="120"/>
      <c r="O21" s="167">
        <f t="shared" si="15"/>
        <v>0</v>
      </c>
      <c r="P21" s="120"/>
      <c r="Q21" s="167">
        <f t="shared" si="16"/>
        <v>0</v>
      </c>
      <c r="R21" s="120"/>
      <c r="S21" s="167">
        <f t="shared" si="17"/>
        <v>0</v>
      </c>
      <c r="T21" s="120"/>
      <c r="U21" s="167">
        <f t="shared" si="18"/>
        <v>0</v>
      </c>
      <c r="V21" s="120"/>
      <c r="W21" s="609"/>
      <c r="X21" s="609"/>
      <c r="Y21" s="609"/>
      <c r="Z21" s="609"/>
      <c r="AA21" s="609"/>
      <c r="AB21" s="609"/>
      <c r="AC21" s="610"/>
    </row>
    <row r="22" spans="1:29" ht="12" customHeight="1">
      <c r="A22" s="88" t="s">
        <v>4</v>
      </c>
      <c r="B22" s="88">
        <f t="shared" si="12"/>
        <v>16</v>
      </c>
      <c r="C22" s="40"/>
      <c r="D22" s="40"/>
      <c r="E22" s="40"/>
      <c r="F22" s="74">
        <f t="shared" si="10"/>
        <v>0</v>
      </c>
      <c r="G22" s="89" t="str">
        <f t="shared" si="11"/>
        <v/>
      </c>
      <c r="H22" s="354"/>
      <c r="I22" s="354"/>
      <c r="J22" s="74">
        <f t="shared" si="13"/>
        <v>0</v>
      </c>
      <c r="K22" s="120"/>
      <c r="L22" s="120"/>
      <c r="M22" s="167">
        <f t="shared" si="14"/>
        <v>0</v>
      </c>
      <c r="N22" s="120"/>
      <c r="O22" s="167">
        <f t="shared" si="15"/>
        <v>0</v>
      </c>
      <c r="P22" s="120"/>
      <c r="Q22" s="167">
        <f t="shared" si="16"/>
        <v>0</v>
      </c>
      <c r="R22" s="120"/>
      <c r="S22" s="167">
        <f t="shared" si="17"/>
        <v>0</v>
      </c>
      <c r="T22" s="120"/>
      <c r="U22" s="167">
        <f t="shared" si="18"/>
        <v>0</v>
      </c>
      <c r="V22" s="120"/>
      <c r="W22" s="609"/>
      <c r="X22" s="609"/>
      <c r="Y22" s="609"/>
      <c r="Z22" s="609"/>
      <c r="AA22" s="609"/>
      <c r="AB22" s="609"/>
      <c r="AC22" s="610"/>
    </row>
    <row r="23" spans="1:29" ht="12" customHeight="1">
      <c r="A23" s="117" t="s">
        <v>5</v>
      </c>
      <c r="B23" s="118">
        <f t="shared" si="12"/>
        <v>17</v>
      </c>
      <c r="C23" s="40"/>
      <c r="D23" s="40"/>
      <c r="E23" s="40"/>
      <c r="F23" s="74">
        <f t="shared" si="10"/>
        <v>0</v>
      </c>
      <c r="G23" s="89" t="str">
        <f t="shared" si="11"/>
        <v/>
      </c>
      <c r="H23" s="354"/>
      <c r="I23" s="354"/>
      <c r="J23" s="74">
        <f t="shared" si="13"/>
        <v>0</v>
      </c>
      <c r="K23" s="120"/>
      <c r="L23" s="120"/>
      <c r="M23" s="167">
        <f t="shared" si="14"/>
        <v>0</v>
      </c>
      <c r="N23" s="120"/>
      <c r="O23" s="167">
        <f t="shared" si="15"/>
        <v>0</v>
      </c>
      <c r="P23" s="120"/>
      <c r="Q23" s="167">
        <f t="shared" si="16"/>
        <v>0</v>
      </c>
      <c r="R23" s="120"/>
      <c r="S23" s="167">
        <f t="shared" si="17"/>
        <v>0</v>
      </c>
      <c r="T23" s="120"/>
      <c r="U23" s="167">
        <f t="shared" si="18"/>
        <v>0</v>
      </c>
      <c r="V23" s="120"/>
      <c r="W23" s="609"/>
      <c r="X23" s="609"/>
      <c r="Y23" s="609"/>
      <c r="Z23" s="609"/>
      <c r="AA23" s="609"/>
      <c r="AB23" s="609"/>
      <c r="AC23" s="610"/>
    </row>
    <row r="24" spans="1:29" ht="12" customHeight="1">
      <c r="A24" s="479" t="s">
        <v>83</v>
      </c>
      <c r="B24" s="480"/>
      <c r="C24" s="13">
        <f>SUM(C17:C23)</f>
        <v>0</v>
      </c>
      <c r="D24" s="13">
        <f>SUM(D17:D23)+ROUNDDOWN(F24/60,0)</f>
        <v>0</v>
      </c>
      <c r="E24" s="13">
        <f>F24-60*ROUNDDOWN(F24/60,0)</f>
        <v>0</v>
      </c>
      <c r="F24" s="135">
        <f>SUM(F17:F23)</f>
        <v>0</v>
      </c>
      <c r="G24" s="52">
        <f>IF((D24*60+E24)=0,0,ROUND((C24*60)/(D24*60+E24),1))</f>
        <v>0</v>
      </c>
      <c r="H24" s="13">
        <f>SUM(H17:H23)+ROUNDDOWN(J24/60,0)</f>
        <v>0</v>
      </c>
      <c r="I24" s="13">
        <f>J24-60*ROUNDDOWN(J24/60,0)</f>
        <v>0</v>
      </c>
      <c r="J24" s="135">
        <f>SUM(J17:J23)</f>
        <v>0</v>
      </c>
      <c r="K24" s="27">
        <f>SUM(K17:K23)</f>
        <v>0</v>
      </c>
      <c r="L24" s="27">
        <f>IF(SUM(L17:L23)=0,0,ROUND(AVERAGE(L17:L23),0))</f>
        <v>0</v>
      </c>
      <c r="M24" s="168">
        <f>IF(M23=0,0,1)</f>
        <v>0</v>
      </c>
      <c r="N24" s="27">
        <f>IF(SUM(N17:N23)=0,0,ROUND(AVERAGE(N17:N23),0))</f>
        <v>0</v>
      </c>
      <c r="O24" s="168">
        <f>IF(O23=0,0,1)</f>
        <v>0</v>
      </c>
      <c r="P24" s="27">
        <f>IF(SUM(P17:P23)=0,0,ROUND(AVERAGE(P17:P23),0))</f>
        <v>0</v>
      </c>
      <c r="Q24" s="168">
        <f>IF(Q23=0,0,1)</f>
        <v>0</v>
      </c>
      <c r="R24" s="27">
        <f>IF(SUM(R17:R23)=0,0,ROUND(AVERAGE(R17:R23),0))</f>
        <v>0</v>
      </c>
      <c r="S24" s="168">
        <f>IF(S23=0,0,1)</f>
        <v>0</v>
      </c>
      <c r="T24" s="27">
        <f>IF(SUM(T17:T23)=0,0,ROUND(AVERAGE(T17:T23),0))</f>
        <v>0</v>
      </c>
      <c r="U24" s="168">
        <f>IF(U23=0,0,1)</f>
        <v>0</v>
      </c>
      <c r="V24" s="390"/>
      <c r="W24" s="607"/>
      <c r="X24" s="607"/>
      <c r="Y24" s="607"/>
      <c r="Z24" s="607"/>
      <c r="AA24" s="607"/>
      <c r="AB24" s="607"/>
      <c r="AC24" s="608"/>
    </row>
    <row r="25" spans="1:29" ht="12" customHeight="1">
      <c r="A25" s="22" t="s">
        <v>6</v>
      </c>
      <c r="B25" s="22">
        <f>B23+1</f>
        <v>18</v>
      </c>
      <c r="C25" s="40"/>
      <c r="D25" s="40"/>
      <c r="E25" s="40"/>
      <c r="F25" s="74">
        <f t="shared" ref="F25:F38" si="19">E25</f>
        <v>0</v>
      </c>
      <c r="G25" s="89" t="str">
        <f t="shared" ref="G25:G38" si="20">IF((D25*60+F25)=0,"",ROUND((C25*60)/(D25*60+F25),1))</f>
        <v/>
      </c>
      <c r="H25" s="354"/>
      <c r="I25" s="354"/>
      <c r="J25" s="74">
        <f>I25</f>
        <v>0</v>
      </c>
      <c r="K25" s="120"/>
      <c r="L25" s="120"/>
      <c r="M25" s="167">
        <f>IF(L25="",0,1)</f>
        <v>0</v>
      </c>
      <c r="N25" s="120"/>
      <c r="O25" s="167">
        <f>IF(N25="",0,1)</f>
        <v>0</v>
      </c>
      <c r="P25" s="120"/>
      <c r="Q25" s="167">
        <f>IF(P25="",0,1)</f>
        <v>0</v>
      </c>
      <c r="R25" s="120"/>
      <c r="S25" s="167">
        <f>IF(R25="",0,1)</f>
        <v>0</v>
      </c>
      <c r="T25" s="120"/>
      <c r="U25" s="167">
        <f>IF(T25="",0,1)</f>
        <v>0</v>
      </c>
      <c r="V25" s="120"/>
      <c r="W25" s="609"/>
      <c r="X25" s="609"/>
      <c r="Y25" s="609"/>
      <c r="Z25" s="609"/>
      <c r="AA25" s="609"/>
      <c r="AB25" s="609"/>
      <c r="AC25" s="610"/>
    </row>
    <row r="26" spans="1:29" ht="12" customHeight="1">
      <c r="A26" s="22" t="s">
        <v>7</v>
      </c>
      <c r="B26" s="22">
        <f t="shared" ref="B26:B31" si="21">B25+1</f>
        <v>19</v>
      </c>
      <c r="C26" s="40"/>
      <c r="D26" s="40"/>
      <c r="E26" s="40"/>
      <c r="F26" s="74">
        <f t="shared" si="19"/>
        <v>0</v>
      </c>
      <c r="G26" s="89" t="str">
        <f t="shared" si="20"/>
        <v/>
      </c>
      <c r="H26" s="354"/>
      <c r="I26" s="354"/>
      <c r="J26" s="74">
        <f t="shared" ref="J26:J31" si="22">I26</f>
        <v>0</v>
      </c>
      <c r="K26" s="120"/>
      <c r="L26" s="120"/>
      <c r="M26" s="167">
        <f t="shared" ref="M26:M31" si="23">IF(L26="",M25,M25+1)</f>
        <v>0</v>
      </c>
      <c r="N26" s="120"/>
      <c r="O26" s="167">
        <f t="shared" ref="O26:O31" si="24">IF(N26="",O25,O25+1)</f>
        <v>0</v>
      </c>
      <c r="P26" s="120"/>
      <c r="Q26" s="167">
        <f t="shared" ref="Q26:Q31" si="25">IF(P26="",Q25,Q25+1)</f>
        <v>0</v>
      </c>
      <c r="R26" s="120"/>
      <c r="S26" s="167">
        <f t="shared" ref="S26:S31" si="26">IF(R26="",S25,S25+1)</f>
        <v>0</v>
      </c>
      <c r="T26" s="120"/>
      <c r="U26" s="167">
        <f t="shared" ref="U26:U31" si="27">IF(T26="",U25,U25+1)</f>
        <v>0</v>
      </c>
      <c r="V26" s="120"/>
      <c r="W26" s="609"/>
      <c r="X26" s="609"/>
      <c r="Y26" s="609"/>
      <c r="Z26" s="609"/>
      <c r="AA26" s="609"/>
      <c r="AB26" s="609"/>
      <c r="AC26" s="610"/>
    </row>
    <row r="27" spans="1:29" s="1" customFormat="1" ht="12" customHeight="1">
      <c r="A27" s="22" t="s">
        <v>8</v>
      </c>
      <c r="B27" s="22">
        <f t="shared" si="21"/>
        <v>20</v>
      </c>
      <c r="C27" s="40"/>
      <c r="D27" s="40"/>
      <c r="E27" s="40"/>
      <c r="F27" s="74">
        <f t="shared" si="19"/>
        <v>0</v>
      </c>
      <c r="G27" s="89" t="str">
        <f t="shared" si="20"/>
        <v/>
      </c>
      <c r="H27" s="354"/>
      <c r="I27" s="354"/>
      <c r="J27" s="74">
        <f t="shared" si="22"/>
        <v>0</v>
      </c>
      <c r="K27" s="120"/>
      <c r="L27" s="120"/>
      <c r="M27" s="167">
        <f t="shared" si="23"/>
        <v>0</v>
      </c>
      <c r="N27" s="120"/>
      <c r="O27" s="167">
        <f t="shared" si="24"/>
        <v>0</v>
      </c>
      <c r="P27" s="120"/>
      <c r="Q27" s="167">
        <f t="shared" si="25"/>
        <v>0</v>
      </c>
      <c r="R27" s="120"/>
      <c r="S27" s="167">
        <f t="shared" si="26"/>
        <v>0</v>
      </c>
      <c r="T27" s="120"/>
      <c r="U27" s="167">
        <f t="shared" si="27"/>
        <v>0</v>
      </c>
      <c r="V27" s="120"/>
      <c r="W27" s="609"/>
      <c r="X27" s="609"/>
      <c r="Y27" s="609"/>
      <c r="Z27" s="609"/>
      <c r="AA27" s="609"/>
      <c r="AB27" s="609"/>
      <c r="AC27" s="610"/>
    </row>
    <row r="28" spans="1:29" s="1" customFormat="1" ht="12" customHeight="1">
      <c r="A28" s="22" t="s">
        <v>2</v>
      </c>
      <c r="B28" s="22">
        <f t="shared" si="21"/>
        <v>21</v>
      </c>
      <c r="C28" s="40"/>
      <c r="D28" s="40"/>
      <c r="E28" s="40"/>
      <c r="F28" s="74">
        <f t="shared" si="19"/>
        <v>0</v>
      </c>
      <c r="G28" s="89" t="str">
        <f t="shared" si="20"/>
        <v/>
      </c>
      <c r="H28" s="354"/>
      <c r="I28" s="354"/>
      <c r="J28" s="74">
        <f t="shared" si="22"/>
        <v>0</v>
      </c>
      <c r="K28" s="120"/>
      <c r="L28" s="120"/>
      <c r="M28" s="167">
        <f t="shared" si="23"/>
        <v>0</v>
      </c>
      <c r="N28" s="120"/>
      <c r="O28" s="167">
        <f t="shared" si="24"/>
        <v>0</v>
      </c>
      <c r="P28" s="120"/>
      <c r="Q28" s="167">
        <f t="shared" si="25"/>
        <v>0</v>
      </c>
      <c r="R28" s="120"/>
      <c r="S28" s="167">
        <f t="shared" si="26"/>
        <v>0</v>
      </c>
      <c r="T28" s="120"/>
      <c r="U28" s="167">
        <f t="shared" si="27"/>
        <v>0</v>
      </c>
      <c r="V28" s="120"/>
      <c r="W28" s="609"/>
      <c r="X28" s="609"/>
      <c r="Y28" s="609"/>
      <c r="Z28" s="609"/>
      <c r="AA28" s="609"/>
      <c r="AB28" s="609"/>
      <c r="AC28" s="610"/>
    </row>
    <row r="29" spans="1:29" s="1" customFormat="1" ht="12" customHeight="1">
      <c r="A29" s="22" t="s">
        <v>3</v>
      </c>
      <c r="B29" s="22">
        <f t="shared" si="21"/>
        <v>22</v>
      </c>
      <c r="C29" s="40"/>
      <c r="D29" s="40"/>
      <c r="E29" s="40"/>
      <c r="F29" s="74">
        <f t="shared" si="19"/>
        <v>0</v>
      </c>
      <c r="G29" s="89" t="str">
        <f t="shared" si="20"/>
        <v/>
      </c>
      <c r="H29" s="354"/>
      <c r="I29" s="354"/>
      <c r="J29" s="74">
        <f t="shared" si="22"/>
        <v>0</v>
      </c>
      <c r="K29" s="120"/>
      <c r="L29" s="120"/>
      <c r="M29" s="167">
        <f t="shared" si="23"/>
        <v>0</v>
      </c>
      <c r="N29" s="120"/>
      <c r="O29" s="167">
        <f t="shared" si="24"/>
        <v>0</v>
      </c>
      <c r="P29" s="120"/>
      <c r="Q29" s="167">
        <f t="shared" si="25"/>
        <v>0</v>
      </c>
      <c r="R29" s="120"/>
      <c r="S29" s="167">
        <f t="shared" si="26"/>
        <v>0</v>
      </c>
      <c r="T29" s="120"/>
      <c r="U29" s="167">
        <f t="shared" si="27"/>
        <v>0</v>
      </c>
      <c r="V29" s="120"/>
      <c r="W29" s="609"/>
      <c r="X29" s="609"/>
      <c r="Y29" s="609"/>
      <c r="Z29" s="609"/>
      <c r="AA29" s="609"/>
      <c r="AB29" s="609"/>
      <c r="AC29" s="610"/>
    </row>
    <row r="30" spans="1:29" s="1" customFormat="1" ht="12" customHeight="1">
      <c r="A30" s="22" t="s">
        <v>4</v>
      </c>
      <c r="B30" s="22">
        <f t="shared" si="21"/>
        <v>23</v>
      </c>
      <c r="C30" s="40"/>
      <c r="D30" s="40"/>
      <c r="E30" s="40"/>
      <c r="F30" s="74">
        <f t="shared" si="19"/>
        <v>0</v>
      </c>
      <c r="G30" s="89" t="str">
        <f t="shared" si="20"/>
        <v/>
      </c>
      <c r="H30" s="354"/>
      <c r="I30" s="354"/>
      <c r="J30" s="74">
        <f t="shared" si="22"/>
        <v>0</v>
      </c>
      <c r="K30" s="120"/>
      <c r="L30" s="120"/>
      <c r="M30" s="167">
        <f t="shared" si="23"/>
        <v>0</v>
      </c>
      <c r="N30" s="120"/>
      <c r="O30" s="167">
        <f t="shared" si="24"/>
        <v>0</v>
      </c>
      <c r="P30" s="120"/>
      <c r="Q30" s="167">
        <f t="shared" si="25"/>
        <v>0</v>
      </c>
      <c r="R30" s="120"/>
      <c r="S30" s="167">
        <f t="shared" si="26"/>
        <v>0</v>
      </c>
      <c r="T30" s="120"/>
      <c r="U30" s="167">
        <f t="shared" si="27"/>
        <v>0</v>
      </c>
      <c r="V30" s="120"/>
      <c r="W30" s="609"/>
      <c r="X30" s="609"/>
      <c r="Y30" s="609"/>
      <c r="Z30" s="609"/>
      <c r="AA30" s="609"/>
      <c r="AB30" s="609"/>
      <c r="AC30" s="610"/>
    </row>
    <row r="31" spans="1:29" s="1" customFormat="1" ht="12" customHeight="1">
      <c r="A31" s="118" t="s">
        <v>5</v>
      </c>
      <c r="B31" s="118">
        <f t="shared" si="21"/>
        <v>24</v>
      </c>
      <c r="C31" s="40"/>
      <c r="D31" s="40"/>
      <c r="E31" s="40"/>
      <c r="F31" s="74">
        <f t="shared" si="19"/>
        <v>0</v>
      </c>
      <c r="G31" s="89" t="str">
        <f t="shared" si="20"/>
        <v/>
      </c>
      <c r="H31" s="354"/>
      <c r="I31" s="354"/>
      <c r="J31" s="74">
        <f t="shared" si="22"/>
        <v>0</v>
      </c>
      <c r="K31" s="120"/>
      <c r="L31" s="120"/>
      <c r="M31" s="167">
        <f t="shared" si="23"/>
        <v>0</v>
      </c>
      <c r="N31" s="120"/>
      <c r="O31" s="167">
        <f t="shared" si="24"/>
        <v>0</v>
      </c>
      <c r="P31" s="120"/>
      <c r="Q31" s="167">
        <f t="shared" si="25"/>
        <v>0</v>
      </c>
      <c r="R31" s="120"/>
      <c r="S31" s="167">
        <f t="shared" si="26"/>
        <v>0</v>
      </c>
      <c r="T31" s="120"/>
      <c r="U31" s="167">
        <f t="shared" si="27"/>
        <v>0</v>
      </c>
      <c r="V31" s="120"/>
      <c r="W31" s="609"/>
      <c r="X31" s="609"/>
      <c r="Y31" s="609"/>
      <c r="Z31" s="609"/>
      <c r="AA31" s="609"/>
      <c r="AB31" s="609"/>
      <c r="AC31" s="610"/>
    </row>
    <row r="32" spans="1:29" ht="12" customHeight="1">
      <c r="A32" s="479" t="s">
        <v>84</v>
      </c>
      <c r="B32" s="480"/>
      <c r="C32" s="13">
        <f>SUM(C25:C31)</f>
        <v>0</v>
      </c>
      <c r="D32" s="13">
        <f>SUM(D25:D31)+ROUNDDOWN(F32/60,0)</f>
        <v>0</v>
      </c>
      <c r="E32" s="13">
        <f>F32-60*ROUNDDOWN(F32/60,0)</f>
        <v>0</v>
      </c>
      <c r="F32" s="135">
        <f>SUM(F25:F31)</f>
        <v>0</v>
      </c>
      <c r="G32" s="52">
        <f>IF((D32*60+E32)=0,0,ROUND((C32*60)/(D32*60+E32),1))</f>
        <v>0</v>
      </c>
      <c r="H32" s="13">
        <f>SUM(H25:H31)+ROUNDDOWN(J32/60,0)</f>
        <v>0</v>
      </c>
      <c r="I32" s="13">
        <f>J32-60*ROUNDDOWN(J32/60,0)</f>
        <v>0</v>
      </c>
      <c r="J32" s="135">
        <f>SUM(J25:J31)</f>
        <v>0</v>
      </c>
      <c r="K32" s="27">
        <f>SUM(K25:K31)</f>
        <v>0</v>
      </c>
      <c r="L32" s="27">
        <f>IF(SUM(L25:L31)=0,0,ROUND(AVERAGE(L25:L31),0))</f>
        <v>0</v>
      </c>
      <c r="M32" s="168">
        <f>IF(M31=0,0,1)</f>
        <v>0</v>
      </c>
      <c r="N32" s="27">
        <f t="shared" ref="N32:T32" si="28">IF(SUM(N25:N31)=0,0,ROUND(AVERAGE(N25:N31),0))</f>
        <v>0</v>
      </c>
      <c r="O32" s="168">
        <f>IF(O31=0,0,1)</f>
        <v>0</v>
      </c>
      <c r="P32" s="27">
        <f t="shared" si="28"/>
        <v>0</v>
      </c>
      <c r="Q32" s="168">
        <f>IF(Q31=0,0,1)</f>
        <v>0</v>
      </c>
      <c r="R32" s="27">
        <f t="shared" si="28"/>
        <v>0</v>
      </c>
      <c r="S32" s="168">
        <f>IF(S31=0,0,1)</f>
        <v>0</v>
      </c>
      <c r="T32" s="27">
        <f t="shared" si="28"/>
        <v>0</v>
      </c>
      <c r="U32" s="168">
        <f>IF(U31=0,0,1)</f>
        <v>0</v>
      </c>
      <c r="V32" s="390"/>
      <c r="W32" s="607"/>
      <c r="X32" s="607"/>
      <c r="Y32" s="607"/>
      <c r="Z32" s="607"/>
      <c r="AA32" s="607"/>
      <c r="AB32" s="607"/>
      <c r="AC32" s="608"/>
    </row>
    <row r="33" spans="1:30" ht="12" customHeight="1">
      <c r="A33" s="22" t="s">
        <v>6</v>
      </c>
      <c r="B33" s="22">
        <f>B31+1</f>
        <v>25</v>
      </c>
      <c r="C33" s="40"/>
      <c r="D33" s="40"/>
      <c r="E33" s="40"/>
      <c r="F33" s="74">
        <f t="shared" si="19"/>
        <v>0</v>
      </c>
      <c r="G33" s="89" t="str">
        <f t="shared" si="20"/>
        <v/>
      </c>
      <c r="H33" s="354"/>
      <c r="I33" s="354"/>
      <c r="J33" s="74">
        <f>I33</f>
        <v>0</v>
      </c>
      <c r="K33" s="120"/>
      <c r="L33" s="120"/>
      <c r="M33" s="339">
        <f>IF(L33="",0,1)</f>
        <v>0</v>
      </c>
      <c r="N33" s="120"/>
      <c r="O33" s="339">
        <f>IF(N33="",0,1)</f>
        <v>0</v>
      </c>
      <c r="P33" s="120"/>
      <c r="Q33" s="339">
        <f>IF(P33="",0,1)</f>
        <v>0</v>
      </c>
      <c r="R33" s="120"/>
      <c r="S33" s="339">
        <f>IF(R33="",0,1)</f>
        <v>0</v>
      </c>
      <c r="T33" s="120"/>
      <c r="U33" s="339">
        <f>IF(T33="",0,1)</f>
        <v>0</v>
      </c>
      <c r="V33" s="391"/>
      <c r="W33" s="609"/>
      <c r="X33" s="609"/>
      <c r="Y33" s="609"/>
      <c r="Z33" s="609"/>
      <c r="AA33" s="609"/>
      <c r="AB33" s="609"/>
      <c r="AC33" s="610"/>
    </row>
    <row r="34" spans="1:30" ht="12" customHeight="1">
      <c r="A34" s="22" t="s">
        <v>103</v>
      </c>
      <c r="B34" s="22">
        <f>B33+1</f>
        <v>26</v>
      </c>
      <c r="C34" s="40"/>
      <c r="D34" s="40"/>
      <c r="E34" s="40"/>
      <c r="F34" s="74">
        <f t="shared" si="19"/>
        <v>0</v>
      </c>
      <c r="G34" s="89" t="str">
        <f t="shared" si="20"/>
        <v/>
      </c>
      <c r="H34" s="354"/>
      <c r="I34" s="354"/>
      <c r="J34" s="74">
        <f t="shared" ref="J34:J38" si="29">I34</f>
        <v>0</v>
      </c>
      <c r="K34" s="120"/>
      <c r="L34" s="120"/>
      <c r="M34" s="339">
        <f t="shared" ref="M34:U38" si="30">IF(L34="",M33,M33+1)</f>
        <v>0</v>
      </c>
      <c r="N34" s="120"/>
      <c r="O34" s="339">
        <f t="shared" si="30"/>
        <v>0</v>
      </c>
      <c r="P34" s="120"/>
      <c r="Q34" s="339">
        <f t="shared" si="30"/>
        <v>0</v>
      </c>
      <c r="R34" s="120"/>
      <c r="S34" s="339">
        <f t="shared" si="30"/>
        <v>0</v>
      </c>
      <c r="T34" s="120"/>
      <c r="U34" s="339">
        <f t="shared" si="30"/>
        <v>0</v>
      </c>
      <c r="V34" s="391"/>
      <c r="W34" s="609"/>
      <c r="X34" s="609"/>
      <c r="Y34" s="609"/>
      <c r="Z34" s="609"/>
      <c r="AA34" s="609"/>
      <c r="AB34" s="609"/>
      <c r="AC34" s="610"/>
    </row>
    <row r="35" spans="1:30" ht="12" customHeight="1">
      <c r="A35" s="22" t="s">
        <v>104</v>
      </c>
      <c r="B35" s="22">
        <f>B34+1</f>
        <v>27</v>
      </c>
      <c r="C35" s="40"/>
      <c r="D35" s="40"/>
      <c r="E35" s="40"/>
      <c r="F35" s="74">
        <f t="shared" si="19"/>
        <v>0</v>
      </c>
      <c r="G35" s="89" t="str">
        <f t="shared" si="20"/>
        <v/>
      </c>
      <c r="H35" s="354"/>
      <c r="I35" s="354"/>
      <c r="J35" s="74">
        <f t="shared" si="29"/>
        <v>0</v>
      </c>
      <c r="K35" s="120"/>
      <c r="L35" s="120"/>
      <c r="M35" s="339">
        <f t="shared" si="30"/>
        <v>0</v>
      </c>
      <c r="N35" s="120"/>
      <c r="O35" s="339">
        <f t="shared" si="30"/>
        <v>0</v>
      </c>
      <c r="P35" s="120"/>
      <c r="Q35" s="339">
        <f t="shared" si="30"/>
        <v>0</v>
      </c>
      <c r="R35" s="120"/>
      <c r="S35" s="339">
        <f t="shared" si="30"/>
        <v>0</v>
      </c>
      <c r="T35" s="120"/>
      <c r="U35" s="339">
        <f t="shared" si="30"/>
        <v>0</v>
      </c>
      <c r="V35" s="391"/>
      <c r="W35" s="609"/>
      <c r="X35" s="609"/>
      <c r="Y35" s="609"/>
      <c r="Z35" s="609"/>
      <c r="AA35" s="609"/>
      <c r="AB35" s="609"/>
      <c r="AC35" s="610"/>
    </row>
    <row r="36" spans="1:30" ht="12" customHeight="1">
      <c r="A36" s="22" t="s">
        <v>101</v>
      </c>
      <c r="B36" s="22">
        <f>B35+1</f>
        <v>28</v>
      </c>
      <c r="C36" s="40"/>
      <c r="D36" s="40"/>
      <c r="E36" s="40"/>
      <c r="F36" s="74">
        <f t="shared" si="19"/>
        <v>0</v>
      </c>
      <c r="G36" s="89" t="str">
        <f t="shared" si="20"/>
        <v/>
      </c>
      <c r="H36" s="354"/>
      <c r="I36" s="354"/>
      <c r="J36" s="74">
        <f t="shared" si="29"/>
        <v>0</v>
      </c>
      <c r="K36" s="120"/>
      <c r="L36" s="120"/>
      <c r="M36" s="339">
        <f t="shared" si="30"/>
        <v>0</v>
      </c>
      <c r="N36" s="120"/>
      <c r="O36" s="339">
        <f t="shared" si="30"/>
        <v>0</v>
      </c>
      <c r="P36" s="120"/>
      <c r="Q36" s="339">
        <f t="shared" si="30"/>
        <v>0</v>
      </c>
      <c r="R36" s="120"/>
      <c r="S36" s="339">
        <f t="shared" si="30"/>
        <v>0</v>
      </c>
      <c r="T36" s="120"/>
      <c r="U36" s="339">
        <f t="shared" si="30"/>
        <v>0</v>
      </c>
      <c r="V36" s="391"/>
      <c r="W36" s="609"/>
      <c r="X36" s="609"/>
      <c r="Y36" s="609"/>
      <c r="Z36" s="609"/>
      <c r="AA36" s="609"/>
      <c r="AB36" s="609"/>
      <c r="AC36" s="610"/>
    </row>
    <row r="37" spans="1:30" ht="12" customHeight="1">
      <c r="A37" s="22" t="s">
        <v>97</v>
      </c>
      <c r="B37" s="22">
        <f>B36+1</f>
        <v>29</v>
      </c>
      <c r="C37" s="40"/>
      <c r="D37" s="40"/>
      <c r="E37" s="40"/>
      <c r="F37" s="74">
        <f t="shared" si="19"/>
        <v>0</v>
      </c>
      <c r="G37" s="89" t="str">
        <f t="shared" si="20"/>
        <v/>
      </c>
      <c r="H37" s="354"/>
      <c r="I37" s="354"/>
      <c r="J37" s="74">
        <f t="shared" si="29"/>
        <v>0</v>
      </c>
      <c r="K37" s="120"/>
      <c r="L37" s="120"/>
      <c r="M37" s="339">
        <f t="shared" si="30"/>
        <v>0</v>
      </c>
      <c r="N37" s="120"/>
      <c r="O37" s="339">
        <f t="shared" si="30"/>
        <v>0</v>
      </c>
      <c r="P37" s="120"/>
      <c r="Q37" s="339">
        <f t="shared" si="30"/>
        <v>0</v>
      </c>
      <c r="R37" s="120"/>
      <c r="S37" s="339">
        <f t="shared" si="30"/>
        <v>0</v>
      </c>
      <c r="T37" s="120"/>
      <c r="U37" s="339">
        <f t="shared" si="30"/>
        <v>0</v>
      </c>
      <c r="V37" s="391"/>
      <c r="W37" s="609"/>
      <c r="X37" s="609"/>
      <c r="Y37" s="609"/>
      <c r="Z37" s="609"/>
      <c r="AA37" s="609"/>
      <c r="AB37" s="609"/>
      <c r="AC37" s="610"/>
    </row>
    <row r="38" spans="1:30" ht="12" customHeight="1">
      <c r="A38" s="22" t="s">
        <v>98</v>
      </c>
      <c r="B38" s="22">
        <f>B37+1</f>
        <v>30</v>
      </c>
      <c r="C38" s="40"/>
      <c r="D38" s="40"/>
      <c r="E38" s="40"/>
      <c r="F38" s="74">
        <f t="shared" si="19"/>
        <v>0</v>
      </c>
      <c r="G38" s="89" t="str">
        <f t="shared" si="20"/>
        <v/>
      </c>
      <c r="H38" s="354"/>
      <c r="I38" s="354"/>
      <c r="J38" s="74">
        <f t="shared" si="29"/>
        <v>0</v>
      </c>
      <c r="K38" s="120"/>
      <c r="L38" s="120"/>
      <c r="M38" s="339">
        <f t="shared" si="30"/>
        <v>0</v>
      </c>
      <c r="N38" s="120"/>
      <c r="O38" s="339">
        <f t="shared" si="30"/>
        <v>0</v>
      </c>
      <c r="P38" s="120"/>
      <c r="Q38" s="339">
        <f t="shared" si="30"/>
        <v>0</v>
      </c>
      <c r="R38" s="120"/>
      <c r="S38" s="339">
        <f t="shared" si="30"/>
        <v>0</v>
      </c>
      <c r="T38" s="120"/>
      <c r="U38" s="339">
        <f t="shared" si="30"/>
        <v>0</v>
      </c>
      <c r="V38" s="391"/>
      <c r="W38" s="609"/>
      <c r="X38" s="609"/>
      <c r="Y38" s="609"/>
      <c r="Z38" s="609"/>
      <c r="AA38" s="609"/>
      <c r="AB38" s="609"/>
      <c r="AC38" s="610"/>
    </row>
    <row r="39" spans="1:30" ht="12" customHeight="1">
      <c r="A39" s="479" t="s">
        <v>24</v>
      </c>
      <c r="B39" s="480"/>
      <c r="C39" s="13">
        <f>SUM(C33:C38)</f>
        <v>0</v>
      </c>
      <c r="D39" s="13">
        <f>SUM(D33:D38)+ROUNDDOWN(F39/60,0)</f>
        <v>0</v>
      </c>
      <c r="E39" s="13">
        <f>F39-60*ROUNDDOWN(F39/60,0)</f>
        <v>0</v>
      </c>
      <c r="F39" s="135">
        <f>SUM(F33:F38)</f>
        <v>0</v>
      </c>
      <c r="G39" s="52">
        <f>IF((D39*60+E39)=0,0,ROUND((C39*60)/(D39*60+E39),1))</f>
        <v>0</v>
      </c>
      <c r="H39" s="13">
        <f>SUM(H33:H38)+ROUNDDOWN(J39/60,0)</f>
        <v>0</v>
      </c>
      <c r="I39" s="13">
        <f>J39-60*ROUNDDOWN(J39/60,0)</f>
        <v>0</v>
      </c>
      <c r="J39" s="135">
        <f>SUM(J33:J38)</f>
        <v>0</v>
      </c>
      <c r="K39" s="27">
        <f>SUM(K33:K38)</f>
        <v>0</v>
      </c>
      <c r="L39" s="27">
        <f>IF(SUM(L33:L38)=0,0,ROUND(AVERAGE(L33:L38),0))</f>
        <v>0</v>
      </c>
      <c r="M39" s="168">
        <f>IF(M38=0,0,1)</f>
        <v>0</v>
      </c>
      <c r="N39" s="27">
        <f>IF(SUM(N33:N38)=0,0,ROUND(AVERAGE(N33:N38),0))</f>
        <v>0</v>
      </c>
      <c r="O39" s="168">
        <f>IF(O38=0,0,1)</f>
        <v>0</v>
      </c>
      <c r="P39" s="27">
        <f>IF(SUM(P33:P38)=0,0,ROUND(AVERAGE(P33:P38),0))</f>
        <v>0</v>
      </c>
      <c r="Q39" s="168">
        <f>IF(Q38=0,0,1)</f>
        <v>0</v>
      </c>
      <c r="R39" s="27">
        <f>IF(SUM(R33:R38)=0,0,ROUND(AVERAGE(R33:R38),0))</f>
        <v>0</v>
      </c>
      <c r="S39" s="168">
        <f>IF(S38=0,0,1)</f>
        <v>0</v>
      </c>
      <c r="T39" s="27">
        <f>IF(SUM(T33:T38)=0,0,ROUND(AVERAGE(T33:T38),0))</f>
        <v>0</v>
      </c>
      <c r="U39" s="168">
        <f>IF(U38=0,0,1)</f>
        <v>0</v>
      </c>
      <c r="V39" s="390"/>
      <c r="W39" s="607"/>
      <c r="X39" s="607"/>
      <c r="Y39" s="607"/>
      <c r="Z39" s="607"/>
      <c r="AA39" s="607"/>
      <c r="AB39" s="607"/>
      <c r="AC39" s="608"/>
    </row>
    <row r="40" spans="1:30" ht="12" customHeight="1">
      <c r="A40" s="475" t="s">
        <v>36</v>
      </c>
      <c r="B40" s="476"/>
      <c r="C40" s="14">
        <f>C7+C16+C24+C32+C39</f>
        <v>0</v>
      </c>
      <c r="D40" s="11">
        <f>D7+D16+D24+D32+D39+ROUNDDOWN(F40/60,0)</f>
        <v>0</v>
      </c>
      <c r="E40" s="11">
        <f>F40-60*ROUNDDOWN(F40/60,0)</f>
        <v>0</v>
      </c>
      <c r="F40" s="137">
        <f>E7+E16+E24+E32+E39</f>
        <v>0</v>
      </c>
      <c r="G40" s="60">
        <f>IF((D40*60+E40)=0,0,ROUND((C40*60)/(D40*60+E40),1))</f>
        <v>0</v>
      </c>
      <c r="H40" s="11">
        <f>H7+H16+H24+H32+H39+ROUNDDOWN(J40/60,0)</f>
        <v>0</v>
      </c>
      <c r="I40" s="11">
        <f>J40-60*ROUNDDOWN(J40/60,0)</f>
        <v>0</v>
      </c>
      <c r="J40" s="137">
        <f>I7+I16+I24+I32+I39</f>
        <v>0</v>
      </c>
      <c r="K40" s="28">
        <f>K7+K16+K24+K32+K39</f>
        <v>0</v>
      </c>
      <c r="L40" s="28" t="str">
        <f>IF(L41=0,"",(L7+L16+L24+L32+L39)/L41)</f>
        <v/>
      </c>
      <c r="M40" s="183"/>
      <c r="N40" s="44" t="str">
        <f>IF(N41=0,"",(N7+N16+N24+N32+N39)/N41)</f>
        <v/>
      </c>
      <c r="O40" s="183"/>
      <c r="P40" s="44" t="str">
        <f>IF(P41=0,"",(P7+P16+P24+P32+P39)/P41)</f>
        <v/>
      </c>
      <c r="Q40" s="183"/>
      <c r="R40" s="28" t="str">
        <f>IF(R41=0,"",(R7+R16+R24+R32+R39)/R41)</f>
        <v/>
      </c>
      <c r="S40" s="183"/>
      <c r="T40" s="28" t="str">
        <f>IF(T41=0,"",(T7+T16+T24+T32+T39)/T41)</f>
        <v/>
      </c>
      <c r="U40" s="183"/>
      <c r="V40" s="20"/>
      <c r="W40" s="69"/>
      <c r="X40" s="69"/>
      <c r="Y40" s="83" t="s">
        <v>0</v>
      </c>
      <c r="Z40" s="240" t="s">
        <v>30</v>
      </c>
      <c r="AA40" s="83" t="s">
        <v>16</v>
      </c>
      <c r="AB40" s="83" t="s">
        <v>12</v>
      </c>
      <c r="AC40" s="83" t="s">
        <v>17</v>
      </c>
    </row>
    <row r="41" spans="1:30" ht="12.75" customHeight="1">
      <c r="A41" s="606"/>
      <c r="B41" s="606"/>
      <c r="C41" s="2" t="s">
        <v>0</v>
      </c>
      <c r="D41" s="2" t="s">
        <v>15</v>
      </c>
      <c r="E41" s="2" t="s">
        <v>16</v>
      </c>
      <c r="F41" s="74"/>
      <c r="G41" s="22" t="s">
        <v>12</v>
      </c>
      <c r="H41" s="379" t="s">
        <v>15</v>
      </c>
      <c r="I41" s="379" t="s">
        <v>16</v>
      </c>
      <c r="J41" s="22"/>
      <c r="K41" s="37" t="s">
        <v>17</v>
      </c>
      <c r="L41" s="35">
        <f>M7+M16+M24+M32+M39</f>
        <v>0</v>
      </c>
      <c r="M41" s="203"/>
      <c r="N41" s="202">
        <f>O8+O16+O24+O32+O39</f>
        <v>0</v>
      </c>
      <c r="O41" s="203"/>
      <c r="P41" s="202">
        <f>Q8+Q16+Q24+Q32+Q39</f>
        <v>0</v>
      </c>
      <c r="Q41" s="203"/>
      <c r="R41" s="202">
        <f>S8+S16+S24+S32+S39</f>
        <v>0</v>
      </c>
      <c r="S41" s="203"/>
      <c r="T41" s="202">
        <f>U8+U16+U24+U32+U39</f>
        <v>0</v>
      </c>
      <c r="U41" s="384"/>
      <c r="V41" s="357"/>
      <c r="W41" s="524" t="s">
        <v>140</v>
      </c>
      <c r="X41" s="524"/>
      <c r="Y41" s="23">
        <f>C40+Août!X42</f>
        <v>0</v>
      </c>
      <c r="Z41" s="23">
        <f>D40+Août!Y42+ROUNDDOWN(AD41/60,0)</f>
        <v>0</v>
      </c>
      <c r="AA41" s="236">
        <f>AD41-60*ROUNDDOWN(AD41/60,0)</f>
        <v>0</v>
      </c>
      <c r="AB41" s="236">
        <f>IF((Z41*60+AA41)=0,0,ROUND((Y41*60)/(Z41*60+AA41),1))</f>
        <v>0</v>
      </c>
      <c r="AC41" s="169">
        <f>K40+Août!AB42</f>
        <v>0</v>
      </c>
      <c r="AD41" s="10">
        <f>E40+Août!Z42</f>
        <v>0</v>
      </c>
    </row>
    <row r="42" spans="1:30" ht="12" customHeight="1">
      <c r="A42" s="549" t="s">
        <v>209</v>
      </c>
      <c r="B42" s="549"/>
      <c r="C42" s="48">
        <f>'Décembre 16'!$C$40</f>
        <v>0</v>
      </c>
      <c r="D42" s="49">
        <f>'Décembre 16'!$D$40</f>
        <v>0</v>
      </c>
      <c r="E42" s="49">
        <f>'Décembre 16'!$E$40</f>
        <v>0</v>
      </c>
      <c r="F42" s="148"/>
      <c r="G42" s="50">
        <f>IF((D42*60+E42)=0,0,ROUND((C42*60)/(D42*60+E42),1))</f>
        <v>0</v>
      </c>
      <c r="H42" s="380">
        <f>Mai!$H$42</f>
        <v>0</v>
      </c>
      <c r="I42" s="380">
        <f>Mai!$I$42</f>
        <v>0</v>
      </c>
      <c r="J42" s="50"/>
      <c r="K42" s="205">
        <f>'Décembre 16'!$K$40</f>
        <v>0</v>
      </c>
      <c r="L42" s="20"/>
      <c r="M42" s="388"/>
      <c r="N42" s="20"/>
      <c r="O42" s="388"/>
      <c r="P42" s="20"/>
      <c r="Q42" s="388"/>
      <c r="R42" s="20"/>
      <c r="S42" s="388"/>
      <c r="T42" s="20"/>
      <c r="U42" s="386"/>
      <c r="V42" s="20"/>
      <c r="W42" s="593" t="s">
        <v>206</v>
      </c>
      <c r="X42" s="593"/>
      <c r="Y42" s="225">
        <f>C40+Août!X43</f>
        <v>0</v>
      </c>
      <c r="Z42" s="223">
        <f>D40+Août!Y43+ROUNDDOWN(AD42/60,0)</f>
        <v>0</v>
      </c>
      <c r="AA42" s="223">
        <f>AD42-60*ROUNDDOWN(AD42/60,0)</f>
        <v>0</v>
      </c>
      <c r="AB42" s="223">
        <f>IF((Z42*60+AA42)=0,0,ROUND((Y42*60)/(Z42*60+AA42),1))</f>
        <v>0</v>
      </c>
      <c r="AC42" s="225">
        <f>K40+Août!AB43</f>
        <v>0</v>
      </c>
      <c r="AD42" s="232">
        <f>E40+Août!Z43</f>
        <v>0</v>
      </c>
    </row>
    <row r="43" spans="1:30" ht="12" customHeight="1">
      <c r="A43" s="564" t="s">
        <v>25</v>
      </c>
      <c r="B43" s="564"/>
      <c r="C43" s="48">
        <f>Janvier!C42</f>
        <v>0</v>
      </c>
      <c r="D43" s="48">
        <f>Janvier!D42</f>
        <v>0</v>
      </c>
      <c r="E43" s="48">
        <f>Janvier!E42</f>
        <v>0</v>
      </c>
      <c r="F43" s="138"/>
      <c r="G43" s="47">
        <f t="shared" ref="G43:G50" si="31">IF((D43*60+E43)=0,0,ROUND((C43*60)/(D43*60+E43),1))</f>
        <v>0</v>
      </c>
      <c r="H43" s="379">
        <f>Mai!$H$43</f>
        <v>0</v>
      </c>
      <c r="I43" s="379">
        <f>Mai!$I$43</f>
        <v>0</v>
      </c>
      <c r="J43" s="372"/>
      <c r="K43" s="53">
        <f>Janvier!K42</f>
        <v>0</v>
      </c>
      <c r="L43" s="20"/>
      <c r="M43" s="388"/>
      <c r="N43" s="20"/>
      <c r="O43" s="388"/>
      <c r="P43" s="20"/>
      <c r="Q43" s="388"/>
      <c r="R43" s="20"/>
      <c r="S43" s="388"/>
      <c r="T43" s="20"/>
      <c r="U43" s="387"/>
      <c r="V43" s="20"/>
    </row>
    <row r="44" spans="1:30" ht="13.5" customHeight="1">
      <c r="A44" s="564" t="s">
        <v>27</v>
      </c>
      <c r="B44" s="586"/>
      <c r="C44" s="48">
        <f>Février!C38</f>
        <v>0</v>
      </c>
      <c r="D44" s="48">
        <f>Février!D38</f>
        <v>0</v>
      </c>
      <c r="E44" s="48">
        <f>Février!E38</f>
        <v>0</v>
      </c>
      <c r="F44" s="138"/>
      <c r="G44" s="47">
        <f t="shared" si="31"/>
        <v>0</v>
      </c>
      <c r="H44" s="379">
        <f>Mai!$H$44</f>
        <v>0</v>
      </c>
      <c r="I44" s="379">
        <f>Mai!$I$44</f>
        <v>0</v>
      </c>
      <c r="J44" s="372"/>
      <c r="K44" s="53">
        <f>Février!K38</f>
        <v>0</v>
      </c>
      <c r="L44" s="20"/>
      <c r="M44" s="130"/>
      <c r="N44" s="20"/>
      <c r="O44" s="130"/>
      <c r="P44" s="20"/>
      <c r="Q44" s="130"/>
      <c r="R44" s="20"/>
      <c r="S44" s="130"/>
      <c r="T44" s="20"/>
      <c r="U44" s="385"/>
      <c r="V44" s="20"/>
      <c r="W44" s="359" t="s">
        <v>238</v>
      </c>
      <c r="X44" s="379" t="s">
        <v>15</v>
      </c>
      <c r="Y44" s="379" t="s">
        <v>16</v>
      </c>
      <c r="Z44" s="357"/>
      <c r="AA44" s="196"/>
      <c r="AB44" s="196"/>
      <c r="AC44" s="68"/>
      <c r="AD44" s="213">
        <f>I40+SUM(I42:I50)</f>
        <v>0</v>
      </c>
    </row>
    <row r="45" spans="1:30" ht="12" customHeight="1">
      <c r="A45" s="564" t="s">
        <v>28</v>
      </c>
      <c r="B45" s="564"/>
      <c r="C45" s="54">
        <f>Mars!C41</f>
        <v>0</v>
      </c>
      <c r="D45" s="54">
        <f>Mars!D41</f>
        <v>0</v>
      </c>
      <c r="E45" s="54">
        <f>Mars!E41</f>
        <v>0</v>
      </c>
      <c r="F45" s="138"/>
      <c r="G45" s="47">
        <f t="shared" si="31"/>
        <v>0</v>
      </c>
      <c r="H45" s="379">
        <f>Mai!$H$45</f>
        <v>0</v>
      </c>
      <c r="I45" s="379">
        <f>Mai!$I$45</f>
        <v>0</v>
      </c>
      <c r="J45" s="372"/>
      <c r="K45" s="53">
        <f>Mars!K41</f>
        <v>0</v>
      </c>
      <c r="L45" s="20"/>
      <c r="M45" s="130"/>
      <c r="N45" s="20"/>
      <c r="O45" s="130"/>
      <c r="P45" s="20"/>
      <c r="Q45" s="130"/>
      <c r="R45" s="20"/>
      <c r="S45" s="130"/>
      <c r="T45" s="20"/>
      <c r="U45" s="130"/>
      <c r="V45" s="20"/>
      <c r="W45" s="360" t="s">
        <v>140</v>
      </c>
      <c r="X45" s="12">
        <f>H40+SUM(H42:H50)+ROUNDDOWN(AD44/60,0)</f>
        <v>0</v>
      </c>
      <c r="Y45" s="12">
        <f>AD44-60*ROUNDDOWN(AD44/60,0)</f>
        <v>0</v>
      </c>
      <c r="Z45" s="357"/>
      <c r="AA45" s="196"/>
      <c r="AB45" s="196"/>
      <c r="AC45" s="64"/>
      <c r="AD45" s="206">
        <f>I40+SUM(I43:I50)</f>
        <v>0</v>
      </c>
    </row>
    <row r="46" spans="1:30" ht="12" customHeight="1">
      <c r="A46" s="564" t="s">
        <v>31</v>
      </c>
      <c r="B46" s="564"/>
      <c r="C46" s="54">
        <f>Avril!C40</f>
        <v>0</v>
      </c>
      <c r="D46" s="54">
        <f>Avril!D40</f>
        <v>0</v>
      </c>
      <c r="E46" s="47">
        <f>Avril!E40</f>
        <v>0</v>
      </c>
      <c r="F46" s="138"/>
      <c r="G46" s="47">
        <f t="shared" si="31"/>
        <v>0</v>
      </c>
      <c r="H46" s="381">
        <f>Mai!$H$46</f>
        <v>0</v>
      </c>
      <c r="I46" s="379">
        <f>Mai!$I$46</f>
        <v>0</v>
      </c>
      <c r="J46" s="372"/>
      <c r="K46" s="53">
        <f>Avril!K40</f>
        <v>0</v>
      </c>
      <c r="L46" s="20"/>
      <c r="M46" s="130"/>
      <c r="N46" s="20"/>
      <c r="O46" s="130"/>
      <c r="P46" s="20"/>
      <c r="Q46" s="130"/>
      <c r="R46" s="20"/>
      <c r="S46" s="130"/>
      <c r="T46" s="20"/>
      <c r="U46" s="130"/>
      <c r="V46" s="20"/>
      <c r="W46" s="358" t="s">
        <v>206</v>
      </c>
      <c r="X46" s="373">
        <f>H40+SUM(H43:H50)+ROUNDDOWN(AD45/60,0)</f>
        <v>0</v>
      </c>
      <c r="Y46" s="363">
        <f>AD45-60*ROUNDDOWN(AD45/60,0)</f>
        <v>0</v>
      </c>
    </row>
    <row r="47" spans="1:30" ht="12" customHeight="1">
      <c r="A47" s="564" t="s">
        <v>32</v>
      </c>
      <c r="B47" s="564"/>
      <c r="C47" s="54">
        <f>Mai!C40</f>
        <v>0</v>
      </c>
      <c r="D47" s="47">
        <f>Mai!D40</f>
        <v>0</v>
      </c>
      <c r="E47" s="47">
        <f>Mai!E40</f>
        <v>0</v>
      </c>
      <c r="F47" s="138"/>
      <c r="G47" s="47">
        <f t="shared" si="31"/>
        <v>0</v>
      </c>
      <c r="H47" s="379">
        <f>Mai!$H$40</f>
        <v>0</v>
      </c>
      <c r="I47" s="379">
        <f>Mai!$I$40</f>
        <v>0</v>
      </c>
      <c r="J47" s="372"/>
      <c r="K47" s="53">
        <f>Mai!K40</f>
        <v>0</v>
      </c>
      <c r="L47" s="20"/>
      <c r="M47" s="130"/>
      <c r="N47" s="20"/>
      <c r="O47" s="130"/>
      <c r="P47" s="20"/>
      <c r="Q47" s="130"/>
      <c r="R47" s="20"/>
      <c r="S47" s="130"/>
      <c r="T47" s="20"/>
      <c r="U47" s="130"/>
      <c r="V47" s="20"/>
      <c r="W47" s="69"/>
      <c r="Y47" s="69"/>
      <c r="Z47" s="69"/>
      <c r="AA47" s="69"/>
    </row>
    <row r="48" spans="1:30" ht="12" customHeight="1">
      <c r="A48" s="564" t="s">
        <v>33</v>
      </c>
      <c r="B48" s="564"/>
      <c r="C48" s="54">
        <f>Juin!C40</f>
        <v>0</v>
      </c>
      <c r="D48" s="54">
        <f>Juin!D40</f>
        <v>0</v>
      </c>
      <c r="E48" s="54">
        <f>Juin!E40</f>
        <v>0</v>
      </c>
      <c r="F48" s="139"/>
      <c r="G48" s="47">
        <f t="shared" si="31"/>
        <v>0</v>
      </c>
      <c r="H48" s="379">
        <f>Juin!$H$40</f>
        <v>0</v>
      </c>
      <c r="I48" s="379">
        <f>Juin!$I$40</f>
        <v>0</v>
      </c>
      <c r="J48" s="372"/>
      <c r="K48" s="55">
        <f>Juin!K40</f>
        <v>0</v>
      </c>
      <c r="L48" s="20"/>
      <c r="M48" s="130"/>
      <c r="N48" s="20"/>
      <c r="O48" s="130"/>
      <c r="P48" s="20"/>
      <c r="Q48" s="130"/>
      <c r="R48" s="20"/>
      <c r="S48" s="130"/>
      <c r="T48" s="20"/>
      <c r="U48" s="130"/>
      <c r="V48" s="20"/>
      <c r="W48" s="68"/>
      <c r="X48" s="68"/>
      <c r="Y48" s="68"/>
      <c r="Z48" s="68"/>
    </row>
    <row r="49" spans="1:11">
      <c r="A49" s="564" t="s">
        <v>34</v>
      </c>
      <c r="B49" s="564"/>
      <c r="C49" s="54">
        <f>Juillet!$C$41</f>
        <v>0</v>
      </c>
      <c r="D49" s="54">
        <f>Juillet!$D$41</f>
        <v>0</v>
      </c>
      <c r="E49" s="54">
        <f>Juillet!$E$41</f>
        <v>0</v>
      </c>
      <c r="F49" s="138"/>
      <c r="G49" s="372">
        <f t="shared" si="31"/>
        <v>0</v>
      </c>
      <c r="H49" s="379">
        <f>Juillet!$H$41</f>
        <v>0</v>
      </c>
      <c r="I49" s="379">
        <f>Juillet!$I$41</f>
        <v>0</v>
      </c>
      <c r="J49" s="372"/>
      <c r="K49" s="55">
        <f>Juillet!$K$41</f>
        <v>0</v>
      </c>
    </row>
    <row r="50" spans="1:11">
      <c r="A50" s="564" t="s">
        <v>35</v>
      </c>
      <c r="B50" s="564"/>
      <c r="C50" s="54">
        <f>Août!$C$41</f>
        <v>0</v>
      </c>
      <c r="D50" s="54">
        <f>Août!$D$41</f>
        <v>0</v>
      </c>
      <c r="E50" s="54">
        <f>Août!$E$41</f>
        <v>0</v>
      </c>
      <c r="F50" s="372"/>
      <c r="G50" s="372">
        <f t="shared" si="31"/>
        <v>0</v>
      </c>
      <c r="H50" s="379">
        <f>Août!$H$41</f>
        <v>0</v>
      </c>
      <c r="I50" s="379">
        <f>Août!$I$41</f>
        <v>0</v>
      </c>
      <c r="J50" s="372"/>
      <c r="K50" s="56">
        <f>Août!$K$41</f>
        <v>0</v>
      </c>
    </row>
  </sheetData>
  <sheetProtection sheet="1" objects="1" scenarios="1" selectLockedCells="1"/>
  <mergeCells count="68">
    <mergeCell ref="A7:B7"/>
    <mergeCell ref="W7:AC7"/>
    <mergeCell ref="W20:AC20"/>
    <mergeCell ref="W33:AC33"/>
    <mergeCell ref="W37:AC37"/>
    <mergeCell ref="W34:AC34"/>
    <mergeCell ref="W10:AC10"/>
    <mergeCell ref="W22:AC22"/>
    <mergeCell ref="W23:AC23"/>
    <mergeCell ref="W17:AC17"/>
    <mergeCell ref="W18:AC18"/>
    <mergeCell ref="W13:AC13"/>
    <mergeCell ref="W14:AC14"/>
    <mergeCell ref="W30:AC30"/>
    <mergeCell ref="W21:AC21"/>
    <mergeCell ref="G2:G3"/>
    <mergeCell ref="W28:AC28"/>
    <mergeCell ref="W6:AC6"/>
    <mergeCell ref="W15:AC15"/>
    <mergeCell ref="A1:AB1"/>
    <mergeCell ref="P2:P3"/>
    <mergeCell ref="W8:AC8"/>
    <mergeCell ref="W9:AC9"/>
    <mergeCell ref="A2:A3"/>
    <mergeCell ref="B2:B3"/>
    <mergeCell ref="E2:E3"/>
    <mergeCell ref="A8:B8"/>
    <mergeCell ref="L2:L3"/>
    <mergeCell ref="C2:C3"/>
    <mergeCell ref="D2:D3"/>
    <mergeCell ref="W2:AC3"/>
    <mergeCell ref="N2:N3"/>
    <mergeCell ref="W19:AC19"/>
    <mergeCell ref="W4:AC4"/>
    <mergeCell ref="W5:AC5"/>
    <mergeCell ref="W24:AC24"/>
    <mergeCell ref="V2:V3"/>
    <mergeCell ref="W16:AC16"/>
    <mergeCell ref="W41:X41"/>
    <mergeCell ref="W39:AC39"/>
    <mergeCell ref="W29:AC29"/>
    <mergeCell ref="W42:X42"/>
    <mergeCell ref="W11:AC11"/>
    <mergeCell ref="W12:AC12"/>
    <mergeCell ref="W25:AC25"/>
    <mergeCell ref="W26:AC26"/>
    <mergeCell ref="W27:AC27"/>
    <mergeCell ref="W38:AC38"/>
    <mergeCell ref="W31:AC31"/>
    <mergeCell ref="W35:AC35"/>
    <mergeCell ref="W36:AC36"/>
    <mergeCell ref="W32:AC32"/>
    <mergeCell ref="H2:I2"/>
    <mergeCell ref="A49:B49"/>
    <mergeCell ref="A50:B50"/>
    <mergeCell ref="A48:B48"/>
    <mergeCell ref="A45:B45"/>
    <mergeCell ref="A46:B46"/>
    <mergeCell ref="A47:B47"/>
    <mergeCell ref="A43:B43"/>
    <mergeCell ref="A44:B44"/>
    <mergeCell ref="A24:B24"/>
    <mergeCell ref="A41:B41"/>
    <mergeCell ref="A42:B42"/>
    <mergeCell ref="A16:B16"/>
    <mergeCell ref="A39:B39"/>
    <mergeCell ref="A40:B40"/>
    <mergeCell ref="A32:B32"/>
  </mergeCells>
  <phoneticPr fontId="0" type="noConversion"/>
  <pageMargins left="0" right="0" top="0" bottom="0" header="0" footer="0"/>
  <pageSetup paperSize="9" orientation="landscape" r:id="rId1"/>
  <headerFooter alignWithMargins="0"/>
</worksheet>
</file>

<file path=xl/worksheets/sheet14.xml><?xml version="1.0" encoding="utf-8"?>
<worksheet xmlns="http://schemas.openxmlformats.org/spreadsheetml/2006/main" xmlns:r="http://schemas.openxmlformats.org/officeDocument/2006/relationships">
  <dimension ref="A1:AN53"/>
  <sheetViews>
    <sheetView zoomScale="110" zoomScaleNormal="110" workbookViewId="0">
      <pane ySplit="3" topLeftCell="A19" activePane="bottomLeft" state="frozen"/>
      <selection pane="bottomLeft" activeCell="H39" sqref="H39:I40"/>
    </sheetView>
  </sheetViews>
  <sheetFormatPr baseColWidth="10" defaultRowHeight="12.75"/>
  <cols>
    <col min="1" max="1" width="10.85546875" customWidth="1"/>
    <col min="2" max="2" width="6.140625" customWidth="1"/>
    <col min="3" max="3" width="6" customWidth="1"/>
    <col min="4" max="4" width="5.140625" customWidth="1"/>
    <col min="5" max="5" width="3.85546875" customWidth="1"/>
    <col min="6" max="6" width="4.28515625" style="77" hidden="1" customWidth="1"/>
    <col min="7" max="7" width="6.140625" customWidth="1"/>
    <col min="8" max="8" width="6.7109375" customWidth="1"/>
    <col min="9" max="9" width="7.28515625" customWidth="1"/>
    <col min="10" max="10" width="6.140625" hidden="1" customWidth="1"/>
    <col min="11" max="11" width="6.5703125" customWidth="1"/>
    <col min="12" max="12" width="3.42578125" customWidth="1"/>
    <col min="13" max="13" width="3.42578125" style="77" hidden="1" customWidth="1"/>
    <col min="14" max="14" width="3" customWidth="1"/>
    <col min="15" max="15" width="3" style="77" hidden="1" customWidth="1"/>
    <col min="16" max="16" width="4.85546875" customWidth="1"/>
    <col min="17" max="17" width="3.42578125" style="77" hidden="1" customWidth="1"/>
    <col min="18" max="18" width="3.85546875" customWidth="1"/>
    <col min="19" max="19" width="3.85546875" style="77" hidden="1" customWidth="1"/>
    <col min="20" max="20" width="4" customWidth="1"/>
    <col min="21" max="21" width="4" style="77" hidden="1" customWidth="1"/>
    <col min="22" max="22" width="9.85546875" customWidth="1"/>
    <col min="23" max="23" width="19" customWidth="1"/>
    <col min="24" max="24" width="10.5703125" customWidth="1"/>
    <col min="25" max="25" width="6.5703125" customWidth="1"/>
    <col min="26" max="26" width="6.28515625" customWidth="1"/>
    <col min="27" max="27" width="4" customWidth="1"/>
    <col min="28" max="29" width="10" customWidth="1"/>
    <col min="30" max="30" width="11.42578125" hidden="1" customWidth="1"/>
  </cols>
  <sheetData>
    <row r="1" spans="1:29" ht="18">
      <c r="A1" s="618" t="s">
        <v>214</v>
      </c>
      <c r="B1" s="618"/>
      <c r="C1" s="618"/>
      <c r="D1" s="618"/>
      <c r="E1" s="618"/>
      <c r="F1" s="618"/>
      <c r="G1" s="618"/>
      <c r="H1" s="618"/>
      <c r="I1" s="618"/>
      <c r="J1" s="618"/>
      <c r="K1" s="618"/>
      <c r="L1" s="618"/>
      <c r="M1" s="618"/>
      <c r="N1" s="618"/>
      <c r="O1" s="618"/>
      <c r="P1" s="618"/>
      <c r="Q1" s="618"/>
      <c r="R1" s="618"/>
      <c r="S1" s="618"/>
      <c r="T1" s="618"/>
      <c r="U1" s="618"/>
      <c r="V1" s="618"/>
      <c r="W1" s="619"/>
      <c r="X1" s="619"/>
      <c r="Y1" s="619"/>
      <c r="Z1" s="619"/>
      <c r="AA1" s="619"/>
      <c r="AB1" s="619"/>
      <c r="AC1" s="238"/>
    </row>
    <row r="2" spans="1:29" ht="17.25" customHeight="1">
      <c r="A2" s="535" t="s">
        <v>1</v>
      </c>
      <c r="B2" s="535" t="s">
        <v>9</v>
      </c>
      <c r="C2" s="535" t="s">
        <v>0</v>
      </c>
      <c r="D2" s="535" t="s">
        <v>15</v>
      </c>
      <c r="E2" s="535" t="s">
        <v>16</v>
      </c>
      <c r="F2" s="74" t="s">
        <v>16</v>
      </c>
      <c r="G2" s="626" t="s">
        <v>12</v>
      </c>
      <c r="H2" s="522" t="s">
        <v>238</v>
      </c>
      <c r="I2" s="523"/>
      <c r="J2" s="377"/>
      <c r="K2" s="25" t="s">
        <v>17</v>
      </c>
      <c r="L2" s="537" t="s">
        <v>40</v>
      </c>
      <c r="M2" s="140"/>
      <c r="N2" s="537" t="s">
        <v>11</v>
      </c>
      <c r="O2" s="140"/>
      <c r="P2" s="537" t="s">
        <v>22</v>
      </c>
      <c r="Q2" s="140"/>
      <c r="R2" s="25" t="s">
        <v>19</v>
      </c>
      <c r="S2" s="140"/>
      <c r="T2" s="25" t="s">
        <v>19</v>
      </c>
      <c r="U2" s="142"/>
      <c r="V2" s="615" t="s">
        <v>13</v>
      </c>
      <c r="W2" s="628"/>
      <c r="X2" s="628"/>
      <c r="Y2" s="628"/>
      <c r="Z2" s="628"/>
      <c r="AA2" s="628"/>
      <c r="AB2" s="628"/>
      <c r="AC2" s="629"/>
    </row>
    <row r="3" spans="1:29" ht="14.25" customHeight="1">
      <c r="A3" s="536"/>
      <c r="B3" s="536"/>
      <c r="C3" s="536"/>
      <c r="D3" s="536"/>
      <c r="E3" s="536"/>
      <c r="F3" s="74"/>
      <c r="G3" s="627"/>
      <c r="H3" s="369" t="s">
        <v>15</v>
      </c>
      <c r="I3" s="369" t="s">
        <v>16</v>
      </c>
      <c r="J3" s="378"/>
      <c r="K3" s="26" t="s">
        <v>18</v>
      </c>
      <c r="L3" s="538"/>
      <c r="M3" s="141"/>
      <c r="N3" s="538"/>
      <c r="O3" s="141"/>
      <c r="P3" s="538"/>
      <c r="Q3" s="141"/>
      <c r="R3" s="26" t="s">
        <v>20</v>
      </c>
      <c r="S3" s="141"/>
      <c r="T3" s="26" t="s">
        <v>21</v>
      </c>
      <c r="U3" s="143"/>
      <c r="V3" s="615"/>
      <c r="W3" s="628"/>
      <c r="X3" s="628"/>
      <c r="Y3" s="628"/>
      <c r="Z3" s="628"/>
      <c r="AA3" s="628"/>
      <c r="AB3" s="628"/>
      <c r="AC3" s="629"/>
    </row>
    <row r="4" spans="1:29" s="75" customFormat="1" ht="12" customHeight="1">
      <c r="A4" s="116" t="s">
        <v>5</v>
      </c>
      <c r="B4" s="116">
        <v>1</v>
      </c>
      <c r="C4" s="40"/>
      <c r="D4" s="40"/>
      <c r="E4" s="40"/>
      <c r="F4" s="74">
        <f>E4</f>
        <v>0</v>
      </c>
      <c r="G4" s="89" t="str">
        <f t="shared" ref="G4:G13" si="0">IF((D4*60+F4)=0,"",ROUND((C4*60)/(D4*60+F4),1))</f>
        <v/>
      </c>
      <c r="H4" s="354"/>
      <c r="I4" s="354"/>
      <c r="J4" s="74">
        <f>I4</f>
        <v>0</v>
      </c>
      <c r="K4" s="120"/>
      <c r="L4" s="120"/>
      <c r="M4" s="167">
        <f>IF(L4="",0,1)</f>
        <v>0</v>
      </c>
      <c r="N4" s="120"/>
      <c r="O4" s="167">
        <f>IF(N4="",0,1)</f>
        <v>0</v>
      </c>
      <c r="P4" s="120"/>
      <c r="Q4" s="167">
        <f>IF(P4="",0,1)</f>
        <v>0</v>
      </c>
      <c r="R4" s="120"/>
      <c r="S4" s="167">
        <f>IF(R4="",0,1)</f>
        <v>0</v>
      </c>
      <c r="T4" s="120"/>
      <c r="U4" s="167">
        <f>IF(T4="",0,1)</f>
        <v>0</v>
      </c>
      <c r="V4" s="245"/>
      <c r="W4" s="500"/>
      <c r="X4" s="500"/>
      <c r="Y4" s="500"/>
      <c r="Z4" s="500"/>
      <c r="AA4" s="500"/>
      <c r="AB4" s="500"/>
      <c r="AC4" s="501"/>
    </row>
    <row r="5" spans="1:29" ht="12" hidden="1" customHeight="1">
      <c r="A5" s="479" t="s">
        <v>10</v>
      </c>
      <c r="B5" s="480"/>
      <c r="C5" s="13">
        <f>SUM(C4:C4)</f>
        <v>0</v>
      </c>
      <c r="D5" s="13">
        <f>SUM(D4:D4)+ROUNDDOWN(F5/60,0)</f>
        <v>0</v>
      </c>
      <c r="E5" s="13">
        <f>F5-60*ROUNDDOWN(F5/60,0)</f>
        <v>0</v>
      </c>
      <c r="F5" s="135">
        <f>SUM(F4:F4)</f>
        <v>0</v>
      </c>
      <c r="G5" s="52">
        <f>IF((D5*60+E5)=0,0,ROUND((C5*60)/(D5*60+E5),1))</f>
        <v>0</v>
      </c>
      <c r="H5" s="13">
        <f>SUM(H4:H4)+ROUNDDOWN(J5/60,0)</f>
        <v>0</v>
      </c>
      <c r="I5" s="13">
        <f>J5-60*ROUNDDOWN(J5/60,0)</f>
        <v>0</v>
      </c>
      <c r="J5" s="135">
        <f>SUM(J4:J4)</f>
        <v>0</v>
      </c>
      <c r="K5" s="27">
        <f>SUM(K4:K4)</f>
        <v>0</v>
      </c>
      <c r="L5" s="27">
        <f>IF(SUM(L4:L4)=0,0,ROUND(AVERAGE(L4:L4),0))</f>
        <v>0</v>
      </c>
      <c r="M5" s="168">
        <f>IF(M4=0,0,1)</f>
        <v>0</v>
      </c>
      <c r="N5" s="27">
        <f>IF(SUM(N4:N4)=0,0,ROUND(AVERAGE(N4:N4),0))</f>
        <v>0</v>
      </c>
      <c r="O5" s="168">
        <f>IF(O4=0,0,1)</f>
        <v>0</v>
      </c>
      <c r="P5" s="27">
        <f>IF(SUM(P4:P4)=0,0,ROUND(AVERAGE(P4:P4),0))</f>
        <v>0</v>
      </c>
      <c r="Q5" s="168">
        <f>IF(Q4=0,0,1)</f>
        <v>0</v>
      </c>
      <c r="R5" s="27">
        <f>IF(SUM(R4:R4)=0,0,ROUND(AVERAGE(R4:R4),0))</f>
        <v>0</v>
      </c>
      <c r="S5" s="168">
        <f>IF(S4=0,0,1)</f>
        <v>0</v>
      </c>
      <c r="T5" s="27">
        <f>IF(SUM(T4:T4)=0,0,ROUND(AVERAGE(T4:T4),0))</f>
        <v>0</v>
      </c>
      <c r="U5" s="168">
        <f>IF(U4=0,0,1)</f>
        <v>0</v>
      </c>
      <c r="V5" s="246"/>
      <c r="W5" s="490"/>
      <c r="X5" s="490"/>
      <c r="Y5" s="490"/>
      <c r="Z5" s="490"/>
      <c r="AA5" s="490"/>
      <c r="AB5" s="490"/>
      <c r="AC5" s="491"/>
    </row>
    <row r="6" spans="1:29" ht="12" customHeight="1">
      <c r="A6" s="550" t="s">
        <v>222</v>
      </c>
      <c r="B6" s="551"/>
      <c r="C6" s="76">
        <f>C5+Septembre!C39</f>
        <v>0</v>
      </c>
      <c r="D6" s="76">
        <f>ROUNDDOWN(F6/60,0)+D5+Septembre!D39</f>
        <v>0</v>
      </c>
      <c r="E6" s="76">
        <f>F6-60*ROUNDDOWN(F6/60,0)</f>
        <v>0</v>
      </c>
      <c r="F6" s="136">
        <f>E5+Septembre!E39</f>
        <v>0</v>
      </c>
      <c r="G6" s="76">
        <f>IF((D6*60+E6)=0,0,ROUND((C6*60)/(D6*60+E6),1))</f>
        <v>0</v>
      </c>
      <c r="H6" s="76">
        <f>ROUNDDOWN(J6/60,0)+H5+Septembre!H39</f>
        <v>0</v>
      </c>
      <c r="I6" s="76">
        <f>J6-60*ROUNDDOWN(J6/60,0)</f>
        <v>0</v>
      </c>
      <c r="J6" s="136">
        <f>I5+Septembre!I39</f>
        <v>0</v>
      </c>
      <c r="K6" s="76">
        <f>IF((H6*60+I6)=0,0,ROUND((G6*60)/(H6*60+I6),1))</f>
        <v>0</v>
      </c>
      <c r="L6" s="86">
        <f>IF(L5=0,Septembre!L39,IF(L5+Septembre!L39=0,"",ROUND((SUM(L4:L4)+SUM(Septembre!L33:L38))/(M4+Septembre!M38),0)))</f>
        <v>0</v>
      </c>
      <c r="M6" s="128"/>
      <c r="N6" s="86">
        <f>IF(N5=0,Septembre!N39,IF(N5+Septembre!N39=0,"",ROUND((SUM(N4:N4)+SUM(Septembre!N33:N38))/(O4+Septembre!O38),0)))</f>
        <v>0</v>
      </c>
      <c r="O6" s="128"/>
      <c r="P6" s="86">
        <f>IF(P5=0,Septembre!P39,IF(P5+Septembre!P39=0,"",ROUND((SUM(P4:P4)+SUM(Septembre!P33:P38))/(Q4+Septembre!Q38),0)))</f>
        <v>0</v>
      </c>
      <c r="Q6" s="128"/>
      <c r="R6" s="86">
        <f>IF(R5=0,Septembre!R39,IF(R5+Septembre!R39=0,"",ROUND((SUM(R4:R4)+SUM(Septembre!R33:R38))/(S4+Septembre!S38),0)))</f>
        <v>0</v>
      </c>
      <c r="S6" s="128"/>
      <c r="T6" s="86">
        <f>IF(T5=0,Septembre!T39,IF(T5+Septembre!T39=0,"",ROUND((SUM(T4:T4)+SUM(Septembre!T33:T38))/(U4+Septembre!U38),0)))</f>
        <v>0</v>
      </c>
      <c r="U6" s="133"/>
      <c r="V6" s="247"/>
      <c r="W6" s="553"/>
      <c r="X6" s="553"/>
      <c r="Y6" s="553"/>
      <c r="Z6" s="553"/>
      <c r="AA6" s="553"/>
      <c r="AB6" s="553"/>
      <c r="AC6" s="554"/>
    </row>
    <row r="7" spans="1:29" ht="11.25" customHeight="1">
      <c r="A7" s="2" t="s">
        <v>6</v>
      </c>
      <c r="B7" s="2">
        <f>B4+1</f>
        <v>2</v>
      </c>
      <c r="C7" s="40"/>
      <c r="D7" s="40"/>
      <c r="E7" s="40"/>
      <c r="F7" s="74">
        <f t="shared" ref="F7:F13" si="1">E7</f>
        <v>0</v>
      </c>
      <c r="G7" s="89" t="str">
        <f t="shared" si="0"/>
        <v/>
      </c>
      <c r="H7" s="354"/>
      <c r="I7" s="354"/>
      <c r="J7" s="74">
        <f>I7</f>
        <v>0</v>
      </c>
      <c r="K7" s="120"/>
      <c r="L7" s="120"/>
      <c r="M7" s="167">
        <f>IF(L7="",0,1)</f>
        <v>0</v>
      </c>
      <c r="N7" s="120"/>
      <c r="O7" s="167">
        <f>IF(N7="",0,1)</f>
        <v>0</v>
      </c>
      <c r="P7" s="120"/>
      <c r="Q7" s="167">
        <f>IF(P7="",0,1)</f>
        <v>0</v>
      </c>
      <c r="R7" s="120"/>
      <c r="S7" s="167">
        <f>IF(R7="",0,1)</f>
        <v>0</v>
      </c>
      <c r="T7" s="120"/>
      <c r="U7" s="167">
        <f>IF(T7="",0,1)</f>
        <v>0</v>
      </c>
      <c r="V7" s="245"/>
      <c r="W7" s="500"/>
      <c r="X7" s="500"/>
      <c r="Y7" s="500"/>
      <c r="Z7" s="500"/>
      <c r="AA7" s="500"/>
      <c r="AB7" s="500"/>
      <c r="AC7" s="501"/>
    </row>
    <row r="8" spans="1:29" ht="12" customHeight="1">
      <c r="A8" s="2" t="s">
        <v>7</v>
      </c>
      <c r="B8" s="2">
        <f t="shared" ref="B8:B13" si="2">B7+1</f>
        <v>3</v>
      </c>
      <c r="C8" s="40"/>
      <c r="D8" s="40"/>
      <c r="E8" s="40"/>
      <c r="F8" s="74">
        <f t="shared" si="1"/>
        <v>0</v>
      </c>
      <c r="G8" s="89" t="str">
        <f t="shared" si="0"/>
        <v/>
      </c>
      <c r="H8" s="354"/>
      <c r="I8" s="354"/>
      <c r="J8" s="74">
        <f t="shared" ref="J8:J13" si="3">I8</f>
        <v>0</v>
      </c>
      <c r="K8" s="120"/>
      <c r="L8" s="120"/>
      <c r="M8" s="167">
        <f t="shared" ref="M8:M13" si="4">IF(L8="",M7,M7+1)</f>
        <v>0</v>
      </c>
      <c r="N8" s="120"/>
      <c r="O8" s="167">
        <f t="shared" ref="O8:O13" si="5">IF(N8="",O7,O7+1)</f>
        <v>0</v>
      </c>
      <c r="P8" s="120"/>
      <c r="Q8" s="167">
        <f t="shared" ref="Q8:Q13" si="6">IF(P8="",Q7,Q7+1)</f>
        <v>0</v>
      </c>
      <c r="R8" s="120"/>
      <c r="S8" s="167">
        <f t="shared" ref="S8:S13" si="7">IF(R8="",S7,S7+1)</f>
        <v>0</v>
      </c>
      <c r="T8" s="120"/>
      <c r="U8" s="167">
        <f t="shared" ref="U8:U13" si="8">IF(T8="",U7,U7+1)</f>
        <v>0</v>
      </c>
      <c r="V8" s="245"/>
      <c r="W8" s="500"/>
      <c r="X8" s="500"/>
      <c r="Y8" s="500"/>
      <c r="Z8" s="500"/>
      <c r="AA8" s="500"/>
      <c r="AB8" s="500"/>
      <c r="AC8" s="501"/>
    </row>
    <row r="9" spans="1:29" ht="12" customHeight="1">
      <c r="A9" s="2" t="s">
        <v>8</v>
      </c>
      <c r="B9" s="2">
        <f t="shared" si="2"/>
        <v>4</v>
      </c>
      <c r="C9" s="40"/>
      <c r="D9" s="40"/>
      <c r="E9" s="40"/>
      <c r="F9" s="74">
        <f t="shared" si="1"/>
        <v>0</v>
      </c>
      <c r="G9" s="89" t="str">
        <f>IF((D9*60+F9)=0,"",ROUND((C9*60)/(D9*60+F9),1))</f>
        <v/>
      </c>
      <c r="H9" s="354"/>
      <c r="I9" s="354"/>
      <c r="J9" s="74">
        <f t="shared" si="3"/>
        <v>0</v>
      </c>
      <c r="K9" s="120"/>
      <c r="L9" s="120"/>
      <c r="M9" s="167">
        <f t="shared" si="4"/>
        <v>0</v>
      </c>
      <c r="N9" s="120"/>
      <c r="O9" s="167">
        <f t="shared" si="5"/>
        <v>0</v>
      </c>
      <c r="P9" s="120"/>
      <c r="Q9" s="167">
        <f t="shared" si="6"/>
        <v>0</v>
      </c>
      <c r="R9" s="120"/>
      <c r="S9" s="167">
        <f t="shared" si="7"/>
        <v>0</v>
      </c>
      <c r="T9" s="120"/>
      <c r="U9" s="167">
        <f t="shared" si="8"/>
        <v>0</v>
      </c>
      <c r="V9" s="245"/>
      <c r="W9" s="500"/>
      <c r="X9" s="500"/>
      <c r="Y9" s="500"/>
      <c r="Z9" s="500"/>
      <c r="AA9" s="500"/>
      <c r="AB9" s="500"/>
      <c r="AC9" s="501"/>
    </row>
    <row r="10" spans="1:29" ht="12" customHeight="1">
      <c r="A10" s="2" t="s">
        <v>2</v>
      </c>
      <c r="B10" s="2">
        <f t="shared" si="2"/>
        <v>5</v>
      </c>
      <c r="C10" s="40"/>
      <c r="D10" s="40"/>
      <c r="E10" s="40"/>
      <c r="F10" s="74">
        <f t="shared" si="1"/>
        <v>0</v>
      </c>
      <c r="G10" s="89" t="str">
        <f t="shared" si="0"/>
        <v/>
      </c>
      <c r="H10" s="354"/>
      <c r="I10" s="354"/>
      <c r="J10" s="74">
        <f t="shared" si="3"/>
        <v>0</v>
      </c>
      <c r="K10" s="120"/>
      <c r="L10" s="120"/>
      <c r="M10" s="167">
        <f t="shared" si="4"/>
        <v>0</v>
      </c>
      <c r="N10" s="120"/>
      <c r="O10" s="167">
        <f t="shared" si="5"/>
        <v>0</v>
      </c>
      <c r="P10" s="120"/>
      <c r="Q10" s="167">
        <f t="shared" si="6"/>
        <v>0</v>
      </c>
      <c r="R10" s="120"/>
      <c r="S10" s="167">
        <f t="shared" si="7"/>
        <v>0</v>
      </c>
      <c r="T10" s="120"/>
      <c r="U10" s="167">
        <f t="shared" si="8"/>
        <v>0</v>
      </c>
      <c r="V10" s="245"/>
      <c r="W10" s="500"/>
      <c r="X10" s="500"/>
      <c r="Y10" s="500"/>
      <c r="Z10" s="500"/>
      <c r="AA10" s="500"/>
      <c r="AB10" s="500"/>
      <c r="AC10" s="501"/>
    </row>
    <row r="11" spans="1:29" ht="12" customHeight="1">
      <c r="A11" s="2" t="s">
        <v>3</v>
      </c>
      <c r="B11" s="2">
        <f t="shared" si="2"/>
        <v>6</v>
      </c>
      <c r="C11" s="40"/>
      <c r="D11" s="40"/>
      <c r="E11" s="40"/>
      <c r="F11" s="74">
        <f t="shared" si="1"/>
        <v>0</v>
      </c>
      <c r="G11" s="89" t="str">
        <f t="shared" si="0"/>
        <v/>
      </c>
      <c r="H11" s="354"/>
      <c r="I11" s="354"/>
      <c r="J11" s="74">
        <f t="shared" si="3"/>
        <v>0</v>
      </c>
      <c r="K11" s="120"/>
      <c r="L11" s="120"/>
      <c r="M11" s="167">
        <f t="shared" si="4"/>
        <v>0</v>
      </c>
      <c r="N11" s="120"/>
      <c r="O11" s="167">
        <f t="shared" si="5"/>
        <v>0</v>
      </c>
      <c r="P11" s="120"/>
      <c r="Q11" s="167">
        <f t="shared" si="6"/>
        <v>0</v>
      </c>
      <c r="R11" s="120"/>
      <c r="S11" s="167">
        <f t="shared" si="7"/>
        <v>0</v>
      </c>
      <c r="T11" s="120"/>
      <c r="U11" s="167">
        <f t="shared" si="8"/>
        <v>0</v>
      </c>
      <c r="V11" s="245"/>
      <c r="W11" s="500"/>
      <c r="X11" s="500"/>
      <c r="Y11" s="500"/>
      <c r="Z11" s="500"/>
      <c r="AA11" s="500"/>
      <c r="AB11" s="500"/>
      <c r="AC11" s="501"/>
    </row>
    <row r="12" spans="1:29" ht="12" customHeight="1">
      <c r="A12" s="83" t="s">
        <v>4</v>
      </c>
      <c r="B12" s="83">
        <f t="shared" si="2"/>
        <v>7</v>
      </c>
      <c r="C12" s="40"/>
      <c r="D12" s="40"/>
      <c r="E12" s="40"/>
      <c r="F12" s="74">
        <f t="shared" si="1"/>
        <v>0</v>
      </c>
      <c r="G12" s="89" t="str">
        <f t="shared" si="0"/>
        <v/>
      </c>
      <c r="H12" s="354"/>
      <c r="I12" s="354"/>
      <c r="J12" s="74">
        <f t="shared" si="3"/>
        <v>0</v>
      </c>
      <c r="K12" s="120"/>
      <c r="L12" s="120"/>
      <c r="M12" s="167">
        <f t="shared" si="4"/>
        <v>0</v>
      </c>
      <c r="N12" s="120"/>
      <c r="O12" s="167">
        <f t="shared" si="5"/>
        <v>0</v>
      </c>
      <c r="P12" s="120"/>
      <c r="Q12" s="167">
        <f t="shared" si="6"/>
        <v>0</v>
      </c>
      <c r="R12" s="120"/>
      <c r="S12" s="167">
        <f t="shared" si="7"/>
        <v>0</v>
      </c>
      <c r="T12" s="120"/>
      <c r="U12" s="167">
        <f t="shared" si="8"/>
        <v>0</v>
      </c>
      <c r="V12" s="245"/>
      <c r="W12" s="500"/>
      <c r="X12" s="500"/>
      <c r="Y12" s="500"/>
      <c r="Z12" s="500"/>
      <c r="AA12" s="500"/>
      <c r="AB12" s="500"/>
      <c r="AC12" s="501"/>
    </row>
    <row r="13" spans="1:29" s="8" customFormat="1" ht="12" customHeight="1">
      <c r="A13" s="74" t="s">
        <v>5</v>
      </c>
      <c r="B13" s="74">
        <f t="shared" si="2"/>
        <v>8</v>
      </c>
      <c r="C13" s="40"/>
      <c r="D13" s="40"/>
      <c r="E13" s="40"/>
      <c r="F13" s="74">
        <f t="shared" si="1"/>
        <v>0</v>
      </c>
      <c r="G13" s="89" t="str">
        <f t="shared" si="0"/>
        <v/>
      </c>
      <c r="H13" s="354"/>
      <c r="I13" s="354"/>
      <c r="J13" s="74">
        <f t="shared" si="3"/>
        <v>0</v>
      </c>
      <c r="K13" s="120"/>
      <c r="L13" s="120"/>
      <c r="M13" s="167">
        <f t="shared" si="4"/>
        <v>0</v>
      </c>
      <c r="N13" s="120"/>
      <c r="O13" s="167">
        <f t="shared" si="5"/>
        <v>0</v>
      </c>
      <c r="P13" s="120"/>
      <c r="Q13" s="167">
        <f t="shared" si="6"/>
        <v>0</v>
      </c>
      <c r="R13" s="120"/>
      <c r="S13" s="167">
        <f t="shared" si="7"/>
        <v>0</v>
      </c>
      <c r="T13" s="120"/>
      <c r="U13" s="167">
        <f t="shared" si="8"/>
        <v>0</v>
      </c>
      <c r="V13" s="245"/>
      <c r="W13" s="500"/>
      <c r="X13" s="500"/>
      <c r="Y13" s="500"/>
      <c r="Z13" s="500"/>
      <c r="AA13" s="500"/>
      <c r="AB13" s="500"/>
      <c r="AC13" s="501"/>
    </row>
    <row r="14" spans="1:29" ht="12" customHeight="1">
      <c r="A14" s="479" t="s">
        <v>187</v>
      </c>
      <c r="B14" s="480"/>
      <c r="C14" s="13">
        <f>SUM(C7:C13)</f>
        <v>0</v>
      </c>
      <c r="D14" s="13">
        <f>SUM(D7:D13)+ROUNDDOWN(F14/60,0)</f>
        <v>0</v>
      </c>
      <c r="E14" s="13">
        <f>F14-60*ROUNDDOWN(F14/60,0)</f>
        <v>0</v>
      </c>
      <c r="F14" s="135">
        <f>SUM(F7:F13)</f>
        <v>0</v>
      </c>
      <c r="G14" s="52">
        <f>IF((D14*60+E14)=0,0,ROUND((C14*60)/(D14*60+E14),1))</f>
        <v>0</v>
      </c>
      <c r="H14" s="13">
        <f>SUM(H7:H13)+ROUNDDOWN(J14/60,0)</f>
        <v>0</v>
      </c>
      <c r="I14" s="13">
        <f>J14-60*ROUNDDOWN(J14/60,0)</f>
        <v>0</v>
      </c>
      <c r="J14" s="135">
        <f>SUM(J7:J13)</f>
        <v>0</v>
      </c>
      <c r="K14" s="27">
        <f>SUM(K7:K13)</f>
        <v>0</v>
      </c>
      <c r="L14" s="27">
        <f>IF(SUM(L7:L13)=0,0,ROUND(AVERAGE(L7:L13),0))</f>
        <v>0</v>
      </c>
      <c r="M14" s="168">
        <f>IF(M13=0,0,1)</f>
        <v>0</v>
      </c>
      <c r="N14" s="27">
        <f>IF(SUM(N7:N13)=0,0,ROUND(AVERAGE(N7:N13),0))</f>
        <v>0</v>
      </c>
      <c r="O14" s="168">
        <f>IF(O13=0,0,1)</f>
        <v>0</v>
      </c>
      <c r="P14" s="27">
        <f>IF(SUM(P7:P13)=0,0,ROUND(AVERAGE(P7:P13),0))</f>
        <v>0</v>
      </c>
      <c r="Q14" s="168">
        <f>IF(Q13=0,0,1)</f>
        <v>0</v>
      </c>
      <c r="R14" s="27">
        <f>IF(SUM(R7:R13)=0,0,ROUND(AVERAGE(R7:R13),0))</f>
        <v>0</v>
      </c>
      <c r="S14" s="168">
        <f>IF(S13=0,0,1)</f>
        <v>0</v>
      </c>
      <c r="T14" s="27">
        <f>IF(SUM(T7:T13)=0,0,ROUND(AVERAGE(T7:T13),0))</f>
        <v>0</v>
      </c>
      <c r="U14" s="168">
        <f>IF(U13=0,0,1)</f>
        <v>0</v>
      </c>
      <c r="V14" s="246"/>
      <c r="W14" s="490"/>
      <c r="X14" s="490"/>
      <c r="Y14" s="490"/>
      <c r="Z14" s="490"/>
      <c r="AA14" s="490"/>
      <c r="AB14" s="490"/>
      <c r="AC14" s="491"/>
    </row>
    <row r="15" spans="1:29" s="8" customFormat="1" ht="12" customHeight="1">
      <c r="A15" s="21" t="s">
        <v>6</v>
      </c>
      <c r="B15" s="22">
        <f>B13+1</f>
        <v>9</v>
      </c>
      <c r="C15" s="40"/>
      <c r="D15" s="40"/>
      <c r="E15" s="40"/>
      <c r="F15" s="74">
        <f t="shared" ref="F15:F21" si="9">E15</f>
        <v>0</v>
      </c>
      <c r="G15" s="89" t="str">
        <f t="shared" ref="G15:G21" si="10">IF((D15*60+F15)=0,"",ROUND((C15*60)/(D15*60+F15),1))</f>
        <v/>
      </c>
      <c r="H15" s="354"/>
      <c r="I15" s="354"/>
      <c r="J15" s="74">
        <f>I15</f>
        <v>0</v>
      </c>
      <c r="K15" s="120"/>
      <c r="L15" s="120"/>
      <c r="M15" s="167">
        <f>IF(L15="",0,1)</f>
        <v>0</v>
      </c>
      <c r="N15" s="120"/>
      <c r="O15" s="167">
        <f>IF(N15="",0,1)</f>
        <v>0</v>
      </c>
      <c r="P15" s="120"/>
      <c r="Q15" s="167">
        <f>IF(P15="",0,1)</f>
        <v>0</v>
      </c>
      <c r="R15" s="120"/>
      <c r="S15" s="167">
        <f>IF(R15="",0,1)</f>
        <v>0</v>
      </c>
      <c r="T15" s="120"/>
      <c r="U15" s="167">
        <f>IF(T15="",0,1)</f>
        <v>0</v>
      </c>
      <c r="V15" s="245"/>
      <c r="W15" s="500"/>
      <c r="X15" s="500"/>
      <c r="Y15" s="500"/>
      <c r="Z15" s="500"/>
      <c r="AA15" s="500"/>
      <c r="AB15" s="500"/>
      <c r="AC15" s="501"/>
    </row>
    <row r="16" spans="1:29" ht="12" customHeight="1">
      <c r="A16" s="21" t="s">
        <v>7</v>
      </c>
      <c r="B16" s="22">
        <f t="shared" ref="B16:B21" si="11">B15+1</f>
        <v>10</v>
      </c>
      <c r="C16" s="40"/>
      <c r="D16" s="40"/>
      <c r="E16" s="40"/>
      <c r="F16" s="74">
        <f t="shared" si="9"/>
        <v>0</v>
      </c>
      <c r="G16" s="89" t="str">
        <f t="shared" si="10"/>
        <v/>
      </c>
      <c r="H16" s="354"/>
      <c r="I16" s="354"/>
      <c r="J16" s="74">
        <f t="shared" ref="J16:J21" si="12">I16</f>
        <v>0</v>
      </c>
      <c r="K16" s="120"/>
      <c r="L16" s="120"/>
      <c r="M16" s="167">
        <f t="shared" ref="M16:M21" si="13">IF(L16="",M15,M15+1)</f>
        <v>0</v>
      </c>
      <c r="N16" s="120"/>
      <c r="O16" s="167">
        <f t="shared" ref="O16:O21" si="14">IF(N16="",O15,O15+1)</f>
        <v>0</v>
      </c>
      <c r="P16" s="120"/>
      <c r="Q16" s="167">
        <f t="shared" ref="Q16:Q21" si="15">IF(P16="",Q15,Q15+1)</f>
        <v>0</v>
      </c>
      <c r="R16" s="120"/>
      <c r="S16" s="167">
        <f t="shared" ref="S16:S21" si="16">IF(R16="",S15,S15+1)</f>
        <v>0</v>
      </c>
      <c r="T16" s="120"/>
      <c r="U16" s="167">
        <f t="shared" ref="U16:U21" si="17">IF(T16="",U15,U15+1)</f>
        <v>0</v>
      </c>
      <c r="V16" s="245"/>
      <c r="W16" s="500"/>
      <c r="X16" s="500"/>
      <c r="Y16" s="500"/>
      <c r="Z16" s="500"/>
      <c r="AA16" s="500"/>
      <c r="AB16" s="500"/>
      <c r="AC16" s="501"/>
    </row>
    <row r="17" spans="1:40" ht="12" customHeight="1">
      <c r="A17" s="21" t="s">
        <v>8</v>
      </c>
      <c r="B17" s="22">
        <f t="shared" si="11"/>
        <v>11</v>
      </c>
      <c r="C17" s="40"/>
      <c r="D17" s="40"/>
      <c r="E17" s="40"/>
      <c r="F17" s="74">
        <f t="shared" si="9"/>
        <v>0</v>
      </c>
      <c r="G17" s="89" t="str">
        <f t="shared" si="10"/>
        <v/>
      </c>
      <c r="H17" s="354"/>
      <c r="I17" s="354"/>
      <c r="J17" s="74">
        <f t="shared" si="12"/>
        <v>0</v>
      </c>
      <c r="K17" s="120"/>
      <c r="L17" s="120"/>
      <c r="M17" s="167">
        <f t="shared" si="13"/>
        <v>0</v>
      </c>
      <c r="N17" s="120"/>
      <c r="O17" s="167">
        <f t="shared" si="14"/>
        <v>0</v>
      </c>
      <c r="P17" s="120"/>
      <c r="Q17" s="167">
        <f t="shared" si="15"/>
        <v>0</v>
      </c>
      <c r="R17" s="120"/>
      <c r="S17" s="167">
        <f t="shared" si="16"/>
        <v>0</v>
      </c>
      <c r="T17" s="120"/>
      <c r="U17" s="167">
        <f t="shared" si="17"/>
        <v>0</v>
      </c>
      <c r="V17" s="245"/>
      <c r="W17" s="500"/>
      <c r="X17" s="500"/>
      <c r="Y17" s="500"/>
      <c r="Z17" s="500"/>
      <c r="AA17" s="500"/>
      <c r="AB17" s="500"/>
      <c r="AC17" s="501"/>
    </row>
    <row r="18" spans="1:40" ht="12" customHeight="1">
      <c r="A18" s="21" t="s">
        <v>2</v>
      </c>
      <c r="B18" s="22">
        <f t="shared" si="11"/>
        <v>12</v>
      </c>
      <c r="C18" s="40"/>
      <c r="D18" s="40"/>
      <c r="E18" s="40"/>
      <c r="F18" s="74">
        <f t="shared" si="9"/>
        <v>0</v>
      </c>
      <c r="G18" s="89" t="str">
        <f t="shared" si="10"/>
        <v/>
      </c>
      <c r="H18" s="354"/>
      <c r="I18" s="354"/>
      <c r="J18" s="74">
        <f t="shared" si="12"/>
        <v>0</v>
      </c>
      <c r="K18" s="120"/>
      <c r="L18" s="120"/>
      <c r="M18" s="167">
        <f t="shared" si="13"/>
        <v>0</v>
      </c>
      <c r="N18" s="120"/>
      <c r="O18" s="167">
        <f t="shared" si="14"/>
        <v>0</v>
      </c>
      <c r="P18" s="120"/>
      <c r="Q18" s="167">
        <f t="shared" si="15"/>
        <v>0</v>
      </c>
      <c r="R18" s="120"/>
      <c r="S18" s="167">
        <f t="shared" si="16"/>
        <v>0</v>
      </c>
      <c r="T18" s="120"/>
      <c r="U18" s="167">
        <f t="shared" si="17"/>
        <v>0</v>
      </c>
      <c r="V18" s="245"/>
      <c r="W18" s="500"/>
      <c r="X18" s="500"/>
      <c r="Y18" s="500"/>
      <c r="Z18" s="500"/>
      <c r="AA18" s="500"/>
      <c r="AB18" s="500"/>
      <c r="AC18" s="501"/>
    </row>
    <row r="19" spans="1:40" s="8" customFormat="1" ht="12" customHeight="1">
      <c r="A19" s="21" t="s">
        <v>3</v>
      </c>
      <c r="B19" s="22">
        <f t="shared" si="11"/>
        <v>13</v>
      </c>
      <c r="C19" s="40"/>
      <c r="D19" s="40"/>
      <c r="E19" s="40"/>
      <c r="F19" s="74">
        <f t="shared" si="9"/>
        <v>0</v>
      </c>
      <c r="G19" s="89" t="str">
        <f t="shared" si="10"/>
        <v/>
      </c>
      <c r="H19" s="354"/>
      <c r="I19" s="354"/>
      <c r="J19" s="74">
        <f t="shared" si="12"/>
        <v>0</v>
      </c>
      <c r="K19" s="120"/>
      <c r="L19" s="120"/>
      <c r="M19" s="167">
        <f t="shared" si="13"/>
        <v>0</v>
      </c>
      <c r="N19" s="120"/>
      <c r="O19" s="167">
        <f t="shared" si="14"/>
        <v>0</v>
      </c>
      <c r="P19" s="120"/>
      <c r="Q19" s="167">
        <f t="shared" si="15"/>
        <v>0</v>
      </c>
      <c r="R19" s="120"/>
      <c r="S19" s="167">
        <f t="shared" si="16"/>
        <v>0</v>
      </c>
      <c r="T19" s="120"/>
      <c r="U19" s="167">
        <f t="shared" si="17"/>
        <v>0</v>
      </c>
      <c r="V19" s="245"/>
      <c r="W19" s="500"/>
      <c r="X19" s="500"/>
      <c r="Y19" s="500"/>
      <c r="Z19" s="500"/>
      <c r="AA19" s="500"/>
      <c r="AB19" s="500"/>
      <c r="AC19" s="501"/>
    </row>
    <row r="20" spans="1:40" ht="12" customHeight="1">
      <c r="A20" s="21" t="s">
        <v>4</v>
      </c>
      <c r="B20" s="22">
        <f t="shared" si="11"/>
        <v>14</v>
      </c>
      <c r="C20" s="40"/>
      <c r="D20" s="40"/>
      <c r="E20" s="40"/>
      <c r="F20" s="74">
        <f t="shared" si="9"/>
        <v>0</v>
      </c>
      <c r="G20" s="89" t="str">
        <f t="shared" si="10"/>
        <v/>
      </c>
      <c r="H20" s="354"/>
      <c r="I20" s="354"/>
      <c r="J20" s="74">
        <f t="shared" si="12"/>
        <v>0</v>
      </c>
      <c r="K20" s="120"/>
      <c r="L20" s="120"/>
      <c r="M20" s="167">
        <f t="shared" si="13"/>
        <v>0</v>
      </c>
      <c r="N20" s="120"/>
      <c r="O20" s="167">
        <f t="shared" si="14"/>
        <v>0</v>
      </c>
      <c r="P20" s="120"/>
      <c r="Q20" s="167">
        <f t="shared" si="15"/>
        <v>0</v>
      </c>
      <c r="R20" s="120"/>
      <c r="S20" s="167">
        <f t="shared" si="16"/>
        <v>0</v>
      </c>
      <c r="T20" s="120"/>
      <c r="U20" s="167">
        <f t="shared" si="17"/>
        <v>0</v>
      </c>
      <c r="V20" s="245"/>
      <c r="W20" s="500"/>
      <c r="X20" s="500"/>
      <c r="Y20" s="500"/>
      <c r="Z20" s="500"/>
      <c r="AA20" s="500"/>
      <c r="AB20" s="500"/>
      <c r="AC20" s="501"/>
    </row>
    <row r="21" spans="1:40" ht="12" customHeight="1">
      <c r="A21" s="117" t="s">
        <v>5</v>
      </c>
      <c r="B21" s="118">
        <f t="shared" si="11"/>
        <v>15</v>
      </c>
      <c r="C21" s="40"/>
      <c r="D21" s="40"/>
      <c r="E21" s="40"/>
      <c r="F21" s="74">
        <f t="shared" si="9"/>
        <v>0</v>
      </c>
      <c r="G21" s="89" t="str">
        <f t="shared" si="10"/>
        <v/>
      </c>
      <c r="H21" s="354"/>
      <c r="I21" s="354"/>
      <c r="J21" s="74">
        <f t="shared" si="12"/>
        <v>0</v>
      </c>
      <c r="K21" s="120"/>
      <c r="L21" s="120"/>
      <c r="M21" s="167">
        <f t="shared" si="13"/>
        <v>0</v>
      </c>
      <c r="N21" s="120"/>
      <c r="O21" s="167">
        <f t="shared" si="14"/>
        <v>0</v>
      </c>
      <c r="P21" s="120"/>
      <c r="Q21" s="167">
        <f t="shared" si="15"/>
        <v>0</v>
      </c>
      <c r="R21" s="120"/>
      <c r="S21" s="167">
        <f t="shared" si="16"/>
        <v>0</v>
      </c>
      <c r="T21" s="120"/>
      <c r="U21" s="167">
        <f t="shared" si="17"/>
        <v>0</v>
      </c>
      <c r="V21" s="245"/>
      <c r="W21" s="500"/>
      <c r="X21" s="500"/>
      <c r="Y21" s="500"/>
      <c r="Z21" s="500"/>
      <c r="AA21" s="500"/>
      <c r="AB21" s="500"/>
      <c r="AC21" s="501"/>
    </row>
    <row r="22" spans="1:40" ht="12" customHeight="1">
      <c r="A22" s="479" t="s">
        <v>85</v>
      </c>
      <c r="B22" s="480"/>
      <c r="C22" s="13">
        <f>SUM(C15:C21)</f>
        <v>0</v>
      </c>
      <c r="D22" s="13">
        <f>SUM(D15:D21)+ROUNDDOWN(F22/60,0)</f>
        <v>0</v>
      </c>
      <c r="E22" s="13">
        <f>F22-60*ROUNDDOWN(F22/60,0)</f>
        <v>0</v>
      </c>
      <c r="F22" s="135">
        <f>SUM(F15:F21)</f>
        <v>0</v>
      </c>
      <c r="G22" s="52">
        <f>IF((D22*60+E22)=0,0,ROUND((C22*60)/(D22*60+E22),1))</f>
        <v>0</v>
      </c>
      <c r="H22" s="13">
        <f>SUM(H15:H21)+ROUNDDOWN(J22/60,0)</f>
        <v>0</v>
      </c>
      <c r="I22" s="13">
        <f>J22-60*ROUNDDOWN(J22/60,0)</f>
        <v>0</v>
      </c>
      <c r="J22" s="135">
        <f>SUM(J15:J21)</f>
        <v>0</v>
      </c>
      <c r="K22" s="27">
        <f>SUM(K15:K21)</f>
        <v>0</v>
      </c>
      <c r="L22" s="27">
        <f>IF(SUM(L15:L21)=0,0,ROUND(AVERAGE(L15:L21),0))</f>
        <v>0</v>
      </c>
      <c r="M22" s="168">
        <f>IF(M21=0,0,1)</f>
        <v>0</v>
      </c>
      <c r="N22" s="27">
        <f>IF(SUM(N15:N21)=0,0,ROUND(AVERAGE(N15:N21),0))</f>
        <v>0</v>
      </c>
      <c r="O22" s="168">
        <f>IF(O21=0,0,1)</f>
        <v>0</v>
      </c>
      <c r="P22" s="27">
        <f>IF(SUM(P15:P21)=0,0,ROUND(AVERAGE(P15:P21),0))</f>
        <v>0</v>
      </c>
      <c r="Q22" s="168">
        <f>IF(Q21=0,0,1)</f>
        <v>0</v>
      </c>
      <c r="R22" s="27">
        <f>IF(SUM(R15:R21)=0,0,ROUND(AVERAGE(R15:R21),0))</f>
        <v>0</v>
      </c>
      <c r="S22" s="168">
        <f>IF(S21=0,0,1)</f>
        <v>0</v>
      </c>
      <c r="T22" s="27">
        <f>IF(SUM(T15:T21)=0,0,ROUND(AVERAGE(T15:T21),0))</f>
        <v>0</v>
      </c>
      <c r="U22" s="168">
        <f>IF(U21=0,0,1)</f>
        <v>0</v>
      </c>
      <c r="V22" s="246"/>
      <c r="W22" s="490"/>
      <c r="X22" s="490"/>
      <c r="Y22" s="490"/>
      <c r="Z22" s="490"/>
      <c r="AA22" s="490"/>
      <c r="AB22" s="490"/>
      <c r="AC22" s="491"/>
    </row>
    <row r="23" spans="1:40" ht="12" customHeight="1">
      <c r="A23" s="22" t="s">
        <v>6</v>
      </c>
      <c r="B23" s="22">
        <f>B21+1</f>
        <v>16</v>
      </c>
      <c r="C23" s="40"/>
      <c r="D23" s="40"/>
      <c r="E23" s="40"/>
      <c r="F23" s="74">
        <f t="shared" ref="F23:F40" si="18">E23</f>
        <v>0</v>
      </c>
      <c r="G23" s="89" t="str">
        <f t="shared" ref="G23:G40" si="19">IF((D23*60+F23)=0,"",ROUND((C23*60)/(D23*60+F23),1))</f>
        <v/>
      </c>
      <c r="H23" s="354"/>
      <c r="I23" s="354"/>
      <c r="J23" s="74">
        <f>I23</f>
        <v>0</v>
      </c>
      <c r="K23" s="120"/>
      <c r="L23" s="120"/>
      <c r="M23" s="167">
        <f>IF(L23="",0,1)</f>
        <v>0</v>
      </c>
      <c r="N23" s="120"/>
      <c r="O23" s="167">
        <f>IF(N23="",0,1)</f>
        <v>0</v>
      </c>
      <c r="P23" s="120"/>
      <c r="Q23" s="167">
        <f>IF(P23="",0,1)</f>
        <v>0</v>
      </c>
      <c r="R23" s="120"/>
      <c r="S23" s="167">
        <f>IF(R23="",0,1)</f>
        <v>0</v>
      </c>
      <c r="T23" s="120"/>
      <c r="U23" s="167">
        <f>IF(T23="",0,1)</f>
        <v>0</v>
      </c>
      <c r="V23" s="245"/>
      <c r="W23" s="500"/>
      <c r="X23" s="500"/>
      <c r="Y23" s="500"/>
      <c r="Z23" s="500"/>
      <c r="AA23" s="500"/>
      <c r="AB23" s="500"/>
      <c r="AC23" s="501"/>
    </row>
    <row r="24" spans="1:40" ht="12" customHeight="1">
      <c r="A24" s="22" t="s">
        <v>7</v>
      </c>
      <c r="B24" s="22">
        <f t="shared" ref="B24:B29" si="20">B23+1</f>
        <v>17</v>
      </c>
      <c r="C24" s="40"/>
      <c r="D24" s="40"/>
      <c r="E24" s="40"/>
      <c r="F24" s="74">
        <f t="shared" si="18"/>
        <v>0</v>
      </c>
      <c r="G24" s="89" t="str">
        <f t="shared" si="19"/>
        <v/>
      </c>
      <c r="H24" s="354"/>
      <c r="I24" s="354"/>
      <c r="J24" s="74">
        <f t="shared" ref="J24:J29" si="21">I24</f>
        <v>0</v>
      </c>
      <c r="K24" s="120"/>
      <c r="L24" s="120"/>
      <c r="M24" s="167">
        <f t="shared" ref="M24:M29" si="22">IF(L24="",M23,M23+1)</f>
        <v>0</v>
      </c>
      <c r="N24" s="120"/>
      <c r="O24" s="167">
        <f t="shared" ref="O24:O29" si="23">IF(N24="",O23,O23+1)</f>
        <v>0</v>
      </c>
      <c r="P24" s="120"/>
      <c r="Q24" s="167">
        <f t="shared" ref="Q24:Q29" si="24">IF(P24="",Q23,Q23+1)</f>
        <v>0</v>
      </c>
      <c r="R24" s="120"/>
      <c r="S24" s="167">
        <f t="shared" ref="S24:S29" si="25">IF(R24="",S23,S23+1)</f>
        <v>0</v>
      </c>
      <c r="T24" s="120"/>
      <c r="U24" s="167">
        <f t="shared" ref="U24:U29" si="26">IF(T24="",U23,U23+1)</f>
        <v>0</v>
      </c>
      <c r="V24" s="245"/>
      <c r="W24" s="500"/>
      <c r="X24" s="500"/>
      <c r="Y24" s="500"/>
      <c r="Z24" s="500"/>
      <c r="AA24" s="500"/>
      <c r="AB24" s="500"/>
      <c r="AC24" s="501"/>
    </row>
    <row r="25" spans="1:40" ht="12" customHeight="1">
      <c r="A25" s="22" t="s">
        <v>8</v>
      </c>
      <c r="B25" s="22">
        <f t="shared" si="20"/>
        <v>18</v>
      </c>
      <c r="C25" s="40"/>
      <c r="D25" s="40"/>
      <c r="E25" s="40"/>
      <c r="F25" s="74">
        <f t="shared" si="18"/>
        <v>0</v>
      </c>
      <c r="G25" s="89" t="str">
        <f t="shared" si="19"/>
        <v/>
      </c>
      <c r="H25" s="354"/>
      <c r="I25" s="354"/>
      <c r="J25" s="74">
        <f t="shared" si="21"/>
        <v>0</v>
      </c>
      <c r="K25" s="120"/>
      <c r="L25" s="120"/>
      <c r="M25" s="167">
        <f t="shared" si="22"/>
        <v>0</v>
      </c>
      <c r="N25" s="120"/>
      <c r="O25" s="167">
        <f t="shared" si="23"/>
        <v>0</v>
      </c>
      <c r="P25" s="120"/>
      <c r="Q25" s="167">
        <f t="shared" si="24"/>
        <v>0</v>
      </c>
      <c r="R25" s="120"/>
      <c r="S25" s="167">
        <f t="shared" si="25"/>
        <v>0</v>
      </c>
      <c r="T25" s="120"/>
      <c r="U25" s="167">
        <f t="shared" si="26"/>
        <v>0</v>
      </c>
      <c r="V25" s="245"/>
      <c r="W25" s="500"/>
      <c r="X25" s="500"/>
      <c r="Y25" s="500"/>
      <c r="Z25" s="500"/>
      <c r="AA25" s="500"/>
      <c r="AB25" s="500"/>
      <c r="AC25" s="501"/>
    </row>
    <row r="26" spans="1:40" ht="12" customHeight="1">
      <c r="A26" s="22" t="s">
        <v>2</v>
      </c>
      <c r="B26" s="22">
        <f t="shared" si="20"/>
        <v>19</v>
      </c>
      <c r="C26" s="40"/>
      <c r="D26" s="40"/>
      <c r="E26" s="40"/>
      <c r="F26" s="74">
        <f t="shared" si="18"/>
        <v>0</v>
      </c>
      <c r="G26" s="89" t="str">
        <f t="shared" si="19"/>
        <v/>
      </c>
      <c r="H26" s="354"/>
      <c r="I26" s="354"/>
      <c r="J26" s="74">
        <f t="shared" si="21"/>
        <v>0</v>
      </c>
      <c r="K26" s="120"/>
      <c r="L26" s="120"/>
      <c r="M26" s="167">
        <f t="shared" si="22"/>
        <v>0</v>
      </c>
      <c r="N26" s="120"/>
      <c r="O26" s="167">
        <f t="shared" si="23"/>
        <v>0</v>
      </c>
      <c r="P26" s="120"/>
      <c r="Q26" s="167">
        <f t="shared" si="24"/>
        <v>0</v>
      </c>
      <c r="R26" s="120"/>
      <c r="S26" s="167">
        <f t="shared" si="25"/>
        <v>0</v>
      </c>
      <c r="T26" s="120"/>
      <c r="U26" s="167">
        <f t="shared" si="26"/>
        <v>0</v>
      </c>
      <c r="V26" s="245"/>
      <c r="W26" s="500"/>
      <c r="X26" s="500"/>
      <c r="Y26" s="500"/>
      <c r="Z26" s="500"/>
      <c r="AA26" s="500"/>
      <c r="AB26" s="500"/>
      <c r="AC26" s="501"/>
    </row>
    <row r="27" spans="1:40" ht="12" customHeight="1">
      <c r="A27" s="22" t="s">
        <v>3</v>
      </c>
      <c r="B27" s="22">
        <f t="shared" si="20"/>
        <v>20</v>
      </c>
      <c r="C27" s="40"/>
      <c r="D27" s="40"/>
      <c r="E27" s="40"/>
      <c r="F27" s="74">
        <f t="shared" si="18"/>
        <v>0</v>
      </c>
      <c r="G27" s="89" t="str">
        <f t="shared" si="19"/>
        <v/>
      </c>
      <c r="H27" s="354"/>
      <c r="I27" s="354"/>
      <c r="J27" s="74">
        <f t="shared" si="21"/>
        <v>0</v>
      </c>
      <c r="K27" s="120"/>
      <c r="L27" s="120"/>
      <c r="M27" s="167">
        <f t="shared" si="22"/>
        <v>0</v>
      </c>
      <c r="N27" s="120"/>
      <c r="O27" s="167">
        <f t="shared" si="23"/>
        <v>0</v>
      </c>
      <c r="P27" s="120"/>
      <c r="Q27" s="167">
        <f t="shared" si="24"/>
        <v>0</v>
      </c>
      <c r="R27" s="120"/>
      <c r="S27" s="167">
        <f t="shared" si="25"/>
        <v>0</v>
      </c>
      <c r="T27" s="120"/>
      <c r="U27" s="167">
        <f t="shared" si="26"/>
        <v>0</v>
      </c>
      <c r="V27" s="245"/>
      <c r="W27" s="500"/>
      <c r="X27" s="500"/>
      <c r="Y27" s="500"/>
      <c r="Z27" s="500"/>
      <c r="AA27" s="500"/>
      <c r="AB27" s="500"/>
      <c r="AC27" s="501"/>
    </row>
    <row r="28" spans="1:40" ht="12" customHeight="1">
      <c r="A28" s="22" t="s">
        <v>4</v>
      </c>
      <c r="B28" s="22">
        <f t="shared" si="20"/>
        <v>21</v>
      </c>
      <c r="C28" s="40"/>
      <c r="D28" s="40"/>
      <c r="E28" s="40"/>
      <c r="F28" s="74">
        <f t="shared" si="18"/>
        <v>0</v>
      </c>
      <c r="G28" s="89" t="str">
        <f t="shared" si="19"/>
        <v/>
      </c>
      <c r="H28" s="354"/>
      <c r="I28" s="354"/>
      <c r="J28" s="74">
        <f t="shared" si="21"/>
        <v>0</v>
      </c>
      <c r="K28" s="120"/>
      <c r="L28" s="120"/>
      <c r="M28" s="167">
        <f t="shared" si="22"/>
        <v>0</v>
      </c>
      <c r="N28" s="120"/>
      <c r="O28" s="167">
        <f t="shared" si="23"/>
        <v>0</v>
      </c>
      <c r="P28" s="120"/>
      <c r="Q28" s="167">
        <f t="shared" si="24"/>
        <v>0</v>
      </c>
      <c r="R28" s="120"/>
      <c r="S28" s="167">
        <f t="shared" si="25"/>
        <v>0</v>
      </c>
      <c r="T28" s="120"/>
      <c r="U28" s="167">
        <f t="shared" si="26"/>
        <v>0</v>
      </c>
      <c r="V28" s="245"/>
      <c r="W28" s="503" t="s">
        <v>248</v>
      </c>
      <c r="X28" s="503"/>
      <c r="Y28" s="503"/>
      <c r="Z28" s="503"/>
      <c r="AA28" s="503"/>
      <c r="AB28" s="503"/>
      <c r="AC28" s="504"/>
    </row>
    <row r="29" spans="1:40" ht="12" customHeight="1">
      <c r="A29" s="118" t="s">
        <v>5</v>
      </c>
      <c r="B29" s="118">
        <f t="shared" si="20"/>
        <v>22</v>
      </c>
      <c r="C29" s="40"/>
      <c r="D29" s="40"/>
      <c r="E29" s="40"/>
      <c r="F29" s="74">
        <f t="shared" si="18"/>
        <v>0</v>
      </c>
      <c r="G29" s="89" t="str">
        <f t="shared" si="19"/>
        <v/>
      </c>
      <c r="H29" s="354"/>
      <c r="I29" s="354"/>
      <c r="J29" s="74">
        <f t="shared" si="21"/>
        <v>0</v>
      </c>
      <c r="K29" s="120"/>
      <c r="L29" s="120"/>
      <c r="M29" s="167">
        <f t="shared" si="22"/>
        <v>0</v>
      </c>
      <c r="N29" s="120"/>
      <c r="O29" s="167">
        <f t="shared" si="23"/>
        <v>0</v>
      </c>
      <c r="P29" s="120"/>
      <c r="Q29" s="167">
        <f t="shared" si="24"/>
        <v>0</v>
      </c>
      <c r="R29" s="120"/>
      <c r="S29" s="167">
        <f t="shared" si="25"/>
        <v>0</v>
      </c>
      <c r="T29" s="120"/>
      <c r="U29" s="167">
        <f t="shared" si="26"/>
        <v>0</v>
      </c>
      <c r="V29" s="245"/>
      <c r="W29" s="487"/>
      <c r="X29" s="487"/>
      <c r="Y29" s="487"/>
      <c r="Z29" s="487"/>
      <c r="AA29" s="487"/>
      <c r="AB29" s="487"/>
      <c r="AC29" s="488"/>
    </row>
    <row r="30" spans="1:40" ht="12" customHeight="1">
      <c r="A30" s="479" t="s">
        <v>86</v>
      </c>
      <c r="B30" s="480"/>
      <c r="C30" s="13">
        <f>SUM(C23:C29)</f>
        <v>0</v>
      </c>
      <c r="D30" s="13">
        <f>SUM(D23:D29)+ROUNDDOWN(F30/60,0)</f>
        <v>0</v>
      </c>
      <c r="E30" s="13">
        <f>F30-60*ROUNDDOWN(F30/60,0)</f>
        <v>0</v>
      </c>
      <c r="F30" s="135">
        <f>SUM(F23:F29)</f>
        <v>0</v>
      </c>
      <c r="G30" s="52">
        <f>IF((D30*60+E30)=0,0,ROUND((C30*60)/(D30*60+E30),1))</f>
        <v>0</v>
      </c>
      <c r="H30" s="13">
        <f>SUM(H23:H29)+ROUNDDOWN(J30/60,0)</f>
        <v>0</v>
      </c>
      <c r="I30" s="13">
        <f>J30-60*ROUNDDOWN(J30/60,0)</f>
        <v>0</v>
      </c>
      <c r="J30" s="135">
        <f>SUM(J23:J29)</f>
        <v>0</v>
      </c>
      <c r="K30" s="27">
        <f>SUM(K23:K29)</f>
        <v>0</v>
      </c>
      <c r="L30" s="27">
        <f>IF(SUM(L23:L29)=0,0,ROUND(AVERAGE(L23:L29),0))</f>
        <v>0</v>
      </c>
      <c r="M30" s="168">
        <f>IF(M29=0,0,1)</f>
        <v>0</v>
      </c>
      <c r="N30" s="27">
        <f>IF(SUM(N23:N29)=0,0,ROUND(AVERAGE(N23:N29),0))</f>
        <v>0</v>
      </c>
      <c r="O30" s="168">
        <f>IF(O29=0,0,1)</f>
        <v>0</v>
      </c>
      <c r="P30" s="27">
        <f>IF(SUM(P23:P29)=0,0,ROUND(AVERAGE(P23:P29),0))</f>
        <v>0</v>
      </c>
      <c r="Q30" s="168">
        <f>IF(Q29=0,0,1)</f>
        <v>0</v>
      </c>
      <c r="R30" s="27">
        <f>IF(SUM(R23:R29)=0,0,ROUND(AVERAGE(R23:R29),0))</f>
        <v>0</v>
      </c>
      <c r="S30" s="168">
        <f>IF(S29=0,0,1)</f>
        <v>0</v>
      </c>
      <c r="T30" s="27">
        <f>IF(SUM(T23:T29)=0,0,ROUND(AVERAGE(T23:T29),0))</f>
        <v>0</v>
      </c>
      <c r="U30" s="168">
        <f>IF(U29=0,0,1)</f>
        <v>0</v>
      </c>
      <c r="V30" s="246"/>
      <c r="W30" s="490"/>
      <c r="X30" s="490"/>
      <c r="Y30" s="490"/>
      <c r="Z30" s="490"/>
      <c r="AA30" s="490"/>
      <c r="AB30" s="490"/>
      <c r="AC30" s="491"/>
    </row>
    <row r="31" spans="1:40" s="78" customFormat="1" ht="12" customHeight="1">
      <c r="A31" s="85" t="s">
        <v>100</v>
      </c>
      <c r="B31" s="84">
        <f>B29+1</f>
        <v>23</v>
      </c>
      <c r="C31" s="40"/>
      <c r="D31" s="40"/>
      <c r="E31" s="40"/>
      <c r="F31" s="74">
        <f t="shared" si="18"/>
        <v>0</v>
      </c>
      <c r="G31" s="89" t="str">
        <f t="shared" si="19"/>
        <v/>
      </c>
      <c r="H31" s="354"/>
      <c r="I31" s="354"/>
      <c r="J31" s="74">
        <f>I31</f>
        <v>0</v>
      </c>
      <c r="K31" s="120"/>
      <c r="L31" s="120"/>
      <c r="M31" s="167">
        <f>IF(L31="",0,1)</f>
        <v>0</v>
      </c>
      <c r="N31" s="120"/>
      <c r="O31" s="167">
        <f>IF(N31="",0,1)</f>
        <v>0</v>
      </c>
      <c r="P31" s="120"/>
      <c r="Q31" s="167">
        <f>IF(P31="",0,1)</f>
        <v>0</v>
      </c>
      <c r="R31" s="120"/>
      <c r="S31" s="167">
        <f>IF(R31="",0,1)</f>
        <v>0</v>
      </c>
      <c r="T31" s="120"/>
      <c r="U31" s="167">
        <f>IF(T31="",0,1)</f>
        <v>0</v>
      </c>
      <c r="V31" s="248"/>
      <c r="W31" s="487"/>
      <c r="X31" s="487"/>
      <c r="Y31" s="487"/>
      <c r="Z31" s="487"/>
      <c r="AA31" s="487"/>
      <c r="AB31" s="487"/>
      <c r="AC31" s="488"/>
      <c r="AD31"/>
      <c r="AE31"/>
      <c r="AF31"/>
      <c r="AG31"/>
      <c r="AH31"/>
      <c r="AI31"/>
      <c r="AJ31"/>
      <c r="AK31"/>
      <c r="AL31"/>
      <c r="AM31"/>
      <c r="AN31"/>
    </row>
    <row r="32" spans="1:40" s="78" customFormat="1" ht="12" customHeight="1">
      <c r="A32" s="85" t="s">
        <v>103</v>
      </c>
      <c r="B32" s="84">
        <f t="shared" ref="B32:B37" si="27">B31+1</f>
        <v>24</v>
      </c>
      <c r="C32" s="40"/>
      <c r="D32" s="40"/>
      <c r="E32" s="40"/>
      <c r="F32" s="74">
        <f t="shared" si="18"/>
        <v>0</v>
      </c>
      <c r="G32" s="89" t="str">
        <f t="shared" si="19"/>
        <v/>
      </c>
      <c r="H32" s="354"/>
      <c r="I32" s="354"/>
      <c r="J32" s="74">
        <f t="shared" ref="J32:J37" si="28">I32</f>
        <v>0</v>
      </c>
      <c r="K32" s="120"/>
      <c r="L32" s="120"/>
      <c r="M32" s="167">
        <f t="shared" ref="M32:M37" si="29">IF(L32="",M31,M31+1)</f>
        <v>0</v>
      </c>
      <c r="N32" s="120"/>
      <c r="O32" s="167">
        <f t="shared" ref="O32:O37" si="30">IF(N32="",O31,O31+1)</f>
        <v>0</v>
      </c>
      <c r="P32" s="120"/>
      <c r="Q32" s="167">
        <f t="shared" ref="Q32:Q37" si="31">IF(P32="",Q31,Q31+1)</f>
        <v>0</v>
      </c>
      <c r="R32" s="120"/>
      <c r="S32" s="167">
        <f t="shared" ref="S32:S37" si="32">IF(R32="",S31,S31+1)</f>
        <v>0</v>
      </c>
      <c r="T32" s="120"/>
      <c r="U32" s="167">
        <f t="shared" ref="U32:U37" si="33">IF(T32="",U31,U31+1)</f>
        <v>0</v>
      </c>
      <c r="V32" s="248"/>
      <c r="W32" s="487"/>
      <c r="X32" s="487"/>
      <c r="Y32" s="487"/>
      <c r="Z32" s="487"/>
      <c r="AA32" s="487"/>
      <c r="AB32" s="487"/>
      <c r="AC32" s="488"/>
      <c r="AD32"/>
      <c r="AE32"/>
      <c r="AF32"/>
      <c r="AG32"/>
      <c r="AH32"/>
      <c r="AI32"/>
      <c r="AJ32"/>
      <c r="AK32"/>
      <c r="AL32"/>
      <c r="AM32"/>
      <c r="AN32"/>
    </row>
    <row r="33" spans="1:40" s="78" customFormat="1" ht="12" customHeight="1">
      <c r="A33" s="85" t="s">
        <v>104</v>
      </c>
      <c r="B33" s="84">
        <f t="shared" si="27"/>
        <v>25</v>
      </c>
      <c r="C33" s="40"/>
      <c r="D33" s="40"/>
      <c r="E33" s="40"/>
      <c r="F33" s="74">
        <f t="shared" si="18"/>
        <v>0</v>
      </c>
      <c r="G33" s="89" t="str">
        <f t="shared" si="19"/>
        <v/>
      </c>
      <c r="H33" s="354"/>
      <c r="I33" s="354"/>
      <c r="J33" s="74">
        <f t="shared" si="28"/>
        <v>0</v>
      </c>
      <c r="K33" s="120"/>
      <c r="L33" s="120"/>
      <c r="M33" s="167">
        <f t="shared" si="29"/>
        <v>0</v>
      </c>
      <c r="N33" s="120"/>
      <c r="O33" s="167">
        <f t="shared" si="30"/>
        <v>0</v>
      </c>
      <c r="P33" s="120"/>
      <c r="Q33" s="167">
        <f t="shared" si="31"/>
        <v>0</v>
      </c>
      <c r="R33" s="120"/>
      <c r="S33" s="167">
        <f t="shared" si="32"/>
        <v>0</v>
      </c>
      <c r="T33" s="120"/>
      <c r="U33" s="167">
        <f t="shared" si="33"/>
        <v>0</v>
      </c>
      <c r="V33" s="248"/>
      <c r="W33" s="487"/>
      <c r="X33" s="487"/>
      <c r="Y33" s="487"/>
      <c r="Z33" s="487"/>
      <c r="AA33" s="487"/>
      <c r="AB33" s="487"/>
      <c r="AC33" s="488"/>
      <c r="AD33"/>
      <c r="AE33"/>
      <c r="AF33"/>
      <c r="AG33"/>
      <c r="AH33"/>
      <c r="AI33"/>
      <c r="AJ33"/>
      <c r="AK33"/>
      <c r="AL33"/>
      <c r="AM33"/>
      <c r="AN33"/>
    </row>
    <row r="34" spans="1:40" s="78" customFormat="1" ht="12" customHeight="1">
      <c r="A34" s="85" t="s">
        <v>101</v>
      </c>
      <c r="B34" s="84">
        <f t="shared" si="27"/>
        <v>26</v>
      </c>
      <c r="C34" s="40"/>
      <c r="D34" s="40"/>
      <c r="E34" s="40"/>
      <c r="F34" s="74">
        <f t="shared" si="18"/>
        <v>0</v>
      </c>
      <c r="G34" s="89" t="str">
        <f t="shared" si="19"/>
        <v/>
      </c>
      <c r="H34" s="354"/>
      <c r="I34" s="354"/>
      <c r="J34" s="74">
        <f t="shared" si="28"/>
        <v>0</v>
      </c>
      <c r="K34" s="120"/>
      <c r="L34" s="120"/>
      <c r="M34" s="167">
        <f t="shared" si="29"/>
        <v>0</v>
      </c>
      <c r="N34" s="120"/>
      <c r="O34" s="167">
        <f t="shared" si="30"/>
        <v>0</v>
      </c>
      <c r="P34" s="120"/>
      <c r="Q34" s="167">
        <f t="shared" si="31"/>
        <v>0</v>
      </c>
      <c r="R34" s="120"/>
      <c r="S34" s="167">
        <f t="shared" si="32"/>
        <v>0</v>
      </c>
      <c r="T34" s="120"/>
      <c r="U34" s="167">
        <f t="shared" si="33"/>
        <v>0</v>
      </c>
      <c r="V34" s="248"/>
      <c r="W34" s="487"/>
      <c r="X34" s="487"/>
      <c r="Y34" s="487"/>
      <c r="Z34" s="487"/>
      <c r="AA34" s="487"/>
      <c r="AB34" s="487"/>
      <c r="AC34" s="488"/>
      <c r="AD34"/>
      <c r="AE34"/>
      <c r="AF34"/>
      <c r="AG34"/>
      <c r="AH34"/>
      <c r="AI34"/>
      <c r="AJ34"/>
      <c r="AK34"/>
      <c r="AL34"/>
      <c r="AM34"/>
      <c r="AN34"/>
    </row>
    <row r="35" spans="1:40" s="78" customFormat="1" ht="12" customHeight="1">
      <c r="A35" s="235" t="s">
        <v>3</v>
      </c>
      <c r="B35" s="84">
        <f t="shared" si="27"/>
        <v>27</v>
      </c>
      <c r="C35" s="40"/>
      <c r="D35" s="40"/>
      <c r="E35" s="40"/>
      <c r="F35" s="74">
        <f t="shared" si="18"/>
        <v>0</v>
      </c>
      <c r="G35" s="89" t="str">
        <f t="shared" si="19"/>
        <v/>
      </c>
      <c r="H35" s="354"/>
      <c r="I35" s="354"/>
      <c r="J35" s="74">
        <f t="shared" si="28"/>
        <v>0</v>
      </c>
      <c r="K35" s="120"/>
      <c r="L35" s="120"/>
      <c r="M35" s="167">
        <f t="shared" si="29"/>
        <v>0</v>
      </c>
      <c r="N35" s="120"/>
      <c r="O35" s="167">
        <f t="shared" si="30"/>
        <v>0</v>
      </c>
      <c r="P35" s="120"/>
      <c r="Q35" s="167">
        <f t="shared" si="31"/>
        <v>0</v>
      </c>
      <c r="R35" s="120"/>
      <c r="S35" s="167">
        <f t="shared" si="32"/>
        <v>0</v>
      </c>
      <c r="T35" s="120"/>
      <c r="U35" s="167">
        <f t="shared" si="33"/>
        <v>0</v>
      </c>
      <c r="V35" s="248"/>
      <c r="W35" s="487"/>
      <c r="X35" s="487"/>
      <c r="Y35" s="487"/>
      <c r="Z35" s="487"/>
      <c r="AA35" s="487"/>
      <c r="AB35" s="487"/>
      <c r="AC35" s="488"/>
      <c r="AD35"/>
      <c r="AE35"/>
      <c r="AF35"/>
      <c r="AG35"/>
      <c r="AH35"/>
      <c r="AI35"/>
      <c r="AJ35"/>
      <c r="AK35"/>
      <c r="AL35"/>
      <c r="AM35"/>
      <c r="AN35"/>
    </row>
    <row r="36" spans="1:40" s="78" customFormat="1" ht="12" customHeight="1">
      <c r="A36" s="244" t="s">
        <v>4</v>
      </c>
      <c r="B36" s="300">
        <f t="shared" si="27"/>
        <v>28</v>
      </c>
      <c r="C36" s="40"/>
      <c r="D36" s="40"/>
      <c r="E36" s="40"/>
      <c r="F36" s="74">
        <f t="shared" si="18"/>
        <v>0</v>
      </c>
      <c r="G36" s="89" t="str">
        <f t="shared" si="19"/>
        <v/>
      </c>
      <c r="H36" s="354"/>
      <c r="I36" s="354"/>
      <c r="J36" s="74">
        <f t="shared" si="28"/>
        <v>0</v>
      </c>
      <c r="K36" s="120"/>
      <c r="L36" s="120"/>
      <c r="M36" s="167">
        <f t="shared" si="29"/>
        <v>0</v>
      </c>
      <c r="N36" s="120"/>
      <c r="O36" s="167">
        <f t="shared" si="30"/>
        <v>0</v>
      </c>
      <c r="P36" s="120"/>
      <c r="Q36" s="167">
        <f t="shared" si="31"/>
        <v>0</v>
      </c>
      <c r="R36" s="120"/>
      <c r="S36" s="167">
        <f t="shared" si="32"/>
        <v>0</v>
      </c>
      <c r="T36" s="120"/>
      <c r="U36" s="167">
        <f t="shared" si="33"/>
        <v>0</v>
      </c>
      <c r="V36" s="248"/>
      <c r="W36" s="487"/>
      <c r="X36" s="487"/>
      <c r="Y36" s="487"/>
      <c r="Z36" s="487"/>
      <c r="AA36" s="487"/>
      <c r="AB36" s="487"/>
      <c r="AC36" s="488"/>
      <c r="AD36"/>
      <c r="AE36"/>
      <c r="AF36"/>
      <c r="AG36"/>
      <c r="AH36"/>
      <c r="AI36"/>
      <c r="AJ36"/>
      <c r="AK36"/>
      <c r="AL36"/>
      <c r="AM36"/>
      <c r="AN36"/>
    </row>
    <row r="37" spans="1:40" s="78" customFormat="1" ht="12" customHeight="1">
      <c r="A37" s="123" t="s">
        <v>5</v>
      </c>
      <c r="B37" s="124">
        <f t="shared" si="27"/>
        <v>29</v>
      </c>
      <c r="C37" s="40"/>
      <c r="D37" s="40"/>
      <c r="E37" s="40"/>
      <c r="F37" s="74">
        <f t="shared" si="18"/>
        <v>0</v>
      </c>
      <c r="G37" s="89" t="str">
        <f t="shared" si="19"/>
        <v/>
      </c>
      <c r="H37" s="354"/>
      <c r="I37" s="354"/>
      <c r="J37" s="74">
        <f t="shared" si="28"/>
        <v>0</v>
      </c>
      <c r="K37" s="120"/>
      <c r="L37" s="120"/>
      <c r="M37" s="167">
        <f t="shared" si="29"/>
        <v>0</v>
      </c>
      <c r="N37" s="120"/>
      <c r="O37" s="167">
        <f t="shared" si="30"/>
        <v>0</v>
      </c>
      <c r="P37" s="120"/>
      <c r="Q37" s="167">
        <f t="shared" si="31"/>
        <v>0</v>
      </c>
      <c r="R37" s="120"/>
      <c r="S37" s="167">
        <f t="shared" si="32"/>
        <v>0</v>
      </c>
      <c r="T37" s="120"/>
      <c r="U37" s="167">
        <f t="shared" si="33"/>
        <v>0</v>
      </c>
      <c r="V37" s="248"/>
      <c r="W37" s="487" t="s">
        <v>235</v>
      </c>
      <c r="X37" s="487"/>
      <c r="Y37" s="487"/>
      <c r="Z37" s="487"/>
      <c r="AA37" s="487"/>
      <c r="AB37" s="487"/>
      <c r="AC37" s="488"/>
      <c r="AD37"/>
      <c r="AE37"/>
      <c r="AF37"/>
      <c r="AG37"/>
      <c r="AH37"/>
      <c r="AI37"/>
      <c r="AJ37"/>
      <c r="AK37"/>
      <c r="AL37"/>
      <c r="AM37"/>
      <c r="AN37"/>
    </row>
    <row r="38" spans="1:40" s="78" customFormat="1" ht="12" customHeight="1">
      <c r="A38" s="479" t="s">
        <v>87</v>
      </c>
      <c r="B38" s="480"/>
      <c r="C38" s="13">
        <f>SUM(C31:C37)</f>
        <v>0</v>
      </c>
      <c r="D38" s="13">
        <f>SUM(D31:D37)+ROUNDDOWN(F38/60,0)</f>
        <v>0</v>
      </c>
      <c r="E38" s="13">
        <f>F38-60*ROUNDDOWN(F38/60,0)</f>
        <v>0</v>
      </c>
      <c r="F38" s="135">
        <f>SUM(F31:F37)</f>
        <v>0</v>
      </c>
      <c r="G38" s="52">
        <f>IF((D38*60+E38)=0,0,ROUND((C38*60)/(D38*60+E38),1))</f>
        <v>0</v>
      </c>
      <c r="H38" s="13">
        <f>SUM(H31:H37)+ROUNDDOWN(J38/60,0)</f>
        <v>0</v>
      </c>
      <c r="I38" s="13">
        <f>J38-60*ROUNDDOWN(J38/60,0)</f>
        <v>0</v>
      </c>
      <c r="J38" s="135">
        <f>SUM(J31:J37)</f>
        <v>0</v>
      </c>
      <c r="K38" s="27">
        <f>SUM(K31:K37)</f>
        <v>0</v>
      </c>
      <c r="L38" s="27">
        <f>IF(SUM(L31:L37)=0,0,ROUND(AVERAGE(L31:L37),0))</f>
        <v>0</v>
      </c>
      <c r="M38" s="168">
        <f>IF(M34=0,0,1)</f>
        <v>0</v>
      </c>
      <c r="N38" s="27">
        <f>IF(SUM(N31:N37)=0,0,ROUND(AVERAGE(N31:N37),0))</f>
        <v>0</v>
      </c>
      <c r="O38" s="168">
        <f>IF(O34=0,0,1)</f>
        <v>0</v>
      </c>
      <c r="P38" s="27">
        <f>IF(SUM(P31:P37)=0,0,ROUND(AVERAGE(P31:P37),0))</f>
        <v>0</v>
      </c>
      <c r="Q38" s="168">
        <f>IF(Q34=0,0,1)</f>
        <v>0</v>
      </c>
      <c r="R38" s="27">
        <f>IF(SUM(R31:R37)=0,0,ROUND(AVERAGE(R31:R37),0))</f>
        <v>0</v>
      </c>
      <c r="S38" s="168">
        <f>IF(S34=0,0,1)</f>
        <v>0</v>
      </c>
      <c r="T38" s="27">
        <f>IF(SUM(T31:T37)=0,0,ROUND(AVERAGE(T31:T37),0))</f>
        <v>0</v>
      </c>
      <c r="U38" s="168">
        <f>IF(U34=0,0,1)</f>
        <v>0</v>
      </c>
      <c r="V38" s="246"/>
      <c r="W38" s="490"/>
      <c r="X38" s="490"/>
      <c r="Y38" s="490"/>
      <c r="Z38" s="490"/>
      <c r="AA38" s="490"/>
      <c r="AB38" s="490"/>
      <c r="AC38" s="491"/>
      <c r="AD38"/>
      <c r="AE38"/>
      <c r="AF38"/>
      <c r="AG38"/>
      <c r="AH38"/>
      <c r="AI38"/>
      <c r="AJ38"/>
      <c r="AK38"/>
      <c r="AL38"/>
      <c r="AM38"/>
      <c r="AN38"/>
    </row>
    <row r="39" spans="1:40" s="78" customFormat="1" ht="12" customHeight="1">
      <c r="A39" s="244" t="s">
        <v>100</v>
      </c>
      <c r="B39" s="336">
        <f>B37+1</f>
        <v>30</v>
      </c>
      <c r="C39" s="40"/>
      <c r="D39" s="40"/>
      <c r="E39" s="40"/>
      <c r="F39" s="74">
        <f t="shared" si="18"/>
        <v>0</v>
      </c>
      <c r="G39" s="89" t="str">
        <f t="shared" si="19"/>
        <v/>
      </c>
      <c r="H39" s="354"/>
      <c r="I39" s="354"/>
      <c r="J39" s="74">
        <f>I39</f>
        <v>0</v>
      </c>
      <c r="K39" s="120"/>
      <c r="L39" s="120"/>
      <c r="M39" s="167">
        <f>IF(L39="",0,1)</f>
        <v>0</v>
      </c>
      <c r="N39" s="120"/>
      <c r="O39" s="167">
        <f>IF(N39="",0,1)</f>
        <v>0</v>
      </c>
      <c r="P39" s="120"/>
      <c r="Q39" s="167">
        <f>IF(P39="",0,1)</f>
        <v>0</v>
      </c>
      <c r="R39" s="120"/>
      <c r="S39" s="167">
        <f>IF(R39="",0,1)</f>
        <v>0</v>
      </c>
      <c r="T39" s="120"/>
      <c r="U39" s="167">
        <f>IF(T39="",0,1)</f>
        <v>0</v>
      </c>
      <c r="V39" s="248"/>
      <c r="W39" s="487"/>
      <c r="X39" s="487"/>
      <c r="Y39" s="487"/>
      <c r="Z39" s="487"/>
      <c r="AA39" s="487"/>
      <c r="AB39" s="487"/>
      <c r="AC39" s="488"/>
      <c r="AD39"/>
      <c r="AE39"/>
      <c r="AF39"/>
      <c r="AG39"/>
      <c r="AH39"/>
      <c r="AI39"/>
      <c r="AJ39"/>
      <c r="AK39"/>
      <c r="AL39"/>
      <c r="AM39"/>
      <c r="AN39"/>
    </row>
    <row r="40" spans="1:40" s="78" customFormat="1" ht="12" customHeight="1">
      <c r="A40" s="244" t="s">
        <v>103</v>
      </c>
      <c r="B40" s="317">
        <f>B39+1</f>
        <v>31</v>
      </c>
      <c r="C40" s="40"/>
      <c r="D40" s="40"/>
      <c r="E40" s="40"/>
      <c r="F40" s="74">
        <f t="shared" si="18"/>
        <v>0</v>
      </c>
      <c r="G40" s="89" t="str">
        <f t="shared" si="19"/>
        <v/>
      </c>
      <c r="H40" s="354"/>
      <c r="I40" s="354"/>
      <c r="J40" s="74">
        <f t="shared" ref="J40" si="34">I40</f>
        <v>0</v>
      </c>
      <c r="K40" s="120"/>
      <c r="L40" s="120"/>
      <c r="M40" s="167">
        <f>IF(L40="",M39,M39+1)</f>
        <v>0</v>
      </c>
      <c r="N40" s="120"/>
      <c r="O40" s="167">
        <f>IF(N40="",O39,O39+1)</f>
        <v>0</v>
      </c>
      <c r="P40" s="120"/>
      <c r="Q40" s="167">
        <f>IF(P40="",Q39,Q39+1)</f>
        <v>0</v>
      </c>
      <c r="R40" s="120"/>
      <c r="S40" s="167">
        <f>IF(R40="",S39,S39+1)</f>
        <v>0</v>
      </c>
      <c r="T40" s="120"/>
      <c r="U40" s="167">
        <f>IF(T40="",U39,U39+1)</f>
        <v>0</v>
      </c>
      <c r="V40" s="248"/>
      <c r="W40" s="487"/>
      <c r="X40" s="487"/>
      <c r="Y40" s="487"/>
      <c r="Z40" s="487"/>
      <c r="AA40" s="487"/>
      <c r="AB40" s="487"/>
      <c r="AC40" s="488"/>
      <c r="AD40"/>
      <c r="AE40"/>
      <c r="AF40"/>
      <c r="AG40"/>
      <c r="AH40"/>
      <c r="AI40"/>
      <c r="AJ40"/>
      <c r="AK40"/>
      <c r="AL40"/>
      <c r="AM40"/>
      <c r="AN40"/>
    </row>
    <row r="41" spans="1:40" s="78" customFormat="1" ht="12" customHeight="1">
      <c r="A41" s="479" t="s">
        <v>10</v>
      </c>
      <c r="B41" s="480"/>
      <c r="C41" s="13">
        <f>SUM(C39:C40)</f>
        <v>0</v>
      </c>
      <c r="D41" s="13">
        <f>SUM(D39:D40)+ROUNDDOWN(F41/60,0)</f>
        <v>0</v>
      </c>
      <c r="E41" s="13">
        <f>F41-60*ROUNDDOWN(F41/60,0)</f>
        <v>0</v>
      </c>
      <c r="F41" s="135">
        <f>SUM(F39:F40)</f>
        <v>0</v>
      </c>
      <c r="G41" s="52">
        <f>IF((D41*60+E41)=0,0,ROUND((C41*60)/(D41*60+E41),1))</f>
        <v>0</v>
      </c>
      <c r="H41" s="13">
        <f>SUM(H39:H40)+ROUNDDOWN(J41/60,0)</f>
        <v>0</v>
      </c>
      <c r="I41" s="13">
        <f>J41-60*ROUNDDOWN(J41/60,0)</f>
        <v>0</v>
      </c>
      <c r="J41" s="135">
        <f>SUM(J39:J40)</f>
        <v>0</v>
      </c>
      <c r="K41" s="27">
        <f>SUM(K39:K40)</f>
        <v>0</v>
      </c>
      <c r="L41" s="27">
        <f>IF(SUM(L39:L40)=0,0,ROUND(AVERAGE(L39:L40),0))</f>
        <v>0</v>
      </c>
      <c r="M41" s="168">
        <f>IF(M40=0,0,1)</f>
        <v>0</v>
      </c>
      <c r="N41" s="27">
        <f>IF(SUM(N39:N40)=0,0,ROUND(AVERAGE(N39:N40),0))</f>
        <v>0</v>
      </c>
      <c r="O41" s="168">
        <f>IF(O40=0,0,1)</f>
        <v>0</v>
      </c>
      <c r="P41" s="27">
        <f>IF(SUM(P39:P40)=0,0,ROUND(AVERAGE(P39:P40),0))</f>
        <v>0</v>
      </c>
      <c r="Q41" s="168">
        <f>IF(Q40=0,0,1)</f>
        <v>0</v>
      </c>
      <c r="R41" s="27">
        <f>IF(SUM(R39:R40)=0,0,ROUND(AVERAGE(R39:R40),0))</f>
        <v>0</v>
      </c>
      <c r="S41" s="168">
        <f>IF(S40=0,0,1)</f>
        <v>0</v>
      </c>
      <c r="T41" s="27">
        <f>IF(SUM(T39:T40)=0,0,ROUND(AVERAGE(T39:T40),0))</f>
        <v>0</v>
      </c>
      <c r="U41" s="168">
        <f>IF(U40=0,0,1)</f>
        <v>0</v>
      </c>
      <c r="V41" s="246"/>
      <c r="W41" s="490"/>
      <c r="X41" s="490"/>
      <c r="Y41" s="490"/>
      <c r="Z41" s="490"/>
      <c r="AA41" s="490"/>
      <c r="AB41" s="490"/>
      <c r="AC41" s="491"/>
      <c r="AD41"/>
      <c r="AE41"/>
      <c r="AF41"/>
      <c r="AG41"/>
      <c r="AH41"/>
      <c r="AI41"/>
      <c r="AJ41"/>
      <c r="AK41"/>
      <c r="AL41"/>
      <c r="AM41"/>
      <c r="AN41"/>
    </row>
    <row r="42" spans="1:40" ht="12" customHeight="1">
      <c r="A42" s="475" t="s">
        <v>37</v>
      </c>
      <c r="B42" s="476"/>
      <c r="C42" s="14">
        <f>C5+C14+C22+C30+C38+C41</f>
        <v>0</v>
      </c>
      <c r="D42" s="11">
        <f>D5+D14+D22+D30+D38+D41+ROUNDDOWN(F42/60,0)</f>
        <v>0</v>
      </c>
      <c r="E42" s="11">
        <f>F42-60*ROUNDDOWN(F42/60,0)</f>
        <v>0</v>
      </c>
      <c r="F42" s="137">
        <f>E5+E14+E22+E30+E38+E41</f>
        <v>0</v>
      </c>
      <c r="G42" s="60">
        <f>IF((D42*60+E42)=0,0,ROUND((C42*60)/(D42*60+E42),1))</f>
        <v>0</v>
      </c>
      <c r="H42" s="11">
        <f>H5+H14+H22+H30+H38+H41+ROUNDDOWN(J42/60,0)</f>
        <v>0</v>
      </c>
      <c r="I42" s="11">
        <f>J42-60*ROUNDDOWN(J42/60,0)</f>
        <v>0</v>
      </c>
      <c r="J42" s="137">
        <f>I5+I14+I22+I30+I38+I41</f>
        <v>0</v>
      </c>
      <c r="K42" s="28">
        <f>K5+K14+K22+K30+K38+K41</f>
        <v>0</v>
      </c>
      <c r="L42" s="28" t="str">
        <f>IF(L43=0,"",(L5+L14+L22+L30+L38+L41)/L43)</f>
        <v/>
      </c>
      <c r="M42" s="183"/>
      <c r="N42" s="28" t="str">
        <f>IF(N43=0,"",(N5+N14+N22+N30+N38+N40)/N43)</f>
        <v/>
      </c>
      <c r="O42" s="183"/>
      <c r="P42" s="28" t="str">
        <f>IF(P43=0,"",(P5+P14+P22+P30+P38+P40)/P43)</f>
        <v/>
      </c>
      <c r="Q42" s="183"/>
      <c r="R42" s="28" t="str">
        <f>IF(R43=0,"",(R5+R14+R22+R30+R38+R40)/R43)</f>
        <v/>
      </c>
      <c r="S42" s="183"/>
      <c r="T42" s="28" t="str">
        <f>IF(T43=0,"",(T5+T14+T22+T30+T38+T40)/T43)</f>
        <v/>
      </c>
      <c r="U42" s="183"/>
      <c r="V42" s="38"/>
      <c r="W42" s="43"/>
      <c r="X42" s="43"/>
      <c r="Y42" s="2" t="s">
        <v>0</v>
      </c>
      <c r="Z42" s="2" t="s">
        <v>15</v>
      </c>
      <c r="AA42" s="2" t="s">
        <v>16</v>
      </c>
      <c r="AB42" s="2" t="s">
        <v>12</v>
      </c>
      <c r="AC42" s="2" t="s">
        <v>26</v>
      </c>
    </row>
    <row r="43" spans="1:40" ht="12" customHeight="1">
      <c r="A43" s="477"/>
      <c r="B43" s="477"/>
      <c r="C43" s="2" t="s">
        <v>0</v>
      </c>
      <c r="D43" s="2" t="s">
        <v>15</v>
      </c>
      <c r="E43" s="2" t="s">
        <v>16</v>
      </c>
      <c r="F43" s="74"/>
      <c r="G43" s="22" t="s">
        <v>12</v>
      </c>
      <c r="H43" s="379" t="s">
        <v>15</v>
      </c>
      <c r="I43" s="379" t="s">
        <v>16</v>
      </c>
      <c r="J43" s="22"/>
      <c r="K43" s="37" t="s">
        <v>17</v>
      </c>
      <c r="L43" s="166">
        <f>M5+M14+M22+M30+M38+M40</f>
        <v>0</v>
      </c>
      <c r="M43" s="164"/>
      <c r="N43" s="166">
        <f>O5+O14+O22+O30+O38+O40</f>
        <v>0</v>
      </c>
      <c r="O43" s="164"/>
      <c r="P43" s="166">
        <f>Q5+Q14+Q22+Q30+Q38+Q40</f>
        <v>0</v>
      </c>
      <c r="Q43" s="164"/>
      <c r="R43" s="166">
        <f>S5+S14+S22+S30+S38+S40</f>
        <v>0</v>
      </c>
      <c r="S43" s="164"/>
      <c r="T43" s="166">
        <f>U5+U14+U22+U30+U38+U40</f>
        <v>0</v>
      </c>
      <c r="U43" s="134"/>
      <c r="V43" s="20"/>
      <c r="W43" s="524" t="s">
        <v>140</v>
      </c>
      <c r="X43" s="524"/>
      <c r="Y43" s="23">
        <f>C42+Septembre!Y41</f>
        <v>0</v>
      </c>
      <c r="Z43" s="23">
        <f>D42+Septembre!Z41+ROUNDDOWN(AD43/60,0)</f>
        <v>0</v>
      </c>
      <c r="AA43" s="12">
        <f>AD43-60*ROUNDDOWN(AD43/60,0)</f>
        <v>0</v>
      </c>
      <c r="AB43" s="12">
        <f>IF((Z43*60+AA43)=0,0,ROUND((Y43*60)/(Z43*60+AA43),1))</f>
        <v>0</v>
      </c>
      <c r="AC43" s="23">
        <f>K42+Septembre!AC41</f>
        <v>0</v>
      </c>
      <c r="AD43" s="10">
        <f>E42+Septembre!AA41</f>
        <v>0</v>
      </c>
    </row>
    <row r="44" spans="1:40" ht="15" customHeight="1">
      <c r="A44" s="549" t="s">
        <v>209</v>
      </c>
      <c r="B44" s="549"/>
      <c r="C44" s="48">
        <f>'Décembre 16'!$C$40</f>
        <v>0</v>
      </c>
      <c r="D44" s="49">
        <f>'Décembre 16'!$D$40</f>
        <v>0</v>
      </c>
      <c r="E44" s="49">
        <f>'Décembre 16'!$E$40</f>
        <v>0</v>
      </c>
      <c r="F44" s="148"/>
      <c r="G44" s="50">
        <f>IF((D44*60+E44)=0,0,ROUND((C44*60)/(D44*60+E44),1))</f>
        <v>0</v>
      </c>
      <c r="H44" s="380">
        <f>Mai!$H$42</f>
        <v>0</v>
      </c>
      <c r="I44" s="380">
        <f>Mai!$I$42</f>
        <v>0</v>
      </c>
      <c r="J44" s="50"/>
      <c r="K44" s="205">
        <f>'Décembre 16'!$K$40</f>
        <v>0</v>
      </c>
      <c r="L44" s="20"/>
      <c r="M44" s="130"/>
      <c r="N44" s="20"/>
      <c r="O44" s="130"/>
      <c r="P44" s="20"/>
      <c r="Q44" s="130"/>
      <c r="R44" s="20"/>
      <c r="S44" s="130"/>
      <c r="T44" s="20"/>
      <c r="U44" s="130"/>
      <c r="V44" s="20"/>
      <c r="W44" s="593" t="s">
        <v>206</v>
      </c>
      <c r="X44" s="593"/>
      <c r="Y44" s="225">
        <f>C42+Septembre!Y42</f>
        <v>0</v>
      </c>
      <c r="Z44" s="223">
        <f>D42+Septembre!Z42+ROUNDDOWN(AD44/60,0)</f>
        <v>0</v>
      </c>
      <c r="AA44" s="223">
        <f>AD44-60*ROUNDDOWN(AD44/60,0)</f>
        <v>0</v>
      </c>
      <c r="AB44" s="223">
        <f>IF((Z44*60+AA44)=0,0,ROUND((Y44*60)/(Z44*60+AA44),1))</f>
        <v>0</v>
      </c>
      <c r="AC44" s="225">
        <f>K42+Septembre!AC42</f>
        <v>0</v>
      </c>
      <c r="AD44" s="232">
        <f>E42+Septembre!AA42</f>
        <v>0</v>
      </c>
    </row>
    <row r="45" spans="1:40" ht="15" customHeight="1">
      <c r="A45" s="564" t="s">
        <v>25</v>
      </c>
      <c r="B45" s="564"/>
      <c r="C45" s="48">
        <f>Janvier!C42</f>
        <v>0</v>
      </c>
      <c r="D45" s="48">
        <f>Janvier!D42</f>
        <v>0</v>
      </c>
      <c r="E45" s="48">
        <f>Janvier!E42</f>
        <v>0</v>
      </c>
      <c r="F45" s="138"/>
      <c r="G45" s="47">
        <f t="shared" ref="G45:G51" si="35">IF((D45*60+E45)=0,0,ROUND((C45*60)/(D45*60+E45),1))</f>
        <v>0</v>
      </c>
      <c r="H45" s="379">
        <f>Mai!$H$43</f>
        <v>0</v>
      </c>
      <c r="I45" s="379">
        <f>Mai!$I$43</f>
        <v>0</v>
      </c>
      <c r="J45" s="372"/>
      <c r="K45" s="53">
        <f>Janvier!K42</f>
        <v>0</v>
      </c>
      <c r="L45" s="20"/>
      <c r="M45" s="130"/>
      <c r="N45" s="20"/>
      <c r="O45" s="130"/>
      <c r="P45" s="20"/>
      <c r="Q45" s="130"/>
      <c r="R45" s="20"/>
      <c r="S45" s="130"/>
      <c r="T45" s="20"/>
      <c r="U45" s="130"/>
      <c r="V45" s="20"/>
    </row>
    <row r="46" spans="1:40" ht="15" customHeight="1">
      <c r="A46" s="564" t="s">
        <v>27</v>
      </c>
      <c r="B46" s="586"/>
      <c r="C46" s="48">
        <f>Février!C38</f>
        <v>0</v>
      </c>
      <c r="D46" s="48">
        <f>Février!D38</f>
        <v>0</v>
      </c>
      <c r="E46" s="48">
        <f>Février!E38</f>
        <v>0</v>
      </c>
      <c r="F46" s="138"/>
      <c r="G46" s="47">
        <f t="shared" si="35"/>
        <v>0</v>
      </c>
      <c r="H46" s="379">
        <f>Mai!$H$44</f>
        <v>0</v>
      </c>
      <c r="I46" s="379">
        <f>Mai!$I$44</f>
        <v>0</v>
      </c>
      <c r="J46" s="372"/>
      <c r="K46" s="53">
        <f>Février!K38</f>
        <v>0</v>
      </c>
      <c r="L46" s="20"/>
      <c r="M46" s="130"/>
      <c r="N46" s="20"/>
      <c r="O46" s="130"/>
      <c r="P46" s="20"/>
      <c r="Q46" s="130"/>
      <c r="R46" s="20"/>
      <c r="S46" s="130"/>
      <c r="T46" s="20"/>
      <c r="U46" s="130"/>
      <c r="V46" s="20"/>
      <c r="W46" s="359" t="s">
        <v>238</v>
      </c>
      <c r="X46" s="379" t="s">
        <v>15</v>
      </c>
      <c r="Y46" s="379" t="s">
        <v>16</v>
      </c>
      <c r="Z46" s="357"/>
      <c r="AA46" s="196"/>
      <c r="AB46" s="196"/>
      <c r="AC46" s="68"/>
      <c r="AD46" s="213">
        <f>I42+SUM(I44:I53)</f>
        <v>0</v>
      </c>
    </row>
    <row r="47" spans="1:40" ht="15" customHeight="1">
      <c r="A47" s="564" t="s">
        <v>28</v>
      </c>
      <c r="B47" s="564"/>
      <c r="C47" s="54">
        <f>Mars!C41</f>
        <v>0</v>
      </c>
      <c r="D47" s="54">
        <f>Mars!D41</f>
        <v>0</v>
      </c>
      <c r="E47" s="54">
        <f>Mars!E41</f>
        <v>0</v>
      </c>
      <c r="F47" s="138"/>
      <c r="G47" s="47">
        <f t="shared" si="35"/>
        <v>0</v>
      </c>
      <c r="H47" s="379">
        <f>Mai!$H$45</f>
        <v>0</v>
      </c>
      <c r="I47" s="379">
        <f>Mai!$I$45</f>
        <v>0</v>
      </c>
      <c r="J47" s="372"/>
      <c r="K47" s="53">
        <f>Mars!K41</f>
        <v>0</v>
      </c>
      <c r="L47" s="20"/>
      <c r="M47" s="130"/>
      <c r="N47" s="20"/>
      <c r="O47" s="130"/>
      <c r="P47" s="20"/>
      <c r="Q47" s="130"/>
      <c r="R47" s="20"/>
      <c r="S47" s="130"/>
      <c r="T47" s="20"/>
      <c r="U47" s="130"/>
      <c r="V47" s="20"/>
      <c r="W47" s="360" t="s">
        <v>140</v>
      </c>
      <c r="X47" s="12">
        <f>H42+SUM(H44:H53)+ROUNDDOWN(AD46/60,0)</f>
        <v>0</v>
      </c>
      <c r="Y47" s="12">
        <f>AD46-60*ROUNDDOWN(AD46/60,0)</f>
        <v>0</v>
      </c>
      <c r="Z47" s="357"/>
      <c r="AA47" s="196"/>
      <c r="AB47" s="196"/>
      <c r="AC47" s="64"/>
      <c r="AD47" s="206">
        <f>I42+SUM(I45:I53)</f>
        <v>0</v>
      </c>
    </row>
    <row r="48" spans="1:40" ht="15" customHeight="1">
      <c r="A48" s="564" t="s">
        <v>31</v>
      </c>
      <c r="B48" s="564"/>
      <c r="C48" s="54">
        <f>Avril!C40</f>
        <v>0</v>
      </c>
      <c r="D48" s="54">
        <f>Avril!D40</f>
        <v>0</v>
      </c>
      <c r="E48" s="47">
        <f>Avril!E40</f>
        <v>0</v>
      </c>
      <c r="F48" s="138"/>
      <c r="G48" s="47">
        <f t="shared" si="35"/>
        <v>0</v>
      </c>
      <c r="H48" s="381">
        <f>Mai!$H$46</f>
        <v>0</v>
      </c>
      <c r="I48" s="379">
        <f>Mai!$I$46</f>
        <v>0</v>
      </c>
      <c r="J48" s="372"/>
      <c r="K48" s="53">
        <f>Avril!K40</f>
        <v>0</v>
      </c>
      <c r="L48" s="20"/>
      <c r="M48" s="130"/>
      <c r="N48" s="20"/>
      <c r="O48" s="130"/>
      <c r="P48" s="20"/>
      <c r="Q48" s="130"/>
      <c r="R48" s="20"/>
      <c r="S48" s="130"/>
      <c r="T48" s="20"/>
      <c r="U48" s="130"/>
      <c r="V48" s="20"/>
      <c r="W48" s="358" t="s">
        <v>206</v>
      </c>
      <c r="X48" s="373">
        <f>H42+SUM(H45:H53)+ROUNDDOWN(AD47/60,0)</f>
        <v>0</v>
      </c>
      <c r="Y48" s="363">
        <f>AD47-60*ROUNDDOWN(AD47/60,0)</f>
        <v>0</v>
      </c>
    </row>
    <row r="49" spans="1:27" ht="15" customHeight="1">
      <c r="A49" s="564" t="s">
        <v>32</v>
      </c>
      <c r="B49" s="564"/>
      <c r="C49" s="54">
        <f>Mai!C40</f>
        <v>0</v>
      </c>
      <c r="D49" s="47">
        <f>Mai!D40</f>
        <v>0</v>
      </c>
      <c r="E49" s="47">
        <f>Mai!E40</f>
        <v>0</v>
      </c>
      <c r="F49" s="138"/>
      <c r="G49" s="47">
        <f t="shared" si="35"/>
        <v>0</v>
      </c>
      <c r="H49" s="379">
        <f>Mai!$H$40</f>
        <v>0</v>
      </c>
      <c r="I49" s="379">
        <f>Mai!$I$40</f>
        <v>0</v>
      </c>
      <c r="J49" s="372"/>
      <c r="K49" s="53">
        <f>Mai!K40</f>
        <v>0</v>
      </c>
      <c r="L49" s="20"/>
      <c r="M49" s="130"/>
      <c r="N49" s="20"/>
      <c r="O49" s="130"/>
      <c r="P49" s="20"/>
      <c r="Q49" s="130"/>
      <c r="R49" s="20"/>
      <c r="S49" s="130"/>
      <c r="T49" s="20"/>
      <c r="U49" s="130"/>
      <c r="V49" s="20"/>
      <c r="W49" s="69"/>
      <c r="Y49" s="69"/>
      <c r="Z49" s="69"/>
      <c r="AA49" s="69"/>
    </row>
    <row r="50" spans="1:27" ht="15" customHeight="1">
      <c r="A50" s="564" t="s">
        <v>33</v>
      </c>
      <c r="B50" s="564"/>
      <c r="C50" s="54">
        <f>Juin!C40</f>
        <v>0</v>
      </c>
      <c r="D50" s="54">
        <f>Juin!D40</f>
        <v>0</v>
      </c>
      <c r="E50" s="54">
        <f>Juin!E40</f>
        <v>0</v>
      </c>
      <c r="F50" s="139"/>
      <c r="G50" s="47">
        <f t="shared" si="35"/>
        <v>0</v>
      </c>
      <c r="H50" s="379">
        <f>Juin!$H$40</f>
        <v>0</v>
      </c>
      <c r="I50" s="379">
        <f>Juin!$I$40</f>
        <v>0</v>
      </c>
      <c r="J50" s="372"/>
      <c r="K50" s="55">
        <f>Juin!K40</f>
        <v>0</v>
      </c>
      <c r="L50" s="20"/>
      <c r="M50" s="130"/>
      <c r="N50" s="20"/>
      <c r="O50" s="130"/>
      <c r="P50" s="20"/>
      <c r="Q50" s="130"/>
      <c r="R50" s="20"/>
      <c r="S50" s="130"/>
      <c r="T50" s="20"/>
      <c r="U50" s="130"/>
      <c r="V50" s="221"/>
      <c r="W50" s="68"/>
      <c r="X50" s="68"/>
      <c r="Y50" s="68"/>
      <c r="Z50" s="68"/>
    </row>
    <row r="51" spans="1:27" ht="15" customHeight="1">
      <c r="A51" s="564" t="s">
        <v>34</v>
      </c>
      <c r="B51" s="564"/>
      <c r="C51" s="54">
        <f>Juillet!$C$41</f>
        <v>0</v>
      </c>
      <c r="D51" s="54">
        <f>Juillet!$D$41</f>
        <v>0</v>
      </c>
      <c r="E51" s="54">
        <f>Juillet!$E$41</f>
        <v>0</v>
      </c>
      <c r="F51" s="138"/>
      <c r="G51" s="372">
        <f t="shared" si="35"/>
        <v>0</v>
      </c>
      <c r="H51" s="379">
        <f>Juillet!$H$41</f>
        <v>0</v>
      </c>
      <c r="I51" s="379">
        <f>Juillet!$I$41</f>
        <v>0</v>
      </c>
      <c r="J51" s="372"/>
      <c r="K51" s="55">
        <f>Juillet!$K$41</f>
        <v>0</v>
      </c>
      <c r="V51" s="221"/>
      <c r="W51" s="68"/>
      <c r="X51" s="68"/>
      <c r="Y51" s="68"/>
      <c r="Z51" s="68"/>
    </row>
    <row r="52" spans="1:27" ht="15" customHeight="1">
      <c r="A52" s="564" t="s">
        <v>35</v>
      </c>
      <c r="B52" s="564"/>
      <c r="C52" s="54">
        <f>Août!$C$41</f>
        <v>0</v>
      </c>
      <c r="D52" s="54">
        <f>Août!$D$41</f>
        <v>0</v>
      </c>
      <c r="E52" s="54">
        <f>Août!$E$41</f>
        <v>0</v>
      </c>
      <c r="F52" s="372"/>
      <c r="G52" s="372">
        <f t="shared" ref="G52" si="36">IF((D52*60+E52)=0,0,ROUND((C52*60)/(D52*60+E52),1))</f>
        <v>0</v>
      </c>
      <c r="H52" s="379">
        <f>Août!$H$41</f>
        <v>0</v>
      </c>
      <c r="I52" s="379">
        <f>Août!$I$41</f>
        <v>0</v>
      </c>
      <c r="J52" s="372"/>
      <c r="K52" s="56">
        <f>Août!$K$41</f>
        <v>0</v>
      </c>
    </row>
    <row r="53" spans="1:27" ht="15" customHeight="1">
      <c r="A53" s="564" t="s">
        <v>36</v>
      </c>
      <c r="B53" s="564"/>
      <c r="C53" s="54">
        <f>Septembre!$C$40</f>
        <v>0</v>
      </c>
      <c r="D53" s="372">
        <f>Septembre!$D$40</f>
        <v>0</v>
      </c>
      <c r="E53" s="372">
        <f>Septembre!$E$40</f>
        <v>0</v>
      </c>
      <c r="F53" s="372"/>
      <c r="G53" s="372">
        <f t="shared" ref="G53" si="37">IF((D53*60+E53)=0,0,ROUND((C53*60)/(D53*60+E53),1))</f>
        <v>0</v>
      </c>
      <c r="H53" s="379">
        <f>Septembre!$H$40</f>
        <v>0</v>
      </c>
      <c r="I53" s="379">
        <f>Septembre!$I$40</f>
        <v>0</v>
      </c>
      <c r="J53" s="372"/>
      <c r="K53" s="53">
        <f>Septembre!$K$40</f>
        <v>0</v>
      </c>
    </row>
  </sheetData>
  <sheetProtection sheet="1" objects="1" scenarios="1" selectLockedCells="1"/>
  <mergeCells count="72">
    <mergeCell ref="A22:B22"/>
    <mergeCell ref="A14:B14"/>
    <mergeCell ref="W11:AC11"/>
    <mergeCell ref="W12:AC12"/>
    <mergeCell ref="W7:AC7"/>
    <mergeCell ref="W8:AC8"/>
    <mergeCell ref="W9:AC9"/>
    <mergeCell ref="W10:AC10"/>
    <mergeCell ref="W16:AC16"/>
    <mergeCell ref="W17:AC17"/>
    <mergeCell ref="W18:AC18"/>
    <mergeCell ref="W19:AC19"/>
    <mergeCell ref="W20:AC20"/>
    <mergeCell ref="W21:AC21"/>
    <mergeCell ref="W22:AC22"/>
    <mergeCell ref="W13:AC13"/>
    <mergeCell ref="P2:P3"/>
    <mergeCell ref="A5:B5"/>
    <mergeCell ref="A6:B6"/>
    <mergeCell ref="A1:AB1"/>
    <mergeCell ref="A2:A3"/>
    <mergeCell ref="B2:B3"/>
    <mergeCell ref="C2:C3"/>
    <mergeCell ref="D2:D3"/>
    <mergeCell ref="E2:E3"/>
    <mergeCell ref="G2:G3"/>
    <mergeCell ref="V2:V3"/>
    <mergeCell ref="N2:N3"/>
    <mergeCell ref="L2:L3"/>
    <mergeCell ref="W2:AC3"/>
    <mergeCell ref="W14:AC14"/>
    <mergeCell ref="W15:AC15"/>
    <mergeCell ref="W35:AC35"/>
    <mergeCell ref="W4:AC4"/>
    <mergeCell ref="W5:AC5"/>
    <mergeCell ref="W6:AC6"/>
    <mergeCell ref="W34:AC34"/>
    <mergeCell ref="W33:AC33"/>
    <mergeCell ref="W31:AC31"/>
    <mergeCell ref="W32:AC32"/>
    <mergeCell ref="W29:AC29"/>
    <mergeCell ref="W30:AC30"/>
    <mergeCell ref="W23:AC23"/>
    <mergeCell ref="W24:AC24"/>
    <mergeCell ref="W25:AC25"/>
    <mergeCell ref="W37:AC37"/>
    <mergeCell ref="W40:AC40"/>
    <mergeCell ref="A30:B30"/>
    <mergeCell ref="W26:AC26"/>
    <mergeCell ref="W27:AC27"/>
    <mergeCell ref="W28:AC28"/>
    <mergeCell ref="W41:AC41"/>
    <mergeCell ref="W39:AC39"/>
    <mergeCell ref="A38:B38"/>
    <mergeCell ref="W38:AC38"/>
    <mergeCell ref="W43:X43"/>
    <mergeCell ref="W44:X44"/>
    <mergeCell ref="H2:I2"/>
    <mergeCell ref="A51:B51"/>
    <mergeCell ref="A52:B52"/>
    <mergeCell ref="A53:B53"/>
    <mergeCell ref="A50:B50"/>
    <mergeCell ref="A46:B46"/>
    <mergeCell ref="A47:B47"/>
    <mergeCell ref="A48:B48"/>
    <mergeCell ref="A49:B49"/>
    <mergeCell ref="A44:B44"/>
    <mergeCell ref="A45:B45"/>
    <mergeCell ref="W36:AC36"/>
    <mergeCell ref="A42:B42"/>
    <mergeCell ref="A43:B43"/>
    <mergeCell ref="A41:B41"/>
  </mergeCells>
  <phoneticPr fontId="0" type="noConversion"/>
  <pageMargins left="0" right="0" top="0" bottom="0" header="0" footer="0"/>
  <pageSetup paperSize="9" orientation="landscape" r:id="rId1"/>
  <headerFooter alignWithMargins="0"/>
</worksheet>
</file>

<file path=xl/worksheets/sheet15.xml><?xml version="1.0" encoding="utf-8"?>
<worksheet xmlns="http://schemas.openxmlformats.org/spreadsheetml/2006/main" xmlns:r="http://schemas.openxmlformats.org/officeDocument/2006/relationships">
  <dimension ref="A1:AD52"/>
  <sheetViews>
    <sheetView zoomScale="110" zoomScaleNormal="110" workbookViewId="0">
      <pane ySplit="3" topLeftCell="A4" activePane="bottomLeft" state="frozen"/>
      <selection pane="bottomLeft" activeCell="H35" sqref="H35:I38"/>
    </sheetView>
  </sheetViews>
  <sheetFormatPr baseColWidth="10" defaultRowHeight="12.75"/>
  <cols>
    <col min="1" max="1" width="10.85546875" customWidth="1"/>
    <col min="2" max="2" width="6.42578125" customWidth="1"/>
    <col min="3" max="3" width="6" customWidth="1"/>
    <col min="4" max="4" width="3.7109375" customWidth="1"/>
    <col min="5" max="5" width="3.85546875" customWidth="1"/>
    <col min="6" max="6" width="5.28515625" style="75" hidden="1" customWidth="1"/>
    <col min="7" max="7" width="6" customWidth="1"/>
    <col min="8" max="8" width="7" customWidth="1"/>
    <col min="9" max="9" width="6.7109375" customWidth="1"/>
    <col min="10" max="10" width="6" hidden="1" customWidth="1"/>
    <col min="11" max="11" width="6" customWidth="1"/>
    <col min="12" max="12" width="3.42578125" customWidth="1"/>
    <col min="13" max="13" width="3.42578125" style="77" hidden="1" customWidth="1"/>
    <col min="14" max="14" width="3.85546875" customWidth="1"/>
    <col min="15" max="15" width="3.140625" style="77" hidden="1" customWidth="1"/>
    <col min="16" max="16" width="4.7109375" customWidth="1"/>
    <col min="17" max="17" width="3.42578125" style="77" hidden="1" customWidth="1"/>
    <col min="18" max="18" width="3.85546875" customWidth="1"/>
    <col min="19" max="19" width="3.85546875" style="77" hidden="1" customWidth="1"/>
    <col min="20" max="20" width="3.85546875" customWidth="1"/>
    <col min="21" max="21" width="3.85546875" style="77" hidden="1" customWidth="1"/>
    <col min="22" max="22" width="12.42578125" customWidth="1"/>
    <col min="23" max="23" width="19.85546875" customWidth="1"/>
    <col min="24" max="24" width="7.85546875" customWidth="1"/>
    <col min="25" max="25" width="7.28515625" customWidth="1"/>
    <col min="26" max="26" width="7" customWidth="1"/>
    <col min="27" max="27" width="5.85546875" customWidth="1"/>
    <col min="28" max="29" width="8.28515625" customWidth="1"/>
    <col min="30" max="30" width="11.42578125" hidden="1" customWidth="1"/>
  </cols>
  <sheetData>
    <row r="1" spans="1:29" ht="18">
      <c r="A1" s="618" t="s">
        <v>215</v>
      </c>
      <c r="B1" s="618"/>
      <c r="C1" s="618"/>
      <c r="D1" s="618"/>
      <c r="E1" s="618"/>
      <c r="F1" s="618"/>
      <c r="G1" s="618"/>
      <c r="H1" s="618"/>
      <c r="I1" s="618"/>
      <c r="J1" s="618"/>
      <c r="K1" s="618"/>
      <c r="L1" s="618"/>
      <c r="M1" s="618"/>
      <c r="N1" s="618"/>
      <c r="O1" s="618"/>
      <c r="P1" s="618"/>
      <c r="Q1" s="618"/>
      <c r="R1" s="618"/>
      <c r="S1" s="618"/>
      <c r="T1" s="618"/>
      <c r="U1" s="618"/>
      <c r="V1" s="618"/>
      <c r="W1" s="619"/>
      <c r="X1" s="619"/>
      <c r="Y1" s="619"/>
      <c r="Z1" s="619"/>
      <c r="AA1" s="619"/>
      <c r="AB1" s="619"/>
      <c r="AC1" s="238"/>
    </row>
    <row r="2" spans="1:29" ht="18" customHeight="1">
      <c r="A2" s="535" t="s">
        <v>1</v>
      </c>
      <c r="B2" s="535" t="s">
        <v>9</v>
      </c>
      <c r="C2" s="535" t="s">
        <v>0</v>
      </c>
      <c r="D2" s="535" t="s">
        <v>15</v>
      </c>
      <c r="E2" s="535" t="s">
        <v>16</v>
      </c>
      <c r="F2" s="74" t="s">
        <v>16</v>
      </c>
      <c r="G2" s="541" t="s">
        <v>12</v>
      </c>
      <c r="H2" s="522" t="s">
        <v>238</v>
      </c>
      <c r="I2" s="523"/>
      <c r="J2" s="370"/>
      <c r="K2" s="25" t="s">
        <v>17</v>
      </c>
      <c r="L2" s="537" t="s">
        <v>40</v>
      </c>
      <c r="M2" s="140"/>
      <c r="N2" s="537" t="s">
        <v>11</v>
      </c>
      <c r="O2" s="140"/>
      <c r="P2" s="537" t="s">
        <v>22</v>
      </c>
      <c r="Q2" s="140"/>
      <c r="R2" s="25" t="s">
        <v>19</v>
      </c>
      <c r="S2" s="140"/>
      <c r="T2" s="25" t="s">
        <v>19</v>
      </c>
      <c r="U2" s="142"/>
      <c r="V2" s="615" t="s">
        <v>13</v>
      </c>
      <c r="W2" s="628"/>
      <c r="X2" s="628"/>
      <c r="Y2" s="628"/>
      <c r="Z2" s="628"/>
      <c r="AA2" s="628"/>
      <c r="AB2" s="628"/>
      <c r="AC2" s="629"/>
    </row>
    <row r="3" spans="1:29" ht="18" customHeight="1">
      <c r="A3" s="536"/>
      <c r="B3" s="536"/>
      <c r="C3" s="536"/>
      <c r="D3" s="536"/>
      <c r="E3" s="536"/>
      <c r="F3" s="74"/>
      <c r="G3" s="542"/>
      <c r="H3" s="369" t="s">
        <v>15</v>
      </c>
      <c r="I3" s="369" t="s">
        <v>16</v>
      </c>
      <c r="J3" s="371"/>
      <c r="K3" s="26" t="s">
        <v>18</v>
      </c>
      <c r="L3" s="538"/>
      <c r="M3" s="141"/>
      <c r="N3" s="538"/>
      <c r="O3" s="141"/>
      <c r="P3" s="538"/>
      <c r="Q3" s="141"/>
      <c r="R3" s="26" t="s">
        <v>20</v>
      </c>
      <c r="S3" s="141"/>
      <c r="T3" s="26" t="s">
        <v>21</v>
      </c>
      <c r="U3" s="143"/>
      <c r="V3" s="615"/>
      <c r="W3" s="628"/>
      <c r="X3" s="628"/>
      <c r="Y3" s="628"/>
      <c r="Z3" s="628"/>
      <c r="AA3" s="628"/>
      <c r="AB3" s="628"/>
      <c r="AC3" s="629"/>
    </row>
    <row r="4" spans="1:29" ht="12" customHeight="1">
      <c r="A4" s="74" t="s">
        <v>8</v>
      </c>
      <c r="B4" s="74">
        <v>1</v>
      </c>
      <c r="C4" s="40"/>
      <c r="D4" s="40"/>
      <c r="E4" s="40"/>
      <c r="F4" s="74">
        <f>E4</f>
        <v>0</v>
      </c>
      <c r="G4" s="89" t="str">
        <f t="shared" ref="G4:G17" si="0">IF((D4*60+F4)=0,"",ROUND((C4*60)/(D4*60+F4),1))</f>
        <v/>
      </c>
      <c r="H4" s="354"/>
      <c r="I4" s="354"/>
      <c r="J4" s="74">
        <f t="shared" ref="J4:J8" si="1">I4</f>
        <v>0</v>
      </c>
      <c r="K4" s="120"/>
      <c r="L4" s="120"/>
      <c r="M4" s="167">
        <f>IF(L4="",0,1)</f>
        <v>0</v>
      </c>
      <c r="N4" s="120"/>
      <c r="O4" s="167">
        <f>IF(N4="",0,1)</f>
        <v>0</v>
      </c>
      <c r="P4" s="120"/>
      <c r="Q4" s="167">
        <f>IF(P4="",0,1)</f>
        <v>0</v>
      </c>
      <c r="R4" s="120"/>
      <c r="S4" s="167">
        <f>IF(R4="",0,1)</f>
        <v>0</v>
      </c>
      <c r="T4" s="120"/>
      <c r="U4" s="167">
        <f>IF(T4="",0,1)</f>
        <v>0</v>
      </c>
      <c r="V4" s="245"/>
      <c r="W4" s="503" t="s">
        <v>246</v>
      </c>
      <c r="X4" s="503"/>
      <c r="Y4" s="503"/>
      <c r="Z4" s="503"/>
      <c r="AA4" s="503"/>
      <c r="AB4" s="503"/>
      <c r="AC4" s="504"/>
    </row>
    <row r="5" spans="1:29" ht="12" customHeight="1">
      <c r="A5" s="2" t="s">
        <v>2</v>
      </c>
      <c r="B5" s="2">
        <f>B4+1</f>
        <v>2</v>
      </c>
      <c r="C5" s="40"/>
      <c r="D5" s="40"/>
      <c r="E5" s="40"/>
      <c r="F5" s="74">
        <f>E5</f>
        <v>0</v>
      </c>
      <c r="G5" s="89" t="str">
        <f t="shared" si="0"/>
        <v/>
      </c>
      <c r="H5" s="354"/>
      <c r="I5" s="354"/>
      <c r="J5" s="74">
        <f t="shared" si="1"/>
        <v>0</v>
      </c>
      <c r="K5" s="120"/>
      <c r="L5" s="120"/>
      <c r="M5" s="167">
        <f>IF(L5="",M4,M4+1)</f>
        <v>0</v>
      </c>
      <c r="N5" s="120"/>
      <c r="O5" s="167">
        <f>IF(N5="",O4,O4+1)</f>
        <v>0</v>
      </c>
      <c r="P5" s="120"/>
      <c r="Q5" s="167">
        <f>IF(P5="",Q4,Q4+1)</f>
        <v>0</v>
      </c>
      <c r="R5" s="120"/>
      <c r="S5" s="167">
        <f>IF(R5="",S4,S4+1)</f>
        <v>0</v>
      </c>
      <c r="T5" s="120"/>
      <c r="U5" s="167">
        <f>IF(T5="",U4,U4+1)</f>
        <v>0</v>
      </c>
      <c r="V5" s="245"/>
      <c r="W5" s="487"/>
      <c r="X5" s="487"/>
      <c r="Y5" s="487"/>
      <c r="Z5" s="487"/>
      <c r="AA5" s="487"/>
      <c r="AB5" s="487"/>
      <c r="AC5" s="488"/>
    </row>
    <row r="6" spans="1:29" ht="12" customHeight="1">
      <c r="A6" s="2" t="s">
        <v>3</v>
      </c>
      <c r="B6" s="2">
        <f>B5+1</f>
        <v>3</v>
      </c>
      <c r="C6" s="40"/>
      <c r="D6" s="40"/>
      <c r="E6" s="40"/>
      <c r="F6" s="74">
        <f>E6</f>
        <v>0</v>
      </c>
      <c r="G6" s="89" t="str">
        <f t="shared" si="0"/>
        <v/>
      </c>
      <c r="H6" s="354"/>
      <c r="I6" s="354"/>
      <c r="J6" s="74">
        <f t="shared" si="1"/>
        <v>0</v>
      </c>
      <c r="K6" s="120"/>
      <c r="L6" s="120"/>
      <c r="M6" s="167">
        <f>IF(L6="",M5,M5+1)</f>
        <v>0</v>
      </c>
      <c r="N6" s="120"/>
      <c r="O6" s="167">
        <f>IF(N6="",O5,O5+1)</f>
        <v>0</v>
      </c>
      <c r="P6" s="120"/>
      <c r="Q6" s="167">
        <f>IF(P6="",Q5,Q5+1)</f>
        <v>0</v>
      </c>
      <c r="R6" s="120"/>
      <c r="S6" s="167">
        <f>IF(R6="",S5,S5+1)</f>
        <v>0</v>
      </c>
      <c r="T6" s="120"/>
      <c r="U6" s="167">
        <f>IF(T6="",U5,U5+1)</f>
        <v>0</v>
      </c>
      <c r="V6" s="245"/>
      <c r="W6" s="487"/>
      <c r="X6" s="487"/>
      <c r="Y6" s="487"/>
      <c r="Z6" s="487"/>
      <c r="AA6" s="487"/>
      <c r="AB6" s="487"/>
      <c r="AC6" s="488"/>
    </row>
    <row r="7" spans="1:29" ht="12" customHeight="1">
      <c r="A7" s="2" t="s">
        <v>4</v>
      </c>
      <c r="B7" s="2">
        <f>B6+1</f>
        <v>4</v>
      </c>
      <c r="C7" s="40"/>
      <c r="D7" s="40"/>
      <c r="E7" s="40"/>
      <c r="F7" s="74">
        <f>E7</f>
        <v>0</v>
      </c>
      <c r="G7" s="89" t="str">
        <f t="shared" si="0"/>
        <v/>
      </c>
      <c r="H7" s="354"/>
      <c r="I7" s="354"/>
      <c r="J7" s="74">
        <f t="shared" si="1"/>
        <v>0</v>
      </c>
      <c r="K7" s="120"/>
      <c r="L7" s="120"/>
      <c r="M7" s="167">
        <f>IF(L7="",M6,M6+1)</f>
        <v>0</v>
      </c>
      <c r="N7" s="120"/>
      <c r="O7" s="167">
        <f>IF(N7="",O6,O6+1)</f>
        <v>0</v>
      </c>
      <c r="P7" s="120"/>
      <c r="Q7" s="167">
        <f>IF(P7="",Q6,Q6+1)</f>
        <v>0</v>
      </c>
      <c r="R7" s="120"/>
      <c r="S7" s="167">
        <f>IF(R7="",S6,S6+1)</f>
        <v>0</v>
      </c>
      <c r="T7" s="120"/>
      <c r="U7" s="167">
        <f>IF(T7="",U6,U6+1)</f>
        <v>0</v>
      </c>
      <c r="V7" s="245"/>
      <c r="W7" s="487"/>
      <c r="X7" s="487"/>
      <c r="Y7" s="487"/>
      <c r="Z7" s="487"/>
      <c r="AA7" s="487"/>
      <c r="AB7" s="487"/>
      <c r="AC7" s="488"/>
    </row>
    <row r="8" spans="1:29" ht="12" customHeight="1">
      <c r="A8" s="74" t="s">
        <v>5</v>
      </c>
      <c r="B8" s="74">
        <f>B7+1</f>
        <v>5</v>
      </c>
      <c r="C8" s="40"/>
      <c r="D8" s="40"/>
      <c r="E8" s="40"/>
      <c r="F8" s="74">
        <f>E8</f>
        <v>0</v>
      </c>
      <c r="G8" s="89" t="str">
        <f t="shared" si="0"/>
        <v/>
      </c>
      <c r="H8" s="354"/>
      <c r="I8" s="354"/>
      <c r="J8" s="74">
        <f t="shared" si="1"/>
        <v>0</v>
      </c>
      <c r="K8" s="120"/>
      <c r="L8" s="120"/>
      <c r="M8" s="167">
        <f>IF(L8="",M7,M7+1)</f>
        <v>0</v>
      </c>
      <c r="N8" s="120"/>
      <c r="O8" s="167">
        <f>IF(N8="",O7,O7+1)</f>
        <v>0</v>
      </c>
      <c r="P8" s="120"/>
      <c r="Q8" s="167">
        <f>IF(P8="",Q7,Q7+1)</f>
        <v>0</v>
      </c>
      <c r="R8" s="120"/>
      <c r="S8" s="167">
        <f>IF(R8="",S7,S7+1)</f>
        <v>0</v>
      </c>
      <c r="T8" s="120"/>
      <c r="U8" s="167">
        <f>IF(T8="",U7,U7+1)</f>
        <v>0</v>
      </c>
      <c r="V8" s="245"/>
      <c r="W8" s="487"/>
      <c r="X8" s="487"/>
      <c r="Y8" s="487"/>
      <c r="Z8" s="487"/>
      <c r="AA8" s="487"/>
      <c r="AB8" s="487"/>
      <c r="AC8" s="488"/>
    </row>
    <row r="9" spans="1:29" ht="12" customHeight="1">
      <c r="A9" s="584" t="s">
        <v>10</v>
      </c>
      <c r="B9" s="585"/>
      <c r="C9" s="103">
        <f>SUM(C4:C8)</f>
        <v>0</v>
      </c>
      <c r="D9" s="103">
        <f>SUM(D4:D8)+ROUNDDOWN(F9/60,0)</f>
        <v>0</v>
      </c>
      <c r="E9" s="103">
        <f>F9-60*ROUNDDOWN(F9/60,0)</f>
        <v>0</v>
      </c>
      <c r="F9" s="149">
        <f>SUM(F4:F8)</f>
        <v>0</v>
      </c>
      <c r="G9" s="249">
        <f>IF((D9*60+E9)=0,0,ROUND((C9*60)/(D9*60+E9),1))</f>
        <v>0</v>
      </c>
      <c r="H9" s="103">
        <f>SUM(H4:H8)+ROUNDDOWN(J9/60,0)</f>
        <v>0</v>
      </c>
      <c r="I9" s="103">
        <f>J9-60*ROUNDDOWN(J9/60,0)</f>
        <v>0</v>
      </c>
      <c r="J9" s="149">
        <f>SUM(J4:J8)</f>
        <v>0</v>
      </c>
      <c r="K9" s="104">
        <f>SUM(K4:K8)</f>
        <v>0</v>
      </c>
      <c r="L9" s="104">
        <f>IF(SUM(L4:L8)=0,0,ROUND(AVERAGE(L4:L8),0))</f>
        <v>0</v>
      </c>
      <c r="M9" s="168">
        <f>IF(M8=0,0,1)</f>
        <v>0</v>
      </c>
      <c r="N9" s="104">
        <f>IF(SUM(N4:N8)=0,0,ROUND(AVERAGE(N4:N8),0))</f>
        <v>0</v>
      </c>
      <c r="O9" s="168">
        <f>IF(O8=0,0,1)</f>
        <v>0</v>
      </c>
      <c r="P9" s="104">
        <f>IF(SUM(P4:P8)=0,0,ROUND(AVERAGE(P4:P8),0))</f>
        <v>0</v>
      </c>
      <c r="Q9" s="168">
        <f>IF(Q8=0,0,1)</f>
        <v>0</v>
      </c>
      <c r="R9" s="104">
        <f>IF(SUM(R4:R8)=0,0,ROUND(AVERAGE(R4:R8),0))</f>
        <v>0</v>
      </c>
      <c r="S9" s="168">
        <f>IF(S8=0,0,1)</f>
        <v>0</v>
      </c>
      <c r="T9" s="104">
        <f>IF(SUM(T4:T8)=0,0,ROUND(AVERAGE(T4:T8),0))</f>
        <v>0</v>
      </c>
      <c r="U9" s="168">
        <f>IF(U8=0,0,1)</f>
        <v>0</v>
      </c>
      <c r="V9" s="366"/>
      <c r="W9" s="494"/>
      <c r="X9" s="494"/>
      <c r="Y9" s="494"/>
      <c r="Z9" s="494"/>
      <c r="AA9" s="494"/>
      <c r="AB9" s="494"/>
      <c r="AC9" s="495"/>
    </row>
    <row r="10" spans="1:29" ht="12" customHeight="1">
      <c r="A10" s="550" t="s">
        <v>88</v>
      </c>
      <c r="B10" s="551"/>
      <c r="C10" s="76">
        <f>C9+Octobre!C41</f>
        <v>0</v>
      </c>
      <c r="D10" s="76">
        <f>D9+Octobre!D41+ROUNDDOWN(F10/60,0)</f>
        <v>0</v>
      </c>
      <c r="E10" s="76">
        <f>F10-60*ROUNDDOWN(F10/60,0)</f>
        <v>0</v>
      </c>
      <c r="F10" s="136">
        <f>E9+Octobre!E41</f>
        <v>0</v>
      </c>
      <c r="G10" s="76">
        <f>IF((D10*60+E10)=0,0,ROUND((C10*60)/(D10*60+E10),1))</f>
        <v>0</v>
      </c>
      <c r="H10" s="76">
        <f>H9+Octobre!H41+ROUNDDOWN(J10/60,0)</f>
        <v>0</v>
      </c>
      <c r="I10" s="76">
        <f>J10-60*ROUNDDOWN(J10/60,0)</f>
        <v>0</v>
      </c>
      <c r="J10" s="136">
        <f>I9+Octobre!I41</f>
        <v>0</v>
      </c>
      <c r="K10" s="86">
        <f>K9+Octobre!K41</f>
        <v>0</v>
      </c>
      <c r="L10" s="86">
        <f>IF(L9=0,Octobre!L41,IF(L9+Octobre!L41=0,"",ROUND((SUM(L4:L8)+SUM(Octobre!L39:'Octobre'!L40))/(M8+Octobre!M40),0)))</f>
        <v>0</v>
      </c>
      <c r="M10" s="128"/>
      <c r="N10" s="86">
        <f>IF(N9=0,Octobre!N41,IF(N9+Octobre!N41=0,"",ROUND((SUM(N4:N8)+SUM(Octobre!N39:'Octobre'!N40))/(O8+Octobre!O40),0)))</f>
        <v>0</v>
      </c>
      <c r="O10" s="128"/>
      <c r="P10" s="86">
        <f>IF(P9=0,Octobre!P41,IF(P9+Octobre!P41=0,"",ROUND((SUM(P4:P8)+SUM(Octobre!P39:'Octobre'!P40))/(Q8+Octobre!Q40),0)))</f>
        <v>0</v>
      </c>
      <c r="Q10" s="128"/>
      <c r="R10" s="86">
        <f>IF(R9=0,Octobre!R41,IF(R9+Octobre!R41=0,"",ROUND((SUM(R4:R8)+SUM(Octobre!R39:'Octobre'!R40))/(S8+Octobre!S40),0)))</f>
        <v>0</v>
      </c>
      <c r="S10" s="128"/>
      <c r="T10" s="86">
        <f>IF(T9=0,Octobre!T41,IF(T9+Octobre!T41=0,"",ROUND((SUM(T4:T8)+SUM(Octobre!T39:'Octobre'!T40))/(U8+Octobre!U40),0)))</f>
        <v>0</v>
      </c>
      <c r="U10" s="128"/>
      <c r="V10" s="247"/>
      <c r="W10" s="553"/>
      <c r="X10" s="553"/>
      <c r="Y10" s="553"/>
      <c r="Z10" s="553"/>
      <c r="AA10" s="553"/>
      <c r="AB10" s="553"/>
      <c r="AC10" s="554"/>
    </row>
    <row r="11" spans="1:29" ht="12" customHeight="1">
      <c r="A11" s="2" t="s">
        <v>6</v>
      </c>
      <c r="B11" s="2">
        <f>B8+1</f>
        <v>6</v>
      </c>
      <c r="C11" s="40"/>
      <c r="D11" s="40"/>
      <c r="E11" s="40"/>
      <c r="F11" s="74">
        <f t="shared" ref="F11:F17" si="2">E11</f>
        <v>0</v>
      </c>
      <c r="G11" s="89" t="str">
        <f t="shared" si="0"/>
        <v/>
      </c>
      <c r="H11" s="354"/>
      <c r="I11" s="354"/>
      <c r="J11" s="74">
        <f>I11</f>
        <v>0</v>
      </c>
      <c r="K11" s="120"/>
      <c r="L11" s="120"/>
      <c r="M11" s="167">
        <f>IF(L11="",0,1)</f>
        <v>0</v>
      </c>
      <c r="N11" s="120"/>
      <c r="O11" s="167">
        <f>IF(N11="",0,1)</f>
        <v>0</v>
      </c>
      <c r="P11" s="120"/>
      <c r="Q11" s="167">
        <f>IF(P11="",0,1)</f>
        <v>0</v>
      </c>
      <c r="R11" s="120"/>
      <c r="S11" s="167">
        <f>IF(R11="",0,1)</f>
        <v>0</v>
      </c>
      <c r="T11" s="120"/>
      <c r="U11" s="167">
        <f>IF(T11="",0,1)</f>
        <v>0</v>
      </c>
      <c r="V11" s="245"/>
      <c r="W11" s="556" t="s">
        <v>247</v>
      </c>
      <c r="X11" s="556"/>
      <c r="Y11" s="556"/>
      <c r="Z11" s="556"/>
      <c r="AA11" s="556"/>
      <c r="AB11" s="556"/>
      <c r="AC11" s="557"/>
    </row>
    <row r="12" spans="1:29" ht="12" customHeight="1">
      <c r="A12" s="2" t="s">
        <v>7</v>
      </c>
      <c r="B12" s="2">
        <f t="shared" ref="B12:B17" si="3">B11+1</f>
        <v>7</v>
      </c>
      <c r="C12" s="40"/>
      <c r="D12" s="40"/>
      <c r="E12" s="40"/>
      <c r="F12" s="74">
        <f t="shared" si="2"/>
        <v>0</v>
      </c>
      <c r="G12" s="89" t="str">
        <f t="shared" si="0"/>
        <v/>
      </c>
      <c r="H12" s="354"/>
      <c r="I12" s="354"/>
      <c r="J12" s="74">
        <f t="shared" ref="J12:J17" si="4">I12</f>
        <v>0</v>
      </c>
      <c r="K12" s="120"/>
      <c r="L12" s="120"/>
      <c r="M12" s="167">
        <f t="shared" ref="M12:M17" si="5">IF(L12="",M11,M11+1)</f>
        <v>0</v>
      </c>
      <c r="N12" s="120"/>
      <c r="O12" s="167">
        <f t="shared" ref="O12:O17" si="6">IF(N12="",O11,O11+1)</f>
        <v>0</v>
      </c>
      <c r="P12" s="120"/>
      <c r="Q12" s="167">
        <f t="shared" ref="Q12:Q17" si="7">IF(P12="",Q11,Q11+1)</f>
        <v>0</v>
      </c>
      <c r="R12" s="120"/>
      <c r="S12" s="167">
        <f t="shared" ref="S12:S17" si="8">IF(R12="",S11,S11+1)</f>
        <v>0</v>
      </c>
      <c r="T12" s="120"/>
      <c r="U12" s="167">
        <f t="shared" ref="U12:U17" si="9">IF(T12="",U11,U11+1)</f>
        <v>0</v>
      </c>
      <c r="V12" s="245"/>
      <c r="W12" s="500"/>
      <c r="X12" s="500"/>
      <c r="Y12" s="500"/>
      <c r="Z12" s="500"/>
      <c r="AA12" s="500"/>
      <c r="AB12" s="500"/>
      <c r="AC12" s="501"/>
    </row>
    <row r="13" spans="1:29" s="8" customFormat="1" ht="12" customHeight="1">
      <c r="A13" s="2" t="s">
        <v>8</v>
      </c>
      <c r="B13" s="2">
        <f t="shared" si="3"/>
        <v>8</v>
      </c>
      <c r="C13" s="40"/>
      <c r="D13" s="40"/>
      <c r="E13" s="40"/>
      <c r="F13" s="74">
        <f t="shared" si="2"/>
        <v>0</v>
      </c>
      <c r="G13" s="89" t="str">
        <f>IF((D13*60+F13)=0,"",ROUND((C13*60)/(D13*60+F13),1))</f>
        <v/>
      </c>
      <c r="H13" s="354"/>
      <c r="I13" s="354"/>
      <c r="J13" s="74">
        <f t="shared" si="4"/>
        <v>0</v>
      </c>
      <c r="K13" s="120"/>
      <c r="L13" s="120"/>
      <c r="M13" s="167">
        <f t="shared" si="5"/>
        <v>0</v>
      </c>
      <c r="N13" s="120"/>
      <c r="O13" s="167">
        <f t="shared" si="6"/>
        <v>0</v>
      </c>
      <c r="P13" s="120"/>
      <c r="Q13" s="167">
        <f t="shared" si="7"/>
        <v>0</v>
      </c>
      <c r="R13" s="120"/>
      <c r="S13" s="167">
        <f t="shared" si="8"/>
        <v>0</v>
      </c>
      <c r="T13" s="120"/>
      <c r="U13" s="167">
        <f t="shared" si="9"/>
        <v>0</v>
      </c>
      <c r="V13" s="245"/>
      <c r="W13" s="500"/>
      <c r="X13" s="500"/>
      <c r="Y13" s="500"/>
      <c r="Z13" s="500"/>
      <c r="AA13" s="500"/>
      <c r="AB13" s="500"/>
      <c r="AC13" s="501"/>
    </row>
    <row r="14" spans="1:29" ht="12" customHeight="1">
      <c r="A14" s="2" t="s">
        <v>2</v>
      </c>
      <c r="B14" s="2">
        <f t="shared" si="3"/>
        <v>9</v>
      </c>
      <c r="C14" s="40"/>
      <c r="D14" s="40"/>
      <c r="E14" s="40"/>
      <c r="F14" s="74">
        <f t="shared" si="2"/>
        <v>0</v>
      </c>
      <c r="G14" s="89" t="str">
        <f t="shared" si="0"/>
        <v/>
      </c>
      <c r="H14" s="354"/>
      <c r="I14" s="354"/>
      <c r="J14" s="74">
        <f t="shared" si="4"/>
        <v>0</v>
      </c>
      <c r="K14" s="120"/>
      <c r="L14" s="120"/>
      <c r="M14" s="167">
        <f t="shared" si="5"/>
        <v>0</v>
      </c>
      <c r="N14" s="120"/>
      <c r="O14" s="167">
        <f t="shared" si="6"/>
        <v>0</v>
      </c>
      <c r="P14" s="120"/>
      <c r="Q14" s="167">
        <f t="shared" si="7"/>
        <v>0</v>
      </c>
      <c r="R14" s="120"/>
      <c r="S14" s="167">
        <f t="shared" si="8"/>
        <v>0</v>
      </c>
      <c r="T14" s="120"/>
      <c r="U14" s="167">
        <f t="shared" si="9"/>
        <v>0</v>
      </c>
      <c r="V14" s="245"/>
      <c r="W14" s="500"/>
      <c r="X14" s="500"/>
      <c r="Y14" s="500"/>
      <c r="Z14" s="500"/>
      <c r="AA14" s="500"/>
      <c r="AB14" s="500"/>
      <c r="AC14" s="501"/>
    </row>
    <row r="15" spans="1:29" ht="12" customHeight="1">
      <c r="A15" s="2" t="s">
        <v>3</v>
      </c>
      <c r="B15" s="2">
        <f t="shared" si="3"/>
        <v>10</v>
      </c>
      <c r="C15" s="40"/>
      <c r="D15" s="40"/>
      <c r="E15" s="40"/>
      <c r="F15" s="74">
        <f t="shared" si="2"/>
        <v>0</v>
      </c>
      <c r="G15" s="89" t="str">
        <f t="shared" si="0"/>
        <v/>
      </c>
      <c r="H15" s="354"/>
      <c r="I15" s="354"/>
      <c r="J15" s="74">
        <f t="shared" si="4"/>
        <v>0</v>
      </c>
      <c r="K15" s="120"/>
      <c r="L15" s="120"/>
      <c r="M15" s="167">
        <f t="shared" si="5"/>
        <v>0</v>
      </c>
      <c r="N15" s="120"/>
      <c r="O15" s="167">
        <f t="shared" si="6"/>
        <v>0</v>
      </c>
      <c r="P15" s="120"/>
      <c r="Q15" s="167">
        <f t="shared" si="7"/>
        <v>0</v>
      </c>
      <c r="R15" s="120"/>
      <c r="S15" s="167">
        <f t="shared" si="8"/>
        <v>0</v>
      </c>
      <c r="T15" s="120"/>
      <c r="U15" s="167">
        <f t="shared" si="9"/>
        <v>0</v>
      </c>
      <c r="V15" s="245"/>
      <c r="W15" s="500"/>
      <c r="X15" s="500"/>
      <c r="Y15" s="500"/>
      <c r="Z15" s="500"/>
      <c r="AA15" s="500"/>
      <c r="AB15" s="500"/>
      <c r="AC15" s="501"/>
    </row>
    <row r="16" spans="1:29" ht="12" customHeight="1">
      <c r="A16" s="74" t="s">
        <v>4</v>
      </c>
      <c r="B16" s="74">
        <f t="shared" si="3"/>
        <v>11</v>
      </c>
      <c r="C16" s="40"/>
      <c r="D16" s="40"/>
      <c r="E16" s="40"/>
      <c r="F16" s="74">
        <f t="shared" si="2"/>
        <v>0</v>
      </c>
      <c r="G16" s="89" t="str">
        <f t="shared" si="0"/>
        <v/>
      </c>
      <c r="H16" s="354"/>
      <c r="I16" s="354"/>
      <c r="J16" s="74">
        <f t="shared" si="4"/>
        <v>0</v>
      </c>
      <c r="K16" s="120"/>
      <c r="L16" s="120"/>
      <c r="M16" s="167">
        <f t="shared" si="5"/>
        <v>0</v>
      </c>
      <c r="N16" s="120"/>
      <c r="O16" s="167">
        <f t="shared" si="6"/>
        <v>0</v>
      </c>
      <c r="P16" s="120"/>
      <c r="Q16" s="167">
        <f t="shared" si="7"/>
        <v>0</v>
      </c>
      <c r="R16" s="120"/>
      <c r="S16" s="167">
        <f t="shared" si="8"/>
        <v>0</v>
      </c>
      <c r="T16" s="120"/>
      <c r="U16" s="167">
        <f t="shared" si="9"/>
        <v>0</v>
      </c>
      <c r="V16" s="245"/>
      <c r="W16" s="503" t="s">
        <v>245</v>
      </c>
      <c r="X16" s="503"/>
      <c r="Y16" s="503"/>
      <c r="Z16" s="503"/>
      <c r="AA16" s="503"/>
      <c r="AB16" s="503"/>
      <c r="AC16" s="504"/>
    </row>
    <row r="17" spans="1:29" ht="12" customHeight="1">
      <c r="A17" s="74" t="s">
        <v>5</v>
      </c>
      <c r="B17" s="74">
        <f t="shared" si="3"/>
        <v>12</v>
      </c>
      <c r="C17" s="40"/>
      <c r="D17" s="40"/>
      <c r="E17" s="40"/>
      <c r="F17" s="74">
        <f t="shared" si="2"/>
        <v>0</v>
      </c>
      <c r="G17" s="89" t="str">
        <f t="shared" si="0"/>
        <v/>
      </c>
      <c r="H17" s="354"/>
      <c r="I17" s="354"/>
      <c r="J17" s="74">
        <f t="shared" si="4"/>
        <v>0</v>
      </c>
      <c r="K17" s="120"/>
      <c r="L17" s="120"/>
      <c r="M17" s="167">
        <f t="shared" si="5"/>
        <v>0</v>
      </c>
      <c r="N17" s="120"/>
      <c r="O17" s="167">
        <f t="shared" si="6"/>
        <v>0</v>
      </c>
      <c r="P17" s="120"/>
      <c r="Q17" s="167">
        <f t="shared" si="7"/>
        <v>0</v>
      </c>
      <c r="R17" s="120"/>
      <c r="S17" s="167">
        <f t="shared" si="8"/>
        <v>0</v>
      </c>
      <c r="T17" s="120"/>
      <c r="U17" s="167">
        <f t="shared" si="9"/>
        <v>0</v>
      </c>
      <c r="V17" s="245"/>
      <c r="W17" s="500"/>
      <c r="X17" s="500"/>
      <c r="Y17" s="500"/>
      <c r="Z17" s="500"/>
      <c r="AA17" s="500"/>
      <c r="AB17" s="500"/>
      <c r="AC17" s="501"/>
    </row>
    <row r="18" spans="1:29" ht="12" customHeight="1">
      <c r="A18" s="479" t="s">
        <v>89</v>
      </c>
      <c r="B18" s="480"/>
      <c r="C18" s="13">
        <f>SUM(C11:C17)</f>
        <v>0</v>
      </c>
      <c r="D18" s="13">
        <f>SUM(D11:D17)+ROUNDDOWN(F18/60,0)</f>
        <v>0</v>
      </c>
      <c r="E18" s="13">
        <f>F18-60*ROUNDDOWN(F18/60,0)</f>
        <v>0</v>
      </c>
      <c r="F18" s="135">
        <f>SUM(F11:F17)</f>
        <v>0</v>
      </c>
      <c r="G18" s="52">
        <f>IF((D18*60+E18)=0,0,ROUND((C18*60)/(D18*60+E18),1))</f>
        <v>0</v>
      </c>
      <c r="H18" s="13">
        <f>SUM(H11:H17)+ROUNDDOWN(J18/60,0)</f>
        <v>0</v>
      </c>
      <c r="I18" s="13">
        <f>J18-60*ROUNDDOWN(J18/60,0)</f>
        <v>0</v>
      </c>
      <c r="J18" s="135">
        <f>SUM(J11:J17)</f>
        <v>0</v>
      </c>
      <c r="K18" s="27">
        <f>SUM(K11:K17)</f>
        <v>0</v>
      </c>
      <c r="L18" s="27">
        <f>IF(SUM(L11:L17)=0,0,ROUND(AVERAGE(L11:L17),0))</f>
        <v>0</v>
      </c>
      <c r="M18" s="168">
        <f>IF(M17=0,0,1)</f>
        <v>0</v>
      </c>
      <c r="N18" s="27">
        <f>IF(SUM(N11:N17)=0,0,ROUND(AVERAGE(N11:N17),0))</f>
        <v>0</v>
      </c>
      <c r="O18" s="168">
        <f>IF(O17=0,0,1)</f>
        <v>0</v>
      </c>
      <c r="P18" s="27">
        <f>IF(SUM(P11:P17)=0,0,ROUND(AVERAGE(P11:P17),0))</f>
        <v>0</v>
      </c>
      <c r="Q18" s="168">
        <f>IF(Q17=0,0,1)</f>
        <v>0</v>
      </c>
      <c r="R18" s="27">
        <f>IF(SUM(R11:R17)=0,0,ROUND(AVERAGE(R11:R17),0))</f>
        <v>0</v>
      </c>
      <c r="S18" s="168">
        <f>IF(S17=0,0,1)</f>
        <v>0</v>
      </c>
      <c r="T18" s="27">
        <f>IF(SUM(T11:T17)=0,0,ROUND(AVERAGE(T11:T17),0))</f>
        <v>0</v>
      </c>
      <c r="U18" s="168">
        <f>IF(U17=0,0,1)</f>
        <v>0</v>
      </c>
      <c r="V18" s="246"/>
      <c r="W18" s="490"/>
      <c r="X18" s="490"/>
      <c r="Y18" s="490"/>
      <c r="Z18" s="490"/>
      <c r="AA18" s="490"/>
      <c r="AB18" s="490"/>
      <c r="AC18" s="491"/>
    </row>
    <row r="19" spans="1:29" ht="12" customHeight="1">
      <c r="A19" s="21" t="s">
        <v>6</v>
      </c>
      <c r="B19" s="22">
        <f>B17+1</f>
        <v>13</v>
      </c>
      <c r="C19" s="40"/>
      <c r="D19" s="40"/>
      <c r="E19" s="40"/>
      <c r="F19" s="74">
        <f t="shared" ref="F19:F25" si="10">E19</f>
        <v>0</v>
      </c>
      <c r="G19" s="89" t="str">
        <f t="shared" ref="G19:G25" si="11">IF((D19*60+F19)=0,"",ROUND((C19*60)/(D19*60+F19),1))</f>
        <v/>
      </c>
      <c r="H19" s="354"/>
      <c r="I19" s="354"/>
      <c r="J19" s="74">
        <f>I19</f>
        <v>0</v>
      </c>
      <c r="K19" s="120"/>
      <c r="L19" s="120"/>
      <c r="M19" s="167">
        <f>IF(L19="",0,1)</f>
        <v>0</v>
      </c>
      <c r="N19" s="120"/>
      <c r="O19" s="167">
        <f>IF(N19="",0,1)</f>
        <v>0</v>
      </c>
      <c r="P19" s="120"/>
      <c r="Q19" s="167">
        <f>IF(P19="",0,1)</f>
        <v>0</v>
      </c>
      <c r="R19" s="120"/>
      <c r="S19" s="167">
        <f>IF(R19="",0,1)</f>
        <v>0</v>
      </c>
      <c r="T19" s="120"/>
      <c r="U19" s="167">
        <f>IF(T19="",0,1)</f>
        <v>0</v>
      </c>
      <c r="V19" s="245"/>
      <c r="W19" s="500"/>
      <c r="X19" s="500"/>
      <c r="Y19" s="500"/>
      <c r="Z19" s="500"/>
      <c r="AA19" s="500"/>
      <c r="AB19" s="500"/>
      <c r="AC19" s="501"/>
    </row>
    <row r="20" spans="1:29" ht="12" customHeight="1">
      <c r="A20" s="21" t="s">
        <v>7</v>
      </c>
      <c r="B20" s="22">
        <f t="shared" ref="B20:B25" si="12">B19+1</f>
        <v>14</v>
      </c>
      <c r="C20" s="40"/>
      <c r="D20" s="40"/>
      <c r="E20" s="40"/>
      <c r="F20" s="74">
        <f t="shared" si="10"/>
        <v>0</v>
      </c>
      <c r="G20" s="89" t="str">
        <f t="shared" si="11"/>
        <v/>
      </c>
      <c r="H20" s="354"/>
      <c r="I20" s="354"/>
      <c r="J20" s="74">
        <f t="shared" ref="J20:J25" si="13">I20</f>
        <v>0</v>
      </c>
      <c r="K20" s="120"/>
      <c r="L20" s="120"/>
      <c r="M20" s="167">
        <f t="shared" ref="M20:M25" si="14">IF(L20="",M19,M19+1)</f>
        <v>0</v>
      </c>
      <c r="N20" s="120"/>
      <c r="O20" s="167">
        <f t="shared" ref="O20:O25" si="15">IF(N20="",O19,O19+1)</f>
        <v>0</v>
      </c>
      <c r="P20" s="120"/>
      <c r="Q20" s="167">
        <f t="shared" ref="Q20:Q25" si="16">IF(P20="",Q19,Q19+1)</f>
        <v>0</v>
      </c>
      <c r="R20" s="120"/>
      <c r="S20" s="167">
        <f t="shared" ref="S20:S25" si="17">IF(R20="",S19,S19+1)</f>
        <v>0</v>
      </c>
      <c r="T20" s="120"/>
      <c r="U20" s="167">
        <f t="shared" ref="U20:U25" si="18">IF(T20="",U19,U19+1)</f>
        <v>0</v>
      </c>
      <c r="V20" s="245"/>
      <c r="W20" s="500"/>
      <c r="X20" s="500"/>
      <c r="Y20" s="500"/>
      <c r="Z20" s="500"/>
      <c r="AA20" s="500"/>
      <c r="AB20" s="500"/>
      <c r="AC20" s="501"/>
    </row>
    <row r="21" spans="1:29" ht="12" customHeight="1">
      <c r="A21" s="21" t="s">
        <v>8</v>
      </c>
      <c r="B21" s="22">
        <f t="shared" si="12"/>
        <v>15</v>
      </c>
      <c r="C21" s="40"/>
      <c r="D21" s="40"/>
      <c r="E21" s="40"/>
      <c r="F21" s="74">
        <f t="shared" si="10"/>
        <v>0</v>
      </c>
      <c r="G21" s="89" t="str">
        <f t="shared" si="11"/>
        <v/>
      </c>
      <c r="H21" s="354"/>
      <c r="I21" s="354"/>
      <c r="J21" s="74">
        <f t="shared" si="13"/>
        <v>0</v>
      </c>
      <c r="K21" s="120"/>
      <c r="L21" s="120"/>
      <c r="M21" s="167">
        <f t="shared" si="14"/>
        <v>0</v>
      </c>
      <c r="N21" s="120"/>
      <c r="O21" s="167">
        <f t="shared" si="15"/>
        <v>0</v>
      </c>
      <c r="P21" s="120"/>
      <c r="Q21" s="167">
        <f t="shared" si="16"/>
        <v>0</v>
      </c>
      <c r="R21" s="120"/>
      <c r="S21" s="167">
        <f t="shared" si="17"/>
        <v>0</v>
      </c>
      <c r="T21" s="120"/>
      <c r="U21" s="167">
        <f t="shared" si="18"/>
        <v>0</v>
      </c>
      <c r="V21" s="245"/>
      <c r="W21" s="500"/>
      <c r="X21" s="500"/>
      <c r="Y21" s="500"/>
      <c r="Z21" s="500"/>
      <c r="AA21" s="500"/>
      <c r="AB21" s="500"/>
      <c r="AC21" s="501"/>
    </row>
    <row r="22" spans="1:29" ht="12" customHeight="1">
      <c r="A22" s="21" t="s">
        <v>2</v>
      </c>
      <c r="B22" s="22">
        <f t="shared" si="12"/>
        <v>16</v>
      </c>
      <c r="C22" s="40"/>
      <c r="D22" s="40"/>
      <c r="E22" s="40"/>
      <c r="F22" s="74">
        <f t="shared" si="10"/>
        <v>0</v>
      </c>
      <c r="G22" s="89" t="str">
        <f t="shared" si="11"/>
        <v/>
      </c>
      <c r="H22" s="354"/>
      <c r="I22" s="354"/>
      <c r="J22" s="74">
        <f t="shared" si="13"/>
        <v>0</v>
      </c>
      <c r="K22" s="120"/>
      <c r="L22" s="120"/>
      <c r="M22" s="167">
        <f t="shared" si="14"/>
        <v>0</v>
      </c>
      <c r="N22" s="120"/>
      <c r="O22" s="167">
        <f t="shared" si="15"/>
        <v>0</v>
      </c>
      <c r="P22" s="120"/>
      <c r="Q22" s="167">
        <f t="shared" si="16"/>
        <v>0</v>
      </c>
      <c r="R22" s="120"/>
      <c r="S22" s="167">
        <f t="shared" si="17"/>
        <v>0</v>
      </c>
      <c r="T22" s="120"/>
      <c r="U22" s="167">
        <f t="shared" si="18"/>
        <v>0</v>
      </c>
      <c r="V22" s="245"/>
      <c r="W22" s="500"/>
      <c r="X22" s="500"/>
      <c r="Y22" s="500"/>
      <c r="Z22" s="500"/>
      <c r="AA22" s="500"/>
      <c r="AB22" s="500"/>
      <c r="AC22" s="501"/>
    </row>
    <row r="23" spans="1:29" ht="12" customHeight="1">
      <c r="A23" s="21" t="s">
        <v>3</v>
      </c>
      <c r="B23" s="22">
        <f t="shared" si="12"/>
        <v>17</v>
      </c>
      <c r="C23" s="40"/>
      <c r="D23" s="40"/>
      <c r="E23" s="40"/>
      <c r="F23" s="74">
        <f t="shared" si="10"/>
        <v>0</v>
      </c>
      <c r="G23" s="89" t="str">
        <f t="shared" si="11"/>
        <v/>
      </c>
      <c r="H23" s="354"/>
      <c r="I23" s="354"/>
      <c r="J23" s="74">
        <f t="shared" si="13"/>
        <v>0</v>
      </c>
      <c r="K23" s="120"/>
      <c r="L23" s="120"/>
      <c r="M23" s="167">
        <f t="shared" si="14"/>
        <v>0</v>
      </c>
      <c r="N23" s="120"/>
      <c r="O23" s="167">
        <f t="shared" si="15"/>
        <v>0</v>
      </c>
      <c r="P23" s="120"/>
      <c r="Q23" s="167">
        <f t="shared" si="16"/>
        <v>0</v>
      </c>
      <c r="R23" s="120"/>
      <c r="S23" s="167">
        <f t="shared" si="17"/>
        <v>0</v>
      </c>
      <c r="T23" s="120"/>
      <c r="U23" s="167">
        <f t="shared" si="18"/>
        <v>0</v>
      </c>
      <c r="V23" s="245"/>
      <c r="W23" s="500"/>
      <c r="X23" s="500"/>
      <c r="Y23" s="500"/>
      <c r="Z23" s="500"/>
      <c r="AA23" s="500"/>
      <c r="AB23" s="500"/>
      <c r="AC23" s="501"/>
    </row>
    <row r="24" spans="1:29" ht="12" customHeight="1">
      <c r="A24" s="21" t="s">
        <v>4</v>
      </c>
      <c r="B24" s="22">
        <f t="shared" si="12"/>
        <v>18</v>
      </c>
      <c r="C24" s="40"/>
      <c r="D24" s="40"/>
      <c r="E24" s="40"/>
      <c r="F24" s="74">
        <f t="shared" si="10"/>
        <v>0</v>
      </c>
      <c r="G24" s="89" t="str">
        <f t="shared" si="11"/>
        <v/>
      </c>
      <c r="H24" s="354"/>
      <c r="I24" s="354"/>
      <c r="J24" s="74">
        <f t="shared" si="13"/>
        <v>0</v>
      </c>
      <c r="K24" s="120"/>
      <c r="L24" s="120"/>
      <c r="M24" s="167">
        <f t="shared" si="14"/>
        <v>0</v>
      </c>
      <c r="N24" s="120"/>
      <c r="O24" s="167">
        <f t="shared" si="15"/>
        <v>0</v>
      </c>
      <c r="P24" s="120"/>
      <c r="Q24" s="167">
        <f t="shared" si="16"/>
        <v>0</v>
      </c>
      <c r="R24" s="120"/>
      <c r="S24" s="167">
        <f t="shared" si="17"/>
        <v>0</v>
      </c>
      <c r="T24" s="120"/>
      <c r="U24" s="167">
        <f t="shared" si="18"/>
        <v>0</v>
      </c>
      <c r="V24" s="245"/>
      <c r="W24" s="500"/>
      <c r="X24" s="500"/>
      <c r="Y24" s="500"/>
      <c r="Z24" s="500"/>
      <c r="AA24" s="500"/>
      <c r="AB24" s="500"/>
      <c r="AC24" s="501"/>
    </row>
    <row r="25" spans="1:29" ht="12" customHeight="1">
      <c r="A25" s="117" t="s">
        <v>5</v>
      </c>
      <c r="B25" s="118">
        <f t="shared" si="12"/>
        <v>19</v>
      </c>
      <c r="C25" s="40"/>
      <c r="D25" s="40"/>
      <c r="E25" s="40"/>
      <c r="F25" s="74">
        <f t="shared" si="10"/>
        <v>0</v>
      </c>
      <c r="G25" s="89" t="str">
        <f t="shared" si="11"/>
        <v/>
      </c>
      <c r="H25" s="354"/>
      <c r="I25" s="354"/>
      <c r="J25" s="74">
        <f t="shared" si="13"/>
        <v>0</v>
      </c>
      <c r="K25" s="120"/>
      <c r="L25" s="120"/>
      <c r="M25" s="167">
        <f t="shared" si="14"/>
        <v>0</v>
      </c>
      <c r="N25" s="120"/>
      <c r="O25" s="167">
        <f t="shared" si="15"/>
        <v>0</v>
      </c>
      <c r="P25" s="120"/>
      <c r="Q25" s="167">
        <f t="shared" si="16"/>
        <v>0</v>
      </c>
      <c r="R25" s="120"/>
      <c r="S25" s="167">
        <f t="shared" si="17"/>
        <v>0</v>
      </c>
      <c r="T25" s="120"/>
      <c r="U25" s="167">
        <f t="shared" si="18"/>
        <v>0</v>
      </c>
      <c r="V25" s="245"/>
      <c r="W25" s="500"/>
      <c r="X25" s="500"/>
      <c r="Y25" s="500"/>
      <c r="Z25" s="500"/>
      <c r="AA25" s="500"/>
      <c r="AB25" s="500"/>
      <c r="AC25" s="501"/>
    </row>
    <row r="26" spans="1:29" ht="12" customHeight="1">
      <c r="A26" s="479" t="s">
        <v>90</v>
      </c>
      <c r="B26" s="480"/>
      <c r="C26" s="13">
        <f>SUM(C19:C25)</f>
        <v>0</v>
      </c>
      <c r="D26" s="13">
        <f>SUM(D19:D25)+ROUNDDOWN(F26/60,0)</f>
        <v>0</v>
      </c>
      <c r="E26" s="13">
        <f>F26-60*ROUNDDOWN(F26/60,0)</f>
        <v>0</v>
      </c>
      <c r="F26" s="135">
        <f>SUM(F19:F25)</f>
        <v>0</v>
      </c>
      <c r="G26" s="52">
        <f>IF((D26*60+E26)=0,0,ROUND((C26*60)/(D26*60+E26),1))</f>
        <v>0</v>
      </c>
      <c r="H26" s="13">
        <f>SUM(H19:H25)+ROUNDDOWN(J26/60,0)</f>
        <v>0</v>
      </c>
      <c r="I26" s="13">
        <f>J26-60*ROUNDDOWN(J26/60,0)</f>
        <v>0</v>
      </c>
      <c r="J26" s="135">
        <f>SUM(J19:J25)</f>
        <v>0</v>
      </c>
      <c r="K26" s="27">
        <f>SUM(K19:K25)</f>
        <v>0</v>
      </c>
      <c r="L26" s="27">
        <f>IF(SUM(L19:L25)=0,0,ROUND(AVERAGE(L19:L25),0))</f>
        <v>0</v>
      </c>
      <c r="M26" s="168">
        <f>IF(M25=0,0,1)</f>
        <v>0</v>
      </c>
      <c r="N26" s="27">
        <f>IF(SUM(N19:N25)=0,0,ROUND(AVERAGE(N19:N25),0))</f>
        <v>0</v>
      </c>
      <c r="O26" s="168">
        <f>IF(O25=0,0,1)</f>
        <v>0</v>
      </c>
      <c r="P26" s="27">
        <f>IF(SUM(P19:P25)=0,0,ROUND(AVERAGE(P19:P25),0))</f>
        <v>0</v>
      </c>
      <c r="Q26" s="168">
        <f>IF(Q25=0,0,1)</f>
        <v>0</v>
      </c>
      <c r="R26" s="27">
        <f>IF(SUM(R19:R25)=0,0,ROUND(AVERAGE(R19:R25),0))</f>
        <v>0</v>
      </c>
      <c r="S26" s="168">
        <f>IF(S25=0,0,1)</f>
        <v>0</v>
      </c>
      <c r="T26" s="27">
        <f>IF(SUM(T19:T25)=0,0,ROUND(AVERAGE(T19:T25),0))</f>
        <v>0</v>
      </c>
      <c r="U26" s="168">
        <f>IF(U25=0,0,1)</f>
        <v>0</v>
      </c>
      <c r="V26" s="246"/>
      <c r="W26" s="490"/>
      <c r="X26" s="490"/>
      <c r="Y26" s="490"/>
      <c r="Z26" s="490"/>
      <c r="AA26" s="490"/>
      <c r="AB26" s="490"/>
      <c r="AC26" s="491"/>
    </row>
    <row r="27" spans="1:29" ht="12" customHeight="1">
      <c r="A27" s="22" t="s">
        <v>6</v>
      </c>
      <c r="B27" s="22">
        <f>B25+1</f>
        <v>20</v>
      </c>
      <c r="C27" s="40"/>
      <c r="D27" s="40"/>
      <c r="E27" s="40"/>
      <c r="F27" s="74">
        <f t="shared" ref="F27:F38" si="19">E27</f>
        <v>0</v>
      </c>
      <c r="G27" s="89" t="str">
        <f t="shared" ref="G27:G33" si="20">IF((D27*60+F27)=0,"",ROUND((C27*60)/(D27*60+F27),1))</f>
        <v/>
      </c>
      <c r="H27" s="354"/>
      <c r="I27" s="354"/>
      <c r="J27" s="74">
        <f>I27</f>
        <v>0</v>
      </c>
      <c r="K27" s="120"/>
      <c r="L27" s="120"/>
      <c r="M27" s="167">
        <f>IF(L27="",0,1)</f>
        <v>0</v>
      </c>
      <c r="N27" s="120"/>
      <c r="O27" s="167">
        <f>IF(N27="",0,1)</f>
        <v>0</v>
      </c>
      <c r="P27" s="120"/>
      <c r="Q27" s="167">
        <f>IF(P27="",0,1)</f>
        <v>0</v>
      </c>
      <c r="R27" s="120"/>
      <c r="S27" s="167">
        <f>IF(R27="",0,1)</f>
        <v>0</v>
      </c>
      <c r="T27" s="120"/>
      <c r="U27" s="167">
        <f>IF(T27="",0,1)</f>
        <v>0</v>
      </c>
      <c r="V27" s="245"/>
      <c r="W27" s="500"/>
      <c r="X27" s="500"/>
      <c r="Y27" s="500"/>
      <c r="Z27" s="500"/>
      <c r="AA27" s="500"/>
      <c r="AB27" s="500"/>
      <c r="AC27" s="501"/>
    </row>
    <row r="28" spans="1:29" ht="12" customHeight="1">
      <c r="A28" s="22" t="s">
        <v>7</v>
      </c>
      <c r="B28" s="22">
        <f t="shared" ref="B28:B33" si="21">B27+1</f>
        <v>21</v>
      </c>
      <c r="C28" s="40"/>
      <c r="D28" s="40"/>
      <c r="E28" s="40"/>
      <c r="F28" s="74">
        <f t="shared" si="19"/>
        <v>0</v>
      </c>
      <c r="G28" s="89" t="str">
        <f t="shared" si="20"/>
        <v/>
      </c>
      <c r="H28" s="354"/>
      <c r="I28" s="354"/>
      <c r="J28" s="74">
        <f t="shared" ref="J28:J33" si="22">I28</f>
        <v>0</v>
      </c>
      <c r="K28" s="120"/>
      <c r="L28" s="120"/>
      <c r="M28" s="167">
        <f t="shared" ref="M28:M33" si="23">IF(L28="",M27,M27+1)</f>
        <v>0</v>
      </c>
      <c r="N28" s="120"/>
      <c r="O28" s="167">
        <f t="shared" ref="O28:O33" si="24">IF(N28="",O27,O27+1)</f>
        <v>0</v>
      </c>
      <c r="P28" s="120"/>
      <c r="Q28" s="167">
        <f t="shared" ref="Q28:Q33" si="25">IF(P28="",Q27,Q27+1)</f>
        <v>0</v>
      </c>
      <c r="R28" s="120"/>
      <c r="S28" s="167">
        <f t="shared" ref="S28:S33" si="26">IF(R28="",S27,S27+1)</f>
        <v>0</v>
      </c>
      <c r="T28" s="120"/>
      <c r="U28" s="167">
        <f t="shared" ref="U28:U33" si="27">IF(T28="",U27,U27+1)</f>
        <v>0</v>
      </c>
      <c r="V28" s="245"/>
      <c r="W28" s="500"/>
      <c r="X28" s="500"/>
      <c r="Y28" s="500"/>
      <c r="Z28" s="500"/>
      <c r="AA28" s="500"/>
      <c r="AB28" s="500"/>
      <c r="AC28" s="501"/>
    </row>
    <row r="29" spans="1:29" ht="12" customHeight="1">
      <c r="A29" s="22" t="s">
        <v>8</v>
      </c>
      <c r="B29" s="22">
        <f t="shared" si="21"/>
        <v>22</v>
      </c>
      <c r="C29" s="40"/>
      <c r="D29" s="40"/>
      <c r="E29" s="40"/>
      <c r="F29" s="74">
        <f t="shared" si="19"/>
        <v>0</v>
      </c>
      <c r="G29" s="89" t="str">
        <f t="shared" si="20"/>
        <v/>
      </c>
      <c r="H29" s="354"/>
      <c r="I29" s="354"/>
      <c r="J29" s="74">
        <f t="shared" si="22"/>
        <v>0</v>
      </c>
      <c r="K29" s="120"/>
      <c r="L29" s="120"/>
      <c r="M29" s="167">
        <f t="shared" si="23"/>
        <v>0</v>
      </c>
      <c r="N29" s="120"/>
      <c r="O29" s="167">
        <f t="shared" si="24"/>
        <v>0</v>
      </c>
      <c r="P29" s="120"/>
      <c r="Q29" s="167">
        <f t="shared" si="25"/>
        <v>0</v>
      </c>
      <c r="R29" s="120"/>
      <c r="S29" s="167">
        <f t="shared" si="26"/>
        <v>0</v>
      </c>
      <c r="T29" s="120"/>
      <c r="U29" s="167">
        <f t="shared" si="27"/>
        <v>0</v>
      </c>
      <c r="V29" s="245"/>
      <c r="W29" s="500"/>
      <c r="X29" s="500"/>
      <c r="Y29" s="500"/>
      <c r="Z29" s="500"/>
      <c r="AA29" s="500"/>
      <c r="AB29" s="500"/>
      <c r="AC29" s="501"/>
    </row>
    <row r="30" spans="1:29" ht="12" customHeight="1">
      <c r="A30" s="22" t="s">
        <v>2</v>
      </c>
      <c r="B30" s="22">
        <f t="shared" si="21"/>
        <v>23</v>
      </c>
      <c r="C30" s="40"/>
      <c r="D30" s="40"/>
      <c r="E30" s="40"/>
      <c r="F30" s="74">
        <f t="shared" si="19"/>
        <v>0</v>
      </c>
      <c r="G30" s="89" t="str">
        <f t="shared" si="20"/>
        <v/>
      </c>
      <c r="H30" s="354"/>
      <c r="I30" s="354"/>
      <c r="J30" s="74">
        <f t="shared" si="22"/>
        <v>0</v>
      </c>
      <c r="K30" s="120"/>
      <c r="L30" s="120"/>
      <c r="M30" s="167">
        <f t="shared" si="23"/>
        <v>0</v>
      </c>
      <c r="N30" s="120"/>
      <c r="O30" s="167">
        <f t="shared" si="24"/>
        <v>0</v>
      </c>
      <c r="P30" s="120"/>
      <c r="Q30" s="167">
        <f t="shared" si="25"/>
        <v>0</v>
      </c>
      <c r="R30" s="120"/>
      <c r="S30" s="167">
        <f t="shared" si="26"/>
        <v>0</v>
      </c>
      <c r="T30" s="120"/>
      <c r="U30" s="167">
        <f t="shared" si="27"/>
        <v>0</v>
      </c>
      <c r="V30" s="245"/>
      <c r="W30" s="500"/>
      <c r="X30" s="500"/>
      <c r="Y30" s="500"/>
      <c r="Z30" s="500"/>
      <c r="AA30" s="500"/>
      <c r="AB30" s="500"/>
      <c r="AC30" s="501"/>
    </row>
    <row r="31" spans="1:29" ht="12" customHeight="1">
      <c r="A31" s="22" t="s">
        <v>3</v>
      </c>
      <c r="B31" s="22">
        <f t="shared" si="21"/>
        <v>24</v>
      </c>
      <c r="C31" s="40"/>
      <c r="D31" s="40"/>
      <c r="E31" s="40"/>
      <c r="F31" s="74">
        <f t="shared" si="19"/>
        <v>0</v>
      </c>
      <c r="G31" s="89" t="str">
        <f t="shared" si="20"/>
        <v/>
      </c>
      <c r="H31" s="354"/>
      <c r="I31" s="354"/>
      <c r="J31" s="74">
        <f t="shared" si="22"/>
        <v>0</v>
      </c>
      <c r="K31" s="120"/>
      <c r="L31" s="120"/>
      <c r="M31" s="167">
        <f t="shared" si="23"/>
        <v>0</v>
      </c>
      <c r="N31" s="120"/>
      <c r="O31" s="167">
        <f t="shared" si="24"/>
        <v>0</v>
      </c>
      <c r="P31" s="120"/>
      <c r="Q31" s="167">
        <f t="shared" si="25"/>
        <v>0</v>
      </c>
      <c r="R31" s="120"/>
      <c r="S31" s="167">
        <f t="shared" si="26"/>
        <v>0</v>
      </c>
      <c r="T31" s="120"/>
      <c r="U31" s="167">
        <f t="shared" si="27"/>
        <v>0</v>
      </c>
      <c r="V31" s="245"/>
      <c r="W31" s="500"/>
      <c r="X31" s="500"/>
      <c r="Y31" s="500"/>
      <c r="Z31" s="500"/>
      <c r="AA31" s="500"/>
      <c r="AB31" s="500"/>
      <c r="AC31" s="501"/>
    </row>
    <row r="32" spans="1:29" ht="12" customHeight="1">
      <c r="A32" s="22" t="s">
        <v>4</v>
      </c>
      <c r="B32" s="22">
        <f t="shared" si="21"/>
        <v>25</v>
      </c>
      <c r="C32" s="40"/>
      <c r="D32" s="40"/>
      <c r="E32" s="40"/>
      <c r="F32" s="74">
        <f t="shared" si="19"/>
        <v>0</v>
      </c>
      <c r="G32" s="89" t="str">
        <f t="shared" si="20"/>
        <v/>
      </c>
      <c r="H32" s="354"/>
      <c r="I32" s="354"/>
      <c r="J32" s="74">
        <f t="shared" si="22"/>
        <v>0</v>
      </c>
      <c r="K32" s="120"/>
      <c r="L32" s="120"/>
      <c r="M32" s="167">
        <f t="shared" si="23"/>
        <v>0</v>
      </c>
      <c r="N32" s="120"/>
      <c r="O32" s="167">
        <f t="shared" si="24"/>
        <v>0</v>
      </c>
      <c r="P32" s="120"/>
      <c r="Q32" s="167">
        <f t="shared" si="25"/>
        <v>0</v>
      </c>
      <c r="R32" s="120"/>
      <c r="S32" s="167">
        <f t="shared" si="26"/>
        <v>0</v>
      </c>
      <c r="T32" s="120"/>
      <c r="U32" s="167">
        <f t="shared" si="27"/>
        <v>0</v>
      </c>
      <c r="V32" s="245"/>
      <c r="W32" s="500"/>
      <c r="X32" s="500"/>
      <c r="Y32" s="500"/>
      <c r="Z32" s="500"/>
      <c r="AA32" s="500"/>
      <c r="AB32" s="500"/>
      <c r="AC32" s="501"/>
    </row>
    <row r="33" spans="1:30" ht="12" customHeight="1">
      <c r="A33" s="118" t="s">
        <v>5</v>
      </c>
      <c r="B33" s="118">
        <f t="shared" si="21"/>
        <v>26</v>
      </c>
      <c r="C33" s="40"/>
      <c r="D33" s="40"/>
      <c r="E33" s="40"/>
      <c r="F33" s="74">
        <f t="shared" si="19"/>
        <v>0</v>
      </c>
      <c r="G33" s="89" t="str">
        <f t="shared" si="20"/>
        <v/>
      </c>
      <c r="H33" s="354"/>
      <c r="I33" s="354"/>
      <c r="J33" s="74">
        <f t="shared" si="22"/>
        <v>0</v>
      </c>
      <c r="K33" s="120"/>
      <c r="L33" s="120"/>
      <c r="M33" s="167">
        <f t="shared" si="23"/>
        <v>0</v>
      </c>
      <c r="N33" s="120"/>
      <c r="O33" s="167">
        <f t="shared" si="24"/>
        <v>0</v>
      </c>
      <c r="P33" s="120"/>
      <c r="Q33" s="167">
        <f t="shared" si="25"/>
        <v>0</v>
      </c>
      <c r="R33" s="120"/>
      <c r="S33" s="167">
        <f t="shared" si="26"/>
        <v>0</v>
      </c>
      <c r="T33" s="120"/>
      <c r="U33" s="167">
        <f t="shared" si="27"/>
        <v>0</v>
      </c>
      <c r="V33" s="245"/>
      <c r="W33" s="500"/>
      <c r="X33" s="500"/>
      <c r="Y33" s="500"/>
      <c r="Z33" s="500"/>
      <c r="AA33" s="500"/>
      <c r="AB33" s="500"/>
      <c r="AC33" s="501"/>
    </row>
    <row r="34" spans="1:30" ht="12" customHeight="1">
      <c r="A34" s="479" t="s">
        <v>91</v>
      </c>
      <c r="B34" s="480"/>
      <c r="C34" s="13">
        <f>SUM(C27:C33)</f>
        <v>0</v>
      </c>
      <c r="D34" s="13">
        <f>SUM(D27:D33)+ROUNDDOWN(F34/60,0)</f>
        <v>0</v>
      </c>
      <c r="E34" s="13">
        <f>F34-60*ROUNDDOWN(F34/60,0)</f>
        <v>0</v>
      </c>
      <c r="F34" s="135">
        <f>SUM(F27:F33)</f>
        <v>0</v>
      </c>
      <c r="G34" s="52">
        <f>IF((D34*60+E34)=0,0,ROUND((C34*60)/(D34*60+E34),1))</f>
        <v>0</v>
      </c>
      <c r="H34" s="13">
        <f>SUM(H27:H33)+ROUNDDOWN(J34/60,0)</f>
        <v>0</v>
      </c>
      <c r="I34" s="13">
        <f>J34-60*ROUNDDOWN(J34/60,0)</f>
        <v>0</v>
      </c>
      <c r="J34" s="135">
        <f>SUM(J27:J33)</f>
        <v>0</v>
      </c>
      <c r="K34" s="27">
        <f>SUM(K27:K33)</f>
        <v>0</v>
      </c>
      <c r="L34" s="27">
        <f>IF(SUM(L27:L33)=0,0,ROUND(AVERAGE(L27:L33),0))</f>
        <v>0</v>
      </c>
      <c r="M34" s="168">
        <f>IF(M33=0,0,1)</f>
        <v>0</v>
      </c>
      <c r="N34" s="27">
        <f>IF(SUM(N27:N33)=0,0,ROUND(AVERAGE(N27:N33),0))</f>
        <v>0</v>
      </c>
      <c r="O34" s="168">
        <f>IF(O33=0,0,1)</f>
        <v>0</v>
      </c>
      <c r="P34" s="27">
        <f>IF(SUM(P27:P33)=0,0,ROUND(AVERAGE(P27:P33),0))</f>
        <v>0</v>
      </c>
      <c r="Q34" s="168">
        <f>IF(Q33=0,0,1)</f>
        <v>0</v>
      </c>
      <c r="R34" s="27">
        <f>IF(SUM(R27:R33)=0,0,ROUND(AVERAGE(R27:R33),0))</f>
        <v>0</v>
      </c>
      <c r="S34" s="168">
        <f>IF(S33=0,0,1)</f>
        <v>0</v>
      </c>
      <c r="T34" s="27">
        <f>IF(SUM(T27:T33)=0,0,ROUND(AVERAGE(T27:T33),0))</f>
        <v>0</v>
      </c>
      <c r="U34" s="168">
        <f>IF(U33=0,0,1)</f>
        <v>0</v>
      </c>
      <c r="V34" s="246"/>
      <c r="W34" s="490"/>
      <c r="X34" s="490"/>
      <c r="Y34" s="490"/>
      <c r="Z34" s="490"/>
      <c r="AA34" s="490"/>
      <c r="AB34" s="490"/>
      <c r="AC34" s="491"/>
    </row>
    <row r="35" spans="1:30" s="5" customFormat="1" ht="12" customHeight="1">
      <c r="A35" s="22" t="s">
        <v>6</v>
      </c>
      <c r="B35" s="22">
        <f>B33+1</f>
        <v>27</v>
      </c>
      <c r="C35" s="40"/>
      <c r="D35" s="40"/>
      <c r="E35" s="40"/>
      <c r="F35" s="74">
        <f t="shared" si="19"/>
        <v>0</v>
      </c>
      <c r="G35" s="89" t="str">
        <f>IF((D35*60+F35)=0,"",ROUND((C35*60)/(D35*60+F35),1))</f>
        <v/>
      </c>
      <c r="H35" s="354"/>
      <c r="I35" s="354"/>
      <c r="J35" s="74">
        <f>I35</f>
        <v>0</v>
      </c>
      <c r="K35" s="120"/>
      <c r="L35" s="120"/>
      <c r="M35" s="167">
        <f>IF(L35="",0,1)</f>
        <v>0</v>
      </c>
      <c r="N35" s="120"/>
      <c r="O35" s="167">
        <f>IF(N35="",0,1)</f>
        <v>0</v>
      </c>
      <c r="P35" s="120"/>
      <c r="Q35" s="167">
        <f>IF(P35="",0,1)</f>
        <v>0</v>
      </c>
      <c r="R35" s="120"/>
      <c r="S35" s="167">
        <f>IF(R35="",0,1)</f>
        <v>0</v>
      </c>
      <c r="T35" s="120"/>
      <c r="U35" s="167">
        <f>IF(T35="",0,1)</f>
        <v>0</v>
      </c>
      <c r="V35" s="365"/>
      <c r="W35" s="500"/>
      <c r="X35" s="500"/>
      <c r="Y35" s="500"/>
      <c r="Z35" s="500"/>
      <c r="AA35" s="500"/>
      <c r="AB35" s="500"/>
      <c r="AC35" s="501"/>
    </row>
    <row r="36" spans="1:30" s="5" customFormat="1" ht="12" customHeight="1">
      <c r="A36" s="22" t="s">
        <v>7</v>
      </c>
      <c r="B36" s="22">
        <f>B35+1</f>
        <v>28</v>
      </c>
      <c r="C36" s="40"/>
      <c r="D36" s="40"/>
      <c r="E36" s="40"/>
      <c r="F36" s="74">
        <f t="shared" si="19"/>
        <v>0</v>
      </c>
      <c r="G36" s="89" t="str">
        <f>IF((D36*60+F36)=0,"",ROUND((C36*60)/(D36*60+F36),1))</f>
        <v/>
      </c>
      <c r="H36" s="354"/>
      <c r="I36" s="354"/>
      <c r="J36" s="74">
        <f t="shared" ref="J36:J38" si="28">I36</f>
        <v>0</v>
      </c>
      <c r="K36" s="120"/>
      <c r="L36" s="120"/>
      <c r="M36" s="167">
        <f>IF(L36="",M35,M35+1)</f>
        <v>0</v>
      </c>
      <c r="N36" s="120"/>
      <c r="O36" s="167">
        <f>IF(N36="",O35,O35+1)</f>
        <v>0</v>
      </c>
      <c r="P36" s="120"/>
      <c r="Q36" s="167">
        <f>IF(P36="",Q35,Q35+1)</f>
        <v>0</v>
      </c>
      <c r="R36" s="120"/>
      <c r="S36" s="167">
        <f>IF(R36="",S35,S35+1)</f>
        <v>0</v>
      </c>
      <c r="T36" s="120"/>
      <c r="U36" s="167">
        <f>IF(T36="",U35,U35+1)</f>
        <v>0</v>
      </c>
      <c r="V36" s="365"/>
      <c r="W36" s="500"/>
      <c r="X36" s="500"/>
      <c r="Y36" s="500"/>
      <c r="Z36" s="500"/>
      <c r="AA36" s="500"/>
      <c r="AB36" s="500"/>
      <c r="AC36" s="501"/>
    </row>
    <row r="37" spans="1:30" s="5" customFormat="1" ht="12" customHeight="1">
      <c r="A37" s="22" t="s">
        <v>8</v>
      </c>
      <c r="B37" s="22">
        <f>B36+1</f>
        <v>29</v>
      </c>
      <c r="C37" s="40"/>
      <c r="D37" s="40"/>
      <c r="E37" s="40"/>
      <c r="F37" s="74">
        <f t="shared" si="19"/>
        <v>0</v>
      </c>
      <c r="G37" s="89" t="str">
        <f>IF((D37*60+F37)=0,"",ROUND((C37*60)/(D37*60+F37),1))</f>
        <v/>
      </c>
      <c r="H37" s="354"/>
      <c r="I37" s="354"/>
      <c r="J37" s="74">
        <f t="shared" si="28"/>
        <v>0</v>
      </c>
      <c r="K37" s="120"/>
      <c r="L37" s="120"/>
      <c r="M37" s="167">
        <f>IF(L37="",M36,M36+1)</f>
        <v>0</v>
      </c>
      <c r="N37" s="120"/>
      <c r="O37" s="167">
        <f>IF(N37="",O36,O36+1)</f>
        <v>0</v>
      </c>
      <c r="P37" s="120"/>
      <c r="Q37" s="167">
        <f>IF(P37="",Q36,Q36+1)</f>
        <v>0</v>
      </c>
      <c r="R37" s="120"/>
      <c r="S37" s="167">
        <f>IF(R37="",S36,S36+1)</f>
        <v>0</v>
      </c>
      <c r="T37" s="120"/>
      <c r="U37" s="167">
        <f>IF(T37="",U36,U36+1)</f>
        <v>0</v>
      </c>
      <c r="V37" s="365"/>
      <c r="W37" s="500"/>
      <c r="X37" s="500"/>
      <c r="Y37" s="500"/>
      <c r="Z37" s="500"/>
      <c r="AA37" s="500"/>
      <c r="AB37" s="500"/>
      <c r="AC37" s="501"/>
    </row>
    <row r="38" spans="1:30" s="5" customFormat="1" ht="12" customHeight="1">
      <c r="A38" s="22" t="s">
        <v>2</v>
      </c>
      <c r="B38" s="22">
        <f>B37+1</f>
        <v>30</v>
      </c>
      <c r="C38" s="40"/>
      <c r="D38" s="40"/>
      <c r="E38" s="40"/>
      <c r="F38" s="74">
        <f t="shared" si="19"/>
        <v>0</v>
      </c>
      <c r="G38" s="89" t="str">
        <f>IF((D38*60+F38)=0,"",ROUND((C38*60)/(D38*60+F38),1))</f>
        <v/>
      </c>
      <c r="H38" s="354"/>
      <c r="I38" s="354"/>
      <c r="J38" s="74">
        <f t="shared" si="28"/>
        <v>0</v>
      </c>
      <c r="K38" s="120"/>
      <c r="L38" s="120"/>
      <c r="M38" s="167">
        <f>IF(L38="",M37,M37+1)</f>
        <v>0</v>
      </c>
      <c r="N38" s="120"/>
      <c r="O38" s="167">
        <f>IF(N38="",O37,O37+1)</f>
        <v>0</v>
      </c>
      <c r="P38" s="120"/>
      <c r="Q38" s="167">
        <f>IF(P38="",Q37,Q37+1)</f>
        <v>0</v>
      </c>
      <c r="R38" s="120"/>
      <c r="S38" s="167">
        <f>IF(R38="",S37,S37+1)</f>
        <v>0</v>
      </c>
      <c r="T38" s="120"/>
      <c r="U38" s="167">
        <f>IF(T38="",U37,U37+1)</f>
        <v>0</v>
      </c>
      <c r="V38" s="365"/>
      <c r="W38" s="500"/>
      <c r="X38" s="500"/>
      <c r="Y38" s="500"/>
      <c r="Z38" s="500"/>
      <c r="AA38" s="500"/>
      <c r="AB38" s="500"/>
      <c r="AC38" s="501"/>
    </row>
    <row r="39" spans="1:30" s="5" customFormat="1" ht="12" customHeight="1">
      <c r="A39" s="584" t="s">
        <v>10</v>
      </c>
      <c r="B39" s="585"/>
      <c r="C39" s="91">
        <f>SUM(C35:C38)</f>
        <v>0</v>
      </c>
      <c r="D39" s="13">
        <f>SUM(D35:D38)+ROUNDDOWN(F39/60,0)</f>
        <v>0</v>
      </c>
      <c r="E39" s="13">
        <f>F39-60*ROUNDDOWN(F39/60,0)</f>
        <v>0</v>
      </c>
      <c r="F39" s="145">
        <f>SUM(F35:F38)</f>
        <v>0</v>
      </c>
      <c r="G39" s="52">
        <f>IF((D39*60+E39)=0,0,ROUND((C39*60)/(D39*60+E39),1))</f>
        <v>0</v>
      </c>
      <c r="H39" s="13">
        <f>SUM(H35:H38)+ROUNDDOWN(J39/60,0)</f>
        <v>0</v>
      </c>
      <c r="I39" s="13">
        <f>J39-60*ROUNDDOWN(J39/60,0)</f>
        <v>0</v>
      </c>
      <c r="J39" s="145">
        <f>SUM(J35:J38)</f>
        <v>0</v>
      </c>
      <c r="K39" s="27">
        <f>SUM(K35:K38)</f>
        <v>0</v>
      </c>
      <c r="L39" s="27">
        <f>IF(SUM(L35:L38)=0,0,ROUND(AVERAGE(L35:L38),0))</f>
        <v>0</v>
      </c>
      <c r="M39" s="168">
        <f>IF(M38=0,0,1)</f>
        <v>0</v>
      </c>
      <c r="N39" s="27">
        <f>IF(SUM(N35:N38)=0,0,ROUND(AVERAGE(N35:N38),0))</f>
        <v>0</v>
      </c>
      <c r="O39" s="168">
        <f>IF(O38=0,0,1)</f>
        <v>0</v>
      </c>
      <c r="P39" s="27">
        <f>IF(SUM(P35:P38)=0,0,ROUND(AVERAGE(P35:P38),0))</f>
        <v>0</v>
      </c>
      <c r="Q39" s="168">
        <f>IF(Q38=0,0,1)</f>
        <v>0</v>
      </c>
      <c r="R39" s="27">
        <f>IF(SUM(R35:R38)=0,0,ROUND(AVERAGE(R35:R38),0))</f>
        <v>0</v>
      </c>
      <c r="S39" s="168">
        <f>IF(S38=0,0,1)</f>
        <v>0</v>
      </c>
      <c r="T39" s="27">
        <f>IF(SUM(T35:T38)=0,0,ROUND(AVERAGE(T35:T38),0))</f>
        <v>0</v>
      </c>
      <c r="U39" s="168">
        <f>IF(U38=0,0,1)</f>
        <v>0</v>
      </c>
      <c r="V39" s="366"/>
      <c r="W39" s="632"/>
      <c r="X39" s="632"/>
      <c r="Y39" s="632"/>
      <c r="Z39" s="632"/>
      <c r="AA39" s="632"/>
      <c r="AB39" s="632"/>
      <c r="AC39" s="633"/>
    </row>
    <row r="40" spans="1:30" ht="12" customHeight="1">
      <c r="A40" s="475" t="s">
        <v>38</v>
      </c>
      <c r="B40" s="476"/>
      <c r="C40" s="14">
        <f>C9+C18+C26+C34+C39</f>
        <v>0</v>
      </c>
      <c r="D40" s="11">
        <f>D9+D18+D26+D34+D39+ROUNDDOWN(F40/60,0)</f>
        <v>0</v>
      </c>
      <c r="E40" s="11">
        <f>F40-60*ROUNDDOWN(F40/60,0)</f>
        <v>0</v>
      </c>
      <c r="F40" s="137">
        <f>E9+E18+E26+E34+E39</f>
        <v>0</v>
      </c>
      <c r="G40" s="60">
        <f>IF((D40*60+E40)=0,0,ROUND((C40*60)/(D40*60+E40),1))</f>
        <v>0</v>
      </c>
      <c r="H40" s="11">
        <f>H9+H18+H26+H34+H39+ROUNDDOWN(J40/60,0)</f>
        <v>0</v>
      </c>
      <c r="I40" s="11">
        <f>J40-60*ROUNDDOWN(J40/60,0)</f>
        <v>0</v>
      </c>
      <c r="J40" s="137">
        <f>I9+I18+I26+I34+I39</f>
        <v>0</v>
      </c>
      <c r="K40" s="28">
        <f>K9+K18+K26+K34+K39</f>
        <v>0</v>
      </c>
      <c r="L40" s="28" t="str">
        <f>IF(L41=0,"",(L9+L18+L26+L34+L39)/L41)</f>
        <v/>
      </c>
      <c r="M40" s="183"/>
      <c r="N40" s="28" t="str">
        <f>IF(N41=0,"",(N9+N18+N26+N34+N39)/N41)</f>
        <v/>
      </c>
      <c r="O40" s="183"/>
      <c r="P40" s="28" t="str">
        <f>IF(P41=0,"",(P9+P18+P26+P34+P39)/P41)</f>
        <v/>
      </c>
      <c r="Q40" s="183"/>
      <c r="R40" s="28" t="str">
        <f>IF(R41=0,"",(R9+R18+R26+R34+R39)/R41)</f>
        <v/>
      </c>
      <c r="S40" s="183"/>
      <c r="T40" s="28" t="str">
        <f>IF(T41=0,"",(T9+T18+T26+T34+T39)/T41)</f>
        <v/>
      </c>
      <c r="U40" s="183"/>
      <c r="V40" s="38"/>
      <c r="W40" s="38"/>
      <c r="X40" s="38"/>
      <c r="Y40" s="2" t="s">
        <v>0</v>
      </c>
      <c r="Z40" s="2" t="s">
        <v>15</v>
      </c>
      <c r="AA40" s="2" t="s">
        <v>16</v>
      </c>
      <c r="AB40" s="2" t="s">
        <v>12</v>
      </c>
      <c r="AC40" s="2" t="s">
        <v>26</v>
      </c>
    </row>
    <row r="41" spans="1:30" ht="12" customHeight="1">
      <c r="A41" s="477"/>
      <c r="B41" s="477"/>
      <c r="C41" s="2" t="s">
        <v>0</v>
      </c>
      <c r="D41" s="2" t="s">
        <v>15</v>
      </c>
      <c r="E41" s="2" t="s">
        <v>16</v>
      </c>
      <c r="F41" s="74"/>
      <c r="G41" s="22" t="s">
        <v>12</v>
      </c>
      <c r="H41" s="379" t="s">
        <v>15</v>
      </c>
      <c r="I41" s="379" t="s">
        <v>16</v>
      </c>
      <c r="J41" s="22"/>
      <c r="K41" s="37" t="s">
        <v>17</v>
      </c>
      <c r="L41" s="166">
        <f>M9+M18+M26+M34+M39</f>
        <v>0</v>
      </c>
      <c r="M41" s="164"/>
      <c r="N41" s="166">
        <f>O9+O18+O26+O34+O39</f>
        <v>0</v>
      </c>
      <c r="O41" s="164"/>
      <c r="P41" s="166">
        <f>Q9+Q18+Q26+Q34+Q39</f>
        <v>0</v>
      </c>
      <c r="Q41" s="164"/>
      <c r="R41" s="166">
        <f>S9+S18+S26+S34+S39</f>
        <v>0</v>
      </c>
      <c r="S41" s="164"/>
      <c r="T41" s="166">
        <f>U9+U18+U26+U34+U39</f>
        <v>0</v>
      </c>
      <c r="U41" s="144"/>
      <c r="V41" s="20"/>
      <c r="W41" s="524" t="s">
        <v>140</v>
      </c>
      <c r="X41" s="524"/>
      <c r="Y41" s="23">
        <f>C40+Octobre!Y43</f>
        <v>0</v>
      </c>
      <c r="Z41" s="23">
        <f>D40+Octobre!Z43+ROUNDDOWN(AD41/60,0)</f>
        <v>0</v>
      </c>
      <c r="AA41" s="12">
        <f>AD41-60*ROUNDDOWN(AD41/60,0)</f>
        <v>0</v>
      </c>
      <c r="AB41" s="12">
        <f>IF((Z41*60+AA41)=0,0,ROUND((Y41*60)/(Z41*60+AA41),1))</f>
        <v>0</v>
      </c>
      <c r="AC41" s="23">
        <f>K40+Octobre!AC43</f>
        <v>0</v>
      </c>
      <c r="AD41" s="10">
        <f>E40+Octobre!AA43</f>
        <v>0</v>
      </c>
    </row>
    <row r="42" spans="1:30" ht="15" customHeight="1">
      <c r="A42" s="630" t="s">
        <v>209</v>
      </c>
      <c r="B42" s="631"/>
      <c r="C42" s="48">
        <f>'Décembre 16'!$C$40</f>
        <v>0</v>
      </c>
      <c r="D42" s="49">
        <f>'Décembre 16'!$D$40</f>
        <v>0</v>
      </c>
      <c r="E42" s="49">
        <f>'Décembre 16'!$E$40</f>
        <v>0</v>
      </c>
      <c r="F42" s="148"/>
      <c r="G42" s="50">
        <f>IF((D42*60+E42)=0,0,ROUND((C42*60)/(D42*60+E42),1))</f>
        <v>0</v>
      </c>
      <c r="H42" s="380">
        <f>Mai!$H$42</f>
        <v>0</v>
      </c>
      <c r="I42" s="380">
        <f>Mai!$I$42</f>
        <v>0</v>
      </c>
      <c r="J42" s="50"/>
      <c r="K42" s="205">
        <f>'Décembre 16'!$K$40</f>
        <v>0</v>
      </c>
      <c r="L42" s="20"/>
      <c r="M42" s="130"/>
      <c r="N42" s="20"/>
      <c r="O42" s="130"/>
      <c r="P42" s="20"/>
      <c r="Q42" s="130"/>
      <c r="R42" s="20"/>
      <c r="S42" s="130"/>
      <c r="T42" s="20"/>
      <c r="U42" s="130"/>
      <c r="V42" s="20"/>
      <c r="W42" s="593" t="s">
        <v>206</v>
      </c>
      <c r="X42" s="593"/>
      <c r="Y42" s="225">
        <f>C40+Octobre!Y44</f>
        <v>0</v>
      </c>
      <c r="Z42" s="239">
        <f>D40+Octobre!Z44+ROUNDDOWN(AD42/60,0)</f>
        <v>0</v>
      </c>
      <c r="AA42" s="239">
        <f>AD42-60*ROUNDDOWN(AD42/60,0)</f>
        <v>0</v>
      </c>
      <c r="AB42" s="239">
        <f>IF((Z42*60+AA42)=0,0,ROUND((Y42*60)/(Z42*60+AA42),1))</f>
        <v>0</v>
      </c>
      <c r="AC42" s="225">
        <f>K40+Octobre!AC44</f>
        <v>0</v>
      </c>
      <c r="AD42" s="232">
        <f>E40+Octobre!AA44</f>
        <v>0</v>
      </c>
    </row>
    <row r="43" spans="1:30" ht="15" customHeight="1">
      <c r="A43" s="564" t="s">
        <v>25</v>
      </c>
      <c r="B43" s="564"/>
      <c r="C43" s="48">
        <f>Janvier!C42</f>
        <v>0</v>
      </c>
      <c r="D43" s="48">
        <f>Janvier!D42</f>
        <v>0</v>
      </c>
      <c r="E43" s="48">
        <f>Janvier!E42</f>
        <v>0</v>
      </c>
      <c r="F43" s="138"/>
      <c r="G43" s="47">
        <f t="shared" ref="G43:G48" si="29">IF((D43*60+E43)=0,0,ROUND((C43*60)/(D43*60+E43),1))</f>
        <v>0</v>
      </c>
      <c r="H43" s="379">
        <f>Mai!$H$43</f>
        <v>0</v>
      </c>
      <c r="I43" s="379">
        <f>Mai!$I$43</f>
        <v>0</v>
      </c>
      <c r="J43" s="372"/>
      <c r="K43" s="53">
        <f>Janvier!K42</f>
        <v>0</v>
      </c>
      <c r="L43" s="20"/>
      <c r="M43" s="130"/>
      <c r="N43" s="20"/>
      <c r="O43" s="130"/>
      <c r="P43" s="20"/>
      <c r="Q43" s="130"/>
      <c r="R43" s="20"/>
      <c r="S43" s="130"/>
      <c r="T43" s="20"/>
      <c r="U43" s="130"/>
      <c r="V43" s="20"/>
    </row>
    <row r="44" spans="1:30" ht="15" customHeight="1">
      <c r="A44" s="564" t="s">
        <v>27</v>
      </c>
      <c r="B44" s="586"/>
      <c r="C44" s="48">
        <f>Février!C38</f>
        <v>0</v>
      </c>
      <c r="D44" s="48">
        <f>Février!D38</f>
        <v>0</v>
      </c>
      <c r="E44" s="48">
        <f>Février!E38</f>
        <v>0</v>
      </c>
      <c r="F44" s="138"/>
      <c r="G44" s="47">
        <f t="shared" si="29"/>
        <v>0</v>
      </c>
      <c r="H44" s="379">
        <f>Mai!$H$44</f>
        <v>0</v>
      </c>
      <c r="I44" s="379">
        <f>Mai!$I$44</f>
        <v>0</v>
      </c>
      <c r="J44" s="372"/>
      <c r="K44" s="53">
        <f>Février!K38</f>
        <v>0</v>
      </c>
      <c r="L44" s="20"/>
      <c r="M44" s="130"/>
      <c r="N44" s="20"/>
      <c r="O44" s="130"/>
      <c r="P44" s="20"/>
      <c r="Q44" s="130"/>
      <c r="R44" s="20"/>
      <c r="S44" s="130"/>
      <c r="T44" s="20"/>
      <c r="U44" s="130"/>
      <c r="V44" s="20"/>
      <c r="W44" s="359" t="s">
        <v>238</v>
      </c>
      <c r="X44" s="379" t="s">
        <v>15</v>
      </c>
      <c r="Y44" s="379" t="s">
        <v>16</v>
      </c>
      <c r="Z44" s="357"/>
      <c r="AA44" s="196"/>
      <c r="AB44" s="196"/>
      <c r="AC44" s="68"/>
      <c r="AD44" s="213">
        <f>I40+SUM(I42:I52)</f>
        <v>0</v>
      </c>
    </row>
    <row r="45" spans="1:30" ht="15" customHeight="1">
      <c r="A45" s="564" t="s">
        <v>28</v>
      </c>
      <c r="B45" s="564"/>
      <c r="C45" s="54">
        <f>Mars!C41</f>
        <v>0</v>
      </c>
      <c r="D45" s="54">
        <f>Mars!D41</f>
        <v>0</v>
      </c>
      <c r="E45" s="54">
        <f>Mars!E41</f>
        <v>0</v>
      </c>
      <c r="F45" s="138"/>
      <c r="G45" s="47">
        <f t="shared" si="29"/>
        <v>0</v>
      </c>
      <c r="H45" s="379">
        <f>Mai!$H$45</f>
        <v>0</v>
      </c>
      <c r="I45" s="379">
        <f>Mai!$I$45</f>
        <v>0</v>
      </c>
      <c r="J45" s="372"/>
      <c r="K45" s="53">
        <f>Mars!K41</f>
        <v>0</v>
      </c>
      <c r="L45" s="20"/>
      <c r="M45" s="130"/>
      <c r="N45" s="20"/>
      <c r="O45" s="130"/>
      <c r="P45" s="20"/>
      <c r="Q45" s="130"/>
      <c r="R45" s="20"/>
      <c r="S45" s="130"/>
      <c r="T45" s="20"/>
      <c r="U45" s="130"/>
      <c r="V45" s="20"/>
      <c r="W45" s="360" t="s">
        <v>140</v>
      </c>
      <c r="X45" s="12">
        <f>H40+SUM(H42:H52)+ROUNDDOWN(AD44/60,0)</f>
        <v>0</v>
      </c>
      <c r="Y45" s="12">
        <f>AD44-60*ROUNDDOWN(AD44/60,0)</f>
        <v>0</v>
      </c>
      <c r="Z45" s="357"/>
      <c r="AA45" s="196"/>
      <c r="AB45" s="196"/>
      <c r="AC45" s="64"/>
      <c r="AD45" s="206">
        <f>I40+SUM(I43:I52)</f>
        <v>0</v>
      </c>
    </row>
    <row r="46" spans="1:30" ht="15" customHeight="1">
      <c r="A46" s="564" t="s">
        <v>31</v>
      </c>
      <c r="B46" s="564"/>
      <c r="C46" s="54">
        <f>Avril!C40</f>
        <v>0</v>
      </c>
      <c r="D46" s="54">
        <f>Avril!D40</f>
        <v>0</v>
      </c>
      <c r="E46" s="47">
        <f>Avril!E40</f>
        <v>0</v>
      </c>
      <c r="F46" s="138"/>
      <c r="G46" s="47">
        <f t="shared" si="29"/>
        <v>0</v>
      </c>
      <c r="H46" s="381">
        <f>Mai!$H$46</f>
        <v>0</v>
      </c>
      <c r="I46" s="379">
        <f>Mai!$I$46</f>
        <v>0</v>
      </c>
      <c r="J46" s="372"/>
      <c r="K46" s="53">
        <f>Avril!K40</f>
        <v>0</v>
      </c>
      <c r="L46" s="20"/>
      <c r="M46" s="130"/>
      <c r="N46" s="20"/>
      <c r="O46" s="130"/>
      <c r="P46" s="20"/>
      <c r="Q46" s="130"/>
      <c r="R46" s="20"/>
      <c r="S46" s="130"/>
      <c r="T46" s="20"/>
      <c r="U46" s="130"/>
      <c r="V46" s="20"/>
      <c r="W46" s="358" t="s">
        <v>206</v>
      </c>
      <c r="X46" s="373">
        <f>H40+SUM(H43:H52)+ROUNDDOWN(AD45/60,0)</f>
        <v>0</v>
      </c>
      <c r="Y46" s="363">
        <f>AD45-60*ROUNDDOWN(AD45/60,0)</f>
        <v>0</v>
      </c>
    </row>
    <row r="47" spans="1:30" ht="15" customHeight="1">
      <c r="A47" s="564" t="s">
        <v>32</v>
      </c>
      <c r="B47" s="564"/>
      <c r="C47" s="54">
        <f>Mai!C40</f>
        <v>0</v>
      </c>
      <c r="D47" s="47">
        <f>Mai!D40</f>
        <v>0</v>
      </c>
      <c r="E47" s="47">
        <f>Mai!E40</f>
        <v>0</v>
      </c>
      <c r="F47" s="138"/>
      <c r="G47" s="47">
        <f t="shared" si="29"/>
        <v>0</v>
      </c>
      <c r="H47" s="379">
        <f>Mai!$H$40</f>
        <v>0</v>
      </c>
      <c r="I47" s="379">
        <f>Mai!$I$40</f>
        <v>0</v>
      </c>
      <c r="J47" s="372"/>
      <c r="K47" s="53">
        <f>Mai!K40</f>
        <v>0</v>
      </c>
      <c r="L47" s="20"/>
      <c r="M47" s="130"/>
      <c r="N47" s="20"/>
      <c r="O47" s="130"/>
      <c r="P47" s="20"/>
      <c r="Q47" s="130"/>
      <c r="R47" s="20"/>
      <c r="S47" s="130"/>
      <c r="T47" s="20"/>
      <c r="U47" s="130"/>
      <c r="V47" s="20"/>
      <c r="W47" s="68"/>
      <c r="X47" s="68"/>
      <c r="Y47" s="68"/>
      <c r="Z47" s="68"/>
    </row>
    <row r="48" spans="1:30" ht="15" customHeight="1">
      <c r="A48" s="564" t="s">
        <v>33</v>
      </c>
      <c r="B48" s="564"/>
      <c r="C48" s="54">
        <f>Juin!C40</f>
        <v>0</v>
      </c>
      <c r="D48" s="54">
        <f>Juin!D40</f>
        <v>0</v>
      </c>
      <c r="E48" s="54">
        <f>Juin!E40</f>
        <v>0</v>
      </c>
      <c r="F48" s="139"/>
      <c r="G48" s="47">
        <f t="shared" si="29"/>
        <v>0</v>
      </c>
      <c r="H48" s="379">
        <f>Juin!$H$40</f>
        <v>0</v>
      </c>
      <c r="I48" s="379">
        <f>Juin!$I$40</f>
        <v>0</v>
      </c>
      <c r="J48" s="372"/>
      <c r="K48" s="55">
        <f>Juin!K40</f>
        <v>0</v>
      </c>
      <c r="L48" s="20"/>
      <c r="M48" s="130"/>
      <c r="N48" s="20"/>
      <c r="O48" s="130"/>
      <c r="P48" s="20"/>
      <c r="Q48" s="130"/>
      <c r="R48" s="20"/>
      <c r="S48" s="130"/>
      <c r="T48" s="20"/>
      <c r="U48" s="130"/>
      <c r="V48" s="20"/>
      <c r="W48" s="68"/>
      <c r="X48" s="68"/>
      <c r="Y48" s="68"/>
      <c r="Z48" s="68"/>
    </row>
    <row r="49" spans="1:11" ht="15" customHeight="1">
      <c r="A49" s="564" t="s">
        <v>34</v>
      </c>
      <c r="B49" s="564"/>
      <c r="C49" s="54">
        <f>Juillet!$C$41</f>
        <v>0</v>
      </c>
      <c r="D49" s="54">
        <f>Juillet!$D$41</f>
        <v>0</v>
      </c>
      <c r="E49" s="54">
        <f>Juillet!$E$41</f>
        <v>0</v>
      </c>
      <c r="F49" s="138"/>
      <c r="G49" s="372">
        <f t="shared" ref="G49:G52" si="30">IF((D49*60+E49)=0,0,ROUND((C49*60)/(D49*60+E49),1))</f>
        <v>0</v>
      </c>
      <c r="H49" s="379">
        <f>Juillet!$H$41</f>
        <v>0</v>
      </c>
      <c r="I49" s="379">
        <f>Juillet!$I$41</f>
        <v>0</v>
      </c>
      <c r="J49" s="372"/>
      <c r="K49" s="55">
        <f>Juillet!$K$41</f>
        <v>0</v>
      </c>
    </row>
    <row r="50" spans="1:11" ht="15" customHeight="1">
      <c r="A50" s="564" t="s">
        <v>35</v>
      </c>
      <c r="B50" s="564"/>
      <c r="C50" s="54">
        <f>Août!$C$41</f>
        <v>0</v>
      </c>
      <c r="D50" s="54">
        <f>Août!$D$41</f>
        <v>0</v>
      </c>
      <c r="E50" s="54">
        <f>Août!$E$41</f>
        <v>0</v>
      </c>
      <c r="F50" s="372"/>
      <c r="G50" s="372">
        <f t="shared" si="30"/>
        <v>0</v>
      </c>
      <c r="H50" s="379">
        <f>Août!$H$41</f>
        <v>0</v>
      </c>
      <c r="I50" s="379">
        <f>Août!$I$41</f>
        <v>0</v>
      </c>
      <c r="J50" s="372"/>
      <c r="K50" s="56">
        <f>Août!$K$41</f>
        <v>0</v>
      </c>
    </row>
    <row r="51" spans="1:11" ht="15" customHeight="1">
      <c r="A51" s="564" t="s">
        <v>36</v>
      </c>
      <c r="B51" s="564"/>
      <c r="C51" s="54">
        <f>Septembre!$C$40</f>
        <v>0</v>
      </c>
      <c r="D51" s="372">
        <f>Septembre!$D$40</f>
        <v>0</v>
      </c>
      <c r="E51" s="372">
        <f>Septembre!$E$40</f>
        <v>0</v>
      </c>
      <c r="F51" s="372"/>
      <c r="G51" s="372">
        <f t="shared" si="30"/>
        <v>0</v>
      </c>
      <c r="H51" s="379">
        <f>Septembre!$H$40</f>
        <v>0</v>
      </c>
      <c r="I51" s="379">
        <f>Septembre!$I$40</f>
        <v>0</v>
      </c>
      <c r="J51" s="372"/>
      <c r="K51" s="53">
        <f>Septembre!$K$40</f>
        <v>0</v>
      </c>
    </row>
    <row r="52" spans="1:11" ht="15" customHeight="1">
      <c r="A52" s="564" t="s">
        <v>37</v>
      </c>
      <c r="B52" s="564"/>
      <c r="C52" s="54">
        <f>Octobre!$C$42</f>
        <v>0</v>
      </c>
      <c r="D52" s="54">
        <f>Octobre!$D$42</f>
        <v>0</v>
      </c>
      <c r="E52" s="54">
        <f>Octobre!$E$42</f>
        <v>0</v>
      </c>
      <c r="F52" s="372"/>
      <c r="G52" s="372">
        <f t="shared" si="30"/>
        <v>0</v>
      </c>
      <c r="H52" s="379">
        <f>Octobre!$H$42</f>
        <v>0</v>
      </c>
      <c r="I52" s="379">
        <f>Octobre!$I$42</f>
        <v>0</v>
      </c>
      <c r="J52" s="372"/>
      <c r="K52" s="53">
        <f>Octobre!$K$42</f>
        <v>0</v>
      </c>
    </row>
  </sheetData>
  <sheetProtection sheet="1" objects="1" scenarios="1" selectLockedCells="1"/>
  <mergeCells count="70">
    <mergeCell ref="A9:B9"/>
    <mergeCell ref="E2:E3"/>
    <mergeCell ref="G2:G3"/>
    <mergeCell ref="L2:L3"/>
    <mergeCell ref="H2:I2"/>
    <mergeCell ref="A1:AB1"/>
    <mergeCell ref="A2:A3"/>
    <mergeCell ref="B2:B3"/>
    <mergeCell ref="C2:C3"/>
    <mergeCell ref="D2:D3"/>
    <mergeCell ref="A26:B26"/>
    <mergeCell ref="W19:AC19"/>
    <mergeCell ref="W2:AC3"/>
    <mergeCell ref="W9:AC9"/>
    <mergeCell ref="W10:AC10"/>
    <mergeCell ref="W11:AC11"/>
    <mergeCell ref="W4:AC4"/>
    <mergeCell ref="W5:AC5"/>
    <mergeCell ref="W6:AC6"/>
    <mergeCell ref="W13:AC13"/>
    <mergeCell ref="W14:AC14"/>
    <mergeCell ref="W7:AC7"/>
    <mergeCell ref="A10:B10"/>
    <mergeCell ref="N2:N3"/>
    <mergeCell ref="V2:V3"/>
    <mergeCell ref="P2:P3"/>
    <mergeCell ref="W38:AC38"/>
    <mergeCell ref="W42:X42"/>
    <mergeCell ref="W30:AC30"/>
    <mergeCell ref="W31:AC31"/>
    <mergeCell ref="W32:AC32"/>
    <mergeCell ref="W39:AC39"/>
    <mergeCell ref="W36:AC36"/>
    <mergeCell ref="W41:X41"/>
    <mergeCell ref="W8:AC8"/>
    <mergeCell ref="W15:AC15"/>
    <mergeCell ref="W20:AC20"/>
    <mergeCell ref="W16:AC16"/>
    <mergeCell ref="W17:AC17"/>
    <mergeCell ref="W12:AC12"/>
    <mergeCell ref="W18:AC18"/>
    <mergeCell ref="W24:AC24"/>
    <mergeCell ref="W25:AC25"/>
    <mergeCell ref="W26:AC26"/>
    <mergeCell ref="W37:AC37"/>
    <mergeCell ref="W21:AC21"/>
    <mergeCell ref="W34:AC34"/>
    <mergeCell ref="W27:AC27"/>
    <mergeCell ref="W28:AC28"/>
    <mergeCell ref="W35:AC35"/>
    <mergeCell ref="W23:AC23"/>
    <mergeCell ref="W33:AC33"/>
    <mergeCell ref="W29:AC29"/>
    <mergeCell ref="W22:AC22"/>
    <mergeCell ref="A49:B49"/>
    <mergeCell ref="A50:B50"/>
    <mergeCell ref="A51:B51"/>
    <mergeCell ref="A52:B52"/>
    <mergeCell ref="A18:B18"/>
    <mergeCell ref="A48:B48"/>
    <mergeCell ref="A44:B44"/>
    <mergeCell ref="A45:B45"/>
    <mergeCell ref="A46:B46"/>
    <mergeCell ref="A47:B47"/>
    <mergeCell ref="A43:B43"/>
    <mergeCell ref="A41:B41"/>
    <mergeCell ref="A40:B40"/>
    <mergeCell ref="A39:B39"/>
    <mergeCell ref="A42:B42"/>
    <mergeCell ref="A34:B34"/>
  </mergeCells>
  <phoneticPr fontId="0" type="noConversion"/>
  <pageMargins left="0" right="0" top="0" bottom="0" header="0" footer="0"/>
  <pageSetup paperSize="9" orientation="landscape" r:id="rId1"/>
  <headerFooter alignWithMargins="0"/>
</worksheet>
</file>

<file path=xl/worksheets/sheet16.xml><?xml version="1.0" encoding="utf-8"?>
<worksheet xmlns="http://schemas.openxmlformats.org/spreadsheetml/2006/main" xmlns:r="http://schemas.openxmlformats.org/officeDocument/2006/relationships">
  <dimension ref="A1:AD59"/>
  <sheetViews>
    <sheetView zoomScale="110" zoomScaleNormal="110" workbookViewId="0">
      <pane ySplit="3" topLeftCell="A4" activePane="bottomLeft" state="frozen"/>
      <selection pane="bottomLeft" activeCell="W8" sqref="W8:AD9"/>
    </sheetView>
  </sheetViews>
  <sheetFormatPr baseColWidth="10" defaultRowHeight="12.75"/>
  <cols>
    <col min="1" max="1" width="9.7109375" customWidth="1"/>
    <col min="2" max="2" width="5.5703125" customWidth="1"/>
    <col min="3" max="3" width="6" customWidth="1"/>
    <col min="4" max="4" width="3.7109375" customWidth="1"/>
    <col min="5" max="5" width="3.85546875" customWidth="1"/>
    <col min="6" max="6" width="4.5703125" style="77" hidden="1" customWidth="1"/>
    <col min="7" max="7" width="6" customWidth="1"/>
    <col min="8" max="8" width="7.28515625" customWidth="1"/>
    <col min="9" max="9" width="6" customWidth="1"/>
    <col min="10" max="10" width="6" hidden="1" customWidth="1"/>
    <col min="11" max="11" width="6" customWidth="1"/>
    <col min="12" max="12" width="3.5703125" customWidth="1"/>
    <col min="13" max="13" width="3.5703125" style="77" hidden="1" customWidth="1"/>
    <col min="14" max="14" width="4.42578125" customWidth="1"/>
    <col min="15" max="15" width="3.28515625" style="77" hidden="1" customWidth="1"/>
    <col min="16" max="16" width="4.7109375" customWidth="1"/>
    <col min="17" max="17" width="3.42578125" style="77" hidden="1" customWidth="1"/>
    <col min="18" max="18" width="3.85546875" customWidth="1"/>
    <col min="19" max="19" width="3.85546875" style="77" hidden="1" customWidth="1"/>
    <col min="20" max="20" width="3.85546875" customWidth="1"/>
    <col min="21" max="21" width="3.85546875" style="77" hidden="1" customWidth="1"/>
    <col min="22" max="22" width="10.140625" customWidth="1"/>
    <col min="23" max="23" width="17.85546875" customWidth="1"/>
    <col min="24" max="24" width="7.28515625" customWidth="1"/>
    <col min="25" max="25" width="8.140625" customWidth="1"/>
    <col min="26" max="26" width="6.7109375" customWidth="1"/>
    <col min="27" max="27" width="4.28515625" customWidth="1"/>
    <col min="28" max="28" width="4.28515625" hidden="1" customWidth="1"/>
    <col min="29" max="29" width="5.5703125" customWidth="1"/>
    <col min="30" max="30" width="8" customWidth="1"/>
  </cols>
  <sheetData>
    <row r="1" spans="1:30" s="18" customFormat="1" ht="15.75" customHeight="1">
      <c r="A1" s="506" t="s">
        <v>216</v>
      </c>
      <c r="B1" s="506"/>
      <c r="C1" s="506"/>
      <c r="D1" s="506"/>
      <c r="E1" s="506"/>
      <c r="F1" s="506"/>
      <c r="G1" s="506"/>
      <c r="H1" s="506"/>
      <c r="I1" s="506"/>
      <c r="J1" s="506"/>
      <c r="K1" s="506"/>
      <c r="L1" s="506"/>
      <c r="M1" s="506"/>
      <c r="N1" s="506"/>
      <c r="O1" s="506"/>
      <c r="P1" s="506"/>
      <c r="Q1" s="506"/>
      <c r="R1" s="506"/>
      <c r="S1" s="506"/>
      <c r="T1" s="506"/>
      <c r="U1" s="506"/>
      <c r="V1" s="506"/>
      <c r="W1" s="507"/>
      <c r="X1" s="507"/>
      <c r="Y1" s="507"/>
      <c r="Z1" s="507"/>
      <c r="AA1" s="507"/>
      <c r="AB1" s="507"/>
      <c r="AC1" s="507"/>
      <c r="AD1" s="243"/>
    </row>
    <row r="2" spans="1:30" s="18" customFormat="1" ht="16.5" customHeight="1">
      <c r="A2" s="508" t="s">
        <v>1</v>
      </c>
      <c r="B2" s="508" t="s">
        <v>9</v>
      </c>
      <c r="C2" s="508" t="s">
        <v>0</v>
      </c>
      <c r="D2" s="508" t="s">
        <v>15</v>
      </c>
      <c r="E2" s="508" t="s">
        <v>16</v>
      </c>
      <c r="F2" s="146" t="s">
        <v>16</v>
      </c>
      <c r="G2" s="510" t="s">
        <v>12</v>
      </c>
      <c r="H2" s="522" t="s">
        <v>238</v>
      </c>
      <c r="I2" s="523"/>
      <c r="J2" s="367"/>
      <c r="K2" s="31" t="s">
        <v>17</v>
      </c>
      <c r="L2" s="512" t="s">
        <v>40</v>
      </c>
      <c r="M2" s="154"/>
      <c r="N2" s="512" t="s">
        <v>11</v>
      </c>
      <c r="O2" s="154"/>
      <c r="P2" s="512" t="s">
        <v>22</v>
      </c>
      <c r="Q2" s="154"/>
      <c r="R2" s="31" t="s">
        <v>19</v>
      </c>
      <c r="S2" s="154"/>
      <c r="T2" s="31" t="s">
        <v>19</v>
      </c>
      <c r="U2" s="161"/>
      <c r="V2" s="634" t="s">
        <v>13</v>
      </c>
      <c r="W2" s="639"/>
      <c r="X2" s="639"/>
      <c r="Y2" s="639"/>
      <c r="Z2" s="639"/>
      <c r="AA2" s="639"/>
      <c r="AB2" s="639"/>
      <c r="AC2" s="639"/>
      <c r="AD2" s="640"/>
    </row>
    <row r="3" spans="1:30" s="18" customFormat="1" ht="13.5" customHeight="1">
      <c r="A3" s="509"/>
      <c r="B3" s="509"/>
      <c r="C3" s="509"/>
      <c r="D3" s="509"/>
      <c r="E3" s="509"/>
      <c r="F3" s="146"/>
      <c r="G3" s="511"/>
      <c r="H3" s="369" t="s">
        <v>15</v>
      </c>
      <c r="I3" s="369" t="s">
        <v>16</v>
      </c>
      <c r="J3" s="368"/>
      <c r="K3" s="32" t="s">
        <v>18</v>
      </c>
      <c r="L3" s="513"/>
      <c r="M3" s="155"/>
      <c r="N3" s="513"/>
      <c r="O3" s="155"/>
      <c r="P3" s="513"/>
      <c r="Q3" s="155"/>
      <c r="R3" s="32" t="s">
        <v>20</v>
      </c>
      <c r="S3" s="155"/>
      <c r="T3" s="32" t="s">
        <v>21</v>
      </c>
      <c r="U3" s="162"/>
      <c r="V3" s="634"/>
      <c r="W3" s="639"/>
      <c r="X3" s="639"/>
      <c r="Y3" s="639"/>
      <c r="Z3" s="639"/>
      <c r="AA3" s="639"/>
      <c r="AB3" s="639"/>
      <c r="AC3" s="639"/>
      <c r="AD3" s="640"/>
    </row>
    <row r="4" spans="1:30" ht="12" customHeight="1">
      <c r="A4" s="2" t="s">
        <v>3</v>
      </c>
      <c r="B4" s="2">
        <v>1</v>
      </c>
      <c r="C4" s="40"/>
      <c r="D4" s="40"/>
      <c r="E4" s="40"/>
      <c r="F4" s="74">
        <f>E4</f>
        <v>0</v>
      </c>
      <c r="G4" s="89" t="str">
        <f>IF((D4*60+F4)=0,"",ROUND((C4*60)/(D4*60+F4),1))</f>
        <v/>
      </c>
      <c r="H4" s="354"/>
      <c r="I4" s="354"/>
      <c r="J4" s="74">
        <f t="shared" ref="J4:J6" si="0">I4</f>
        <v>0</v>
      </c>
      <c r="K4" s="120"/>
      <c r="L4" s="120"/>
      <c r="M4" s="167">
        <f>IF(L4="",0,1)</f>
        <v>0</v>
      </c>
      <c r="N4" s="120"/>
      <c r="O4" s="167">
        <f>IF(N4="",0,1)</f>
        <v>0</v>
      </c>
      <c r="P4" s="120"/>
      <c r="Q4" s="167">
        <f>IF(P4="",0,1)</f>
        <v>0</v>
      </c>
      <c r="R4" s="120"/>
      <c r="S4" s="167">
        <f>IF(R4="",0,1)</f>
        <v>0</v>
      </c>
      <c r="T4" s="120"/>
      <c r="U4" s="167">
        <f>IF(T4="",0,1)</f>
        <v>0</v>
      </c>
      <c r="V4" s="245"/>
      <c r="W4" s="500"/>
      <c r="X4" s="500"/>
      <c r="Y4" s="500"/>
      <c r="Z4" s="500"/>
      <c r="AA4" s="500"/>
      <c r="AB4" s="500"/>
      <c r="AC4" s="500"/>
      <c r="AD4" s="501"/>
    </row>
    <row r="5" spans="1:30" ht="12" customHeight="1">
      <c r="A5" s="2" t="s">
        <v>4</v>
      </c>
      <c r="B5" s="2">
        <f>B4+1</f>
        <v>2</v>
      </c>
      <c r="C5" s="40"/>
      <c r="D5" s="40"/>
      <c r="E5" s="40"/>
      <c r="F5" s="74">
        <f>E5</f>
        <v>0</v>
      </c>
      <c r="G5" s="89" t="str">
        <f>IF((D5*60+F5)=0,"",ROUND((C5*60)/(D5*60+F5),1))</f>
        <v/>
      </c>
      <c r="H5" s="354"/>
      <c r="I5" s="354"/>
      <c r="J5" s="74">
        <f t="shared" si="0"/>
        <v>0</v>
      </c>
      <c r="K5" s="120"/>
      <c r="L5" s="120"/>
      <c r="M5" s="167">
        <f>IF(L5="",M4,M4+1)</f>
        <v>0</v>
      </c>
      <c r="N5" s="120"/>
      <c r="O5" s="167">
        <f>IF(N5="",O4,O4+1)</f>
        <v>0</v>
      </c>
      <c r="P5" s="120"/>
      <c r="Q5" s="167">
        <f>IF(P5="",Q4,Q4+1)</f>
        <v>0</v>
      </c>
      <c r="R5" s="120"/>
      <c r="S5" s="167">
        <f>IF(R5="",S4,S4+1)</f>
        <v>0</v>
      </c>
      <c r="T5" s="120"/>
      <c r="U5" s="167">
        <f>IF(T5="",U4,U4+1)</f>
        <v>0</v>
      </c>
      <c r="V5" s="245"/>
      <c r="W5" s="500"/>
      <c r="X5" s="500"/>
      <c r="Y5" s="500"/>
      <c r="Z5" s="500"/>
      <c r="AA5" s="500"/>
      <c r="AB5" s="500"/>
      <c r="AC5" s="500"/>
      <c r="AD5" s="501"/>
    </row>
    <row r="6" spans="1:30" ht="12" customHeight="1">
      <c r="A6" s="74" t="s">
        <v>5</v>
      </c>
      <c r="B6" s="74">
        <f>B5+1</f>
        <v>3</v>
      </c>
      <c r="C6" s="40"/>
      <c r="D6" s="40"/>
      <c r="E6" s="40"/>
      <c r="F6" s="74">
        <f>E6</f>
        <v>0</v>
      </c>
      <c r="G6" s="89" t="str">
        <f>IF((D6*60+F6)=0,"",ROUND((C6*60)/(D6*60+F6),1))</f>
        <v/>
      </c>
      <c r="H6" s="354"/>
      <c r="I6" s="354"/>
      <c r="J6" s="74">
        <f t="shared" si="0"/>
        <v>0</v>
      </c>
      <c r="K6" s="120"/>
      <c r="L6" s="120"/>
      <c r="M6" s="167">
        <f>IF(L6="",M5,M5+1)</f>
        <v>0</v>
      </c>
      <c r="N6" s="120"/>
      <c r="O6" s="167">
        <f>IF(N6="",O5,O5+1)</f>
        <v>0</v>
      </c>
      <c r="P6" s="120"/>
      <c r="Q6" s="167">
        <f>IF(P6="",Q5,Q5+1)</f>
        <v>0</v>
      </c>
      <c r="R6" s="120"/>
      <c r="S6" s="167">
        <f>IF(R6="",S5,S5+1)</f>
        <v>0</v>
      </c>
      <c r="T6" s="120"/>
      <c r="U6" s="167">
        <f>IF(T6="",U5,U5+1)</f>
        <v>0</v>
      </c>
      <c r="V6" s="245"/>
      <c r="W6" s="500"/>
      <c r="X6" s="500"/>
      <c r="Y6" s="500"/>
      <c r="Z6" s="500"/>
      <c r="AA6" s="500"/>
      <c r="AB6" s="500"/>
      <c r="AC6" s="500"/>
      <c r="AD6" s="501"/>
    </row>
    <row r="7" spans="1:30" ht="12" customHeight="1">
      <c r="A7" s="479" t="s">
        <v>10</v>
      </c>
      <c r="B7" s="480"/>
      <c r="C7" s="13">
        <f>SUM(C4:C6)</f>
        <v>0</v>
      </c>
      <c r="D7" s="13">
        <f>SUM(D4:D6)+ROUNDDOWN(F7/60,0)</f>
        <v>0</v>
      </c>
      <c r="E7" s="13">
        <f>F7-60*ROUNDDOWN(F7/60,0)</f>
        <v>0</v>
      </c>
      <c r="F7" s="135">
        <f>SUM(F4:F6)</f>
        <v>0</v>
      </c>
      <c r="G7" s="52">
        <f>IF((D7*60+E7)=0,0,ROUND((C7*60)/(D7*60+E7),1))</f>
        <v>0</v>
      </c>
      <c r="H7" s="13">
        <f>SUM(H4:H6)+ROUNDDOWN(J7/60,0)</f>
        <v>0</v>
      </c>
      <c r="I7" s="13">
        <f>J7-60*ROUNDDOWN(J7/60,0)</f>
        <v>0</v>
      </c>
      <c r="J7" s="135">
        <f>SUM(J4:J6)</f>
        <v>0</v>
      </c>
      <c r="K7" s="27">
        <f>SUM(K4:K6)</f>
        <v>0</v>
      </c>
      <c r="L7" s="27">
        <f>IF(SUM(L4:L6)=0,0,ROUND(AVERAGE(L4:L6),0))</f>
        <v>0</v>
      </c>
      <c r="M7" s="168">
        <f>IF(M6=0,0,1)</f>
        <v>0</v>
      </c>
      <c r="N7" s="27">
        <f>IF(SUM(N4:N6)=0,0,ROUND(AVERAGE(N4:N6),0))</f>
        <v>0</v>
      </c>
      <c r="O7" s="168">
        <f>IF(O6=0,0,1)</f>
        <v>0</v>
      </c>
      <c r="P7" s="27">
        <f>IF(SUM(P4:P6)=0,0,ROUND(AVERAGE(P4:P6),0))</f>
        <v>0</v>
      </c>
      <c r="Q7" s="168">
        <f>IF(Q6=0,0,1)</f>
        <v>0</v>
      </c>
      <c r="R7" s="27">
        <f>IF(SUM(R4:R6)=0,0,ROUND(AVERAGE(R4:R6),0))</f>
        <v>0</v>
      </c>
      <c r="S7" s="168">
        <f>IF(S6=0,0,1)</f>
        <v>0</v>
      </c>
      <c r="T7" s="27">
        <f>IF(SUM(T4:T6)=0,0,ROUND(AVERAGE(T4:T6),0))</f>
        <v>0</v>
      </c>
      <c r="U7" s="168">
        <f>IF(U6=0,0,1)</f>
        <v>0</v>
      </c>
      <c r="V7" s="246"/>
      <c r="W7" s="490"/>
      <c r="X7" s="490"/>
      <c r="Y7" s="490"/>
      <c r="Z7" s="490"/>
      <c r="AA7" s="490"/>
      <c r="AB7" s="490"/>
      <c r="AC7" s="490"/>
      <c r="AD7" s="491"/>
    </row>
    <row r="8" spans="1:30" ht="12" customHeight="1">
      <c r="A8" s="550" t="s">
        <v>92</v>
      </c>
      <c r="B8" s="551"/>
      <c r="C8" s="76">
        <f>C7+Novembre!C39</f>
        <v>0</v>
      </c>
      <c r="D8" s="76">
        <f>D7+Novembre!D39+ROUNDDOWN(F8/60,0)</f>
        <v>0</v>
      </c>
      <c r="E8" s="76">
        <f>F8-60*ROUNDDOWN(F8/60,0)</f>
        <v>0</v>
      </c>
      <c r="F8" s="136">
        <f>E7+Novembre!E39</f>
        <v>0</v>
      </c>
      <c r="G8" s="76">
        <f>IF((D8*60+E8)=0,0,ROUND((C8*60)/(D8*60+E8),1))</f>
        <v>0</v>
      </c>
      <c r="H8" s="76">
        <f>H7+Novembre!H39+ROUNDDOWN(J8/60,0)</f>
        <v>0</v>
      </c>
      <c r="I8" s="76">
        <f>J8-60*ROUNDDOWN(J8/60,0)</f>
        <v>0</v>
      </c>
      <c r="J8" s="136">
        <f>I7+Novembre!I39</f>
        <v>0</v>
      </c>
      <c r="K8" s="86">
        <f>K7+Novembre!K39</f>
        <v>0</v>
      </c>
      <c r="L8" s="86">
        <f>IF(L7=0,Novembre!L39,IF(L7+Novembre!L39=0,"",ROUND((SUM(L4:L6)+SUM(Novembre!L35:L38))/(M6+Novembre!M38),0)))</f>
        <v>0</v>
      </c>
      <c r="M8" s="185">
        <f>IF(M6=0,0,1)</f>
        <v>0</v>
      </c>
      <c r="N8" s="86">
        <f>IF(N7=0,Novembre!N39,IF(N7+Novembre!N39=0,"",ROUND((SUM(N4:N6)+SUM(Novembre!N35:N38))/(O6+Novembre!O38),0)))</f>
        <v>0</v>
      </c>
      <c r="O8" s="185">
        <f>IF(O6=0,0,1)</f>
        <v>0</v>
      </c>
      <c r="P8" s="86">
        <f>IF(P7=0,Novembre!P39,IF(P7+Novembre!P39=0,"",ROUND((SUM(P4:P6)+SUM(Novembre!P35:P38))/(Q6+Novembre!Q38),0)))</f>
        <v>0</v>
      </c>
      <c r="Q8" s="185">
        <f>IF(Q6=0,0,1)</f>
        <v>0</v>
      </c>
      <c r="R8" s="86">
        <f>IF(R7=0,Novembre!R39,IF(R7+Novembre!R39=0,"",ROUND((SUM(R4:R6)+SUM(Novembre!R35:R38))/(S6+Novembre!S38),0)))</f>
        <v>0</v>
      </c>
      <c r="S8" s="185">
        <f>IF(S6=0,0,1)</f>
        <v>0</v>
      </c>
      <c r="T8" s="86">
        <f>IF(T7=0,Novembre!T39,IF(T7+Novembre!T39=0,"",ROUND((SUM(T4:T6)+SUM(Novembre!T35:T38))/(U6+Novembre!U38),0)))</f>
        <v>0</v>
      </c>
      <c r="U8" s="185">
        <f>IF(U6=0,0,1)</f>
        <v>0</v>
      </c>
      <c r="V8" s="389"/>
      <c r="W8" s="500"/>
      <c r="X8" s="500"/>
      <c r="Y8" s="500"/>
      <c r="Z8" s="500"/>
      <c r="AA8" s="500"/>
      <c r="AB8" s="500"/>
      <c r="AC8" s="500"/>
      <c r="AD8" s="501"/>
    </row>
    <row r="9" spans="1:30" ht="12" customHeight="1">
      <c r="A9" s="21" t="s">
        <v>6</v>
      </c>
      <c r="B9" s="22">
        <f>B6+1</f>
        <v>4</v>
      </c>
      <c r="C9" s="40"/>
      <c r="D9" s="40"/>
      <c r="E9" s="40"/>
      <c r="F9" s="74">
        <f t="shared" ref="F9:F15" si="1">E9</f>
        <v>0</v>
      </c>
      <c r="G9" s="89" t="str">
        <f t="shared" ref="G9:G15" si="2">IF((D9*60+F9)=0,"",ROUND((C9*60)/(D9*60+F9),1))</f>
        <v/>
      </c>
      <c r="H9" s="354"/>
      <c r="I9" s="354"/>
      <c r="J9" s="74">
        <f>I9</f>
        <v>0</v>
      </c>
      <c r="K9" s="120"/>
      <c r="L9" s="120"/>
      <c r="M9" s="167">
        <f>IF(L9="",0,1)</f>
        <v>0</v>
      </c>
      <c r="N9" s="120"/>
      <c r="O9" s="167">
        <f>IF(N9="",0,1)</f>
        <v>0</v>
      </c>
      <c r="P9" s="120"/>
      <c r="Q9" s="167">
        <f>IF(P9="",0,1)</f>
        <v>0</v>
      </c>
      <c r="R9" s="120"/>
      <c r="S9" s="167">
        <f>IF(R9="",0,1)</f>
        <v>0</v>
      </c>
      <c r="T9" s="120"/>
      <c r="U9" s="167">
        <f>IF(T9="",0,1)</f>
        <v>0</v>
      </c>
      <c r="V9" s="245"/>
      <c r="W9" s="500"/>
      <c r="X9" s="500"/>
      <c r="Y9" s="500"/>
      <c r="Z9" s="500"/>
      <c r="AA9" s="500"/>
      <c r="AB9" s="500"/>
      <c r="AC9" s="500"/>
      <c r="AD9" s="501"/>
    </row>
    <row r="10" spans="1:30" ht="12" customHeight="1">
      <c r="A10" s="21" t="s">
        <v>7</v>
      </c>
      <c r="B10" s="22">
        <f t="shared" ref="B10:B15" si="3">B9+1</f>
        <v>5</v>
      </c>
      <c r="C10" s="40"/>
      <c r="D10" s="40"/>
      <c r="E10" s="40"/>
      <c r="F10" s="74">
        <f t="shared" si="1"/>
        <v>0</v>
      </c>
      <c r="G10" s="89" t="str">
        <f t="shared" si="2"/>
        <v/>
      </c>
      <c r="H10" s="354"/>
      <c r="I10" s="354"/>
      <c r="J10" s="74">
        <f t="shared" ref="J10:J15" si="4">I10</f>
        <v>0</v>
      </c>
      <c r="K10" s="120"/>
      <c r="L10" s="120"/>
      <c r="M10" s="167">
        <f t="shared" ref="M10:M15" si="5">IF(L10="",M9,M9+1)</f>
        <v>0</v>
      </c>
      <c r="N10" s="120"/>
      <c r="O10" s="167">
        <f t="shared" ref="O10:O15" si="6">IF(N10="",O9,O9+1)</f>
        <v>0</v>
      </c>
      <c r="P10" s="120"/>
      <c r="Q10" s="167">
        <f t="shared" ref="Q10:Q15" si="7">IF(P10="",Q9,Q9+1)</f>
        <v>0</v>
      </c>
      <c r="R10" s="120"/>
      <c r="S10" s="167">
        <f t="shared" ref="S10:S15" si="8">IF(R10="",S9,S9+1)</f>
        <v>0</v>
      </c>
      <c r="T10" s="120"/>
      <c r="U10" s="167">
        <f t="shared" ref="U10:U15" si="9">IF(T10="",U9,U9+1)</f>
        <v>0</v>
      </c>
      <c r="V10" s="245"/>
      <c r="W10" s="500"/>
      <c r="X10" s="500"/>
      <c r="Y10" s="500"/>
      <c r="Z10" s="500"/>
      <c r="AA10" s="500"/>
      <c r="AB10" s="500"/>
      <c r="AC10" s="500"/>
      <c r="AD10" s="501"/>
    </row>
    <row r="11" spans="1:30" ht="12" customHeight="1">
      <c r="A11" s="21" t="s">
        <v>8</v>
      </c>
      <c r="B11" s="22">
        <f t="shared" si="3"/>
        <v>6</v>
      </c>
      <c r="C11" s="40"/>
      <c r="D11" s="40"/>
      <c r="E11" s="40"/>
      <c r="F11" s="74">
        <f t="shared" si="1"/>
        <v>0</v>
      </c>
      <c r="G11" s="89" t="str">
        <f t="shared" si="2"/>
        <v/>
      </c>
      <c r="H11" s="354"/>
      <c r="I11" s="354"/>
      <c r="J11" s="74">
        <f t="shared" si="4"/>
        <v>0</v>
      </c>
      <c r="K11" s="120"/>
      <c r="L11" s="120"/>
      <c r="M11" s="167">
        <f t="shared" si="5"/>
        <v>0</v>
      </c>
      <c r="N11" s="120"/>
      <c r="O11" s="167">
        <f t="shared" si="6"/>
        <v>0</v>
      </c>
      <c r="P11" s="120"/>
      <c r="Q11" s="167">
        <f t="shared" si="7"/>
        <v>0</v>
      </c>
      <c r="R11" s="120"/>
      <c r="S11" s="167">
        <f t="shared" si="8"/>
        <v>0</v>
      </c>
      <c r="T11" s="120"/>
      <c r="U11" s="167">
        <f t="shared" si="9"/>
        <v>0</v>
      </c>
      <c r="V11" s="245"/>
      <c r="W11" s="500"/>
      <c r="X11" s="500"/>
      <c r="Y11" s="500"/>
      <c r="Z11" s="500"/>
      <c r="AA11" s="500"/>
      <c r="AB11" s="500"/>
      <c r="AC11" s="500"/>
      <c r="AD11" s="501"/>
    </row>
    <row r="12" spans="1:30" ht="12" customHeight="1">
      <c r="A12" s="21" t="s">
        <v>2</v>
      </c>
      <c r="B12" s="22">
        <f t="shared" si="3"/>
        <v>7</v>
      </c>
      <c r="C12" s="40"/>
      <c r="D12" s="40"/>
      <c r="E12" s="40"/>
      <c r="F12" s="74">
        <f t="shared" si="1"/>
        <v>0</v>
      </c>
      <c r="G12" s="89" t="str">
        <f t="shared" si="2"/>
        <v/>
      </c>
      <c r="H12" s="354"/>
      <c r="I12" s="354"/>
      <c r="J12" s="74">
        <f t="shared" si="4"/>
        <v>0</v>
      </c>
      <c r="K12" s="120"/>
      <c r="L12" s="120"/>
      <c r="M12" s="167">
        <f t="shared" si="5"/>
        <v>0</v>
      </c>
      <c r="N12" s="120"/>
      <c r="O12" s="167">
        <f t="shared" si="6"/>
        <v>0</v>
      </c>
      <c r="P12" s="120"/>
      <c r="Q12" s="167">
        <f t="shared" si="7"/>
        <v>0</v>
      </c>
      <c r="R12" s="120"/>
      <c r="S12" s="167">
        <f t="shared" si="8"/>
        <v>0</v>
      </c>
      <c r="T12" s="120"/>
      <c r="U12" s="167">
        <f t="shared" si="9"/>
        <v>0</v>
      </c>
      <c r="V12" s="245"/>
      <c r="W12" s="500"/>
      <c r="X12" s="500"/>
      <c r="Y12" s="500"/>
      <c r="Z12" s="500"/>
      <c r="AA12" s="500"/>
      <c r="AB12" s="500"/>
      <c r="AC12" s="500"/>
      <c r="AD12" s="501"/>
    </row>
    <row r="13" spans="1:30" ht="12" customHeight="1">
      <c r="A13" s="21" t="s">
        <v>3</v>
      </c>
      <c r="B13" s="22">
        <f t="shared" si="3"/>
        <v>8</v>
      </c>
      <c r="C13" s="40"/>
      <c r="D13" s="40"/>
      <c r="E13" s="40"/>
      <c r="F13" s="74">
        <f t="shared" si="1"/>
        <v>0</v>
      </c>
      <c r="G13" s="89" t="str">
        <f t="shared" si="2"/>
        <v/>
      </c>
      <c r="H13" s="354"/>
      <c r="I13" s="354"/>
      <c r="J13" s="74">
        <f t="shared" si="4"/>
        <v>0</v>
      </c>
      <c r="K13" s="120"/>
      <c r="L13" s="120"/>
      <c r="M13" s="167">
        <f t="shared" si="5"/>
        <v>0</v>
      </c>
      <c r="N13" s="120"/>
      <c r="O13" s="167">
        <f t="shared" si="6"/>
        <v>0</v>
      </c>
      <c r="P13" s="120"/>
      <c r="Q13" s="167">
        <f t="shared" si="7"/>
        <v>0</v>
      </c>
      <c r="R13" s="120"/>
      <c r="S13" s="167">
        <f t="shared" si="8"/>
        <v>0</v>
      </c>
      <c r="T13" s="120"/>
      <c r="U13" s="167">
        <f t="shared" si="9"/>
        <v>0</v>
      </c>
      <c r="V13" s="245"/>
      <c r="W13" s="500"/>
      <c r="X13" s="500"/>
      <c r="Y13" s="500"/>
      <c r="Z13" s="500"/>
      <c r="AA13" s="500"/>
      <c r="AB13" s="500"/>
      <c r="AC13" s="500"/>
      <c r="AD13" s="501"/>
    </row>
    <row r="14" spans="1:30" ht="12" customHeight="1">
      <c r="A14" s="21" t="s">
        <v>4</v>
      </c>
      <c r="B14" s="22">
        <f t="shared" si="3"/>
        <v>9</v>
      </c>
      <c r="C14" s="40"/>
      <c r="D14" s="40"/>
      <c r="E14" s="40"/>
      <c r="F14" s="74">
        <f t="shared" si="1"/>
        <v>0</v>
      </c>
      <c r="G14" s="89" t="str">
        <f t="shared" si="2"/>
        <v/>
      </c>
      <c r="H14" s="354"/>
      <c r="I14" s="354"/>
      <c r="J14" s="74">
        <f t="shared" si="4"/>
        <v>0</v>
      </c>
      <c r="K14" s="120"/>
      <c r="L14" s="120"/>
      <c r="M14" s="167">
        <f t="shared" si="5"/>
        <v>0</v>
      </c>
      <c r="N14" s="120"/>
      <c r="O14" s="167">
        <f t="shared" si="6"/>
        <v>0</v>
      </c>
      <c r="P14" s="120"/>
      <c r="Q14" s="167">
        <f t="shared" si="7"/>
        <v>0</v>
      </c>
      <c r="R14" s="120"/>
      <c r="S14" s="167">
        <f t="shared" si="8"/>
        <v>0</v>
      </c>
      <c r="T14" s="120"/>
      <c r="U14" s="167">
        <f t="shared" si="9"/>
        <v>0</v>
      </c>
      <c r="V14" s="245"/>
      <c r="W14" s="500"/>
      <c r="X14" s="500"/>
      <c r="Y14" s="500"/>
      <c r="Z14" s="500"/>
      <c r="AA14" s="500"/>
      <c r="AB14" s="500"/>
      <c r="AC14" s="500"/>
      <c r="AD14" s="501"/>
    </row>
    <row r="15" spans="1:30" ht="12" customHeight="1">
      <c r="A15" s="117" t="s">
        <v>5</v>
      </c>
      <c r="B15" s="118">
        <f t="shared" si="3"/>
        <v>10</v>
      </c>
      <c r="C15" s="40"/>
      <c r="D15" s="40"/>
      <c r="E15" s="40"/>
      <c r="F15" s="74">
        <f t="shared" si="1"/>
        <v>0</v>
      </c>
      <c r="G15" s="89" t="str">
        <f t="shared" si="2"/>
        <v/>
      </c>
      <c r="H15" s="354"/>
      <c r="I15" s="354"/>
      <c r="J15" s="74">
        <f t="shared" si="4"/>
        <v>0</v>
      </c>
      <c r="K15" s="120"/>
      <c r="L15" s="120"/>
      <c r="M15" s="167">
        <f t="shared" si="5"/>
        <v>0</v>
      </c>
      <c r="N15" s="120"/>
      <c r="O15" s="167">
        <f t="shared" si="6"/>
        <v>0</v>
      </c>
      <c r="P15" s="120"/>
      <c r="Q15" s="167">
        <f t="shared" si="7"/>
        <v>0</v>
      </c>
      <c r="R15" s="120"/>
      <c r="S15" s="167">
        <f t="shared" si="8"/>
        <v>0</v>
      </c>
      <c r="T15" s="120"/>
      <c r="U15" s="167">
        <f t="shared" si="9"/>
        <v>0</v>
      </c>
      <c r="V15" s="245"/>
      <c r="W15" s="500"/>
      <c r="X15" s="500"/>
      <c r="Y15" s="500"/>
      <c r="Z15" s="500"/>
      <c r="AA15" s="500"/>
      <c r="AB15" s="500"/>
      <c r="AC15" s="500"/>
      <c r="AD15" s="501"/>
    </row>
    <row r="16" spans="1:30" ht="12" customHeight="1">
      <c r="A16" s="479" t="s">
        <v>93</v>
      </c>
      <c r="B16" s="480"/>
      <c r="C16" s="13">
        <f>SUM(C9:C15)</f>
        <v>0</v>
      </c>
      <c r="D16" s="13">
        <f>SUM(D9:D15)+ROUNDDOWN(F16/60,0)</f>
        <v>0</v>
      </c>
      <c r="E16" s="13">
        <f>F16-60*ROUNDDOWN(F16/60,0)</f>
        <v>0</v>
      </c>
      <c r="F16" s="135">
        <f>SUM(F9:F15)</f>
        <v>0</v>
      </c>
      <c r="G16" s="52">
        <f>IF((D16*60+E16)=0,0,ROUND((C16*60)/(D16*60+E16),1))</f>
        <v>0</v>
      </c>
      <c r="H16" s="13">
        <f>SUM(H9:H15)+ROUNDDOWN(J16/60,0)</f>
        <v>0</v>
      </c>
      <c r="I16" s="13">
        <f>J16-60*ROUNDDOWN(J16/60,0)</f>
        <v>0</v>
      </c>
      <c r="J16" s="135">
        <f>SUM(J9:J15)</f>
        <v>0</v>
      </c>
      <c r="K16" s="27">
        <f>SUM(K9:K15)</f>
        <v>0</v>
      </c>
      <c r="L16" s="27">
        <f>IF(SUM(L9:L15)=0,0,ROUND(AVERAGE(L9:L15),0))</f>
        <v>0</v>
      </c>
      <c r="M16" s="168">
        <f>IF(M15=0,0,1)</f>
        <v>0</v>
      </c>
      <c r="N16" s="27">
        <f>IF(SUM(N9:N15)=0,0,ROUND(AVERAGE(N9:N15),0))</f>
        <v>0</v>
      </c>
      <c r="O16" s="168">
        <f>IF(O15=0,0,1)</f>
        <v>0</v>
      </c>
      <c r="P16" s="27">
        <f>IF(SUM(P9:P15)=0,0,ROUND(AVERAGE(P9:P15),0))</f>
        <v>0</v>
      </c>
      <c r="Q16" s="168">
        <f>IF(Q15=0,0,1)</f>
        <v>0</v>
      </c>
      <c r="R16" s="27">
        <f>IF(SUM(R9:R15)=0,0,ROUND(AVERAGE(R9:R15),0))</f>
        <v>0</v>
      </c>
      <c r="S16" s="168">
        <f>IF(S15=0,0,1)</f>
        <v>0</v>
      </c>
      <c r="T16" s="27">
        <f>IF(SUM(T9:T15)=0,0,ROUND(AVERAGE(T9:T15),0))</f>
        <v>0</v>
      </c>
      <c r="U16" s="168">
        <f>IF(U15=0,0,1)</f>
        <v>0</v>
      </c>
      <c r="V16" s="246"/>
      <c r="W16" s="490"/>
      <c r="X16" s="490"/>
      <c r="Y16" s="490"/>
      <c r="Z16" s="490"/>
      <c r="AA16" s="490"/>
      <c r="AB16" s="490"/>
      <c r="AC16" s="490"/>
      <c r="AD16" s="491"/>
    </row>
    <row r="17" spans="1:30" ht="12" customHeight="1">
      <c r="A17" s="22" t="s">
        <v>6</v>
      </c>
      <c r="B17" s="22">
        <f>B15+1</f>
        <v>11</v>
      </c>
      <c r="C17" s="40"/>
      <c r="D17" s="40"/>
      <c r="E17" s="40"/>
      <c r="F17" s="74">
        <f t="shared" ref="F17:F23" si="10">E17</f>
        <v>0</v>
      </c>
      <c r="G17" s="89" t="str">
        <f t="shared" ref="G17:G23" si="11">IF((D17*60+F17)=0,"",ROUND((C17*60)/(D17*60+F17),1))</f>
        <v/>
      </c>
      <c r="H17" s="354"/>
      <c r="I17" s="354"/>
      <c r="J17" s="74">
        <f>I17</f>
        <v>0</v>
      </c>
      <c r="K17" s="120"/>
      <c r="L17" s="120"/>
      <c r="M17" s="167">
        <f>IF(L17="",0,1)</f>
        <v>0</v>
      </c>
      <c r="N17" s="120"/>
      <c r="O17" s="167">
        <f>IF(N17="",0,1)</f>
        <v>0</v>
      </c>
      <c r="P17" s="120"/>
      <c r="Q17" s="167">
        <f>IF(P17="",0,1)</f>
        <v>0</v>
      </c>
      <c r="R17" s="120"/>
      <c r="S17" s="167">
        <f>IF(R17="",0,1)</f>
        <v>0</v>
      </c>
      <c r="T17" s="120"/>
      <c r="U17" s="167">
        <f>IF(T17="",0,1)</f>
        <v>0</v>
      </c>
      <c r="V17" s="245"/>
      <c r="W17" s="500"/>
      <c r="X17" s="500"/>
      <c r="Y17" s="500"/>
      <c r="Z17" s="500"/>
      <c r="AA17" s="500"/>
      <c r="AB17" s="500"/>
      <c r="AC17" s="500"/>
      <c r="AD17" s="501"/>
    </row>
    <row r="18" spans="1:30" ht="12" customHeight="1">
      <c r="A18" s="22" t="s">
        <v>7</v>
      </c>
      <c r="B18" s="22">
        <f t="shared" ref="B18:B23" si="12">B17+1</f>
        <v>12</v>
      </c>
      <c r="C18" s="40"/>
      <c r="D18" s="40"/>
      <c r="E18" s="40"/>
      <c r="F18" s="74">
        <f t="shared" si="10"/>
        <v>0</v>
      </c>
      <c r="G18" s="89" t="str">
        <f t="shared" si="11"/>
        <v/>
      </c>
      <c r="H18" s="354"/>
      <c r="I18" s="354"/>
      <c r="J18" s="74">
        <f t="shared" ref="J18:J23" si="13">I18</f>
        <v>0</v>
      </c>
      <c r="K18" s="120"/>
      <c r="L18" s="120"/>
      <c r="M18" s="167">
        <f t="shared" ref="M18:M23" si="14">IF(L18="",M17,M17+1)</f>
        <v>0</v>
      </c>
      <c r="N18" s="120"/>
      <c r="O18" s="167">
        <f t="shared" ref="O18:O23" si="15">IF(N18="",O17,O17+1)</f>
        <v>0</v>
      </c>
      <c r="P18" s="120"/>
      <c r="Q18" s="167">
        <f t="shared" ref="Q18:Q23" si="16">IF(P18="",Q17,Q17+1)</f>
        <v>0</v>
      </c>
      <c r="R18" s="120"/>
      <c r="S18" s="167">
        <f t="shared" ref="S18:S23" si="17">IF(R18="",S17,S17+1)</f>
        <v>0</v>
      </c>
      <c r="T18" s="120"/>
      <c r="U18" s="167">
        <f t="shared" ref="U18:U23" si="18">IF(T18="",U17,U17+1)</f>
        <v>0</v>
      </c>
      <c r="V18" s="245"/>
      <c r="W18" s="500"/>
      <c r="X18" s="500"/>
      <c r="Y18" s="500"/>
      <c r="Z18" s="500"/>
      <c r="AA18" s="500"/>
      <c r="AB18" s="500"/>
      <c r="AC18" s="500"/>
      <c r="AD18" s="501"/>
    </row>
    <row r="19" spans="1:30" ht="12" customHeight="1">
      <c r="A19" s="22" t="s">
        <v>8</v>
      </c>
      <c r="B19" s="22">
        <f t="shared" si="12"/>
        <v>13</v>
      </c>
      <c r="C19" s="40"/>
      <c r="D19" s="40"/>
      <c r="E19" s="40"/>
      <c r="F19" s="74">
        <f t="shared" si="10"/>
        <v>0</v>
      </c>
      <c r="G19" s="89" t="str">
        <f t="shared" si="11"/>
        <v/>
      </c>
      <c r="H19" s="354"/>
      <c r="I19" s="354"/>
      <c r="J19" s="74">
        <f t="shared" si="13"/>
        <v>0</v>
      </c>
      <c r="K19" s="120"/>
      <c r="L19" s="120"/>
      <c r="M19" s="167">
        <f t="shared" si="14"/>
        <v>0</v>
      </c>
      <c r="N19" s="120"/>
      <c r="O19" s="167">
        <f t="shared" si="15"/>
        <v>0</v>
      </c>
      <c r="P19" s="120"/>
      <c r="Q19" s="167">
        <f t="shared" si="16"/>
        <v>0</v>
      </c>
      <c r="R19" s="120"/>
      <c r="S19" s="167">
        <f t="shared" si="17"/>
        <v>0</v>
      </c>
      <c r="T19" s="120"/>
      <c r="U19" s="167">
        <f t="shared" si="18"/>
        <v>0</v>
      </c>
      <c r="V19" s="245"/>
      <c r="W19" s="500"/>
      <c r="X19" s="500"/>
      <c r="Y19" s="500"/>
      <c r="Z19" s="500"/>
      <c r="AA19" s="500"/>
      <c r="AB19" s="500"/>
      <c r="AC19" s="500"/>
      <c r="AD19" s="501"/>
    </row>
    <row r="20" spans="1:30" ht="12" customHeight="1">
      <c r="A20" s="22" t="s">
        <v>2</v>
      </c>
      <c r="B20" s="22">
        <f t="shared" si="12"/>
        <v>14</v>
      </c>
      <c r="C20" s="40"/>
      <c r="D20" s="40"/>
      <c r="E20" s="40"/>
      <c r="F20" s="74">
        <f t="shared" si="10"/>
        <v>0</v>
      </c>
      <c r="G20" s="89" t="str">
        <f t="shared" si="11"/>
        <v/>
      </c>
      <c r="H20" s="354"/>
      <c r="I20" s="354"/>
      <c r="J20" s="74">
        <f t="shared" si="13"/>
        <v>0</v>
      </c>
      <c r="K20" s="120"/>
      <c r="L20" s="120"/>
      <c r="M20" s="167">
        <f t="shared" si="14"/>
        <v>0</v>
      </c>
      <c r="N20" s="120"/>
      <c r="O20" s="167">
        <f t="shared" si="15"/>
        <v>0</v>
      </c>
      <c r="P20" s="120"/>
      <c r="Q20" s="167">
        <f t="shared" si="16"/>
        <v>0</v>
      </c>
      <c r="R20" s="120"/>
      <c r="S20" s="167">
        <f t="shared" si="17"/>
        <v>0</v>
      </c>
      <c r="T20" s="120"/>
      <c r="U20" s="167">
        <f t="shared" si="18"/>
        <v>0</v>
      </c>
      <c r="V20" s="245"/>
      <c r="W20" s="500"/>
      <c r="X20" s="500"/>
      <c r="Y20" s="500"/>
      <c r="Z20" s="500"/>
      <c r="AA20" s="500"/>
      <c r="AB20" s="500"/>
      <c r="AC20" s="500"/>
      <c r="AD20" s="501"/>
    </row>
    <row r="21" spans="1:30" s="8" customFormat="1" ht="12" customHeight="1">
      <c r="A21" s="22" t="s">
        <v>3</v>
      </c>
      <c r="B21" s="22">
        <f t="shared" si="12"/>
        <v>15</v>
      </c>
      <c r="C21" s="40"/>
      <c r="D21" s="40"/>
      <c r="E21" s="40"/>
      <c r="F21" s="74">
        <f t="shared" si="10"/>
        <v>0</v>
      </c>
      <c r="G21" s="89" t="str">
        <f t="shared" si="11"/>
        <v/>
      </c>
      <c r="H21" s="354"/>
      <c r="I21" s="354"/>
      <c r="J21" s="74">
        <f t="shared" si="13"/>
        <v>0</v>
      </c>
      <c r="K21" s="120"/>
      <c r="L21" s="120"/>
      <c r="M21" s="167">
        <f t="shared" si="14"/>
        <v>0</v>
      </c>
      <c r="N21" s="120"/>
      <c r="O21" s="167">
        <f t="shared" si="15"/>
        <v>0</v>
      </c>
      <c r="P21" s="120"/>
      <c r="Q21" s="167">
        <f t="shared" si="16"/>
        <v>0</v>
      </c>
      <c r="R21" s="120"/>
      <c r="S21" s="167">
        <f t="shared" si="17"/>
        <v>0</v>
      </c>
      <c r="T21" s="120"/>
      <c r="U21" s="167">
        <f t="shared" si="18"/>
        <v>0</v>
      </c>
      <c r="V21" s="245"/>
      <c r="W21" s="500"/>
      <c r="X21" s="500"/>
      <c r="Y21" s="500"/>
      <c r="Z21" s="500"/>
      <c r="AA21" s="500"/>
      <c r="AB21" s="500"/>
      <c r="AC21" s="500"/>
      <c r="AD21" s="501"/>
    </row>
    <row r="22" spans="1:30" ht="12" customHeight="1">
      <c r="A22" s="22" t="s">
        <v>4</v>
      </c>
      <c r="B22" s="22">
        <f t="shared" si="12"/>
        <v>16</v>
      </c>
      <c r="C22" s="40"/>
      <c r="D22" s="40"/>
      <c r="E22" s="40"/>
      <c r="F22" s="74">
        <f t="shared" si="10"/>
        <v>0</v>
      </c>
      <c r="G22" s="89" t="str">
        <f t="shared" si="11"/>
        <v/>
      </c>
      <c r="H22" s="354"/>
      <c r="I22" s="354"/>
      <c r="J22" s="74">
        <f t="shared" si="13"/>
        <v>0</v>
      </c>
      <c r="K22" s="120"/>
      <c r="L22" s="120"/>
      <c r="M22" s="167">
        <f t="shared" si="14"/>
        <v>0</v>
      </c>
      <c r="N22" s="120"/>
      <c r="O22" s="167">
        <f t="shared" si="15"/>
        <v>0</v>
      </c>
      <c r="P22" s="120"/>
      <c r="Q22" s="167">
        <f t="shared" si="16"/>
        <v>0</v>
      </c>
      <c r="R22" s="120"/>
      <c r="S22" s="167">
        <f t="shared" si="17"/>
        <v>0</v>
      </c>
      <c r="T22" s="120"/>
      <c r="U22" s="167">
        <f t="shared" si="18"/>
        <v>0</v>
      </c>
      <c r="V22" s="245"/>
      <c r="W22" s="500"/>
      <c r="X22" s="500"/>
      <c r="Y22" s="500"/>
      <c r="Z22" s="500"/>
      <c r="AA22" s="500"/>
      <c r="AB22" s="500"/>
      <c r="AC22" s="500"/>
      <c r="AD22" s="501"/>
    </row>
    <row r="23" spans="1:30" ht="12" customHeight="1">
      <c r="A23" s="118" t="s">
        <v>5</v>
      </c>
      <c r="B23" s="118">
        <f t="shared" si="12"/>
        <v>17</v>
      </c>
      <c r="C23" s="40"/>
      <c r="D23" s="40"/>
      <c r="E23" s="40"/>
      <c r="F23" s="74">
        <f t="shared" si="10"/>
        <v>0</v>
      </c>
      <c r="G23" s="89" t="str">
        <f t="shared" si="11"/>
        <v/>
      </c>
      <c r="H23" s="354"/>
      <c r="I23" s="354"/>
      <c r="J23" s="74">
        <f t="shared" si="13"/>
        <v>0</v>
      </c>
      <c r="K23" s="120"/>
      <c r="L23" s="120"/>
      <c r="M23" s="167">
        <f t="shared" si="14"/>
        <v>0</v>
      </c>
      <c r="N23" s="120"/>
      <c r="O23" s="167">
        <f t="shared" si="15"/>
        <v>0</v>
      </c>
      <c r="P23" s="120"/>
      <c r="Q23" s="167">
        <f t="shared" si="16"/>
        <v>0</v>
      </c>
      <c r="R23" s="120"/>
      <c r="S23" s="167">
        <f t="shared" si="17"/>
        <v>0</v>
      </c>
      <c r="T23" s="120"/>
      <c r="U23" s="167">
        <f t="shared" si="18"/>
        <v>0</v>
      </c>
      <c r="V23" s="245"/>
      <c r="W23" s="500"/>
      <c r="X23" s="500"/>
      <c r="Y23" s="500"/>
      <c r="Z23" s="500"/>
      <c r="AA23" s="500"/>
      <c r="AB23" s="500"/>
      <c r="AC23" s="500"/>
      <c r="AD23" s="501"/>
    </row>
    <row r="24" spans="1:30" ht="12" customHeight="1">
      <c r="A24" s="479" t="s">
        <v>94</v>
      </c>
      <c r="B24" s="480"/>
      <c r="C24" s="13">
        <f>SUM(C17:C23)</f>
        <v>0</v>
      </c>
      <c r="D24" s="13">
        <f>SUM(D17:D23)+ROUNDDOWN(F24/60,0)</f>
        <v>0</v>
      </c>
      <c r="E24" s="13">
        <f>F24-60*ROUNDDOWN(F24/60,0)</f>
        <v>0</v>
      </c>
      <c r="F24" s="135">
        <f>SUM(F17:F23)</f>
        <v>0</v>
      </c>
      <c r="G24" s="52">
        <f>IF((D24*60+E24)=0,0,ROUND((C24*60)/(D24*60+E24),1))</f>
        <v>0</v>
      </c>
      <c r="H24" s="13">
        <f>SUM(H17:H23)+ROUNDDOWN(J24/60,0)</f>
        <v>0</v>
      </c>
      <c r="I24" s="13">
        <f>J24-60*ROUNDDOWN(J24/60,0)</f>
        <v>0</v>
      </c>
      <c r="J24" s="135">
        <f>SUM(J17:J23)</f>
        <v>0</v>
      </c>
      <c r="K24" s="27">
        <f>SUM(K17:K23)</f>
        <v>0</v>
      </c>
      <c r="L24" s="27">
        <f>IF(SUM(L17:L23)=0,0,ROUND(AVERAGE(L17:L23),0))</f>
        <v>0</v>
      </c>
      <c r="M24" s="168">
        <f>IF(M23=0,0,1)</f>
        <v>0</v>
      </c>
      <c r="N24" s="27">
        <f>IF(SUM(N17:N23)=0,0,ROUND(AVERAGE(N17:N23),0))</f>
        <v>0</v>
      </c>
      <c r="O24" s="168">
        <f>IF(O23=0,0,1)</f>
        <v>0</v>
      </c>
      <c r="P24" s="27">
        <f>IF(SUM(P17:P23)=0,0,ROUND(AVERAGE(P17:P23),0))</f>
        <v>0</v>
      </c>
      <c r="Q24" s="168">
        <f>IF(Q23=0,0,1)</f>
        <v>0</v>
      </c>
      <c r="R24" s="27">
        <f>IF(SUM(R17:R23)=0,0,ROUND(AVERAGE(R17:R23),0))</f>
        <v>0</v>
      </c>
      <c r="S24" s="168">
        <f>IF(S23=0,0,1)</f>
        <v>0</v>
      </c>
      <c r="T24" s="27">
        <f>IF(SUM(T17:T23)=0,0,ROUND(AVERAGE(T17:T23),0))</f>
        <v>0</v>
      </c>
      <c r="U24" s="168">
        <f>IF(U23=0,0,1)</f>
        <v>0</v>
      </c>
      <c r="V24" s="246"/>
      <c r="W24" s="490"/>
      <c r="X24" s="490"/>
      <c r="Y24" s="490"/>
      <c r="Z24" s="490"/>
      <c r="AA24" s="490"/>
      <c r="AB24" s="490"/>
      <c r="AC24" s="490"/>
      <c r="AD24" s="491"/>
    </row>
    <row r="25" spans="1:30" s="5" customFormat="1" ht="12" customHeight="1">
      <c r="A25" s="21" t="s">
        <v>6</v>
      </c>
      <c r="B25" s="22">
        <f>B23+1</f>
        <v>18</v>
      </c>
      <c r="C25" s="40"/>
      <c r="D25" s="40"/>
      <c r="E25" s="40"/>
      <c r="F25" s="74">
        <f t="shared" ref="F25:F31" si="19">E25</f>
        <v>0</v>
      </c>
      <c r="G25" s="89" t="str">
        <f t="shared" ref="G25:G31" si="20">IF((D25*60+F25)=0,"",ROUND((C25*60)/(D25*60+F25),1))</f>
        <v/>
      </c>
      <c r="H25" s="354"/>
      <c r="I25" s="354"/>
      <c r="J25" s="74">
        <f>I25</f>
        <v>0</v>
      </c>
      <c r="K25" s="120"/>
      <c r="L25" s="120"/>
      <c r="M25" s="167">
        <f>IF(L25="",0,1)</f>
        <v>0</v>
      </c>
      <c r="N25" s="120"/>
      <c r="O25" s="167">
        <f>IF(N25="",0,1)</f>
        <v>0</v>
      </c>
      <c r="P25" s="120"/>
      <c r="Q25" s="167">
        <f>IF(P25="",0,1)</f>
        <v>0</v>
      </c>
      <c r="R25" s="120"/>
      <c r="S25" s="167">
        <f>IF(R25="",0,1)</f>
        <v>0</v>
      </c>
      <c r="T25" s="120"/>
      <c r="U25" s="167">
        <f>IF(T25="",0,1)</f>
        <v>0</v>
      </c>
      <c r="V25" s="365"/>
      <c r="W25" s="500"/>
      <c r="X25" s="500"/>
      <c r="Y25" s="500"/>
      <c r="Z25" s="500"/>
      <c r="AA25" s="500"/>
      <c r="AB25" s="500"/>
      <c r="AC25" s="500"/>
      <c r="AD25" s="501"/>
    </row>
    <row r="26" spans="1:30" s="5" customFormat="1" ht="12" customHeight="1">
      <c r="A26" s="21" t="s">
        <v>7</v>
      </c>
      <c r="B26" s="22">
        <f t="shared" ref="B26:B31" si="21">B25+1</f>
        <v>19</v>
      </c>
      <c r="C26" s="40"/>
      <c r="D26" s="40"/>
      <c r="E26" s="40"/>
      <c r="F26" s="74">
        <f t="shared" si="19"/>
        <v>0</v>
      </c>
      <c r="G26" s="89" t="str">
        <f t="shared" si="20"/>
        <v/>
      </c>
      <c r="H26" s="354"/>
      <c r="I26" s="354"/>
      <c r="J26" s="74">
        <f t="shared" ref="J26:J31" si="22">I26</f>
        <v>0</v>
      </c>
      <c r="K26" s="120"/>
      <c r="L26" s="120"/>
      <c r="M26" s="167">
        <f t="shared" ref="M26:M31" si="23">IF(L26="",M25,M25+1)</f>
        <v>0</v>
      </c>
      <c r="N26" s="120"/>
      <c r="O26" s="167">
        <f t="shared" ref="O26:O31" si="24">IF(N26="",O25,O25+1)</f>
        <v>0</v>
      </c>
      <c r="P26" s="120"/>
      <c r="Q26" s="167">
        <f t="shared" ref="Q26:Q31" si="25">IF(P26="",Q25,Q25+1)</f>
        <v>0</v>
      </c>
      <c r="R26" s="120"/>
      <c r="S26" s="167">
        <f t="shared" ref="S26:S31" si="26">IF(R26="",S25,S25+1)</f>
        <v>0</v>
      </c>
      <c r="T26" s="120"/>
      <c r="U26" s="167">
        <f t="shared" ref="U26:U31" si="27">IF(T26="",U25,U25+1)</f>
        <v>0</v>
      </c>
      <c r="V26" s="365"/>
      <c r="W26" s="500"/>
      <c r="X26" s="500"/>
      <c r="Y26" s="500"/>
      <c r="Z26" s="500"/>
      <c r="AA26" s="500"/>
      <c r="AB26" s="500"/>
      <c r="AC26" s="500"/>
      <c r="AD26" s="501"/>
    </row>
    <row r="27" spans="1:30" s="5" customFormat="1" ht="12" customHeight="1">
      <c r="A27" s="21" t="s">
        <v>8</v>
      </c>
      <c r="B27" s="22">
        <f t="shared" si="21"/>
        <v>20</v>
      </c>
      <c r="C27" s="40"/>
      <c r="D27" s="40"/>
      <c r="E27" s="40"/>
      <c r="F27" s="74">
        <f t="shared" si="19"/>
        <v>0</v>
      </c>
      <c r="G27" s="89" t="str">
        <f t="shared" si="20"/>
        <v/>
      </c>
      <c r="H27" s="354"/>
      <c r="I27" s="354"/>
      <c r="J27" s="74">
        <f t="shared" si="22"/>
        <v>0</v>
      </c>
      <c r="K27" s="120"/>
      <c r="L27" s="120"/>
      <c r="M27" s="167">
        <f t="shared" si="23"/>
        <v>0</v>
      </c>
      <c r="N27" s="120"/>
      <c r="O27" s="167">
        <f t="shared" si="24"/>
        <v>0</v>
      </c>
      <c r="P27" s="120"/>
      <c r="Q27" s="167">
        <f t="shared" si="25"/>
        <v>0</v>
      </c>
      <c r="R27" s="120"/>
      <c r="S27" s="167">
        <f t="shared" si="26"/>
        <v>0</v>
      </c>
      <c r="T27" s="120"/>
      <c r="U27" s="167">
        <f t="shared" si="27"/>
        <v>0</v>
      </c>
      <c r="V27" s="365"/>
      <c r="W27" s="500"/>
      <c r="X27" s="500"/>
      <c r="Y27" s="500"/>
      <c r="Z27" s="500"/>
      <c r="AA27" s="500"/>
      <c r="AB27" s="500"/>
      <c r="AC27" s="500"/>
      <c r="AD27" s="501"/>
    </row>
    <row r="28" spans="1:30" s="5" customFormat="1" ht="12" customHeight="1">
      <c r="A28" s="21" t="s">
        <v>2</v>
      </c>
      <c r="B28" s="22">
        <f t="shared" si="21"/>
        <v>21</v>
      </c>
      <c r="C28" s="40"/>
      <c r="D28" s="40"/>
      <c r="E28" s="40"/>
      <c r="F28" s="74">
        <f t="shared" si="19"/>
        <v>0</v>
      </c>
      <c r="G28" s="89" t="str">
        <f t="shared" si="20"/>
        <v/>
      </c>
      <c r="H28" s="354"/>
      <c r="I28" s="354"/>
      <c r="J28" s="74">
        <f t="shared" si="22"/>
        <v>0</v>
      </c>
      <c r="K28" s="120"/>
      <c r="L28" s="120"/>
      <c r="M28" s="167">
        <f t="shared" si="23"/>
        <v>0</v>
      </c>
      <c r="N28" s="120"/>
      <c r="O28" s="167">
        <f t="shared" si="24"/>
        <v>0</v>
      </c>
      <c r="P28" s="120"/>
      <c r="Q28" s="167">
        <f t="shared" si="25"/>
        <v>0</v>
      </c>
      <c r="R28" s="120"/>
      <c r="S28" s="167">
        <f t="shared" si="26"/>
        <v>0</v>
      </c>
      <c r="T28" s="120"/>
      <c r="U28" s="167">
        <f t="shared" si="27"/>
        <v>0</v>
      </c>
      <c r="V28" s="365"/>
      <c r="W28" s="500"/>
      <c r="X28" s="500"/>
      <c r="Y28" s="500"/>
      <c r="Z28" s="500"/>
      <c r="AA28" s="500"/>
      <c r="AB28" s="500"/>
      <c r="AC28" s="500"/>
      <c r="AD28" s="501"/>
    </row>
    <row r="29" spans="1:30" s="5" customFormat="1" ht="12" customHeight="1">
      <c r="A29" s="21" t="s">
        <v>3</v>
      </c>
      <c r="B29" s="22">
        <f t="shared" si="21"/>
        <v>22</v>
      </c>
      <c r="C29" s="40"/>
      <c r="D29" s="40"/>
      <c r="E29" s="40"/>
      <c r="F29" s="74">
        <f t="shared" si="19"/>
        <v>0</v>
      </c>
      <c r="G29" s="89" t="str">
        <f t="shared" si="20"/>
        <v/>
      </c>
      <c r="H29" s="354"/>
      <c r="I29" s="354"/>
      <c r="J29" s="74">
        <f t="shared" si="22"/>
        <v>0</v>
      </c>
      <c r="K29" s="120"/>
      <c r="L29" s="120"/>
      <c r="M29" s="167">
        <f t="shared" si="23"/>
        <v>0</v>
      </c>
      <c r="N29" s="120"/>
      <c r="O29" s="167">
        <f t="shared" si="24"/>
        <v>0</v>
      </c>
      <c r="P29" s="120"/>
      <c r="Q29" s="167">
        <f t="shared" si="25"/>
        <v>0</v>
      </c>
      <c r="R29" s="120"/>
      <c r="S29" s="167">
        <f t="shared" si="26"/>
        <v>0</v>
      </c>
      <c r="T29" s="120"/>
      <c r="U29" s="167">
        <f t="shared" si="27"/>
        <v>0</v>
      </c>
      <c r="V29" s="365"/>
      <c r="W29" s="500"/>
      <c r="X29" s="500"/>
      <c r="Y29" s="500"/>
      <c r="Z29" s="500"/>
      <c r="AA29" s="500"/>
      <c r="AB29" s="500"/>
      <c r="AC29" s="500"/>
      <c r="AD29" s="501"/>
    </row>
    <row r="30" spans="1:30" s="5" customFormat="1" ht="12" customHeight="1">
      <c r="A30" s="21" t="s">
        <v>4</v>
      </c>
      <c r="B30" s="22">
        <f t="shared" si="21"/>
        <v>23</v>
      </c>
      <c r="C30" s="40"/>
      <c r="D30" s="40"/>
      <c r="E30" s="40"/>
      <c r="F30" s="74">
        <f t="shared" si="19"/>
        <v>0</v>
      </c>
      <c r="G30" s="89" t="str">
        <f t="shared" si="20"/>
        <v/>
      </c>
      <c r="H30" s="354"/>
      <c r="I30" s="354"/>
      <c r="J30" s="74">
        <f t="shared" si="22"/>
        <v>0</v>
      </c>
      <c r="K30" s="120"/>
      <c r="L30" s="120"/>
      <c r="M30" s="167">
        <f t="shared" si="23"/>
        <v>0</v>
      </c>
      <c r="N30" s="120"/>
      <c r="O30" s="167">
        <f t="shared" si="24"/>
        <v>0</v>
      </c>
      <c r="P30" s="120"/>
      <c r="Q30" s="167">
        <f t="shared" si="25"/>
        <v>0</v>
      </c>
      <c r="R30" s="120"/>
      <c r="S30" s="167">
        <f t="shared" si="26"/>
        <v>0</v>
      </c>
      <c r="T30" s="120"/>
      <c r="U30" s="167">
        <f t="shared" si="27"/>
        <v>0</v>
      </c>
      <c r="V30" s="365"/>
      <c r="W30" s="503" t="s">
        <v>249</v>
      </c>
      <c r="X30" s="503"/>
      <c r="Y30" s="503"/>
      <c r="Z30" s="503"/>
      <c r="AA30" s="503"/>
      <c r="AB30" s="503"/>
      <c r="AC30" s="503"/>
      <c r="AD30" s="504"/>
    </row>
    <row r="31" spans="1:30" s="5" customFormat="1" ht="12" customHeight="1">
      <c r="A31" s="117" t="s">
        <v>5</v>
      </c>
      <c r="B31" s="118">
        <f t="shared" si="21"/>
        <v>24</v>
      </c>
      <c r="C31" s="40"/>
      <c r="D31" s="40"/>
      <c r="E31" s="40"/>
      <c r="F31" s="74">
        <f t="shared" si="19"/>
        <v>0</v>
      </c>
      <c r="G31" s="89" t="str">
        <f t="shared" si="20"/>
        <v/>
      </c>
      <c r="H31" s="354"/>
      <c r="I31" s="354"/>
      <c r="J31" s="74">
        <f t="shared" si="22"/>
        <v>0</v>
      </c>
      <c r="K31" s="120"/>
      <c r="L31" s="120"/>
      <c r="M31" s="167">
        <f t="shared" si="23"/>
        <v>0</v>
      </c>
      <c r="N31" s="120"/>
      <c r="O31" s="167">
        <f t="shared" si="24"/>
        <v>0</v>
      </c>
      <c r="P31" s="120"/>
      <c r="Q31" s="167">
        <f t="shared" si="25"/>
        <v>0</v>
      </c>
      <c r="R31" s="120"/>
      <c r="S31" s="167">
        <f t="shared" si="26"/>
        <v>0</v>
      </c>
      <c r="T31" s="120"/>
      <c r="U31" s="167">
        <f t="shared" si="27"/>
        <v>0</v>
      </c>
      <c r="V31" s="365"/>
      <c r="W31" s="487"/>
      <c r="X31" s="487"/>
      <c r="Y31" s="487"/>
      <c r="Z31" s="487"/>
      <c r="AA31" s="487"/>
      <c r="AB31" s="487"/>
      <c r="AC31" s="487"/>
      <c r="AD31" s="488"/>
    </row>
    <row r="32" spans="1:30" ht="12" customHeight="1">
      <c r="A32" s="479" t="s">
        <v>95</v>
      </c>
      <c r="B32" s="480"/>
      <c r="C32" s="13">
        <f>SUM(C25:C31)</f>
        <v>0</v>
      </c>
      <c r="D32" s="13">
        <f>SUM(D25:D31)+ROUNDDOWN(F32/60,0)</f>
        <v>0</v>
      </c>
      <c r="E32" s="13">
        <f>F32-60*ROUNDDOWN(F32/60,0)</f>
        <v>0</v>
      </c>
      <c r="F32" s="135">
        <f>SUM(F25:F31)</f>
        <v>0</v>
      </c>
      <c r="G32" s="52">
        <f>IF((D32*60+E32)=0,0,ROUND((C32*60)/(D32*60+E32),1))</f>
        <v>0</v>
      </c>
      <c r="H32" s="13">
        <f>SUM(H25:H31)+ROUNDDOWN(J32/60,0)</f>
        <v>0</v>
      </c>
      <c r="I32" s="13">
        <f>J32-60*ROUNDDOWN(J32/60,0)</f>
        <v>0</v>
      </c>
      <c r="J32" s="135">
        <f>SUM(J25:J31)</f>
        <v>0</v>
      </c>
      <c r="K32" s="27">
        <f>SUM(K25:K31)</f>
        <v>0</v>
      </c>
      <c r="L32" s="27">
        <f>IF(SUM(L25:L31)=0,0,ROUND(AVERAGE(L25:L31),0))</f>
        <v>0</v>
      </c>
      <c r="M32" s="168">
        <f>IF(M31=0,0,1)</f>
        <v>0</v>
      </c>
      <c r="N32" s="27">
        <f>IF(SUM(N25:N31)=0,0,ROUND(AVERAGE(N25:N31),0))</f>
        <v>0</v>
      </c>
      <c r="O32" s="168">
        <f>IF(O31=0,0,1)</f>
        <v>0</v>
      </c>
      <c r="P32" s="27">
        <f>IF(SUM(P25:P31)=0,0,ROUND(AVERAGE(P25:P31),0))</f>
        <v>0</v>
      </c>
      <c r="Q32" s="168">
        <f>IF(Q31=0,0,1)</f>
        <v>0</v>
      </c>
      <c r="R32" s="27">
        <f>IF(SUM(R25:R31)=0,0,ROUND(AVERAGE(R25:R31),0))</f>
        <v>0</v>
      </c>
      <c r="S32" s="168">
        <f>IF(S31=0,0,1)</f>
        <v>0</v>
      </c>
      <c r="T32" s="27">
        <f>IF(SUM(T25:T31)=0,0,ROUND(AVERAGE(T25:T31),0))</f>
        <v>0</v>
      </c>
      <c r="U32" s="168">
        <f>IF(U31=0,0,1)</f>
        <v>0</v>
      </c>
      <c r="V32" s="366"/>
      <c r="W32" s="494"/>
      <c r="X32" s="494"/>
      <c r="Y32" s="494"/>
      <c r="Z32" s="494"/>
      <c r="AA32" s="494"/>
      <c r="AB32" s="494"/>
      <c r="AC32" s="494"/>
      <c r="AD32" s="495"/>
    </row>
    <row r="33" spans="1:30" ht="12" customHeight="1">
      <c r="A33" s="21" t="s">
        <v>6</v>
      </c>
      <c r="B33" s="22">
        <f>B31+1</f>
        <v>25</v>
      </c>
      <c r="C33" s="40"/>
      <c r="D33" s="40"/>
      <c r="E33" s="40"/>
      <c r="F33" s="74">
        <f t="shared" ref="F33:F39" si="28">E33</f>
        <v>0</v>
      </c>
      <c r="G33" s="89" t="str">
        <f t="shared" ref="G33:G39" si="29">IF((D33*60+F33)=0,"",ROUND((C33*60)/(D33*60+F33),1))</f>
        <v/>
      </c>
      <c r="H33" s="354"/>
      <c r="I33" s="354"/>
      <c r="J33" s="74">
        <f>I33</f>
        <v>0</v>
      </c>
      <c r="K33" s="120"/>
      <c r="L33" s="120"/>
      <c r="M33" s="167">
        <f>IF(L33="",0,1)</f>
        <v>0</v>
      </c>
      <c r="N33" s="120"/>
      <c r="O33" s="167">
        <f t="shared" ref="O33:O39" si="30">IF(N33="",0,1)</f>
        <v>0</v>
      </c>
      <c r="P33" s="120"/>
      <c r="Q33" s="167">
        <f t="shared" ref="Q33:Q39" si="31">IF(P33="",0,1)</f>
        <v>0</v>
      </c>
      <c r="R33" s="120"/>
      <c r="S33" s="167">
        <f t="shared" ref="S33:S39" si="32">IF(R33="",0,1)</f>
        <v>0</v>
      </c>
      <c r="T33" s="120"/>
      <c r="U33" s="167">
        <f t="shared" ref="U33:U39" si="33">IF(T33="",0,1)</f>
        <v>0</v>
      </c>
      <c r="V33" s="365"/>
      <c r="W33" s="487"/>
      <c r="X33" s="487"/>
      <c r="Y33" s="487"/>
      <c r="Z33" s="487"/>
      <c r="AA33" s="487"/>
      <c r="AB33" s="487"/>
      <c r="AC33" s="487"/>
      <c r="AD33" s="488"/>
    </row>
    <row r="34" spans="1:30" ht="12" customHeight="1">
      <c r="A34" s="21" t="s">
        <v>7</v>
      </c>
      <c r="B34" s="22">
        <f t="shared" ref="B34:B39" si="34">B33+1</f>
        <v>26</v>
      </c>
      <c r="C34" s="40"/>
      <c r="D34" s="40"/>
      <c r="E34" s="40"/>
      <c r="F34" s="74">
        <f t="shared" si="28"/>
        <v>0</v>
      </c>
      <c r="G34" s="89" t="str">
        <f t="shared" si="29"/>
        <v/>
      </c>
      <c r="H34" s="354"/>
      <c r="I34" s="354"/>
      <c r="J34" s="74">
        <f t="shared" ref="J34:J39" si="35">I34</f>
        <v>0</v>
      </c>
      <c r="K34" s="120"/>
      <c r="L34" s="120"/>
      <c r="M34" s="167">
        <f>IF(L34="",M33,M33+1)</f>
        <v>0</v>
      </c>
      <c r="N34" s="120"/>
      <c r="O34" s="167">
        <f t="shared" si="30"/>
        <v>0</v>
      </c>
      <c r="P34" s="120"/>
      <c r="Q34" s="167">
        <f t="shared" si="31"/>
        <v>0</v>
      </c>
      <c r="R34" s="120"/>
      <c r="S34" s="167">
        <f t="shared" si="32"/>
        <v>0</v>
      </c>
      <c r="T34" s="120"/>
      <c r="U34" s="167">
        <f t="shared" si="33"/>
        <v>0</v>
      </c>
      <c r="V34" s="365"/>
      <c r="W34" s="487"/>
      <c r="X34" s="487"/>
      <c r="Y34" s="487"/>
      <c r="Z34" s="487"/>
      <c r="AA34" s="487"/>
      <c r="AB34" s="487"/>
      <c r="AC34" s="487"/>
      <c r="AD34" s="488"/>
    </row>
    <row r="35" spans="1:30" ht="12" customHeight="1">
      <c r="A35" s="21" t="s">
        <v>8</v>
      </c>
      <c r="B35" s="22">
        <f t="shared" si="34"/>
        <v>27</v>
      </c>
      <c r="C35" s="40"/>
      <c r="D35" s="40"/>
      <c r="E35" s="40"/>
      <c r="F35" s="74">
        <f t="shared" si="28"/>
        <v>0</v>
      </c>
      <c r="G35" s="89" t="str">
        <f t="shared" si="29"/>
        <v/>
      </c>
      <c r="H35" s="354"/>
      <c r="I35" s="354"/>
      <c r="J35" s="74">
        <f t="shared" si="35"/>
        <v>0</v>
      </c>
      <c r="K35" s="120"/>
      <c r="L35" s="120"/>
      <c r="M35" s="167">
        <f>IF(L35="",M34,M34+1)</f>
        <v>0</v>
      </c>
      <c r="N35" s="120"/>
      <c r="O35" s="167">
        <f t="shared" si="30"/>
        <v>0</v>
      </c>
      <c r="P35" s="120"/>
      <c r="Q35" s="167">
        <f t="shared" si="31"/>
        <v>0</v>
      </c>
      <c r="R35" s="120"/>
      <c r="S35" s="167">
        <f t="shared" si="32"/>
        <v>0</v>
      </c>
      <c r="T35" s="120"/>
      <c r="U35" s="167">
        <f t="shared" si="33"/>
        <v>0</v>
      </c>
      <c r="V35" s="365"/>
      <c r="W35" s="487"/>
      <c r="X35" s="487"/>
      <c r="Y35" s="487"/>
      <c r="Z35" s="487"/>
      <c r="AA35" s="487"/>
      <c r="AB35" s="487"/>
      <c r="AC35" s="487"/>
      <c r="AD35" s="488"/>
    </row>
    <row r="36" spans="1:30" ht="12" customHeight="1">
      <c r="A36" s="21" t="s">
        <v>2</v>
      </c>
      <c r="B36" s="22">
        <f t="shared" si="34"/>
        <v>28</v>
      </c>
      <c r="C36" s="40"/>
      <c r="D36" s="40"/>
      <c r="E36" s="40"/>
      <c r="F36" s="74">
        <f t="shared" si="28"/>
        <v>0</v>
      </c>
      <c r="G36" s="89" t="str">
        <f t="shared" si="29"/>
        <v/>
      </c>
      <c r="H36" s="354"/>
      <c r="I36" s="354"/>
      <c r="J36" s="74">
        <f t="shared" si="35"/>
        <v>0</v>
      </c>
      <c r="K36" s="120"/>
      <c r="L36" s="120"/>
      <c r="M36" s="167">
        <f>IF(L36="",M35,M35+1)</f>
        <v>0</v>
      </c>
      <c r="N36" s="120"/>
      <c r="O36" s="167">
        <f t="shared" si="30"/>
        <v>0</v>
      </c>
      <c r="P36" s="120"/>
      <c r="Q36" s="167">
        <f t="shared" si="31"/>
        <v>0</v>
      </c>
      <c r="R36" s="120"/>
      <c r="S36" s="167">
        <f t="shared" si="32"/>
        <v>0</v>
      </c>
      <c r="T36" s="120"/>
      <c r="U36" s="167">
        <f t="shared" si="33"/>
        <v>0</v>
      </c>
      <c r="V36" s="365"/>
      <c r="W36" s="487"/>
      <c r="X36" s="487"/>
      <c r="Y36" s="487"/>
      <c r="Z36" s="487"/>
      <c r="AA36" s="487"/>
      <c r="AB36" s="487"/>
      <c r="AC36" s="487"/>
      <c r="AD36" s="488"/>
    </row>
    <row r="37" spans="1:30" ht="12" customHeight="1">
      <c r="A37" s="21" t="s">
        <v>3</v>
      </c>
      <c r="B37" s="22">
        <f t="shared" si="34"/>
        <v>29</v>
      </c>
      <c r="C37" s="40"/>
      <c r="D37" s="40"/>
      <c r="E37" s="40"/>
      <c r="F37" s="74">
        <f t="shared" si="28"/>
        <v>0</v>
      </c>
      <c r="G37" s="89" t="str">
        <f t="shared" si="29"/>
        <v/>
      </c>
      <c r="H37" s="354"/>
      <c r="I37" s="354"/>
      <c r="J37" s="74">
        <f t="shared" si="35"/>
        <v>0</v>
      </c>
      <c r="K37" s="120"/>
      <c r="L37" s="120"/>
      <c r="M37" s="167">
        <f>IF(L37="",M36,M36+1)</f>
        <v>0</v>
      </c>
      <c r="N37" s="120"/>
      <c r="O37" s="167">
        <f t="shared" si="30"/>
        <v>0</v>
      </c>
      <c r="P37" s="120"/>
      <c r="Q37" s="167">
        <f t="shared" si="31"/>
        <v>0</v>
      </c>
      <c r="R37" s="120"/>
      <c r="S37" s="167">
        <f t="shared" si="32"/>
        <v>0</v>
      </c>
      <c r="T37" s="120"/>
      <c r="U37" s="167">
        <f t="shared" si="33"/>
        <v>0</v>
      </c>
      <c r="V37" s="365"/>
      <c r="W37" s="487"/>
      <c r="X37" s="487"/>
      <c r="Y37" s="487"/>
      <c r="Z37" s="487"/>
      <c r="AA37" s="487"/>
      <c r="AB37" s="487"/>
      <c r="AC37" s="487"/>
      <c r="AD37" s="488"/>
    </row>
    <row r="38" spans="1:30" ht="12" customHeight="1">
      <c r="A38" s="21" t="s">
        <v>4</v>
      </c>
      <c r="B38" s="22">
        <f t="shared" si="34"/>
        <v>30</v>
      </c>
      <c r="C38" s="40"/>
      <c r="D38" s="40"/>
      <c r="E38" s="40"/>
      <c r="F38" s="74">
        <f t="shared" si="28"/>
        <v>0</v>
      </c>
      <c r="G38" s="89" t="str">
        <f t="shared" si="29"/>
        <v/>
      </c>
      <c r="H38" s="354"/>
      <c r="I38" s="354"/>
      <c r="J38" s="74">
        <f t="shared" si="35"/>
        <v>0</v>
      </c>
      <c r="K38" s="120"/>
      <c r="L38" s="120"/>
      <c r="M38" s="167">
        <f>IF(L38="",M37,M37+1)</f>
        <v>0</v>
      </c>
      <c r="N38" s="120"/>
      <c r="O38" s="167">
        <f t="shared" si="30"/>
        <v>0</v>
      </c>
      <c r="P38" s="120"/>
      <c r="Q38" s="167">
        <f t="shared" si="31"/>
        <v>0</v>
      </c>
      <c r="R38" s="120"/>
      <c r="S38" s="167">
        <f t="shared" si="32"/>
        <v>0</v>
      </c>
      <c r="T38" s="120"/>
      <c r="U38" s="167">
        <f t="shared" si="33"/>
        <v>0</v>
      </c>
      <c r="V38" s="365"/>
      <c r="W38" s="487"/>
      <c r="X38" s="487"/>
      <c r="Y38" s="487"/>
      <c r="Z38" s="487"/>
      <c r="AA38" s="487"/>
      <c r="AB38" s="487"/>
      <c r="AC38" s="487"/>
      <c r="AD38" s="488"/>
    </row>
    <row r="39" spans="1:30" ht="12" customHeight="1">
      <c r="A39" s="117" t="s">
        <v>5</v>
      </c>
      <c r="B39" s="118">
        <f t="shared" si="34"/>
        <v>31</v>
      </c>
      <c r="C39" s="40"/>
      <c r="D39" s="40"/>
      <c r="E39" s="40"/>
      <c r="F39" s="74">
        <f t="shared" si="28"/>
        <v>0</v>
      </c>
      <c r="G39" s="89" t="str">
        <f t="shared" si="29"/>
        <v/>
      </c>
      <c r="H39" s="354"/>
      <c r="I39" s="354"/>
      <c r="J39" s="74">
        <f t="shared" si="35"/>
        <v>0</v>
      </c>
      <c r="K39" s="120"/>
      <c r="L39" s="120"/>
      <c r="M39" s="167">
        <f>IF(L39="",M37,M37+1)</f>
        <v>0</v>
      </c>
      <c r="N39" s="120"/>
      <c r="O39" s="167">
        <f t="shared" si="30"/>
        <v>0</v>
      </c>
      <c r="P39" s="120"/>
      <c r="Q39" s="167">
        <f t="shared" si="31"/>
        <v>0</v>
      </c>
      <c r="R39" s="120"/>
      <c r="S39" s="167">
        <f t="shared" si="32"/>
        <v>0</v>
      </c>
      <c r="T39" s="120"/>
      <c r="U39" s="167">
        <f t="shared" si="33"/>
        <v>0</v>
      </c>
      <c r="V39" s="365"/>
      <c r="W39" s="487"/>
      <c r="X39" s="487"/>
      <c r="Y39" s="487"/>
      <c r="Z39" s="487"/>
      <c r="AA39" s="487"/>
      <c r="AB39" s="487"/>
      <c r="AC39" s="487"/>
      <c r="AD39" s="488"/>
    </row>
    <row r="40" spans="1:30" ht="12" customHeight="1">
      <c r="A40" s="479" t="s">
        <v>96</v>
      </c>
      <c r="B40" s="480"/>
      <c r="C40" s="13">
        <f>SUM(C33:C39)</f>
        <v>0</v>
      </c>
      <c r="D40" s="13">
        <f>SUM(D33:D39)+ROUNDDOWN(F40/60,0)</f>
        <v>0</v>
      </c>
      <c r="E40" s="13">
        <f>F40-60*ROUNDDOWN(F40/60,0)</f>
        <v>0</v>
      </c>
      <c r="F40" s="135">
        <f>SUM(F33:F39)</f>
        <v>0</v>
      </c>
      <c r="G40" s="52">
        <f>IF((D40*60+E40)=0,0,ROUND((C40*60)/(D40*60+E40),1))</f>
        <v>0</v>
      </c>
      <c r="H40" s="13">
        <f>SUM(H33:H39)+ROUNDDOWN(J40/60,0)</f>
        <v>0</v>
      </c>
      <c r="I40" s="13">
        <f>J40-60*ROUNDDOWN(J40/60,0)</f>
        <v>0</v>
      </c>
      <c r="J40" s="135">
        <f>SUM(J33:J39)</f>
        <v>0</v>
      </c>
      <c r="K40" s="27">
        <f>SUM(K33:K39)</f>
        <v>0</v>
      </c>
      <c r="L40" s="27">
        <f>IF(SUM(L33:L39)=0,0,ROUND(AVERAGE(L33:L39),0))</f>
        <v>0</v>
      </c>
      <c r="M40" s="168">
        <f>IF(M39=0,0,1)</f>
        <v>0</v>
      </c>
      <c r="N40" s="27">
        <f>IF(SUM(N33:N39)=0,0,ROUND(AVERAGE(N33:N39),0))</f>
        <v>0</v>
      </c>
      <c r="O40" s="168">
        <f>IF(O39=0,0,1)</f>
        <v>0</v>
      </c>
      <c r="P40" s="27">
        <f>IF(SUM(P33:P39)=0,0,ROUND(AVERAGE(P33:P39),0))</f>
        <v>0</v>
      </c>
      <c r="Q40" s="168">
        <f>IF(Q39=0,0,1)</f>
        <v>0</v>
      </c>
      <c r="R40" s="27">
        <f>IF(SUM(R33:R39)=0,0,ROUND(AVERAGE(R33:R39),0))</f>
        <v>0</v>
      </c>
      <c r="S40" s="168">
        <f>IF(S39=0,0,1)</f>
        <v>0</v>
      </c>
      <c r="T40" s="27">
        <f>IF(SUM(T33:T39)=0,0,ROUND(AVERAGE(T33:T39),0))</f>
        <v>0</v>
      </c>
      <c r="U40" s="168">
        <f>IF(U39=0,0,1)</f>
        <v>0</v>
      </c>
      <c r="V40" s="246"/>
      <c r="W40" s="490"/>
      <c r="X40" s="490"/>
      <c r="Y40" s="490"/>
      <c r="Z40" s="490"/>
      <c r="AA40" s="490"/>
      <c r="AB40" s="490"/>
      <c r="AC40" s="490"/>
      <c r="AD40" s="491"/>
    </row>
    <row r="41" spans="1:30" ht="12" customHeight="1">
      <c r="A41" s="475" t="s">
        <v>39</v>
      </c>
      <c r="B41" s="476"/>
      <c r="C41" s="14">
        <f>C7+C16+C24+C32+C40</f>
        <v>0</v>
      </c>
      <c r="D41" s="11">
        <f>D7+D16+D24+D32+D40+ROUNDDOWN(F41/60,0)</f>
        <v>0</v>
      </c>
      <c r="E41" s="11">
        <f>F41-60*ROUNDDOWN(F41/60,0)</f>
        <v>0</v>
      </c>
      <c r="F41" s="137">
        <f>E7+E16+E24+E32+E40</f>
        <v>0</v>
      </c>
      <c r="G41" s="60">
        <f>IF((D41*60+E41)=0,0,ROUND((C41*60)/(D41*60+E41),1))</f>
        <v>0</v>
      </c>
      <c r="H41" s="11">
        <f>H7+H16+H24+H32+H40+ROUNDDOWN(J41/60,0)</f>
        <v>0</v>
      </c>
      <c r="I41" s="11">
        <f>J41-60*ROUNDDOWN(J41/60,0)</f>
        <v>0</v>
      </c>
      <c r="J41" s="137">
        <f>I7+I16+I24+I32+I40</f>
        <v>0</v>
      </c>
      <c r="K41" s="44">
        <f>K7+K16+K24+K32+K40</f>
        <v>0</v>
      </c>
      <c r="L41" s="28" t="str">
        <f>IF(L42=0,"",(L7+L16+L24+L32+L40)/L42)</f>
        <v/>
      </c>
      <c r="M41" s="183"/>
      <c r="N41" s="44" t="str">
        <f>IF(N42=0,"",(N7+N16+N24+N32+N40)/N42)</f>
        <v/>
      </c>
      <c r="O41" s="183"/>
      <c r="P41" s="28" t="str">
        <f>IF(P42=0,"",(P7+P16+P24+P32+P40)/P42)</f>
        <v/>
      </c>
      <c r="Q41" s="183"/>
      <c r="R41" s="28" t="str">
        <f>IF(R42=0,"",(R7+R16+R24+R32+R40)/R42)</f>
        <v/>
      </c>
      <c r="S41" s="183"/>
      <c r="T41" s="28" t="str">
        <f>IF(T42=0,"",(T7+T16+T24+T32+T40)/T42)</f>
        <v/>
      </c>
      <c r="U41" s="183"/>
      <c r="V41" s="38"/>
      <c r="W41" s="38"/>
      <c r="X41" s="38"/>
      <c r="Y41" s="2" t="s">
        <v>0</v>
      </c>
      <c r="Z41" s="2" t="s">
        <v>15</v>
      </c>
      <c r="AA41" s="2" t="s">
        <v>16</v>
      </c>
      <c r="AB41" s="2"/>
      <c r="AC41" s="2" t="s">
        <v>12</v>
      </c>
      <c r="AD41" s="2" t="s">
        <v>17</v>
      </c>
    </row>
    <row r="42" spans="1:30" ht="12" customHeight="1">
      <c r="A42" s="477"/>
      <c r="B42" s="477"/>
      <c r="C42" s="2" t="s">
        <v>0</v>
      </c>
      <c r="D42" s="2" t="s">
        <v>15</v>
      </c>
      <c r="E42" s="2" t="s">
        <v>16</v>
      </c>
      <c r="F42" s="74"/>
      <c r="G42" s="22" t="s">
        <v>12</v>
      </c>
      <c r="H42" s="379" t="s">
        <v>15</v>
      </c>
      <c r="I42" s="379" t="s">
        <v>16</v>
      </c>
      <c r="J42" s="22"/>
      <c r="K42" s="37" t="s">
        <v>17</v>
      </c>
      <c r="L42" s="166">
        <f>M8+M16+M24+M32+M40</f>
        <v>0</v>
      </c>
      <c r="M42" s="164"/>
      <c r="N42" s="166">
        <f>O8+O16+O24+O32+O40</f>
        <v>0</v>
      </c>
      <c r="O42" s="164"/>
      <c r="P42" s="166">
        <f>Q8+Q16+Q24+Q32+Q40</f>
        <v>0</v>
      </c>
      <c r="Q42" s="164"/>
      <c r="R42" s="166">
        <f>S8+S16+S24+S32+S40</f>
        <v>0</v>
      </c>
      <c r="S42" s="164"/>
      <c r="T42" s="166">
        <f>U8+U16+U24+U32+U40</f>
        <v>0</v>
      </c>
      <c r="U42" s="134"/>
      <c r="W42" s="483" t="s">
        <v>140</v>
      </c>
      <c r="X42" s="485"/>
      <c r="Y42" s="23">
        <f>C41+Novembre!Y41</f>
        <v>0</v>
      </c>
      <c r="Z42" s="23">
        <f>D41+Novembre!Z41+ROUNDDOWN(AB42/60,0)</f>
        <v>0</v>
      </c>
      <c r="AA42" s="12">
        <f>AB42-60*ROUNDDOWN(AB42/60,0)</f>
        <v>0</v>
      </c>
      <c r="AB42" s="244">
        <f>E41+Novembre!AA41</f>
        <v>0</v>
      </c>
      <c r="AC42" s="12">
        <f>IF((Z42*60+AA42)=0,0,ROUND((Y42*60)/(Z42*60+AA42),1))</f>
        <v>0</v>
      </c>
      <c r="AD42" s="23">
        <f>K41+Novembre!AC41</f>
        <v>0</v>
      </c>
    </row>
    <row r="43" spans="1:30" ht="15" customHeight="1">
      <c r="A43" s="630" t="s">
        <v>209</v>
      </c>
      <c r="B43" s="631"/>
      <c r="C43" s="48">
        <f>'Décembre 16'!$C$40</f>
        <v>0</v>
      </c>
      <c r="D43" s="49">
        <f>'Décembre 16'!$D$40</f>
        <v>0</v>
      </c>
      <c r="E43" s="49">
        <f>'Décembre 16'!$E$40</f>
        <v>0</v>
      </c>
      <c r="F43" s="148"/>
      <c r="G43" s="50">
        <f>IF((D43*60+E43)=0,0,ROUND((C43*60)/(D43*60+E43),1))</f>
        <v>0</v>
      </c>
      <c r="H43" s="380">
        <f>Mai!$H$42</f>
        <v>0</v>
      </c>
      <c r="I43" s="380">
        <f>Mai!$I$42</f>
        <v>0</v>
      </c>
      <c r="J43" s="50"/>
      <c r="K43" s="205">
        <f>'Décembre 16'!$K$40</f>
        <v>0</v>
      </c>
      <c r="W43" s="575" t="s">
        <v>206</v>
      </c>
      <c r="X43" s="576"/>
      <c r="Y43" s="225">
        <f>C41+Novembre!Y42</f>
        <v>0</v>
      </c>
      <c r="Z43" s="306">
        <f>D41+Novembre!Z42+ROUNDDOWN(AB43/60,0)</f>
        <v>0</v>
      </c>
      <c r="AA43" s="306">
        <f>AB43-60*ROUNDDOWN(AB43/60,0)</f>
        <v>0</v>
      </c>
      <c r="AB43" s="244">
        <f>E41+Novembre!AA42</f>
        <v>0</v>
      </c>
      <c r="AC43" s="306">
        <f>IF((Z43*60+AA43)=0,0,ROUND((Y43*60)/(Z43*60+AA43),1))</f>
        <v>0</v>
      </c>
      <c r="AD43" s="225">
        <f>K41+Novembre!AC42</f>
        <v>0</v>
      </c>
    </row>
    <row r="44" spans="1:30" ht="15" customHeight="1">
      <c r="A44" s="564" t="s">
        <v>25</v>
      </c>
      <c r="B44" s="564"/>
      <c r="C44" s="48">
        <f>Janvier!C42</f>
        <v>0</v>
      </c>
      <c r="D44" s="48">
        <f>Janvier!D42</f>
        <v>0</v>
      </c>
      <c r="E44" s="48">
        <f>Janvier!E42</f>
        <v>0</v>
      </c>
      <c r="F44" s="138"/>
      <c r="G44" s="47">
        <f t="shared" ref="G44:G49" si="36">IF((D44*60+E44)=0,0,ROUND((C44*60)/(D44*60+E44),1))</f>
        <v>0</v>
      </c>
      <c r="H44" s="379">
        <f>Mai!$H$43</f>
        <v>0</v>
      </c>
      <c r="I44" s="379">
        <f>Mai!$I$43</f>
        <v>0</v>
      </c>
      <c r="J44" s="372"/>
      <c r="K44" s="53">
        <f>Janvier!K42</f>
        <v>0</v>
      </c>
      <c r="W44" s="635" t="s">
        <v>188</v>
      </c>
      <c r="X44" s="636"/>
      <c r="Y44" s="305"/>
      <c r="Z44" s="305"/>
      <c r="AA44" s="305"/>
      <c r="AB44" s="74"/>
      <c r="AC44" s="303">
        <f t="shared" ref="AC44:AC53" si="37">IF((Z44*60+AA44)=0,0,ROUND((Y44*60)/(Z44*60+AA44),1))</f>
        <v>0</v>
      </c>
      <c r="AD44" s="305"/>
    </row>
    <row r="45" spans="1:30" ht="15" customHeight="1">
      <c r="A45" s="564" t="s">
        <v>27</v>
      </c>
      <c r="B45" s="586"/>
      <c r="C45" s="48">
        <f>Février!C38</f>
        <v>0</v>
      </c>
      <c r="D45" s="48">
        <f>Février!D38</f>
        <v>0</v>
      </c>
      <c r="E45" s="48">
        <f>Février!E38</f>
        <v>0</v>
      </c>
      <c r="F45" s="138"/>
      <c r="G45" s="47">
        <f t="shared" si="36"/>
        <v>0</v>
      </c>
      <c r="H45" s="379">
        <f>Mai!$H$44</f>
        <v>0</v>
      </c>
      <c r="I45" s="379">
        <f>Mai!$I$44</f>
        <v>0</v>
      </c>
      <c r="J45" s="372"/>
      <c r="K45" s="53">
        <f>Février!K38</f>
        <v>0</v>
      </c>
      <c r="W45" s="635" t="s">
        <v>176</v>
      </c>
      <c r="X45" s="636"/>
      <c r="Y45" s="305"/>
      <c r="Z45" s="305"/>
      <c r="AA45" s="305"/>
      <c r="AB45" s="74"/>
      <c r="AC45" s="303">
        <f t="shared" si="37"/>
        <v>0</v>
      </c>
      <c r="AD45" s="340"/>
    </row>
    <row r="46" spans="1:30" ht="15" customHeight="1">
      <c r="A46" s="564" t="s">
        <v>28</v>
      </c>
      <c r="B46" s="564"/>
      <c r="C46" s="54">
        <f>Mars!C41</f>
        <v>0</v>
      </c>
      <c r="D46" s="54">
        <f>Mars!D41</f>
        <v>0</v>
      </c>
      <c r="E46" s="54">
        <f>Mars!E41</f>
        <v>0</v>
      </c>
      <c r="F46" s="138"/>
      <c r="G46" s="47">
        <f t="shared" si="36"/>
        <v>0</v>
      </c>
      <c r="H46" s="379">
        <f>Mai!$H$45</f>
        <v>0</v>
      </c>
      <c r="I46" s="379">
        <f>Mai!$I$45</f>
        <v>0</v>
      </c>
      <c r="J46" s="372"/>
      <c r="K46" s="53">
        <f>Mars!K41</f>
        <v>0</v>
      </c>
      <c r="W46" s="635" t="s">
        <v>177</v>
      </c>
      <c r="X46" s="636"/>
      <c r="Y46" s="340"/>
      <c r="Z46" s="340"/>
      <c r="AA46" s="340"/>
      <c r="AB46" s="74"/>
      <c r="AC46" s="303">
        <f t="shared" si="37"/>
        <v>0</v>
      </c>
      <c r="AD46" s="340"/>
    </row>
    <row r="47" spans="1:30" ht="15" customHeight="1">
      <c r="A47" s="564" t="s">
        <v>31</v>
      </c>
      <c r="B47" s="564"/>
      <c r="C47" s="54">
        <f>Avril!C40</f>
        <v>0</v>
      </c>
      <c r="D47" s="54">
        <f>Avril!D40</f>
        <v>0</v>
      </c>
      <c r="E47" s="47">
        <f>Avril!E40</f>
        <v>0</v>
      </c>
      <c r="F47" s="138"/>
      <c r="G47" s="47">
        <f t="shared" si="36"/>
        <v>0</v>
      </c>
      <c r="H47" s="381">
        <f>Mai!$H$46</f>
        <v>0</v>
      </c>
      <c r="I47" s="379">
        <f>Mai!$I$46</f>
        <v>0</v>
      </c>
      <c r="J47" s="372"/>
      <c r="K47" s="53">
        <f>Avril!K40</f>
        <v>0</v>
      </c>
      <c r="W47" s="635" t="s">
        <v>178</v>
      </c>
      <c r="X47" s="636"/>
      <c r="Y47" s="340"/>
      <c r="Z47" s="340"/>
      <c r="AA47" s="340"/>
      <c r="AB47" s="74"/>
      <c r="AC47" s="303">
        <f t="shared" si="37"/>
        <v>0</v>
      </c>
      <c r="AD47" s="340"/>
    </row>
    <row r="48" spans="1:30" ht="15" customHeight="1">
      <c r="A48" s="564" t="s">
        <v>32</v>
      </c>
      <c r="B48" s="564"/>
      <c r="C48" s="54">
        <f>Mai!C40</f>
        <v>0</v>
      </c>
      <c r="D48" s="47">
        <f>Mai!D40</f>
        <v>0</v>
      </c>
      <c r="E48" s="47">
        <f>Mai!E40</f>
        <v>0</v>
      </c>
      <c r="F48" s="138"/>
      <c r="G48" s="47">
        <f t="shared" si="36"/>
        <v>0</v>
      </c>
      <c r="H48" s="379">
        <f>Mai!$H$40</f>
        <v>0</v>
      </c>
      <c r="I48" s="379">
        <f>Mai!$I$40</f>
        <v>0</v>
      </c>
      <c r="J48" s="372"/>
      <c r="K48" s="53">
        <f>Mai!K40</f>
        <v>0</v>
      </c>
      <c r="W48" s="635" t="s">
        <v>179</v>
      </c>
      <c r="X48" s="636"/>
      <c r="Y48" s="340"/>
      <c r="Z48" s="340"/>
      <c r="AA48" s="340"/>
      <c r="AB48" s="74"/>
      <c r="AC48" s="303">
        <f t="shared" si="37"/>
        <v>0</v>
      </c>
      <c r="AD48" s="340"/>
    </row>
    <row r="49" spans="1:30" ht="15" customHeight="1">
      <c r="A49" s="564" t="s">
        <v>33</v>
      </c>
      <c r="B49" s="564"/>
      <c r="C49" s="54">
        <f>Juin!C40</f>
        <v>0</v>
      </c>
      <c r="D49" s="54">
        <f>Juin!D40</f>
        <v>0</v>
      </c>
      <c r="E49" s="54">
        <f>Juin!E40</f>
        <v>0</v>
      </c>
      <c r="F49" s="139"/>
      <c r="G49" s="47">
        <f t="shared" si="36"/>
        <v>0</v>
      </c>
      <c r="H49" s="379">
        <f>Juin!$H$40</f>
        <v>0</v>
      </c>
      <c r="I49" s="379">
        <f>Juin!$I$40</f>
        <v>0</v>
      </c>
      <c r="J49" s="372"/>
      <c r="K49" s="55">
        <f>Juin!K40</f>
        <v>0</v>
      </c>
      <c r="W49" s="635" t="s">
        <v>180</v>
      </c>
      <c r="X49" s="636"/>
      <c r="Y49" s="340"/>
      <c r="Z49" s="340"/>
      <c r="AA49" s="340"/>
      <c r="AB49" s="74"/>
      <c r="AC49" s="303">
        <f t="shared" si="37"/>
        <v>0</v>
      </c>
      <c r="AD49" s="340"/>
    </row>
    <row r="50" spans="1:30" ht="15" customHeight="1">
      <c r="A50" s="564" t="s">
        <v>34</v>
      </c>
      <c r="B50" s="564"/>
      <c r="C50" s="54">
        <f>Juillet!$C$41</f>
        <v>0</v>
      </c>
      <c r="D50" s="54">
        <f>Juillet!$D$41</f>
        <v>0</v>
      </c>
      <c r="E50" s="54">
        <f>Juillet!$E$41</f>
        <v>0</v>
      </c>
      <c r="F50" s="138"/>
      <c r="G50" s="372">
        <f t="shared" ref="G50:G54" si="38">IF((D50*60+E50)=0,0,ROUND((C50*60)/(D50*60+E50),1))</f>
        <v>0</v>
      </c>
      <c r="H50" s="379">
        <f>Juillet!$H$41</f>
        <v>0</v>
      </c>
      <c r="I50" s="379">
        <f>Juillet!$I$41</f>
        <v>0</v>
      </c>
      <c r="J50" s="372"/>
      <c r="K50" s="55">
        <f>Juillet!$K$41</f>
        <v>0</v>
      </c>
      <c r="V50" s="221"/>
      <c r="W50" s="635" t="s">
        <v>181</v>
      </c>
      <c r="X50" s="636"/>
      <c r="Y50" s="340"/>
      <c r="Z50" s="340"/>
      <c r="AA50" s="340"/>
      <c r="AB50" s="74"/>
      <c r="AC50" s="338">
        <f t="shared" si="37"/>
        <v>0</v>
      </c>
      <c r="AD50" s="340"/>
    </row>
    <row r="51" spans="1:30" ht="15" customHeight="1">
      <c r="A51" s="564" t="s">
        <v>35</v>
      </c>
      <c r="B51" s="564"/>
      <c r="C51" s="54">
        <f>Août!$C$41</f>
        <v>0</v>
      </c>
      <c r="D51" s="54">
        <f>Août!$D$41</f>
        <v>0</v>
      </c>
      <c r="E51" s="54">
        <f>Août!$E$41</f>
        <v>0</v>
      </c>
      <c r="F51" s="372"/>
      <c r="G51" s="372">
        <f t="shared" si="38"/>
        <v>0</v>
      </c>
      <c r="H51" s="379">
        <f>Août!$H$41</f>
        <v>0</v>
      </c>
      <c r="I51" s="379">
        <f>Août!$I$41</f>
        <v>0</v>
      </c>
      <c r="J51" s="372"/>
      <c r="K51" s="56">
        <f>Août!$K$41</f>
        <v>0</v>
      </c>
      <c r="V51" s="221"/>
      <c r="W51" s="635" t="s">
        <v>182</v>
      </c>
      <c r="X51" s="636"/>
      <c r="Y51" s="340"/>
      <c r="Z51" s="340"/>
      <c r="AA51" s="340"/>
      <c r="AB51" s="74"/>
      <c r="AC51" s="338">
        <f t="shared" si="37"/>
        <v>0</v>
      </c>
      <c r="AD51" s="340"/>
    </row>
    <row r="52" spans="1:30" ht="15" customHeight="1">
      <c r="A52" s="564" t="s">
        <v>36</v>
      </c>
      <c r="B52" s="564"/>
      <c r="C52" s="54">
        <f>Septembre!$C$40</f>
        <v>0</v>
      </c>
      <c r="D52" s="372">
        <f>Septembre!$D$40</f>
        <v>0</v>
      </c>
      <c r="E52" s="372">
        <f>Septembre!$E$40</f>
        <v>0</v>
      </c>
      <c r="F52" s="372"/>
      <c r="G52" s="372">
        <f t="shared" si="38"/>
        <v>0</v>
      </c>
      <c r="H52" s="379">
        <f>Septembre!$H$40</f>
        <v>0</v>
      </c>
      <c r="I52" s="379">
        <f>Septembre!$I$40</f>
        <v>0</v>
      </c>
      <c r="J52" s="372"/>
      <c r="K52" s="53">
        <f>Septembre!$K$40</f>
        <v>0</v>
      </c>
      <c r="V52" s="221"/>
      <c r="W52" s="638" t="s">
        <v>183</v>
      </c>
      <c r="X52" s="638"/>
      <c r="Y52" s="340"/>
      <c r="Z52" s="340"/>
      <c r="AA52" s="340"/>
      <c r="AB52" s="74"/>
      <c r="AC52" s="318">
        <f t="shared" si="37"/>
        <v>0</v>
      </c>
      <c r="AD52" s="340"/>
    </row>
    <row r="53" spans="1:30" ht="15" customHeight="1">
      <c r="A53" s="564" t="s">
        <v>37</v>
      </c>
      <c r="B53" s="564"/>
      <c r="C53" s="54">
        <f>Octobre!$C$42</f>
        <v>0</v>
      </c>
      <c r="D53" s="54">
        <f>Octobre!$D$42</f>
        <v>0</v>
      </c>
      <c r="E53" s="54">
        <f>Octobre!$E$42</f>
        <v>0</v>
      </c>
      <c r="F53" s="372"/>
      <c r="G53" s="372">
        <f t="shared" si="38"/>
        <v>0</v>
      </c>
      <c r="H53" s="379">
        <f>Octobre!$H$42</f>
        <v>0</v>
      </c>
      <c r="I53" s="379">
        <f>Octobre!$I$42</f>
        <v>0</v>
      </c>
      <c r="J53" s="372"/>
      <c r="K53" s="53">
        <f>Octobre!$K$42</f>
        <v>0</v>
      </c>
      <c r="W53" s="637" t="s">
        <v>184</v>
      </c>
      <c r="X53" s="637"/>
      <c r="Y53" s="304">
        <f>SUM(Y43:Y52)</f>
        <v>0</v>
      </c>
      <c r="Z53" s="307">
        <f>SUM(Z43:Z52)+ROUNDDOWN(AB53/60,0)</f>
        <v>0</v>
      </c>
      <c r="AA53" s="307">
        <f>AB53-60*ROUNDDOWN(AB53/60,0)</f>
        <v>0</v>
      </c>
      <c r="AB53" s="304">
        <f>SUM(AA43:AA52)</f>
        <v>0</v>
      </c>
      <c r="AC53" s="307">
        <f t="shared" si="37"/>
        <v>0</v>
      </c>
      <c r="AD53" s="304">
        <f>SUM(AD43:AD52)</f>
        <v>0</v>
      </c>
    </row>
    <row r="54" spans="1:30" ht="15" customHeight="1">
      <c r="A54" s="564" t="s">
        <v>38</v>
      </c>
      <c r="B54" s="564"/>
      <c r="C54" s="54">
        <f>Novembre!$C$40</f>
        <v>0</v>
      </c>
      <c r="D54" s="54">
        <f>Novembre!$D$40</f>
        <v>0</v>
      </c>
      <c r="E54" s="54">
        <f>Novembre!$E$40</f>
        <v>0</v>
      </c>
      <c r="F54" s="372"/>
      <c r="G54" s="372">
        <f t="shared" si="38"/>
        <v>0</v>
      </c>
      <c r="H54" s="379">
        <f>Novembre!$H$40</f>
        <v>0</v>
      </c>
      <c r="I54" s="379">
        <f>Novembre!$I$40</f>
        <v>0</v>
      </c>
      <c r="J54" s="372"/>
      <c r="K54" s="53">
        <f>Novembre!$K$40</f>
        <v>0</v>
      </c>
    </row>
    <row r="55" spans="1:30" ht="15" customHeight="1">
      <c r="A55" s="564" t="s">
        <v>39</v>
      </c>
      <c r="B55" s="564"/>
      <c r="C55" s="54">
        <f>C41</f>
        <v>0</v>
      </c>
      <c r="D55" s="54">
        <f>D41</f>
        <v>0</v>
      </c>
      <c r="E55" s="54">
        <f>E41</f>
        <v>0</v>
      </c>
      <c r="F55" s="372"/>
      <c r="G55" s="372">
        <f t="shared" ref="G55" si="39">IF((D55*60+E55)=0,0,ROUND((C55*60)/(D55*60+E55),1))</f>
        <v>0</v>
      </c>
      <c r="H55" s="379">
        <f>H41</f>
        <v>0</v>
      </c>
      <c r="I55" s="379">
        <f>I41</f>
        <v>0</v>
      </c>
      <c r="J55" s="372"/>
      <c r="K55" s="55">
        <f>K41</f>
        <v>0</v>
      </c>
    </row>
    <row r="56" spans="1:30" ht="15" customHeight="1">
      <c r="W56" s="359" t="s">
        <v>238</v>
      </c>
      <c r="X56" s="379" t="s">
        <v>15</v>
      </c>
      <c r="Y56" s="379" t="s">
        <v>16</v>
      </c>
      <c r="Z56" s="357"/>
      <c r="AA56" s="196"/>
      <c r="AB56" s="392">
        <f>SUM(I43:I55)</f>
        <v>0</v>
      </c>
      <c r="AC56" s="68"/>
    </row>
    <row r="57" spans="1:30" ht="15" customHeight="1">
      <c r="W57" s="360" t="s">
        <v>140</v>
      </c>
      <c r="X57" s="12">
        <f>SUM(H43:H55)+ROUNDDOWN(AB56/60,0)</f>
        <v>0</v>
      </c>
      <c r="Y57" s="12">
        <f>AB56-60*ROUNDDOWN(AB56/60,0)</f>
        <v>0</v>
      </c>
      <c r="Z57" s="357"/>
      <c r="AA57" s="196"/>
      <c r="AB57" s="392">
        <f>SUM(I44:I55)</f>
        <v>0</v>
      </c>
      <c r="AC57" s="64"/>
    </row>
    <row r="58" spans="1:30" ht="15" customHeight="1">
      <c r="W58" s="358" t="s">
        <v>206</v>
      </c>
      <c r="X58" s="373">
        <f>SUM(H44:H55)+ROUNDDOWN(AB57/60,0)</f>
        <v>0</v>
      </c>
      <c r="Y58" s="363">
        <f>AB57-60*ROUNDDOWN(AB57/60,0)</f>
        <v>0</v>
      </c>
    </row>
    <row r="59" spans="1:30" ht="15" customHeight="1"/>
  </sheetData>
  <sheetProtection sheet="1" objects="1" scenarios="1" selectLockedCells="1"/>
  <mergeCells count="83">
    <mergeCell ref="W31:AD31"/>
    <mergeCell ref="W25:AD25"/>
    <mergeCell ref="W26:AD26"/>
    <mergeCell ref="W27:AD27"/>
    <mergeCell ref="W21:AD21"/>
    <mergeCell ref="W22:AD22"/>
    <mergeCell ref="W23:AD23"/>
    <mergeCell ref="W24:AD24"/>
    <mergeCell ref="G2:G3"/>
    <mergeCell ref="L2:L3"/>
    <mergeCell ref="P2:P3"/>
    <mergeCell ref="W2:AD3"/>
    <mergeCell ref="W4:AD4"/>
    <mergeCell ref="W8:AD8"/>
    <mergeCell ref="A40:B40"/>
    <mergeCell ref="A1:AC1"/>
    <mergeCell ref="A2:A3"/>
    <mergeCell ref="B2:B3"/>
    <mergeCell ref="C2:C3"/>
    <mergeCell ref="D2:D3"/>
    <mergeCell ref="E2:E3"/>
    <mergeCell ref="N2:N3"/>
    <mergeCell ref="W15:AD15"/>
    <mergeCell ref="W5:AD5"/>
    <mergeCell ref="W12:AD12"/>
    <mergeCell ref="W13:AD13"/>
    <mergeCell ref="W14:AD14"/>
    <mergeCell ref="W10:AD10"/>
    <mergeCell ref="W6:AD6"/>
    <mergeCell ref="W35:AD35"/>
    <mergeCell ref="W18:AD18"/>
    <mergeCell ref="A49:B49"/>
    <mergeCell ref="A48:B48"/>
    <mergeCell ref="A24:B24"/>
    <mergeCell ref="A46:B46"/>
    <mergeCell ref="W37:AD37"/>
    <mergeCell ref="W39:AD39"/>
    <mergeCell ref="A32:B32"/>
    <mergeCell ref="A42:B42"/>
    <mergeCell ref="A43:B43"/>
    <mergeCell ref="A47:B47"/>
    <mergeCell ref="A45:B45"/>
    <mergeCell ref="A44:B44"/>
    <mergeCell ref="A41:B41"/>
    <mergeCell ref="W28:AD28"/>
    <mergeCell ref="W20:AD20"/>
    <mergeCell ref="A16:B16"/>
    <mergeCell ref="W9:AD9"/>
    <mergeCell ref="W11:AD11"/>
    <mergeCell ref="W30:AD30"/>
    <mergeCell ref="W29:AD29"/>
    <mergeCell ref="A53:B53"/>
    <mergeCell ref="A55:B55"/>
    <mergeCell ref="A54:B54"/>
    <mergeCell ref="W51:X51"/>
    <mergeCell ref="W38:AD38"/>
    <mergeCell ref="W53:X53"/>
    <mergeCell ref="W50:X50"/>
    <mergeCell ref="W52:X52"/>
    <mergeCell ref="W44:X44"/>
    <mergeCell ref="W48:X48"/>
    <mergeCell ref="W49:X49"/>
    <mergeCell ref="W45:X45"/>
    <mergeCell ref="W46:X46"/>
    <mergeCell ref="W47:X47"/>
    <mergeCell ref="W43:X43"/>
    <mergeCell ref="W42:X42"/>
    <mergeCell ref="W34:AD34"/>
    <mergeCell ref="H2:I2"/>
    <mergeCell ref="A50:B50"/>
    <mergeCell ref="A51:B51"/>
    <mergeCell ref="A52:B52"/>
    <mergeCell ref="V2:V3"/>
    <mergeCell ref="W7:AD7"/>
    <mergeCell ref="W40:AD40"/>
    <mergeCell ref="W32:AD32"/>
    <mergeCell ref="W33:AD33"/>
    <mergeCell ref="A7:B7"/>
    <mergeCell ref="W36:AD36"/>
    <mergeCell ref="A8:B8"/>
    <mergeCell ref="W16:AD16"/>
    <mergeCell ref="W17:AD17"/>
    <mergeCell ref="W19:AD19"/>
  </mergeCells>
  <phoneticPr fontId="0" type="noConversion"/>
  <pageMargins left="0" right="0" top="0" bottom="0" header="0" footer="0"/>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dimension ref="A1:AC55"/>
  <sheetViews>
    <sheetView zoomScale="90" zoomScaleNormal="90" workbookViewId="0">
      <pane ySplit="3" topLeftCell="A28" activePane="bottomLeft" state="frozen"/>
      <selection pane="bottomLeft" activeCell="B39" sqref="B39"/>
    </sheetView>
  </sheetViews>
  <sheetFormatPr baseColWidth="10" defaultRowHeight="12.75"/>
  <cols>
    <col min="1" max="1" width="8.5703125" customWidth="1"/>
  </cols>
  <sheetData>
    <row r="1" spans="1:29" ht="15.75" customHeight="1">
      <c r="A1" s="430" t="s">
        <v>136</v>
      </c>
      <c r="B1" s="430"/>
      <c r="C1" s="430"/>
      <c r="D1" s="430"/>
      <c r="E1" s="430"/>
      <c r="F1" s="430"/>
      <c r="G1" s="430"/>
      <c r="H1" s="430"/>
      <c r="I1" s="430"/>
      <c r="J1" s="430"/>
      <c r="K1" s="430"/>
      <c r="L1" s="430"/>
      <c r="M1" s="430"/>
      <c r="N1" s="430"/>
      <c r="O1" s="430"/>
      <c r="P1" s="430"/>
      <c r="Q1" s="430"/>
      <c r="R1" s="430"/>
      <c r="S1" s="430"/>
      <c r="T1" s="430"/>
      <c r="U1" s="430"/>
    </row>
    <row r="2" spans="1:29" ht="15.75" customHeight="1">
      <c r="A2" s="430"/>
      <c r="B2" s="430"/>
      <c r="C2" s="430"/>
      <c r="D2" s="430"/>
      <c r="E2" s="430"/>
      <c r="F2" s="430"/>
      <c r="G2" s="430"/>
      <c r="H2" s="430"/>
      <c r="I2" s="430"/>
      <c r="J2" s="430"/>
      <c r="K2" s="430"/>
      <c r="L2" s="430"/>
      <c r="M2" s="430"/>
      <c r="N2" s="430"/>
      <c r="O2" s="430"/>
      <c r="P2" s="430"/>
      <c r="Q2" s="430"/>
      <c r="R2" s="430"/>
      <c r="S2" s="430"/>
      <c r="T2" s="430"/>
      <c r="U2" s="430"/>
    </row>
    <row r="3" spans="1:29" ht="18.75">
      <c r="A3" s="172"/>
      <c r="B3" s="173">
        <v>11</v>
      </c>
      <c r="C3" s="173">
        <f>B3+1</f>
        <v>12</v>
      </c>
      <c r="D3" s="173">
        <f t="shared" ref="D3:U3" si="0">C3+1</f>
        <v>13</v>
      </c>
      <c r="E3" s="173">
        <f t="shared" si="0"/>
        <v>14</v>
      </c>
      <c r="F3" s="173">
        <f t="shared" si="0"/>
        <v>15</v>
      </c>
      <c r="G3" s="173">
        <f t="shared" si="0"/>
        <v>16</v>
      </c>
      <c r="H3" s="173">
        <f t="shared" si="0"/>
        <v>17</v>
      </c>
      <c r="I3" s="173">
        <f t="shared" si="0"/>
        <v>18</v>
      </c>
      <c r="J3" s="173">
        <f t="shared" si="0"/>
        <v>19</v>
      </c>
      <c r="K3" s="173">
        <f t="shared" si="0"/>
        <v>20</v>
      </c>
      <c r="L3" s="173">
        <f t="shared" si="0"/>
        <v>21</v>
      </c>
      <c r="M3" s="173">
        <f t="shared" si="0"/>
        <v>22</v>
      </c>
      <c r="N3" s="173">
        <f t="shared" si="0"/>
        <v>23</v>
      </c>
      <c r="O3" s="173">
        <f t="shared" si="0"/>
        <v>24</v>
      </c>
      <c r="P3" s="173">
        <f t="shared" si="0"/>
        <v>25</v>
      </c>
      <c r="Q3" s="173">
        <f t="shared" si="0"/>
        <v>26</v>
      </c>
      <c r="R3" s="173">
        <f t="shared" si="0"/>
        <v>27</v>
      </c>
      <c r="S3" s="173">
        <f t="shared" si="0"/>
        <v>28</v>
      </c>
      <c r="T3" s="173">
        <f t="shared" si="0"/>
        <v>29</v>
      </c>
      <c r="U3" s="173">
        <f t="shared" si="0"/>
        <v>30</v>
      </c>
      <c r="V3" s="173">
        <f t="shared" ref="V3:AC3" si="1">U3+1</f>
        <v>31</v>
      </c>
      <c r="W3" s="173">
        <f t="shared" si="1"/>
        <v>32</v>
      </c>
      <c r="X3" s="173">
        <f t="shared" si="1"/>
        <v>33</v>
      </c>
      <c r="Y3" s="173">
        <f t="shared" si="1"/>
        <v>34</v>
      </c>
      <c r="Z3" s="173">
        <f t="shared" si="1"/>
        <v>35</v>
      </c>
      <c r="AA3" s="173">
        <f t="shared" si="1"/>
        <v>36</v>
      </c>
      <c r="AB3" s="173">
        <f t="shared" si="1"/>
        <v>37</v>
      </c>
      <c r="AC3" s="173">
        <f t="shared" si="1"/>
        <v>38</v>
      </c>
    </row>
    <row r="4" spans="1:29" ht="18.75">
      <c r="A4" s="174">
        <v>24</v>
      </c>
      <c r="B4" s="175">
        <f t="shared" ref="B4:B36" si="2">(A4/$B$3)*$B$39</f>
        <v>4.6538181818181812</v>
      </c>
      <c r="C4" s="175">
        <f t="shared" ref="C4:C36" si="3">(A4/$C$3)*$B$39</f>
        <v>4.266</v>
      </c>
      <c r="D4" s="175">
        <f t="shared" ref="D4:D31" si="4">(A4/$D$3)*$B$39</f>
        <v>3.937846153846154</v>
      </c>
      <c r="E4" s="175">
        <f t="shared" ref="E4:E36" si="5">(A4/$E$3)*$B$39</f>
        <v>3.6565714285714286</v>
      </c>
      <c r="F4" s="175">
        <f t="shared" ref="F4:F36" si="6">(A4/$F$3)*$B$39</f>
        <v>3.4128000000000003</v>
      </c>
      <c r="G4" s="175">
        <f t="shared" ref="G4:G36" si="7">(A4/$G$3)*$B$39</f>
        <v>3.1995</v>
      </c>
      <c r="H4" s="175">
        <f t="shared" ref="H4:H36" si="8">(A4/$H$3)*$B$39</f>
        <v>3.0112941176470591</v>
      </c>
      <c r="I4" s="175">
        <f t="shared" ref="I4:I36" si="9">(A4/$I$3)*$B$39</f>
        <v>2.8439999999999999</v>
      </c>
      <c r="J4" s="175">
        <f t="shared" ref="J4:J36" si="10">(A4/$J$3)*$B$39</f>
        <v>2.6943157894736842</v>
      </c>
      <c r="K4" s="175">
        <f t="shared" ref="K4:K36" si="11">(A4/$K$3)*$B$39</f>
        <v>2.5596000000000001</v>
      </c>
      <c r="L4" s="175">
        <f t="shared" ref="L4:L36" si="12">(A4/$L$3)*$B$39</f>
        <v>2.4377142857142857</v>
      </c>
      <c r="M4" s="175">
        <f t="shared" ref="M4:M36" si="13">(A4/$M$3)*$B$39</f>
        <v>2.3269090909090906</v>
      </c>
      <c r="N4" s="175">
        <f t="shared" ref="N4:N36" si="14">(A4/$N$3)*$B$39</f>
        <v>2.2257391304347824</v>
      </c>
      <c r="O4" s="175">
        <f t="shared" ref="O4:O36" si="15">(A4/$O$3)*$B$39</f>
        <v>2.133</v>
      </c>
      <c r="P4" s="175">
        <f t="shared" ref="P4:P36" si="16">(A4/$P$3)*$B$39</f>
        <v>2.0476799999999997</v>
      </c>
      <c r="Q4" s="175">
        <f t="shared" ref="Q4:Q36" si="17">(A4/$Q$3)*$B$39</f>
        <v>1.968923076923077</v>
      </c>
      <c r="R4" s="175">
        <f t="shared" ref="R4:R36" si="18">(A4/$R$3)*$B$39</f>
        <v>1.8959999999999999</v>
      </c>
      <c r="S4" s="175">
        <f t="shared" ref="S4:S36" si="19">(A4/$S$3)*$B$39</f>
        <v>1.8282857142857143</v>
      </c>
      <c r="T4" s="175">
        <f t="shared" ref="T4:T36" si="20">(A4/$T$3)*$B$39</f>
        <v>1.7652413793103447</v>
      </c>
      <c r="U4" s="175">
        <f t="shared" ref="U4:U36" si="21">(A4/$U$3)*$B$39</f>
        <v>1.7064000000000001</v>
      </c>
      <c r="V4" s="177">
        <f t="shared" ref="V4:V36" si="22">(A4/$V$3)*$B$39</f>
        <v>1.6513548387096775</v>
      </c>
      <c r="W4" s="177">
        <f t="shared" ref="W4:W36" si="23">(A4/$W$3)*$B$39</f>
        <v>1.59975</v>
      </c>
      <c r="X4" s="177">
        <f t="shared" ref="X4:X36" si="24">(A4/$X$3)*$B$39</f>
        <v>1.5512727272727274</v>
      </c>
      <c r="Y4" s="177">
        <f t="shared" ref="Y4:Y36" si="25">(A4/$Y$3)*$B$39</f>
        <v>1.5056470588235296</v>
      </c>
      <c r="Z4" s="177">
        <f t="shared" ref="Z4:Z36" si="26">(A4/$Z$3)*$B$39</f>
        <v>1.4626285714285714</v>
      </c>
      <c r="AA4" s="177">
        <f t="shared" ref="AA4:AA36" si="27">(A4/$AA$3)*$B$39</f>
        <v>1.4219999999999999</v>
      </c>
      <c r="AB4" s="177">
        <f t="shared" ref="AB4:AB36" si="28">(A4/$AB$3)*$B$39</f>
        <v>1.3835675675675676</v>
      </c>
      <c r="AC4" s="177">
        <f t="shared" ref="AC4:AC36" si="29">(A4/$AC$3)*$B$39</f>
        <v>1.3471578947368421</v>
      </c>
    </row>
    <row r="5" spans="1:29" ht="18.75">
      <c r="A5" s="174">
        <f>A4+1</f>
        <v>25</v>
      </c>
      <c r="B5" s="175">
        <f t="shared" si="2"/>
        <v>4.8477272727272736</v>
      </c>
      <c r="C5" s="175">
        <f t="shared" si="3"/>
        <v>4.4437500000000005</v>
      </c>
      <c r="D5" s="175">
        <f t="shared" si="4"/>
        <v>4.101923076923077</v>
      </c>
      <c r="E5" s="175">
        <f t="shared" si="5"/>
        <v>3.8089285714285714</v>
      </c>
      <c r="F5" s="175">
        <f t="shared" si="6"/>
        <v>3.5550000000000002</v>
      </c>
      <c r="G5" s="175">
        <f t="shared" si="7"/>
        <v>3.3328125000000002</v>
      </c>
      <c r="H5" s="175">
        <f t="shared" si="8"/>
        <v>3.1367647058823533</v>
      </c>
      <c r="I5" s="175">
        <f t="shared" si="9"/>
        <v>2.9624999999999999</v>
      </c>
      <c r="J5" s="175">
        <f t="shared" si="10"/>
        <v>2.8065789473684211</v>
      </c>
      <c r="K5" s="175">
        <f t="shared" si="11"/>
        <v>2.6662499999999998</v>
      </c>
      <c r="L5" s="175">
        <f t="shared" si="12"/>
        <v>2.5392857142857141</v>
      </c>
      <c r="M5" s="175">
        <f t="shared" si="13"/>
        <v>2.4238636363636368</v>
      </c>
      <c r="N5" s="175">
        <f t="shared" si="14"/>
        <v>2.3184782608695653</v>
      </c>
      <c r="O5" s="175">
        <f t="shared" si="15"/>
        <v>2.2218750000000003</v>
      </c>
      <c r="P5" s="175">
        <f t="shared" si="16"/>
        <v>2.133</v>
      </c>
      <c r="Q5" s="175">
        <f t="shared" si="17"/>
        <v>2.0509615384615385</v>
      </c>
      <c r="R5" s="175">
        <f t="shared" si="18"/>
        <v>1.9750000000000001</v>
      </c>
      <c r="S5" s="175">
        <f t="shared" si="19"/>
        <v>1.9044642857142857</v>
      </c>
      <c r="T5" s="175">
        <f t="shared" si="20"/>
        <v>1.8387931034482758</v>
      </c>
      <c r="U5" s="175">
        <f t="shared" si="21"/>
        <v>1.7775000000000001</v>
      </c>
      <c r="V5" s="177">
        <f t="shared" si="22"/>
        <v>1.7201612903225805</v>
      </c>
      <c r="W5" s="177">
        <f t="shared" si="23"/>
        <v>1.6664062500000001</v>
      </c>
      <c r="X5" s="177">
        <f t="shared" si="24"/>
        <v>1.615909090909091</v>
      </c>
      <c r="Y5" s="177">
        <f t="shared" si="25"/>
        <v>1.5683823529411767</v>
      </c>
      <c r="Z5" s="177">
        <f t="shared" si="26"/>
        <v>1.5235714285714286</v>
      </c>
      <c r="AA5" s="177">
        <f t="shared" si="27"/>
        <v>1.48125</v>
      </c>
      <c r="AB5" s="177">
        <f t="shared" si="28"/>
        <v>1.4412162162162161</v>
      </c>
      <c r="AC5" s="177">
        <f t="shared" si="29"/>
        <v>1.4032894736842105</v>
      </c>
    </row>
    <row r="6" spans="1:29" ht="18.75">
      <c r="A6" s="174">
        <f t="shared" ref="A6:A34" si="30">A5+1</f>
        <v>26</v>
      </c>
      <c r="B6" s="175">
        <f t="shared" si="2"/>
        <v>5.0416363636363641</v>
      </c>
      <c r="C6" s="175">
        <f t="shared" si="3"/>
        <v>4.6214999999999993</v>
      </c>
      <c r="D6" s="175">
        <f t="shared" si="4"/>
        <v>4.266</v>
      </c>
      <c r="E6" s="175">
        <f t="shared" si="5"/>
        <v>3.9612857142857143</v>
      </c>
      <c r="F6" s="175">
        <f t="shared" si="6"/>
        <v>3.6972</v>
      </c>
      <c r="G6" s="175">
        <f t="shared" si="7"/>
        <v>3.4661249999999999</v>
      </c>
      <c r="H6" s="175">
        <f t="shared" si="8"/>
        <v>3.2622352941176467</v>
      </c>
      <c r="I6" s="175">
        <f t="shared" si="9"/>
        <v>3.081</v>
      </c>
      <c r="J6" s="175">
        <f t="shared" si="10"/>
        <v>2.9188421052631579</v>
      </c>
      <c r="K6" s="175">
        <f t="shared" si="11"/>
        <v>2.7728999999999999</v>
      </c>
      <c r="L6" s="175">
        <f t="shared" si="12"/>
        <v>2.640857142857143</v>
      </c>
      <c r="M6" s="175">
        <f t="shared" si="13"/>
        <v>2.5208181818181821</v>
      </c>
      <c r="N6" s="175">
        <f t="shared" si="14"/>
        <v>2.4112173913043478</v>
      </c>
      <c r="O6" s="175">
        <f t="shared" si="15"/>
        <v>2.3107499999999996</v>
      </c>
      <c r="P6" s="175">
        <f t="shared" si="16"/>
        <v>2.2183200000000003</v>
      </c>
      <c r="Q6" s="175">
        <f t="shared" si="17"/>
        <v>2.133</v>
      </c>
      <c r="R6" s="175">
        <f t="shared" si="18"/>
        <v>2.0539999999999998</v>
      </c>
      <c r="S6" s="175">
        <f t="shared" si="19"/>
        <v>1.9806428571428571</v>
      </c>
      <c r="T6" s="175">
        <f t="shared" si="20"/>
        <v>1.9123448275862069</v>
      </c>
      <c r="U6" s="175">
        <f t="shared" si="21"/>
        <v>1.8486</v>
      </c>
      <c r="V6" s="177">
        <f t="shared" si="22"/>
        <v>1.7889677419354839</v>
      </c>
      <c r="W6" s="177">
        <f t="shared" si="23"/>
        <v>1.7330625</v>
      </c>
      <c r="X6" s="177">
        <f t="shared" si="24"/>
        <v>1.6805454545454546</v>
      </c>
      <c r="Y6" s="177">
        <f t="shared" si="25"/>
        <v>1.6311176470588233</v>
      </c>
      <c r="Z6" s="177">
        <f t="shared" si="26"/>
        <v>1.5845142857142858</v>
      </c>
      <c r="AA6" s="177">
        <f t="shared" si="27"/>
        <v>1.5405</v>
      </c>
      <c r="AB6" s="177">
        <f t="shared" si="28"/>
        <v>1.498864864864865</v>
      </c>
      <c r="AC6" s="177">
        <f t="shared" si="29"/>
        <v>1.459421052631579</v>
      </c>
    </row>
    <row r="7" spans="1:29" ht="18.75">
      <c r="A7" s="174">
        <f t="shared" si="30"/>
        <v>27</v>
      </c>
      <c r="B7" s="175">
        <f t="shared" si="2"/>
        <v>5.2355454545454547</v>
      </c>
      <c r="C7" s="175">
        <f t="shared" si="3"/>
        <v>4.7992499999999998</v>
      </c>
      <c r="D7" s="175">
        <f t="shared" si="4"/>
        <v>4.430076923076923</v>
      </c>
      <c r="E7" s="175">
        <f t="shared" si="5"/>
        <v>4.1136428571428576</v>
      </c>
      <c r="F7" s="175">
        <f t="shared" si="6"/>
        <v>3.8393999999999999</v>
      </c>
      <c r="G7" s="175">
        <f t="shared" si="7"/>
        <v>3.5994375000000001</v>
      </c>
      <c r="H7" s="175">
        <f t="shared" si="8"/>
        <v>3.3877058823529409</v>
      </c>
      <c r="I7" s="175">
        <f t="shared" si="9"/>
        <v>3.1995</v>
      </c>
      <c r="J7" s="175">
        <f t="shared" si="10"/>
        <v>3.0311052631578947</v>
      </c>
      <c r="K7" s="175">
        <f t="shared" si="11"/>
        <v>2.8795500000000001</v>
      </c>
      <c r="L7" s="175">
        <f t="shared" si="12"/>
        <v>2.7424285714285714</v>
      </c>
      <c r="M7" s="175">
        <f t="shared" si="13"/>
        <v>2.6177727272727274</v>
      </c>
      <c r="N7" s="175">
        <f t="shared" si="14"/>
        <v>2.5039565217391306</v>
      </c>
      <c r="O7" s="175">
        <f t="shared" si="15"/>
        <v>2.3996249999999999</v>
      </c>
      <c r="P7" s="175">
        <f t="shared" si="16"/>
        <v>2.3036400000000001</v>
      </c>
      <c r="Q7" s="175">
        <f t="shared" si="17"/>
        <v>2.2150384615384615</v>
      </c>
      <c r="R7" s="175">
        <f t="shared" si="18"/>
        <v>2.133</v>
      </c>
      <c r="S7" s="175">
        <f t="shared" si="19"/>
        <v>2.0568214285714288</v>
      </c>
      <c r="T7" s="175">
        <f t="shared" si="20"/>
        <v>1.9858965517241378</v>
      </c>
      <c r="U7" s="175">
        <f t="shared" si="21"/>
        <v>1.9197</v>
      </c>
      <c r="V7" s="177">
        <f t="shared" si="22"/>
        <v>1.8577741935483871</v>
      </c>
      <c r="W7" s="177">
        <f t="shared" si="23"/>
        <v>1.79971875</v>
      </c>
      <c r="X7" s="177">
        <f t="shared" si="24"/>
        <v>1.7451818181818184</v>
      </c>
      <c r="Y7" s="177">
        <f t="shared" si="25"/>
        <v>1.6938529411764705</v>
      </c>
      <c r="Z7" s="177">
        <f t="shared" si="26"/>
        <v>1.645457142857143</v>
      </c>
      <c r="AA7" s="177">
        <f t="shared" si="27"/>
        <v>1.59975</v>
      </c>
      <c r="AB7" s="177">
        <f t="shared" si="28"/>
        <v>1.5565135135135135</v>
      </c>
      <c r="AC7" s="177">
        <f t="shared" si="29"/>
        <v>1.5155526315789474</v>
      </c>
    </row>
    <row r="8" spans="1:29" ht="18.75">
      <c r="A8" s="174">
        <f t="shared" si="30"/>
        <v>28</v>
      </c>
      <c r="B8" s="175">
        <f t="shared" si="2"/>
        <v>5.4294545454545453</v>
      </c>
      <c r="C8" s="175">
        <f t="shared" si="3"/>
        <v>4.9770000000000003</v>
      </c>
      <c r="D8" s="175">
        <f t="shared" si="4"/>
        <v>4.594153846153846</v>
      </c>
      <c r="E8" s="175">
        <f t="shared" si="5"/>
        <v>4.266</v>
      </c>
      <c r="F8" s="175">
        <f t="shared" si="6"/>
        <v>3.9816000000000003</v>
      </c>
      <c r="G8" s="175">
        <f t="shared" si="7"/>
        <v>3.7327500000000002</v>
      </c>
      <c r="H8" s="175">
        <f t="shared" si="8"/>
        <v>3.5131764705882351</v>
      </c>
      <c r="I8" s="175">
        <f t="shared" si="9"/>
        <v>3.3180000000000001</v>
      </c>
      <c r="J8" s="175">
        <f t="shared" si="10"/>
        <v>3.1433684210526316</v>
      </c>
      <c r="K8" s="175">
        <f t="shared" si="11"/>
        <v>2.9861999999999997</v>
      </c>
      <c r="L8" s="175">
        <f t="shared" si="12"/>
        <v>2.8439999999999999</v>
      </c>
      <c r="M8" s="175">
        <f t="shared" si="13"/>
        <v>2.7147272727272727</v>
      </c>
      <c r="N8" s="175">
        <f t="shared" si="14"/>
        <v>2.5966956521739131</v>
      </c>
      <c r="O8" s="175">
        <f t="shared" si="15"/>
        <v>2.4885000000000002</v>
      </c>
      <c r="P8" s="175">
        <f t="shared" si="16"/>
        <v>2.3889600000000004</v>
      </c>
      <c r="Q8" s="175">
        <f t="shared" si="17"/>
        <v>2.297076923076923</v>
      </c>
      <c r="R8" s="175">
        <f t="shared" si="18"/>
        <v>2.2119999999999997</v>
      </c>
      <c r="S8" s="175">
        <f t="shared" si="19"/>
        <v>2.133</v>
      </c>
      <c r="T8" s="175">
        <f t="shared" si="20"/>
        <v>2.0594482758620689</v>
      </c>
      <c r="U8" s="175">
        <f t="shared" si="21"/>
        <v>1.9908000000000001</v>
      </c>
      <c r="V8" s="177">
        <f t="shared" si="22"/>
        <v>1.9265806451612904</v>
      </c>
      <c r="W8" s="177">
        <f t="shared" si="23"/>
        <v>1.8663750000000001</v>
      </c>
      <c r="X8" s="177">
        <f t="shared" si="24"/>
        <v>1.8098181818181818</v>
      </c>
      <c r="Y8" s="177">
        <f t="shared" si="25"/>
        <v>1.7565882352941176</v>
      </c>
      <c r="Z8" s="177">
        <f t="shared" si="26"/>
        <v>1.7064000000000001</v>
      </c>
      <c r="AA8" s="177">
        <f t="shared" si="27"/>
        <v>1.659</v>
      </c>
      <c r="AB8" s="177">
        <f t="shared" si="28"/>
        <v>1.6141621621621622</v>
      </c>
      <c r="AC8" s="177">
        <f t="shared" si="29"/>
        <v>1.5716842105263158</v>
      </c>
    </row>
    <row r="9" spans="1:29" ht="18.75">
      <c r="A9" s="174">
        <f t="shared" si="30"/>
        <v>29</v>
      </c>
      <c r="B9" s="175">
        <f t="shared" si="2"/>
        <v>5.6233636363636359</v>
      </c>
      <c r="C9" s="175">
        <f t="shared" si="3"/>
        <v>5.1547499999999999</v>
      </c>
      <c r="D9" s="175">
        <f t="shared" si="4"/>
        <v>4.758230769230769</v>
      </c>
      <c r="E9" s="175">
        <f t="shared" si="5"/>
        <v>4.4183571428571433</v>
      </c>
      <c r="F9" s="175">
        <f t="shared" si="6"/>
        <v>4.1238000000000001</v>
      </c>
      <c r="G9" s="175">
        <f t="shared" si="7"/>
        <v>3.8660625</v>
      </c>
      <c r="H9" s="175">
        <f t="shared" si="8"/>
        <v>3.6386470588235293</v>
      </c>
      <c r="I9" s="175">
        <f t="shared" si="9"/>
        <v>3.4365000000000001</v>
      </c>
      <c r="J9" s="175">
        <f t="shared" si="10"/>
        <v>3.2556315789473684</v>
      </c>
      <c r="K9" s="175">
        <f t="shared" si="11"/>
        <v>3.0928499999999999</v>
      </c>
      <c r="L9" s="175">
        <f t="shared" si="12"/>
        <v>2.9455714285714287</v>
      </c>
      <c r="M9" s="175">
        <f t="shared" si="13"/>
        <v>2.8116818181818179</v>
      </c>
      <c r="N9" s="175">
        <f t="shared" si="14"/>
        <v>2.689434782608696</v>
      </c>
      <c r="O9" s="175">
        <f t="shared" si="15"/>
        <v>2.577375</v>
      </c>
      <c r="P9" s="175">
        <f t="shared" si="16"/>
        <v>2.4742799999999998</v>
      </c>
      <c r="Q9" s="175">
        <f t="shared" si="17"/>
        <v>2.3791153846153845</v>
      </c>
      <c r="R9" s="175">
        <f t="shared" si="18"/>
        <v>2.2910000000000004</v>
      </c>
      <c r="S9" s="175">
        <f t="shared" si="19"/>
        <v>2.2091785714285717</v>
      </c>
      <c r="T9" s="175">
        <f t="shared" si="20"/>
        <v>2.133</v>
      </c>
      <c r="U9" s="175">
        <f t="shared" si="21"/>
        <v>2.0619000000000001</v>
      </c>
      <c r="V9" s="177">
        <f t="shared" si="22"/>
        <v>1.9953870967741933</v>
      </c>
      <c r="W9" s="177">
        <f t="shared" si="23"/>
        <v>1.93303125</v>
      </c>
      <c r="X9" s="177">
        <f t="shared" si="24"/>
        <v>1.8744545454545454</v>
      </c>
      <c r="Y9" s="177">
        <f t="shared" si="25"/>
        <v>1.8193235294117647</v>
      </c>
      <c r="Z9" s="177">
        <f t="shared" si="26"/>
        <v>1.7673428571428573</v>
      </c>
      <c r="AA9" s="177">
        <f t="shared" si="27"/>
        <v>1.7182500000000001</v>
      </c>
      <c r="AB9" s="177">
        <f t="shared" si="28"/>
        <v>1.6718108108108107</v>
      </c>
      <c r="AC9" s="177">
        <f t="shared" si="29"/>
        <v>1.6278157894736842</v>
      </c>
    </row>
    <row r="10" spans="1:29" ht="18.75">
      <c r="A10" s="174">
        <f t="shared" si="30"/>
        <v>30</v>
      </c>
      <c r="B10" s="175">
        <f t="shared" si="2"/>
        <v>5.8172727272727265</v>
      </c>
      <c r="C10" s="175">
        <f t="shared" si="3"/>
        <v>5.3324999999999996</v>
      </c>
      <c r="D10" s="175">
        <f t="shared" si="4"/>
        <v>4.9223076923076921</v>
      </c>
      <c r="E10" s="175">
        <f t="shared" si="5"/>
        <v>4.5707142857142857</v>
      </c>
      <c r="F10" s="175">
        <f t="shared" si="6"/>
        <v>4.266</v>
      </c>
      <c r="G10" s="175">
        <f t="shared" si="7"/>
        <v>3.9993750000000001</v>
      </c>
      <c r="H10" s="175">
        <f t="shared" si="8"/>
        <v>3.7641176470588236</v>
      </c>
      <c r="I10" s="175">
        <f t="shared" si="9"/>
        <v>3.5550000000000002</v>
      </c>
      <c r="J10" s="175">
        <f t="shared" si="10"/>
        <v>3.3678947368421053</v>
      </c>
      <c r="K10" s="175">
        <f t="shared" si="11"/>
        <v>3.1995</v>
      </c>
      <c r="L10" s="175">
        <f t="shared" si="12"/>
        <v>3.0471428571428572</v>
      </c>
      <c r="M10" s="175">
        <f t="shared" si="13"/>
        <v>2.9086363636363632</v>
      </c>
      <c r="N10" s="175">
        <f t="shared" si="14"/>
        <v>2.7821739130434784</v>
      </c>
      <c r="O10" s="175">
        <f t="shared" si="15"/>
        <v>2.6662499999999998</v>
      </c>
      <c r="P10" s="175">
        <f t="shared" si="16"/>
        <v>2.5596000000000001</v>
      </c>
      <c r="Q10" s="175">
        <f t="shared" si="17"/>
        <v>2.461153846153846</v>
      </c>
      <c r="R10" s="175">
        <f t="shared" si="18"/>
        <v>2.37</v>
      </c>
      <c r="S10" s="175">
        <f t="shared" si="19"/>
        <v>2.2853571428571429</v>
      </c>
      <c r="T10" s="175">
        <f t="shared" si="20"/>
        <v>2.2065517241379311</v>
      </c>
      <c r="U10" s="175">
        <f t="shared" si="21"/>
        <v>2.133</v>
      </c>
      <c r="V10" s="177">
        <f t="shared" si="22"/>
        <v>2.064193548387097</v>
      </c>
      <c r="W10" s="177">
        <f t="shared" si="23"/>
        <v>1.9996875000000001</v>
      </c>
      <c r="X10" s="177">
        <f t="shared" si="24"/>
        <v>1.939090909090909</v>
      </c>
      <c r="Y10" s="177">
        <f t="shared" si="25"/>
        <v>1.8820588235294118</v>
      </c>
      <c r="Z10" s="177">
        <f t="shared" si="26"/>
        <v>1.8282857142857143</v>
      </c>
      <c r="AA10" s="177">
        <f t="shared" si="27"/>
        <v>1.7775000000000001</v>
      </c>
      <c r="AB10" s="177">
        <f t="shared" si="28"/>
        <v>1.7294594594594597</v>
      </c>
      <c r="AC10" s="177">
        <f t="shared" si="29"/>
        <v>1.6839473684210526</v>
      </c>
    </row>
    <row r="11" spans="1:29" ht="18.75">
      <c r="A11" s="174">
        <f t="shared" si="30"/>
        <v>31</v>
      </c>
      <c r="B11" s="175">
        <f t="shared" si="2"/>
        <v>6.0111818181818188</v>
      </c>
      <c r="C11" s="175">
        <f t="shared" si="3"/>
        <v>5.5102500000000001</v>
      </c>
      <c r="D11" s="175">
        <f t="shared" si="4"/>
        <v>5.0863846153846151</v>
      </c>
      <c r="E11" s="175">
        <f t="shared" si="5"/>
        <v>4.723071428571429</v>
      </c>
      <c r="F11" s="175">
        <f t="shared" si="6"/>
        <v>4.4082000000000008</v>
      </c>
      <c r="G11" s="175">
        <f t="shared" si="7"/>
        <v>4.1326875000000003</v>
      </c>
      <c r="H11" s="175">
        <f t="shared" si="8"/>
        <v>3.8895882352941178</v>
      </c>
      <c r="I11" s="175">
        <f t="shared" si="9"/>
        <v>3.6735000000000002</v>
      </c>
      <c r="J11" s="175">
        <f t="shared" si="10"/>
        <v>3.4801578947368421</v>
      </c>
      <c r="K11" s="175">
        <f t="shared" si="11"/>
        <v>3.3061500000000001</v>
      </c>
      <c r="L11" s="175">
        <f t="shared" si="12"/>
        <v>3.148714285714286</v>
      </c>
      <c r="M11" s="175">
        <f t="shared" si="13"/>
        <v>3.0055909090909094</v>
      </c>
      <c r="N11" s="175">
        <f t="shared" si="14"/>
        <v>2.8749130434782608</v>
      </c>
      <c r="O11" s="175">
        <f t="shared" si="15"/>
        <v>2.755125</v>
      </c>
      <c r="P11" s="175">
        <f t="shared" si="16"/>
        <v>2.6449199999999999</v>
      </c>
      <c r="Q11" s="175">
        <f t="shared" si="17"/>
        <v>2.5431923076923075</v>
      </c>
      <c r="R11" s="175">
        <f t="shared" si="18"/>
        <v>2.4489999999999998</v>
      </c>
      <c r="S11" s="175">
        <f t="shared" si="19"/>
        <v>2.3615357142857145</v>
      </c>
      <c r="T11" s="175">
        <f t="shared" si="20"/>
        <v>2.2801034482758618</v>
      </c>
      <c r="U11" s="175">
        <f t="shared" si="21"/>
        <v>2.2041000000000004</v>
      </c>
      <c r="V11" s="177">
        <f t="shared" si="22"/>
        <v>2.133</v>
      </c>
      <c r="W11" s="177">
        <f t="shared" si="23"/>
        <v>2.0663437500000001</v>
      </c>
      <c r="X11" s="177">
        <f t="shared" si="24"/>
        <v>2.0037272727272728</v>
      </c>
      <c r="Y11" s="177">
        <f t="shared" si="25"/>
        <v>1.9447941176470589</v>
      </c>
      <c r="Z11" s="177">
        <f t="shared" si="26"/>
        <v>1.8892285714285713</v>
      </c>
      <c r="AA11" s="177">
        <f t="shared" si="27"/>
        <v>1.8367500000000001</v>
      </c>
      <c r="AB11" s="177">
        <f t="shared" si="28"/>
        <v>1.7871081081081082</v>
      </c>
      <c r="AC11" s="177">
        <f t="shared" si="29"/>
        <v>1.7400789473684211</v>
      </c>
    </row>
    <row r="12" spans="1:29" ht="18.75">
      <c r="A12" s="174">
        <f t="shared" si="30"/>
        <v>32</v>
      </c>
      <c r="B12" s="175">
        <f t="shared" si="2"/>
        <v>6.2050909090909094</v>
      </c>
      <c r="C12" s="175">
        <f t="shared" si="3"/>
        <v>5.6879999999999997</v>
      </c>
      <c r="D12" s="175">
        <f t="shared" si="4"/>
        <v>5.250461538461539</v>
      </c>
      <c r="E12" s="175">
        <f t="shared" si="5"/>
        <v>4.8754285714285714</v>
      </c>
      <c r="F12" s="175">
        <f t="shared" si="6"/>
        <v>4.5503999999999998</v>
      </c>
      <c r="G12" s="175">
        <f t="shared" si="7"/>
        <v>4.266</v>
      </c>
      <c r="H12" s="175">
        <f t="shared" si="8"/>
        <v>4.0150588235294116</v>
      </c>
      <c r="I12" s="175">
        <f t="shared" si="9"/>
        <v>3.7919999999999998</v>
      </c>
      <c r="J12" s="175">
        <f t="shared" si="10"/>
        <v>3.592421052631579</v>
      </c>
      <c r="K12" s="175">
        <f t="shared" si="11"/>
        <v>3.4128000000000003</v>
      </c>
      <c r="L12" s="175">
        <f t="shared" si="12"/>
        <v>3.250285714285714</v>
      </c>
      <c r="M12" s="175">
        <f t="shared" si="13"/>
        <v>3.1025454545454547</v>
      </c>
      <c r="N12" s="175">
        <f t="shared" si="14"/>
        <v>2.9676521739130433</v>
      </c>
      <c r="O12" s="175">
        <f t="shared" si="15"/>
        <v>2.8439999999999999</v>
      </c>
      <c r="P12" s="175">
        <f t="shared" si="16"/>
        <v>2.7302400000000002</v>
      </c>
      <c r="Q12" s="175">
        <f t="shared" si="17"/>
        <v>2.6252307692307695</v>
      </c>
      <c r="R12" s="175">
        <f t="shared" si="18"/>
        <v>2.528</v>
      </c>
      <c r="S12" s="175">
        <f t="shared" si="19"/>
        <v>2.4377142857142857</v>
      </c>
      <c r="T12" s="175">
        <f t="shared" si="20"/>
        <v>2.3536551724137933</v>
      </c>
      <c r="U12" s="175">
        <f t="shared" si="21"/>
        <v>2.2751999999999999</v>
      </c>
      <c r="V12" s="177">
        <f t="shared" si="22"/>
        <v>2.201806451612903</v>
      </c>
      <c r="W12" s="177">
        <f t="shared" si="23"/>
        <v>2.133</v>
      </c>
      <c r="X12" s="177">
        <f t="shared" si="24"/>
        <v>2.0683636363636366</v>
      </c>
      <c r="Y12" s="177">
        <f t="shared" si="25"/>
        <v>2.0075294117647058</v>
      </c>
      <c r="Z12" s="177">
        <f t="shared" si="26"/>
        <v>1.9501714285714284</v>
      </c>
      <c r="AA12" s="177">
        <f t="shared" si="27"/>
        <v>1.8959999999999999</v>
      </c>
      <c r="AB12" s="177">
        <f t="shared" si="28"/>
        <v>1.8447567567567569</v>
      </c>
      <c r="AC12" s="177">
        <f t="shared" si="29"/>
        <v>1.7962105263157895</v>
      </c>
    </row>
    <row r="13" spans="1:29" ht="18.75">
      <c r="A13" s="174">
        <f t="shared" si="30"/>
        <v>33</v>
      </c>
      <c r="B13" s="175">
        <f t="shared" si="2"/>
        <v>6.399</v>
      </c>
      <c r="C13" s="175">
        <f t="shared" si="3"/>
        <v>5.8657500000000002</v>
      </c>
      <c r="D13" s="175">
        <f t="shared" si="4"/>
        <v>5.4145384615384611</v>
      </c>
      <c r="E13" s="175">
        <f t="shared" si="5"/>
        <v>5.0277857142857147</v>
      </c>
      <c r="F13" s="175">
        <f t="shared" si="6"/>
        <v>4.6926000000000005</v>
      </c>
      <c r="G13" s="175">
        <f t="shared" si="7"/>
        <v>4.3993124999999997</v>
      </c>
      <c r="H13" s="175">
        <f t="shared" si="8"/>
        <v>4.1405294117647058</v>
      </c>
      <c r="I13" s="175">
        <f t="shared" si="9"/>
        <v>3.9104999999999999</v>
      </c>
      <c r="J13" s="175">
        <f t="shared" si="10"/>
        <v>3.7046842105263158</v>
      </c>
      <c r="K13" s="175">
        <f t="shared" si="11"/>
        <v>3.51945</v>
      </c>
      <c r="L13" s="175">
        <f t="shared" si="12"/>
        <v>3.3518571428571429</v>
      </c>
      <c r="M13" s="175">
        <f t="shared" si="13"/>
        <v>3.1995</v>
      </c>
      <c r="N13" s="175">
        <f t="shared" si="14"/>
        <v>3.0603913043478261</v>
      </c>
      <c r="O13" s="175">
        <f t="shared" si="15"/>
        <v>2.9328750000000001</v>
      </c>
      <c r="P13" s="175">
        <f t="shared" si="16"/>
        <v>2.8155600000000001</v>
      </c>
      <c r="Q13" s="175">
        <f t="shared" si="17"/>
        <v>2.7072692307692305</v>
      </c>
      <c r="R13" s="175">
        <f t="shared" si="18"/>
        <v>2.6070000000000002</v>
      </c>
      <c r="S13" s="175">
        <f t="shared" si="19"/>
        <v>2.5138928571428574</v>
      </c>
      <c r="T13" s="175">
        <f t="shared" si="20"/>
        <v>2.4272068965517244</v>
      </c>
      <c r="U13" s="175">
        <f t="shared" si="21"/>
        <v>2.3463000000000003</v>
      </c>
      <c r="V13" s="177">
        <f t="shared" si="22"/>
        <v>2.2706129032258064</v>
      </c>
      <c r="W13" s="177">
        <f t="shared" si="23"/>
        <v>2.1996562499999999</v>
      </c>
      <c r="X13" s="177">
        <f t="shared" si="24"/>
        <v>2.133</v>
      </c>
      <c r="Y13" s="177">
        <f t="shared" si="25"/>
        <v>2.0702647058823529</v>
      </c>
      <c r="Z13" s="177">
        <f t="shared" si="26"/>
        <v>2.0111142857142856</v>
      </c>
      <c r="AA13" s="177">
        <f t="shared" si="27"/>
        <v>1.9552499999999999</v>
      </c>
      <c r="AB13" s="177">
        <f t="shared" si="28"/>
        <v>1.9024054054054054</v>
      </c>
      <c r="AC13" s="177">
        <f t="shared" si="29"/>
        <v>1.8523421052631579</v>
      </c>
    </row>
    <row r="14" spans="1:29" ht="18.75">
      <c r="A14" s="174">
        <f t="shared" si="30"/>
        <v>34</v>
      </c>
      <c r="B14" s="175">
        <f t="shared" si="2"/>
        <v>6.5929090909090906</v>
      </c>
      <c r="C14" s="175">
        <f t="shared" si="3"/>
        <v>6.0435000000000008</v>
      </c>
      <c r="D14" s="175">
        <f t="shared" si="4"/>
        <v>5.578615384615385</v>
      </c>
      <c r="E14" s="175">
        <f t="shared" si="5"/>
        <v>5.1801428571428572</v>
      </c>
      <c r="F14" s="175">
        <f t="shared" si="6"/>
        <v>4.8347999999999995</v>
      </c>
      <c r="G14" s="175">
        <f t="shared" si="7"/>
        <v>4.5326250000000003</v>
      </c>
      <c r="H14" s="175">
        <f t="shared" si="8"/>
        <v>4.266</v>
      </c>
      <c r="I14" s="175">
        <f t="shared" si="9"/>
        <v>4.0289999999999999</v>
      </c>
      <c r="J14" s="175">
        <f t="shared" si="10"/>
        <v>3.8169473684210526</v>
      </c>
      <c r="K14" s="175">
        <f t="shared" si="11"/>
        <v>3.6261000000000001</v>
      </c>
      <c r="L14" s="175">
        <f t="shared" si="12"/>
        <v>3.4534285714285713</v>
      </c>
      <c r="M14" s="175">
        <f t="shared" si="13"/>
        <v>3.2964545454545453</v>
      </c>
      <c r="N14" s="175">
        <f t="shared" si="14"/>
        <v>3.1531304347826086</v>
      </c>
      <c r="O14" s="175">
        <f t="shared" si="15"/>
        <v>3.0217500000000004</v>
      </c>
      <c r="P14" s="175">
        <f t="shared" si="16"/>
        <v>2.9008800000000003</v>
      </c>
      <c r="Q14" s="175">
        <f t="shared" si="17"/>
        <v>2.7893076923076925</v>
      </c>
      <c r="R14" s="175">
        <f t="shared" si="18"/>
        <v>2.6859999999999999</v>
      </c>
      <c r="S14" s="175">
        <f t="shared" si="19"/>
        <v>2.5900714285714286</v>
      </c>
      <c r="T14" s="175">
        <f t="shared" si="20"/>
        <v>2.500758620689655</v>
      </c>
      <c r="U14" s="175">
        <f t="shared" si="21"/>
        <v>2.4173999999999998</v>
      </c>
      <c r="V14" s="177">
        <f t="shared" si="22"/>
        <v>2.3394193548387094</v>
      </c>
      <c r="W14" s="177">
        <f t="shared" si="23"/>
        <v>2.2663125000000002</v>
      </c>
      <c r="X14" s="177">
        <f t="shared" si="24"/>
        <v>2.1976363636363634</v>
      </c>
      <c r="Y14" s="177">
        <f t="shared" si="25"/>
        <v>2.133</v>
      </c>
      <c r="Z14" s="177">
        <f t="shared" si="26"/>
        <v>2.072057142857143</v>
      </c>
      <c r="AA14" s="177">
        <f t="shared" si="27"/>
        <v>2.0145</v>
      </c>
      <c r="AB14" s="177">
        <f t="shared" si="28"/>
        <v>1.9600540540540541</v>
      </c>
      <c r="AC14" s="177">
        <f t="shared" si="29"/>
        <v>1.9084736842105263</v>
      </c>
    </row>
    <row r="15" spans="1:29" ht="18.75">
      <c r="A15" s="174">
        <f t="shared" si="30"/>
        <v>35</v>
      </c>
      <c r="B15" s="175">
        <f t="shared" si="2"/>
        <v>6.7868181818181812</v>
      </c>
      <c r="C15" s="175">
        <f t="shared" si="3"/>
        <v>6.2212499999999995</v>
      </c>
      <c r="D15" s="175">
        <f t="shared" si="4"/>
        <v>5.742692307692308</v>
      </c>
      <c r="E15" s="175">
        <f t="shared" si="5"/>
        <v>5.3324999999999996</v>
      </c>
      <c r="F15" s="175">
        <f t="shared" si="6"/>
        <v>4.9770000000000003</v>
      </c>
      <c r="G15" s="175">
        <f t="shared" si="7"/>
        <v>4.6659375000000001</v>
      </c>
      <c r="H15" s="175">
        <f t="shared" si="8"/>
        <v>4.3914705882352933</v>
      </c>
      <c r="I15" s="175">
        <f t="shared" si="9"/>
        <v>4.1475</v>
      </c>
      <c r="J15" s="175">
        <f t="shared" si="10"/>
        <v>3.9292105263157895</v>
      </c>
      <c r="K15" s="175">
        <f t="shared" si="11"/>
        <v>3.7327500000000002</v>
      </c>
      <c r="L15" s="175">
        <f t="shared" si="12"/>
        <v>3.5550000000000002</v>
      </c>
      <c r="M15" s="175">
        <f t="shared" si="13"/>
        <v>3.3934090909090906</v>
      </c>
      <c r="N15" s="175">
        <f t="shared" si="14"/>
        <v>3.2458695652173915</v>
      </c>
      <c r="O15" s="175">
        <f t="shared" si="15"/>
        <v>3.1106249999999998</v>
      </c>
      <c r="P15" s="175">
        <f t="shared" si="16"/>
        <v>2.9861999999999997</v>
      </c>
      <c r="Q15" s="175">
        <f t="shared" si="17"/>
        <v>2.871346153846154</v>
      </c>
      <c r="R15" s="175">
        <f t="shared" si="18"/>
        <v>2.7650000000000001</v>
      </c>
      <c r="S15" s="175">
        <f t="shared" si="19"/>
        <v>2.6662499999999998</v>
      </c>
      <c r="T15" s="175">
        <f t="shared" si="20"/>
        <v>2.5743103448275861</v>
      </c>
      <c r="U15" s="175">
        <f t="shared" si="21"/>
        <v>2.4885000000000002</v>
      </c>
      <c r="V15" s="177">
        <f t="shared" si="22"/>
        <v>2.4082258064516133</v>
      </c>
      <c r="W15" s="177">
        <f t="shared" si="23"/>
        <v>2.33296875</v>
      </c>
      <c r="X15" s="177">
        <f t="shared" si="24"/>
        <v>2.2622727272727272</v>
      </c>
      <c r="Y15" s="177">
        <f t="shared" si="25"/>
        <v>2.1957352941176467</v>
      </c>
      <c r="Z15" s="177">
        <f t="shared" si="26"/>
        <v>2.133</v>
      </c>
      <c r="AA15" s="177">
        <f t="shared" si="27"/>
        <v>2.07375</v>
      </c>
      <c r="AB15" s="177">
        <f t="shared" si="28"/>
        <v>2.0177027027027026</v>
      </c>
      <c r="AC15" s="177">
        <f t="shared" si="29"/>
        <v>1.9646052631578947</v>
      </c>
    </row>
    <row r="16" spans="1:29" ht="18.75">
      <c r="A16" s="174">
        <f t="shared" si="30"/>
        <v>36</v>
      </c>
      <c r="B16" s="175">
        <f t="shared" si="2"/>
        <v>6.9807272727272736</v>
      </c>
      <c r="C16" s="175">
        <f t="shared" si="3"/>
        <v>6.399</v>
      </c>
      <c r="D16" s="175">
        <f t="shared" si="4"/>
        <v>5.906769230769231</v>
      </c>
      <c r="E16" s="175">
        <f t="shared" si="5"/>
        <v>5.4848571428571429</v>
      </c>
      <c r="F16" s="175">
        <f t="shared" si="6"/>
        <v>5.1192000000000002</v>
      </c>
      <c r="G16" s="175">
        <f t="shared" si="7"/>
        <v>4.7992499999999998</v>
      </c>
      <c r="H16" s="175">
        <f t="shared" si="8"/>
        <v>4.5169411764705885</v>
      </c>
      <c r="I16" s="175">
        <f t="shared" si="9"/>
        <v>4.266</v>
      </c>
      <c r="J16" s="175">
        <f t="shared" si="10"/>
        <v>4.0414736842105263</v>
      </c>
      <c r="K16" s="175">
        <f t="shared" si="11"/>
        <v>3.8393999999999999</v>
      </c>
      <c r="L16" s="175">
        <f t="shared" si="12"/>
        <v>3.6565714285714286</v>
      </c>
      <c r="M16" s="175">
        <f t="shared" si="13"/>
        <v>3.4903636363636368</v>
      </c>
      <c r="N16" s="175">
        <f t="shared" si="14"/>
        <v>3.3386086956521739</v>
      </c>
      <c r="O16" s="175">
        <f t="shared" si="15"/>
        <v>3.1995</v>
      </c>
      <c r="P16" s="175">
        <f t="shared" si="16"/>
        <v>3.07152</v>
      </c>
      <c r="Q16" s="175">
        <f t="shared" si="17"/>
        <v>2.9533846153846155</v>
      </c>
      <c r="R16" s="175">
        <f t="shared" si="18"/>
        <v>2.8439999999999999</v>
      </c>
      <c r="S16" s="175">
        <f t="shared" si="19"/>
        <v>2.7424285714285714</v>
      </c>
      <c r="T16" s="175">
        <f t="shared" si="20"/>
        <v>2.6478620689655172</v>
      </c>
      <c r="U16" s="175">
        <f t="shared" si="21"/>
        <v>2.5596000000000001</v>
      </c>
      <c r="V16" s="177">
        <f t="shared" si="22"/>
        <v>2.4770322580645163</v>
      </c>
      <c r="W16" s="177">
        <f t="shared" si="23"/>
        <v>2.3996249999999999</v>
      </c>
      <c r="X16" s="177">
        <f t="shared" si="24"/>
        <v>2.3269090909090906</v>
      </c>
      <c r="Y16" s="177">
        <f t="shared" si="25"/>
        <v>2.2584705882352942</v>
      </c>
      <c r="Z16" s="177">
        <f t="shared" si="26"/>
        <v>2.193942857142857</v>
      </c>
      <c r="AA16" s="177">
        <f t="shared" si="27"/>
        <v>2.133</v>
      </c>
      <c r="AB16" s="177">
        <f t="shared" si="28"/>
        <v>2.0753513513513515</v>
      </c>
      <c r="AC16" s="177">
        <f t="shared" si="29"/>
        <v>2.0207368421052632</v>
      </c>
    </row>
    <row r="17" spans="1:29" ht="18.75">
      <c r="A17" s="174">
        <f t="shared" si="30"/>
        <v>37</v>
      </c>
      <c r="B17" s="175">
        <f t="shared" si="2"/>
        <v>7.1746363636363641</v>
      </c>
      <c r="C17" s="175">
        <f t="shared" si="3"/>
        <v>6.5767500000000005</v>
      </c>
      <c r="D17" s="175">
        <f t="shared" si="4"/>
        <v>6.070846153846154</v>
      </c>
      <c r="E17" s="175">
        <f t="shared" si="5"/>
        <v>5.6372142857142853</v>
      </c>
      <c r="F17" s="175">
        <f t="shared" si="6"/>
        <v>5.2614000000000001</v>
      </c>
      <c r="G17" s="175">
        <f t="shared" si="7"/>
        <v>4.9325625000000004</v>
      </c>
      <c r="H17" s="175">
        <f t="shared" si="8"/>
        <v>4.6424117647058818</v>
      </c>
      <c r="I17" s="175">
        <f t="shared" si="9"/>
        <v>4.3844999999999992</v>
      </c>
      <c r="J17" s="175">
        <f t="shared" si="10"/>
        <v>4.1537368421052632</v>
      </c>
      <c r="K17" s="175">
        <f t="shared" si="11"/>
        <v>3.9460500000000001</v>
      </c>
      <c r="L17" s="175">
        <f t="shared" si="12"/>
        <v>3.758142857142857</v>
      </c>
      <c r="M17" s="175">
        <f t="shared" si="13"/>
        <v>3.5873181818181821</v>
      </c>
      <c r="N17" s="175">
        <f t="shared" si="14"/>
        <v>3.4313478260869568</v>
      </c>
      <c r="O17" s="175">
        <f t="shared" si="15"/>
        <v>3.2883750000000003</v>
      </c>
      <c r="P17" s="175">
        <f t="shared" si="16"/>
        <v>3.1568399999999999</v>
      </c>
      <c r="Q17" s="175">
        <f t="shared" si="17"/>
        <v>3.035423076923077</v>
      </c>
      <c r="R17" s="175">
        <f t="shared" si="18"/>
        <v>2.923</v>
      </c>
      <c r="S17" s="175">
        <f t="shared" si="19"/>
        <v>2.8186071428571426</v>
      </c>
      <c r="T17" s="175">
        <f t="shared" si="20"/>
        <v>2.7214137931034483</v>
      </c>
      <c r="U17" s="175">
        <f t="shared" si="21"/>
        <v>2.6307</v>
      </c>
      <c r="V17" s="177">
        <f t="shared" si="22"/>
        <v>2.5458387096774193</v>
      </c>
      <c r="W17" s="177">
        <f t="shared" si="23"/>
        <v>2.4662812500000002</v>
      </c>
      <c r="X17" s="177">
        <f t="shared" si="24"/>
        <v>2.3915454545454544</v>
      </c>
      <c r="Y17" s="177">
        <f t="shared" si="25"/>
        <v>2.3212058823529409</v>
      </c>
      <c r="Z17" s="177">
        <f t="shared" si="26"/>
        <v>2.2548857142857144</v>
      </c>
      <c r="AA17" s="177">
        <f t="shared" si="27"/>
        <v>2.1922499999999996</v>
      </c>
      <c r="AB17" s="177">
        <f t="shared" si="28"/>
        <v>2.133</v>
      </c>
      <c r="AC17" s="177">
        <f t="shared" si="29"/>
        <v>2.0768684210526316</v>
      </c>
    </row>
    <row r="18" spans="1:29" ht="18.75">
      <c r="A18" s="174">
        <f t="shared" si="30"/>
        <v>38</v>
      </c>
      <c r="B18" s="175">
        <f t="shared" si="2"/>
        <v>7.3685454545454547</v>
      </c>
      <c r="C18" s="175">
        <f t="shared" si="3"/>
        <v>6.7544999999999993</v>
      </c>
      <c r="D18" s="175">
        <f t="shared" si="4"/>
        <v>6.234923076923077</v>
      </c>
      <c r="E18" s="175">
        <f t="shared" si="5"/>
        <v>5.7895714285714286</v>
      </c>
      <c r="F18" s="175">
        <f t="shared" si="6"/>
        <v>5.4036</v>
      </c>
      <c r="G18" s="175">
        <f t="shared" si="7"/>
        <v>5.0658750000000001</v>
      </c>
      <c r="H18" s="175">
        <f t="shared" si="8"/>
        <v>4.7678823529411769</v>
      </c>
      <c r="I18" s="175">
        <f t="shared" si="9"/>
        <v>4.5030000000000001</v>
      </c>
      <c r="J18" s="175">
        <f t="shared" si="10"/>
        <v>4.266</v>
      </c>
      <c r="K18" s="175">
        <f t="shared" si="11"/>
        <v>4.0526999999999997</v>
      </c>
      <c r="L18" s="175">
        <f t="shared" si="12"/>
        <v>3.8597142857142859</v>
      </c>
      <c r="M18" s="175">
        <f t="shared" si="13"/>
        <v>3.6842727272727274</v>
      </c>
      <c r="N18" s="175">
        <f t="shared" si="14"/>
        <v>3.5240869565217392</v>
      </c>
      <c r="O18" s="175">
        <f t="shared" si="15"/>
        <v>3.3772499999999996</v>
      </c>
      <c r="P18" s="175">
        <f t="shared" si="16"/>
        <v>3.2421600000000002</v>
      </c>
      <c r="Q18" s="175">
        <f t="shared" si="17"/>
        <v>3.1174615384615385</v>
      </c>
      <c r="R18" s="175">
        <f t="shared" si="18"/>
        <v>3.0020000000000002</v>
      </c>
      <c r="S18" s="175">
        <f t="shared" si="19"/>
        <v>2.8947857142857143</v>
      </c>
      <c r="T18" s="175">
        <f t="shared" si="20"/>
        <v>2.7949655172413794</v>
      </c>
      <c r="U18" s="175">
        <f t="shared" si="21"/>
        <v>2.7018</v>
      </c>
      <c r="V18" s="177">
        <f t="shared" si="22"/>
        <v>2.6146451612903228</v>
      </c>
      <c r="W18" s="177">
        <f t="shared" si="23"/>
        <v>2.5329375000000001</v>
      </c>
      <c r="X18" s="177">
        <f t="shared" si="24"/>
        <v>2.4561818181818182</v>
      </c>
      <c r="Y18" s="177">
        <f t="shared" si="25"/>
        <v>2.3839411764705885</v>
      </c>
      <c r="Z18" s="177">
        <f t="shared" si="26"/>
        <v>2.3158285714285713</v>
      </c>
      <c r="AA18" s="177">
        <f t="shared" si="27"/>
        <v>2.2515000000000001</v>
      </c>
      <c r="AB18" s="177">
        <f t="shared" si="28"/>
        <v>2.1906486486486485</v>
      </c>
      <c r="AC18" s="177">
        <f t="shared" si="29"/>
        <v>2.133</v>
      </c>
    </row>
    <row r="19" spans="1:29" ht="18.75">
      <c r="A19" s="174">
        <f t="shared" si="30"/>
        <v>39</v>
      </c>
      <c r="B19" s="175">
        <f t="shared" si="2"/>
        <v>7.5624545454545453</v>
      </c>
      <c r="C19" s="175">
        <f t="shared" si="3"/>
        <v>6.9322499999999998</v>
      </c>
      <c r="D19" s="175">
        <f t="shared" si="4"/>
        <v>6.399</v>
      </c>
      <c r="E19" s="175">
        <f t="shared" si="5"/>
        <v>5.941928571428571</v>
      </c>
      <c r="F19" s="175">
        <f t="shared" si="6"/>
        <v>5.5457999999999998</v>
      </c>
      <c r="G19" s="175">
        <f t="shared" si="7"/>
        <v>5.1991874999999999</v>
      </c>
      <c r="H19" s="175">
        <f t="shared" si="8"/>
        <v>4.8933529411764702</v>
      </c>
      <c r="I19" s="175">
        <f t="shared" si="9"/>
        <v>4.6214999999999993</v>
      </c>
      <c r="J19" s="175">
        <f t="shared" si="10"/>
        <v>4.3782631578947369</v>
      </c>
      <c r="K19" s="175">
        <f t="shared" si="11"/>
        <v>4.1593499999999999</v>
      </c>
      <c r="L19" s="175">
        <f t="shared" si="12"/>
        <v>3.9612857142857143</v>
      </c>
      <c r="M19" s="175">
        <f t="shared" si="13"/>
        <v>3.7812272727272727</v>
      </c>
      <c r="N19" s="175">
        <f t="shared" si="14"/>
        <v>3.6168260869565216</v>
      </c>
      <c r="O19" s="175">
        <f t="shared" si="15"/>
        <v>3.4661249999999999</v>
      </c>
      <c r="P19" s="175">
        <f t="shared" si="16"/>
        <v>3.32748</v>
      </c>
      <c r="Q19" s="175">
        <f t="shared" si="17"/>
        <v>3.1995</v>
      </c>
      <c r="R19" s="175">
        <f t="shared" si="18"/>
        <v>3.081</v>
      </c>
      <c r="S19" s="175">
        <f t="shared" si="19"/>
        <v>2.9709642857142855</v>
      </c>
      <c r="T19" s="175">
        <f t="shared" si="20"/>
        <v>2.8685172413793105</v>
      </c>
      <c r="U19" s="175">
        <f t="shared" si="21"/>
        <v>2.7728999999999999</v>
      </c>
      <c r="V19" s="177">
        <f t="shared" si="22"/>
        <v>2.6834516129032258</v>
      </c>
      <c r="W19" s="177">
        <f t="shared" si="23"/>
        <v>2.5995937499999999</v>
      </c>
      <c r="X19" s="177">
        <f t="shared" si="24"/>
        <v>2.5208181818181821</v>
      </c>
      <c r="Y19" s="177">
        <f t="shared" si="25"/>
        <v>2.4466764705882351</v>
      </c>
      <c r="Z19" s="177">
        <f t="shared" si="26"/>
        <v>2.3767714285714288</v>
      </c>
      <c r="AA19" s="177">
        <f t="shared" si="27"/>
        <v>2.3107499999999996</v>
      </c>
      <c r="AB19" s="177">
        <f t="shared" si="28"/>
        <v>2.248297297297297</v>
      </c>
      <c r="AC19" s="177">
        <f t="shared" si="29"/>
        <v>2.1891315789473684</v>
      </c>
    </row>
    <row r="20" spans="1:29" ht="18.75">
      <c r="A20" s="174">
        <f t="shared" si="30"/>
        <v>40</v>
      </c>
      <c r="B20" s="175">
        <f t="shared" si="2"/>
        <v>7.7563636363636359</v>
      </c>
      <c r="C20" s="175">
        <f t="shared" si="3"/>
        <v>7.11</v>
      </c>
      <c r="D20" s="175">
        <f t="shared" si="4"/>
        <v>6.563076923076923</v>
      </c>
      <c r="E20" s="175">
        <f t="shared" si="5"/>
        <v>6.0942857142857143</v>
      </c>
      <c r="F20" s="175">
        <f t="shared" si="6"/>
        <v>5.6879999999999997</v>
      </c>
      <c r="G20" s="175">
        <f t="shared" si="7"/>
        <v>5.3324999999999996</v>
      </c>
      <c r="H20" s="175">
        <f t="shared" si="8"/>
        <v>5.0188235294117645</v>
      </c>
      <c r="I20" s="175">
        <f t="shared" si="9"/>
        <v>4.74</v>
      </c>
      <c r="J20" s="175">
        <f t="shared" si="10"/>
        <v>4.4905263157894737</v>
      </c>
      <c r="K20" s="175">
        <f t="shared" si="11"/>
        <v>4.266</v>
      </c>
      <c r="L20" s="175">
        <f t="shared" si="12"/>
        <v>4.0628571428571423</v>
      </c>
      <c r="M20" s="175">
        <f t="shared" si="13"/>
        <v>3.878181818181818</v>
      </c>
      <c r="N20" s="175">
        <f t="shared" si="14"/>
        <v>3.7095652173913041</v>
      </c>
      <c r="O20" s="175">
        <f t="shared" si="15"/>
        <v>3.5550000000000002</v>
      </c>
      <c r="P20" s="175">
        <f t="shared" si="16"/>
        <v>3.4128000000000003</v>
      </c>
      <c r="Q20" s="175">
        <f t="shared" si="17"/>
        <v>3.2815384615384615</v>
      </c>
      <c r="R20" s="175">
        <f t="shared" si="18"/>
        <v>3.1599999999999997</v>
      </c>
      <c r="S20" s="175">
        <f t="shared" si="19"/>
        <v>3.0471428571428572</v>
      </c>
      <c r="T20" s="175">
        <f t="shared" si="20"/>
        <v>2.9420689655172416</v>
      </c>
      <c r="U20" s="175">
        <f t="shared" si="21"/>
        <v>2.8439999999999999</v>
      </c>
      <c r="V20" s="177">
        <f t="shared" si="22"/>
        <v>2.7522580645161288</v>
      </c>
      <c r="W20" s="177">
        <f t="shared" si="23"/>
        <v>2.6662499999999998</v>
      </c>
      <c r="X20" s="177">
        <f t="shared" si="24"/>
        <v>2.5854545454545454</v>
      </c>
      <c r="Y20" s="177">
        <f t="shared" si="25"/>
        <v>2.5094117647058822</v>
      </c>
      <c r="Z20" s="177">
        <f t="shared" si="26"/>
        <v>2.4377142857142857</v>
      </c>
      <c r="AA20" s="177">
        <f t="shared" si="27"/>
        <v>2.37</v>
      </c>
      <c r="AB20" s="177">
        <f t="shared" si="28"/>
        <v>2.3059459459459459</v>
      </c>
      <c r="AC20" s="177">
        <f t="shared" si="29"/>
        <v>2.2452631578947368</v>
      </c>
    </row>
    <row r="21" spans="1:29" ht="18.75">
      <c r="A21" s="174">
        <f t="shared" si="30"/>
        <v>41</v>
      </c>
      <c r="B21" s="175">
        <f t="shared" si="2"/>
        <v>7.9502727272727265</v>
      </c>
      <c r="C21" s="175">
        <f t="shared" si="3"/>
        <v>7.28775</v>
      </c>
      <c r="D21" s="175">
        <f t="shared" si="4"/>
        <v>6.727153846153846</v>
      </c>
      <c r="E21" s="175">
        <f t="shared" si="5"/>
        <v>6.2466428571428567</v>
      </c>
      <c r="F21" s="175">
        <f t="shared" si="6"/>
        <v>5.8302000000000005</v>
      </c>
      <c r="G21" s="175">
        <f t="shared" si="7"/>
        <v>5.4658125000000002</v>
      </c>
      <c r="H21" s="175">
        <f t="shared" si="8"/>
        <v>5.1442941176470587</v>
      </c>
      <c r="I21" s="175">
        <f t="shared" si="9"/>
        <v>4.8584999999999994</v>
      </c>
      <c r="J21" s="175">
        <f t="shared" si="10"/>
        <v>4.6027894736842105</v>
      </c>
      <c r="K21" s="175">
        <f t="shared" si="11"/>
        <v>4.3726499999999993</v>
      </c>
      <c r="L21" s="175">
        <f t="shared" si="12"/>
        <v>4.1644285714285711</v>
      </c>
      <c r="M21" s="175">
        <f t="shared" si="13"/>
        <v>3.9751363636363632</v>
      </c>
      <c r="N21" s="175">
        <f t="shared" si="14"/>
        <v>3.8023043478260869</v>
      </c>
      <c r="O21" s="175">
        <f t="shared" si="15"/>
        <v>3.643875</v>
      </c>
      <c r="P21" s="175">
        <f t="shared" si="16"/>
        <v>3.4981199999999997</v>
      </c>
      <c r="Q21" s="175">
        <f t="shared" si="17"/>
        <v>3.363576923076923</v>
      </c>
      <c r="R21" s="175">
        <f t="shared" si="18"/>
        <v>3.2390000000000003</v>
      </c>
      <c r="S21" s="175">
        <f t="shared" si="19"/>
        <v>3.1233214285714284</v>
      </c>
      <c r="T21" s="175">
        <f t="shared" si="20"/>
        <v>3.0156206896551723</v>
      </c>
      <c r="U21" s="175">
        <f t="shared" si="21"/>
        <v>2.9151000000000002</v>
      </c>
      <c r="V21" s="177">
        <f t="shared" si="22"/>
        <v>2.8210645161290322</v>
      </c>
      <c r="W21" s="177">
        <f t="shared" si="23"/>
        <v>2.7329062500000001</v>
      </c>
      <c r="X21" s="177">
        <f t="shared" si="24"/>
        <v>2.6500909090909093</v>
      </c>
      <c r="Y21" s="177">
        <f t="shared" si="25"/>
        <v>2.5721470588235293</v>
      </c>
      <c r="Z21" s="177">
        <f t="shared" si="26"/>
        <v>2.4986571428571431</v>
      </c>
      <c r="AA21" s="177">
        <f t="shared" si="27"/>
        <v>2.4292499999999997</v>
      </c>
      <c r="AB21" s="177">
        <f t="shared" si="28"/>
        <v>2.3635945945945944</v>
      </c>
      <c r="AC21" s="177">
        <f t="shared" si="29"/>
        <v>2.3013947368421053</v>
      </c>
    </row>
    <row r="22" spans="1:29" ht="18.75">
      <c r="A22" s="174">
        <f t="shared" si="30"/>
        <v>42</v>
      </c>
      <c r="B22" s="175">
        <f t="shared" si="2"/>
        <v>8.1441818181818189</v>
      </c>
      <c r="C22" s="175">
        <f t="shared" si="3"/>
        <v>7.4655000000000005</v>
      </c>
      <c r="D22" s="175">
        <f t="shared" si="4"/>
        <v>6.891230769230769</v>
      </c>
      <c r="E22" s="175">
        <f t="shared" si="5"/>
        <v>6.399</v>
      </c>
      <c r="F22" s="175">
        <f t="shared" si="6"/>
        <v>5.9723999999999995</v>
      </c>
      <c r="G22" s="253">
        <f t="shared" si="7"/>
        <v>5.5991249999999999</v>
      </c>
      <c r="H22" s="175">
        <f t="shared" si="8"/>
        <v>5.2697647058823529</v>
      </c>
      <c r="I22" s="175">
        <f t="shared" si="9"/>
        <v>4.9770000000000003</v>
      </c>
      <c r="J22" s="175">
        <f t="shared" si="10"/>
        <v>4.7150526315789483</v>
      </c>
      <c r="K22" s="175">
        <f t="shared" si="11"/>
        <v>4.4793000000000003</v>
      </c>
      <c r="L22" s="175">
        <f t="shared" si="12"/>
        <v>4.266</v>
      </c>
      <c r="M22" s="175">
        <f t="shared" si="13"/>
        <v>4.0720909090909094</v>
      </c>
      <c r="N22" s="175">
        <f t="shared" si="14"/>
        <v>3.8950434782608694</v>
      </c>
      <c r="O22" s="175">
        <f t="shared" si="15"/>
        <v>3.7327500000000002</v>
      </c>
      <c r="P22" s="175">
        <f t="shared" si="16"/>
        <v>3.58344</v>
      </c>
      <c r="Q22" s="175">
        <f t="shared" si="17"/>
        <v>3.4456153846153845</v>
      </c>
      <c r="R22" s="175">
        <f t="shared" si="18"/>
        <v>3.3180000000000001</v>
      </c>
      <c r="S22" s="175">
        <f t="shared" si="19"/>
        <v>3.1995</v>
      </c>
      <c r="T22" s="175">
        <f t="shared" si="20"/>
        <v>3.0891724137931034</v>
      </c>
      <c r="U22" s="175">
        <f t="shared" si="21"/>
        <v>2.9861999999999997</v>
      </c>
      <c r="V22" s="177">
        <f t="shared" si="22"/>
        <v>2.8898709677419352</v>
      </c>
      <c r="W22" s="177">
        <f t="shared" si="23"/>
        <v>2.7995625</v>
      </c>
      <c r="X22" s="177">
        <f t="shared" si="24"/>
        <v>2.7147272727272727</v>
      </c>
      <c r="Y22" s="177">
        <f t="shared" si="25"/>
        <v>2.6348823529411765</v>
      </c>
      <c r="Z22" s="177">
        <f t="shared" si="26"/>
        <v>2.5596000000000001</v>
      </c>
      <c r="AA22" s="177">
        <f t="shared" si="27"/>
        <v>2.4885000000000002</v>
      </c>
      <c r="AB22" s="177">
        <f t="shared" si="28"/>
        <v>2.4212432432432434</v>
      </c>
      <c r="AC22" s="177">
        <f t="shared" si="29"/>
        <v>2.3575263157894741</v>
      </c>
    </row>
    <row r="23" spans="1:29" ht="18.75">
      <c r="A23" s="174">
        <f t="shared" si="30"/>
        <v>43</v>
      </c>
      <c r="B23" s="175">
        <f t="shared" si="2"/>
        <v>8.3380909090909086</v>
      </c>
      <c r="C23" s="175">
        <f t="shared" si="3"/>
        <v>7.6432500000000001</v>
      </c>
      <c r="D23" s="175">
        <f t="shared" si="4"/>
        <v>7.0553076923076921</v>
      </c>
      <c r="E23" s="175">
        <f t="shared" si="5"/>
        <v>6.5513571428571433</v>
      </c>
      <c r="F23" s="175">
        <f t="shared" si="6"/>
        <v>6.1146000000000003</v>
      </c>
      <c r="G23" s="175">
        <f t="shared" si="7"/>
        <v>5.7324374999999996</v>
      </c>
      <c r="H23" s="175">
        <f t="shared" si="8"/>
        <v>5.3952352941176471</v>
      </c>
      <c r="I23" s="175">
        <f t="shared" si="9"/>
        <v>5.0954999999999995</v>
      </c>
      <c r="J23" s="175">
        <f t="shared" si="10"/>
        <v>4.8273157894736842</v>
      </c>
      <c r="K23" s="175">
        <f t="shared" si="11"/>
        <v>4.5859499999999995</v>
      </c>
      <c r="L23" s="175">
        <f t="shared" si="12"/>
        <v>4.367571428571428</v>
      </c>
      <c r="M23" s="175">
        <f t="shared" si="13"/>
        <v>4.1690454545454543</v>
      </c>
      <c r="N23" s="175">
        <f t="shared" si="14"/>
        <v>3.9877826086956523</v>
      </c>
      <c r="O23" s="175">
        <f t="shared" si="15"/>
        <v>3.821625</v>
      </c>
      <c r="P23" s="175">
        <f t="shared" si="16"/>
        <v>3.6687599999999998</v>
      </c>
      <c r="Q23" s="175">
        <f t="shared" si="17"/>
        <v>3.527653846153846</v>
      </c>
      <c r="R23" s="175">
        <f t="shared" si="18"/>
        <v>3.3969999999999998</v>
      </c>
      <c r="S23" s="175">
        <f t="shared" si="19"/>
        <v>3.2756785714285717</v>
      </c>
      <c r="T23" s="175">
        <f t="shared" si="20"/>
        <v>3.1627241379310345</v>
      </c>
      <c r="U23" s="175">
        <f t="shared" si="21"/>
        <v>3.0573000000000001</v>
      </c>
      <c r="V23" s="177">
        <f t="shared" si="22"/>
        <v>2.9586774193548391</v>
      </c>
      <c r="W23" s="177">
        <f t="shared" si="23"/>
        <v>2.8662187499999998</v>
      </c>
      <c r="X23" s="177">
        <f t="shared" si="24"/>
        <v>2.7793636363636365</v>
      </c>
      <c r="Y23" s="177">
        <f t="shared" si="25"/>
        <v>2.6976176470588236</v>
      </c>
      <c r="Z23" s="177">
        <f t="shared" si="26"/>
        <v>2.6205428571428575</v>
      </c>
      <c r="AA23" s="177">
        <f t="shared" si="27"/>
        <v>2.5477499999999997</v>
      </c>
      <c r="AB23" s="177">
        <f t="shared" si="28"/>
        <v>2.4788918918918919</v>
      </c>
      <c r="AC23" s="177">
        <f t="shared" si="29"/>
        <v>2.4136578947368421</v>
      </c>
    </row>
    <row r="24" spans="1:29" ht="18.75">
      <c r="A24" s="174">
        <f t="shared" si="30"/>
        <v>44</v>
      </c>
      <c r="B24" s="175">
        <f t="shared" si="2"/>
        <v>8.532</v>
      </c>
      <c r="C24" s="175">
        <f t="shared" si="3"/>
        <v>7.8209999999999997</v>
      </c>
      <c r="D24" s="175">
        <f t="shared" si="4"/>
        <v>7.2193846153846151</v>
      </c>
      <c r="E24" s="175">
        <f t="shared" si="5"/>
        <v>6.7037142857142857</v>
      </c>
      <c r="F24" s="175">
        <f t="shared" si="6"/>
        <v>6.2567999999999993</v>
      </c>
      <c r="G24" s="175">
        <f t="shared" si="7"/>
        <v>5.8657500000000002</v>
      </c>
      <c r="H24" s="175">
        <f t="shared" si="8"/>
        <v>5.5207058823529414</v>
      </c>
      <c r="I24" s="175">
        <f t="shared" si="9"/>
        <v>5.2140000000000004</v>
      </c>
      <c r="J24" s="175">
        <f t="shared" si="10"/>
        <v>4.9395789473684211</v>
      </c>
      <c r="K24" s="175">
        <f t="shared" si="11"/>
        <v>4.6926000000000005</v>
      </c>
      <c r="L24" s="175">
        <f t="shared" si="12"/>
        <v>4.4691428571428577</v>
      </c>
      <c r="M24" s="175">
        <f t="shared" si="13"/>
        <v>4.266</v>
      </c>
      <c r="N24" s="175">
        <f t="shared" si="14"/>
        <v>4.0805217391304351</v>
      </c>
      <c r="O24" s="175">
        <f t="shared" si="15"/>
        <v>3.9104999999999999</v>
      </c>
      <c r="P24" s="175">
        <f t="shared" si="16"/>
        <v>3.7540800000000001</v>
      </c>
      <c r="Q24" s="175">
        <f t="shared" si="17"/>
        <v>3.6096923076923075</v>
      </c>
      <c r="R24" s="175">
        <f t="shared" si="18"/>
        <v>3.476</v>
      </c>
      <c r="S24" s="175">
        <f t="shared" si="19"/>
        <v>3.3518571428571429</v>
      </c>
      <c r="T24" s="175">
        <f t="shared" si="20"/>
        <v>3.2362758620689656</v>
      </c>
      <c r="U24" s="175">
        <f t="shared" si="21"/>
        <v>3.1283999999999996</v>
      </c>
      <c r="V24" s="177">
        <f t="shared" si="22"/>
        <v>3.0274838709677421</v>
      </c>
      <c r="W24" s="177">
        <f t="shared" si="23"/>
        <v>2.9328750000000001</v>
      </c>
      <c r="X24" s="177">
        <f t="shared" si="24"/>
        <v>2.8439999999999999</v>
      </c>
      <c r="Y24" s="177">
        <f t="shared" si="25"/>
        <v>2.7603529411764707</v>
      </c>
      <c r="Z24" s="177">
        <f t="shared" si="26"/>
        <v>2.681485714285714</v>
      </c>
      <c r="AA24" s="177">
        <f t="shared" si="27"/>
        <v>2.6070000000000002</v>
      </c>
      <c r="AB24" s="177">
        <f t="shared" si="28"/>
        <v>2.5365405405405408</v>
      </c>
      <c r="AC24" s="177">
        <f t="shared" si="29"/>
        <v>2.4697894736842105</v>
      </c>
    </row>
    <row r="25" spans="1:29" ht="18.75">
      <c r="A25" s="174">
        <f t="shared" si="30"/>
        <v>45</v>
      </c>
      <c r="B25" s="175">
        <f t="shared" si="2"/>
        <v>8.7259090909090915</v>
      </c>
      <c r="C25" s="175">
        <f t="shared" si="3"/>
        <v>7.9987500000000002</v>
      </c>
      <c r="D25" s="175">
        <f t="shared" si="4"/>
        <v>7.383461538461539</v>
      </c>
      <c r="E25" s="175">
        <f t="shared" si="5"/>
        <v>6.856071428571429</v>
      </c>
      <c r="F25" s="175">
        <f t="shared" si="6"/>
        <v>6.399</v>
      </c>
      <c r="G25" s="175">
        <f t="shared" si="7"/>
        <v>5.9990625</v>
      </c>
      <c r="H25" s="175">
        <f t="shared" si="8"/>
        <v>5.6461764705882356</v>
      </c>
      <c r="I25" s="175">
        <f t="shared" si="9"/>
        <v>5.3324999999999996</v>
      </c>
      <c r="J25" s="175">
        <f t="shared" si="10"/>
        <v>5.0518421052631579</v>
      </c>
      <c r="K25" s="175">
        <f t="shared" si="11"/>
        <v>4.7992499999999998</v>
      </c>
      <c r="L25" s="175">
        <f t="shared" si="12"/>
        <v>4.5707142857142857</v>
      </c>
      <c r="M25" s="175">
        <f t="shared" si="13"/>
        <v>4.3629545454545458</v>
      </c>
      <c r="N25" s="175">
        <f t="shared" si="14"/>
        <v>4.1732608695652171</v>
      </c>
      <c r="O25" s="175">
        <f t="shared" si="15"/>
        <v>3.9993750000000001</v>
      </c>
      <c r="P25" s="175">
        <f t="shared" si="16"/>
        <v>3.8393999999999999</v>
      </c>
      <c r="Q25" s="175">
        <f t="shared" si="17"/>
        <v>3.6917307692307695</v>
      </c>
      <c r="R25" s="175">
        <f t="shared" si="18"/>
        <v>3.5550000000000002</v>
      </c>
      <c r="S25" s="175">
        <f t="shared" si="19"/>
        <v>3.4280357142857145</v>
      </c>
      <c r="T25" s="175">
        <f t="shared" si="20"/>
        <v>3.3098275862068967</v>
      </c>
      <c r="U25" s="175">
        <f t="shared" si="21"/>
        <v>3.1995</v>
      </c>
      <c r="V25" s="177">
        <f t="shared" si="22"/>
        <v>3.0962903225806451</v>
      </c>
      <c r="W25" s="177">
        <f t="shared" si="23"/>
        <v>2.99953125</v>
      </c>
      <c r="X25" s="177">
        <f t="shared" si="24"/>
        <v>2.9086363636363632</v>
      </c>
      <c r="Y25" s="177">
        <f t="shared" si="25"/>
        <v>2.8230882352941178</v>
      </c>
      <c r="Z25" s="177">
        <f t="shared" si="26"/>
        <v>2.7424285714285714</v>
      </c>
      <c r="AA25" s="177">
        <f t="shared" si="27"/>
        <v>2.6662499999999998</v>
      </c>
      <c r="AB25" s="177">
        <f t="shared" si="28"/>
        <v>2.5941891891891893</v>
      </c>
      <c r="AC25" s="177">
        <f t="shared" si="29"/>
        <v>2.525921052631579</v>
      </c>
    </row>
    <row r="26" spans="1:29" ht="18.75">
      <c r="A26" s="174">
        <f t="shared" si="30"/>
        <v>46</v>
      </c>
      <c r="B26" s="175">
        <f t="shared" si="2"/>
        <v>8.9198181818181812</v>
      </c>
      <c r="C26" s="175">
        <f t="shared" si="3"/>
        <v>8.1765000000000008</v>
      </c>
      <c r="D26" s="175">
        <f t="shared" si="4"/>
        <v>7.5475384615384611</v>
      </c>
      <c r="E26" s="251">
        <f t="shared" si="5"/>
        <v>7.0084285714285715</v>
      </c>
      <c r="F26" s="175">
        <f t="shared" si="6"/>
        <v>6.5412000000000008</v>
      </c>
      <c r="G26" s="175">
        <f t="shared" si="7"/>
        <v>6.1323749999999997</v>
      </c>
      <c r="H26" s="175">
        <f t="shared" si="8"/>
        <v>5.7716470588235298</v>
      </c>
      <c r="I26" s="175">
        <f t="shared" si="9"/>
        <v>5.4509999999999996</v>
      </c>
      <c r="J26" s="175">
        <f t="shared" si="10"/>
        <v>5.1641052631578948</v>
      </c>
      <c r="K26" s="175">
        <f t="shared" si="11"/>
        <v>4.9058999999999999</v>
      </c>
      <c r="L26" s="175">
        <f t="shared" si="12"/>
        <v>4.6722857142857146</v>
      </c>
      <c r="M26" s="175">
        <f t="shared" si="13"/>
        <v>4.4599090909090906</v>
      </c>
      <c r="N26" s="175">
        <f t="shared" si="14"/>
        <v>4.266</v>
      </c>
      <c r="O26" s="175">
        <f t="shared" si="15"/>
        <v>4.0882500000000004</v>
      </c>
      <c r="P26" s="175">
        <f t="shared" si="16"/>
        <v>3.9247200000000002</v>
      </c>
      <c r="Q26" s="175">
        <f t="shared" si="17"/>
        <v>3.7737692307692305</v>
      </c>
      <c r="R26" s="175">
        <f t="shared" si="18"/>
        <v>3.6339999999999999</v>
      </c>
      <c r="S26" s="175">
        <f t="shared" si="19"/>
        <v>3.5042142857142857</v>
      </c>
      <c r="T26" s="175">
        <f t="shared" si="20"/>
        <v>3.3833793103448278</v>
      </c>
      <c r="U26" s="175">
        <f t="shared" si="21"/>
        <v>3.2706000000000004</v>
      </c>
      <c r="V26" s="177">
        <f t="shared" si="22"/>
        <v>3.1650967741935485</v>
      </c>
      <c r="W26" s="177">
        <f t="shared" si="23"/>
        <v>3.0661874999999998</v>
      </c>
      <c r="X26" s="177">
        <f t="shared" si="24"/>
        <v>2.9732727272727275</v>
      </c>
      <c r="Y26" s="177">
        <f t="shared" si="25"/>
        <v>2.8858235294117649</v>
      </c>
      <c r="Z26" s="177">
        <f t="shared" si="26"/>
        <v>2.8033714285714284</v>
      </c>
      <c r="AA26" s="177">
        <f t="shared" si="27"/>
        <v>2.7254999999999998</v>
      </c>
      <c r="AB26" s="177">
        <f t="shared" si="28"/>
        <v>2.6518378378378378</v>
      </c>
      <c r="AC26" s="177">
        <f t="shared" si="29"/>
        <v>2.5820526315789474</v>
      </c>
    </row>
    <row r="27" spans="1:29" ht="18.75">
      <c r="A27" s="174">
        <f t="shared" si="30"/>
        <v>47</v>
      </c>
      <c r="B27" s="175">
        <f t="shared" si="2"/>
        <v>9.1137272727272727</v>
      </c>
      <c r="C27" s="175">
        <f t="shared" si="3"/>
        <v>8.3542500000000004</v>
      </c>
      <c r="D27" s="175">
        <f t="shared" si="4"/>
        <v>7.711615384615385</v>
      </c>
      <c r="E27" s="175">
        <f t="shared" si="5"/>
        <v>7.1607857142857148</v>
      </c>
      <c r="F27" s="175">
        <f t="shared" si="6"/>
        <v>6.6833999999999998</v>
      </c>
      <c r="G27" s="175">
        <f t="shared" si="7"/>
        <v>6.2656875000000003</v>
      </c>
      <c r="H27" s="175">
        <f t="shared" si="8"/>
        <v>5.8971176470588231</v>
      </c>
      <c r="I27" s="175">
        <f t="shared" si="9"/>
        <v>5.5695000000000006</v>
      </c>
      <c r="J27" s="175">
        <f t="shared" si="10"/>
        <v>5.2763684210526316</v>
      </c>
      <c r="K27" s="175">
        <f t="shared" si="11"/>
        <v>5.0125500000000001</v>
      </c>
      <c r="L27" s="175">
        <f t="shared" si="12"/>
        <v>4.7738571428571426</v>
      </c>
      <c r="M27" s="175">
        <f t="shared" si="13"/>
        <v>4.5568636363636363</v>
      </c>
      <c r="N27" s="175">
        <f t="shared" si="14"/>
        <v>4.3587391304347829</v>
      </c>
      <c r="O27" s="175">
        <f t="shared" si="15"/>
        <v>4.1771250000000002</v>
      </c>
      <c r="P27" s="175">
        <f t="shared" si="16"/>
        <v>4.01004</v>
      </c>
      <c r="Q27" s="175">
        <f t="shared" si="17"/>
        <v>3.8558076923076925</v>
      </c>
      <c r="R27" s="175">
        <f t="shared" si="18"/>
        <v>3.7130000000000001</v>
      </c>
      <c r="S27" s="175">
        <f t="shared" si="19"/>
        <v>3.5803928571428574</v>
      </c>
      <c r="T27" s="175">
        <f t="shared" si="20"/>
        <v>3.4569310344827584</v>
      </c>
      <c r="U27" s="175">
        <f t="shared" si="21"/>
        <v>3.3416999999999999</v>
      </c>
      <c r="V27" s="177">
        <f t="shared" si="22"/>
        <v>3.2339032258064515</v>
      </c>
      <c r="W27" s="177">
        <f t="shared" si="23"/>
        <v>3.1328437500000001</v>
      </c>
      <c r="X27" s="177">
        <f t="shared" si="24"/>
        <v>3.0379090909090909</v>
      </c>
      <c r="Y27" s="177">
        <f t="shared" si="25"/>
        <v>2.9485588235294116</v>
      </c>
      <c r="Z27" s="177">
        <f t="shared" si="26"/>
        <v>2.8643142857142854</v>
      </c>
      <c r="AA27" s="177">
        <f t="shared" si="27"/>
        <v>2.7847500000000003</v>
      </c>
      <c r="AB27" s="177">
        <f t="shared" si="28"/>
        <v>2.7094864864864863</v>
      </c>
      <c r="AC27" s="177">
        <f t="shared" si="29"/>
        <v>2.6381842105263158</v>
      </c>
    </row>
    <row r="28" spans="1:29" ht="18.75">
      <c r="A28" s="174">
        <f t="shared" si="30"/>
        <v>48</v>
      </c>
      <c r="B28" s="175">
        <f t="shared" si="2"/>
        <v>9.3076363636363624</v>
      </c>
      <c r="C28" s="175">
        <f t="shared" si="3"/>
        <v>8.532</v>
      </c>
      <c r="D28" s="175">
        <f t="shared" si="4"/>
        <v>7.875692307692308</v>
      </c>
      <c r="E28" s="175">
        <f t="shared" si="5"/>
        <v>7.3131428571428572</v>
      </c>
      <c r="F28" s="175">
        <f t="shared" si="6"/>
        <v>6.8256000000000006</v>
      </c>
      <c r="G28" s="175">
        <f t="shared" si="7"/>
        <v>6.399</v>
      </c>
      <c r="H28" s="175">
        <f t="shared" si="8"/>
        <v>6.0225882352941182</v>
      </c>
      <c r="I28" s="175">
        <f t="shared" si="9"/>
        <v>5.6879999999999997</v>
      </c>
      <c r="J28" s="175">
        <f t="shared" si="10"/>
        <v>5.3886315789473684</v>
      </c>
      <c r="K28" s="175">
        <f t="shared" si="11"/>
        <v>5.1192000000000002</v>
      </c>
      <c r="L28" s="175">
        <f t="shared" si="12"/>
        <v>4.8754285714285714</v>
      </c>
      <c r="M28" s="175">
        <f t="shared" si="13"/>
        <v>4.6538181818181812</v>
      </c>
      <c r="N28" s="175">
        <f t="shared" si="14"/>
        <v>4.4514782608695649</v>
      </c>
      <c r="O28" s="175">
        <f t="shared" si="15"/>
        <v>4.266</v>
      </c>
      <c r="P28" s="175">
        <f t="shared" si="16"/>
        <v>4.0953599999999994</v>
      </c>
      <c r="Q28" s="175">
        <f t="shared" si="17"/>
        <v>3.937846153846154</v>
      </c>
      <c r="R28" s="175">
        <f t="shared" si="18"/>
        <v>3.7919999999999998</v>
      </c>
      <c r="S28" s="175">
        <f t="shared" si="19"/>
        <v>3.6565714285714286</v>
      </c>
      <c r="T28" s="175">
        <f t="shared" si="20"/>
        <v>3.5304827586206895</v>
      </c>
      <c r="U28" s="175">
        <f t="shared" si="21"/>
        <v>3.4128000000000003</v>
      </c>
      <c r="V28" s="177">
        <f t="shared" si="22"/>
        <v>3.3027096774193549</v>
      </c>
      <c r="W28" s="177">
        <f t="shared" si="23"/>
        <v>3.1995</v>
      </c>
      <c r="X28" s="177">
        <f t="shared" si="24"/>
        <v>3.1025454545454547</v>
      </c>
      <c r="Y28" s="177">
        <f t="shared" si="25"/>
        <v>3.0112941176470591</v>
      </c>
      <c r="Z28" s="177">
        <f t="shared" si="26"/>
        <v>2.9252571428571428</v>
      </c>
      <c r="AA28" s="177">
        <f t="shared" si="27"/>
        <v>2.8439999999999999</v>
      </c>
      <c r="AB28" s="177">
        <f t="shared" si="28"/>
        <v>2.7671351351351352</v>
      </c>
      <c r="AC28" s="177">
        <f t="shared" si="29"/>
        <v>2.6943157894736842</v>
      </c>
    </row>
    <row r="29" spans="1:29" ht="18.75">
      <c r="A29" s="174">
        <f t="shared" si="30"/>
        <v>49</v>
      </c>
      <c r="B29" s="175">
        <f t="shared" si="2"/>
        <v>9.5015454545454539</v>
      </c>
      <c r="C29" s="175">
        <f t="shared" si="3"/>
        <v>8.7097499999999997</v>
      </c>
      <c r="D29" s="175">
        <f t="shared" si="4"/>
        <v>8.039769230769231</v>
      </c>
      <c r="E29" s="175">
        <f t="shared" si="5"/>
        <v>7.4655000000000005</v>
      </c>
      <c r="F29" s="175">
        <f t="shared" si="6"/>
        <v>6.9677999999999995</v>
      </c>
      <c r="G29" s="175">
        <f t="shared" si="7"/>
        <v>6.5323124999999997</v>
      </c>
      <c r="H29" s="175">
        <f t="shared" si="8"/>
        <v>6.1480588235294116</v>
      </c>
      <c r="I29" s="175">
        <f t="shared" si="9"/>
        <v>5.8065000000000007</v>
      </c>
      <c r="J29" s="175">
        <f t="shared" si="10"/>
        <v>5.5008947368421053</v>
      </c>
      <c r="K29" s="175">
        <f t="shared" si="11"/>
        <v>5.2258500000000003</v>
      </c>
      <c r="L29" s="175">
        <f t="shared" si="12"/>
        <v>4.9770000000000003</v>
      </c>
      <c r="M29" s="175">
        <f t="shared" si="13"/>
        <v>4.7507727272727269</v>
      </c>
      <c r="N29" s="175">
        <f t="shared" si="14"/>
        <v>4.5442173913043478</v>
      </c>
      <c r="O29" s="175">
        <f t="shared" si="15"/>
        <v>4.3548749999999998</v>
      </c>
      <c r="P29" s="175">
        <f t="shared" si="16"/>
        <v>4.1806799999999997</v>
      </c>
      <c r="Q29" s="175">
        <f t="shared" si="17"/>
        <v>4.0198846153846155</v>
      </c>
      <c r="R29" s="175">
        <f t="shared" si="18"/>
        <v>3.871</v>
      </c>
      <c r="S29" s="175">
        <f t="shared" si="19"/>
        <v>3.7327500000000002</v>
      </c>
      <c r="T29" s="175">
        <f t="shared" si="20"/>
        <v>3.6040344827586206</v>
      </c>
      <c r="U29" s="175">
        <f t="shared" si="21"/>
        <v>3.4838999999999998</v>
      </c>
      <c r="V29" s="177">
        <f t="shared" si="22"/>
        <v>3.3715161290322579</v>
      </c>
      <c r="W29" s="177">
        <f t="shared" si="23"/>
        <v>3.2661562499999999</v>
      </c>
      <c r="X29" s="177">
        <f t="shared" si="24"/>
        <v>3.1671818181818181</v>
      </c>
      <c r="Y29" s="177">
        <f t="shared" si="25"/>
        <v>3.0740294117647058</v>
      </c>
      <c r="Z29" s="177">
        <f t="shared" si="26"/>
        <v>2.9861999999999997</v>
      </c>
      <c r="AA29" s="177">
        <f t="shared" si="27"/>
        <v>2.9032500000000003</v>
      </c>
      <c r="AB29" s="177">
        <f t="shared" si="28"/>
        <v>2.8247837837837837</v>
      </c>
      <c r="AC29" s="177">
        <f t="shared" si="29"/>
        <v>2.7504473684210526</v>
      </c>
    </row>
    <row r="30" spans="1:29" ht="18.75">
      <c r="A30" s="174">
        <f t="shared" si="30"/>
        <v>50</v>
      </c>
      <c r="B30" s="175">
        <f t="shared" si="2"/>
        <v>9.6954545454545471</v>
      </c>
      <c r="C30" s="175">
        <f t="shared" si="3"/>
        <v>8.8875000000000011</v>
      </c>
      <c r="D30" s="175">
        <f t="shared" si="4"/>
        <v>8.203846153846154</v>
      </c>
      <c r="E30" s="250">
        <f t="shared" si="5"/>
        <v>7.6178571428571429</v>
      </c>
      <c r="F30" s="175">
        <f t="shared" si="6"/>
        <v>7.11</v>
      </c>
      <c r="G30" s="175">
        <f t="shared" si="7"/>
        <v>6.6656250000000004</v>
      </c>
      <c r="H30" s="175">
        <f t="shared" si="8"/>
        <v>6.2735294117647067</v>
      </c>
      <c r="I30" s="175">
        <f t="shared" si="9"/>
        <v>5.9249999999999998</v>
      </c>
      <c r="J30" s="175">
        <f t="shared" si="10"/>
        <v>5.6131578947368421</v>
      </c>
      <c r="K30" s="175">
        <f t="shared" si="11"/>
        <v>5.3324999999999996</v>
      </c>
      <c r="L30" s="175">
        <f t="shared" si="12"/>
        <v>5.0785714285714283</v>
      </c>
      <c r="M30" s="175">
        <f t="shared" si="13"/>
        <v>4.8477272727272736</v>
      </c>
      <c r="N30" s="175">
        <f t="shared" si="14"/>
        <v>4.6369565217391306</v>
      </c>
      <c r="O30" s="175">
        <f t="shared" si="15"/>
        <v>4.4437500000000005</v>
      </c>
      <c r="P30" s="175">
        <f t="shared" si="16"/>
        <v>4.266</v>
      </c>
      <c r="Q30" s="175">
        <f t="shared" si="17"/>
        <v>4.101923076923077</v>
      </c>
      <c r="R30" s="175">
        <f t="shared" si="18"/>
        <v>3.95</v>
      </c>
      <c r="S30" s="175">
        <f t="shared" si="19"/>
        <v>3.8089285714285714</v>
      </c>
      <c r="T30" s="175">
        <f t="shared" si="20"/>
        <v>3.6775862068965517</v>
      </c>
      <c r="U30" s="175">
        <f t="shared" si="21"/>
        <v>3.5550000000000002</v>
      </c>
      <c r="V30" s="177">
        <f t="shared" si="22"/>
        <v>3.4403225806451609</v>
      </c>
      <c r="W30" s="177">
        <f t="shared" si="23"/>
        <v>3.3328125000000002</v>
      </c>
      <c r="X30" s="177">
        <f t="shared" si="24"/>
        <v>3.2318181818181819</v>
      </c>
      <c r="Y30" s="177">
        <f t="shared" si="25"/>
        <v>3.1367647058823533</v>
      </c>
      <c r="Z30" s="177">
        <f t="shared" si="26"/>
        <v>3.0471428571428572</v>
      </c>
      <c r="AA30" s="177">
        <f t="shared" si="27"/>
        <v>2.9624999999999999</v>
      </c>
      <c r="AB30" s="177">
        <f t="shared" si="28"/>
        <v>2.8824324324324322</v>
      </c>
      <c r="AC30" s="177">
        <f t="shared" si="29"/>
        <v>2.8065789473684211</v>
      </c>
    </row>
    <row r="31" spans="1:29" ht="18.75">
      <c r="A31" s="174">
        <f t="shared" si="30"/>
        <v>51</v>
      </c>
      <c r="B31" s="175">
        <f t="shared" si="2"/>
        <v>9.8893636363636368</v>
      </c>
      <c r="C31" s="175">
        <f t="shared" si="3"/>
        <v>9.0652500000000007</v>
      </c>
      <c r="D31" s="175">
        <f t="shared" si="4"/>
        <v>8.367923076923077</v>
      </c>
      <c r="E31" s="175">
        <f t="shared" si="5"/>
        <v>7.7702142857142853</v>
      </c>
      <c r="F31" s="175">
        <f t="shared" si="6"/>
        <v>7.2522000000000002</v>
      </c>
      <c r="G31" s="175">
        <f t="shared" si="7"/>
        <v>6.7989375000000001</v>
      </c>
      <c r="H31" s="175">
        <f t="shared" si="8"/>
        <v>6.399</v>
      </c>
      <c r="I31" s="175">
        <f t="shared" si="9"/>
        <v>6.0435000000000008</v>
      </c>
      <c r="J31" s="175">
        <f t="shared" si="10"/>
        <v>5.725421052631579</v>
      </c>
      <c r="K31" s="175">
        <f t="shared" si="11"/>
        <v>5.4391499999999997</v>
      </c>
      <c r="L31" s="175">
        <f t="shared" si="12"/>
        <v>5.1801428571428572</v>
      </c>
      <c r="M31" s="175">
        <f t="shared" si="13"/>
        <v>4.9446818181818184</v>
      </c>
      <c r="N31" s="175">
        <f t="shared" si="14"/>
        <v>4.7296956521739135</v>
      </c>
      <c r="O31" s="175">
        <f t="shared" si="15"/>
        <v>4.5326250000000003</v>
      </c>
      <c r="P31" s="175">
        <f t="shared" si="16"/>
        <v>4.3513200000000003</v>
      </c>
      <c r="Q31" s="175">
        <f t="shared" si="17"/>
        <v>4.1839615384615385</v>
      </c>
      <c r="R31" s="175">
        <f t="shared" si="18"/>
        <v>4.0289999999999999</v>
      </c>
      <c r="S31" s="175">
        <f t="shared" si="19"/>
        <v>3.8851071428571426</v>
      </c>
      <c r="T31" s="175">
        <f t="shared" si="20"/>
        <v>3.7511379310344828</v>
      </c>
      <c r="U31" s="175">
        <f t="shared" si="21"/>
        <v>3.6261000000000001</v>
      </c>
      <c r="V31" s="177">
        <f t="shared" si="22"/>
        <v>3.5091290322580648</v>
      </c>
      <c r="W31" s="177">
        <f t="shared" si="23"/>
        <v>3.39946875</v>
      </c>
      <c r="X31" s="177">
        <f t="shared" si="24"/>
        <v>3.2964545454545453</v>
      </c>
      <c r="Y31" s="177">
        <f t="shared" si="25"/>
        <v>3.1995</v>
      </c>
      <c r="Z31" s="177">
        <f t="shared" si="26"/>
        <v>3.1080857142857141</v>
      </c>
      <c r="AA31" s="177">
        <f t="shared" si="27"/>
        <v>3.0217500000000004</v>
      </c>
      <c r="AB31" s="177">
        <f t="shared" si="28"/>
        <v>2.9400810810810807</v>
      </c>
      <c r="AC31" s="177">
        <f t="shared" si="29"/>
        <v>2.8627105263157895</v>
      </c>
    </row>
    <row r="32" spans="1:29" ht="18.75">
      <c r="A32" s="174">
        <f t="shared" si="30"/>
        <v>52</v>
      </c>
      <c r="B32" s="175">
        <f t="shared" si="2"/>
        <v>10.083272727272728</v>
      </c>
      <c r="C32" s="175">
        <f t="shared" si="3"/>
        <v>9.2429999999999986</v>
      </c>
      <c r="D32" s="175">
        <f>(A32/$D$3)*2.133</f>
        <v>8.532</v>
      </c>
      <c r="E32" s="252">
        <f t="shared" si="5"/>
        <v>7.9225714285714286</v>
      </c>
      <c r="F32" s="175">
        <f t="shared" si="6"/>
        <v>7.3944000000000001</v>
      </c>
      <c r="G32" s="175">
        <f t="shared" si="7"/>
        <v>6.9322499999999998</v>
      </c>
      <c r="H32" s="175">
        <f t="shared" si="8"/>
        <v>6.5244705882352934</v>
      </c>
      <c r="I32" s="175">
        <f t="shared" si="9"/>
        <v>6.1619999999999999</v>
      </c>
      <c r="J32" s="175">
        <f t="shared" si="10"/>
        <v>5.8376842105263158</v>
      </c>
      <c r="K32" s="175">
        <f t="shared" si="11"/>
        <v>5.5457999999999998</v>
      </c>
      <c r="L32" s="175">
        <f t="shared" si="12"/>
        <v>5.281714285714286</v>
      </c>
      <c r="M32" s="175">
        <f t="shared" si="13"/>
        <v>5.0416363636363641</v>
      </c>
      <c r="N32" s="175">
        <f t="shared" si="14"/>
        <v>4.8224347826086955</v>
      </c>
      <c r="O32" s="175">
        <f t="shared" si="15"/>
        <v>4.6214999999999993</v>
      </c>
      <c r="P32" s="175">
        <f t="shared" si="16"/>
        <v>4.4366400000000006</v>
      </c>
      <c r="Q32" s="175">
        <f t="shared" si="17"/>
        <v>4.266</v>
      </c>
      <c r="R32" s="175">
        <f t="shared" si="18"/>
        <v>4.1079999999999997</v>
      </c>
      <c r="S32" s="175">
        <f t="shared" si="19"/>
        <v>3.9612857142857143</v>
      </c>
      <c r="T32" s="175">
        <f t="shared" si="20"/>
        <v>3.8246896551724139</v>
      </c>
      <c r="U32" s="175">
        <f t="shared" si="21"/>
        <v>3.6972</v>
      </c>
      <c r="V32" s="177">
        <f t="shared" si="22"/>
        <v>3.5779354838709678</v>
      </c>
      <c r="W32" s="177">
        <f t="shared" si="23"/>
        <v>3.4661249999999999</v>
      </c>
      <c r="X32" s="177">
        <f t="shared" si="24"/>
        <v>3.3610909090909091</v>
      </c>
      <c r="Y32" s="177">
        <f t="shared" si="25"/>
        <v>3.2622352941176467</v>
      </c>
      <c r="Z32" s="177">
        <f t="shared" si="26"/>
        <v>3.1690285714285715</v>
      </c>
      <c r="AA32" s="177">
        <f t="shared" si="27"/>
        <v>3.081</v>
      </c>
      <c r="AB32" s="177">
        <f t="shared" si="28"/>
        <v>2.9977297297297301</v>
      </c>
      <c r="AC32" s="177">
        <f t="shared" si="29"/>
        <v>2.9188421052631579</v>
      </c>
    </row>
    <row r="33" spans="1:29" ht="18.75">
      <c r="A33" s="174">
        <f t="shared" si="30"/>
        <v>53</v>
      </c>
      <c r="B33" s="175">
        <f t="shared" si="2"/>
        <v>10.277181818181818</v>
      </c>
      <c r="C33" s="175">
        <f t="shared" si="3"/>
        <v>9.42075</v>
      </c>
      <c r="D33" s="175">
        <f>(A33/$D$3)*2.133</f>
        <v>8.696076923076923</v>
      </c>
      <c r="E33" s="175">
        <f t="shared" si="5"/>
        <v>8.0749285714285719</v>
      </c>
      <c r="F33" s="175">
        <f t="shared" si="6"/>
        <v>7.5366</v>
      </c>
      <c r="G33" s="175">
        <f t="shared" si="7"/>
        <v>7.0655625000000004</v>
      </c>
      <c r="H33" s="175">
        <f t="shared" si="8"/>
        <v>6.6499411764705885</v>
      </c>
      <c r="I33" s="175">
        <f t="shared" si="9"/>
        <v>6.2805000000000009</v>
      </c>
      <c r="J33" s="175">
        <f t="shared" si="10"/>
        <v>5.9499473684210518</v>
      </c>
      <c r="K33" s="175">
        <f t="shared" si="11"/>
        <v>5.65245</v>
      </c>
      <c r="L33" s="175">
        <f t="shared" si="12"/>
        <v>5.383285714285714</v>
      </c>
      <c r="M33" s="175">
        <f t="shared" si="13"/>
        <v>5.138590909090909</v>
      </c>
      <c r="N33" s="175">
        <f t="shared" si="14"/>
        <v>4.9151739130434784</v>
      </c>
      <c r="O33" s="175">
        <f t="shared" si="15"/>
        <v>4.710375</v>
      </c>
      <c r="P33" s="175">
        <f t="shared" si="16"/>
        <v>4.52196</v>
      </c>
      <c r="Q33" s="175">
        <f t="shared" si="17"/>
        <v>4.3480384615384615</v>
      </c>
      <c r="R33" s="175">
        <f t="shared" si="18"/>
        <v>4.1870000000000003</v>
      </c>
      <c r="S33" s="175">
        <f t="shared" si="19"/>
        <v>4.0374642857142859</v>
      </c>
      <c r="T33" s="175">
        <f t="shared" si="20"/>
        <v>3.898241379310345</v>
      </c>
      <c r="U33" s="175">
        <f t="shared" si="21"/>
        <v>3.7683</v>
      </c>
      <c r="V33" s="177">
        <f t="shared" si="22"/>
        <v>3.6467419354838713</v>
      </c>
      <c r="W33" s="177">
        <f t="shared" si="23"/>
        <v>3.5327812500000002</v>
      </c>
      <c r="X33" s="177">
        <f t="shared" si="24"/>
        <v>3.4257272727272725</v>
      </c>
      <c r="Y33" s="177">
        <f t="shared" si="25"/>
        <v>3.3249705882352942</v>
      </c>
      <c r="Z33" s="177">
        <f t="shared" si="26"/>
        <v>3.2299714285714285</v>
      </c>
      <c r="AA33" s="177">
        <f t="shared" si="27"/>
        <v>3.1402500000000004</v>
      </c>
      <c r="AB33" s="177">
        <f t="shared" si="28"/>
        <v>3.0553783783783786</v>
      </c>
      <c r="AC33" s="177">
        <f t="shared" si="29"/>
        <v>2.9749736842105259</v>
      </c>
    </row>
    <row r="34" spans="1:29" ht="18.75">
      <c r="A34" s="174">
        <f t="shared" si="30"/>
        <v>54</v>
      </c>
      <c r="B34" s="175">
        <f t="shared" si="2"/>
        <v>10.471090909090909</v>
      </c>
      <c r="C34" s="175">
        <f t="shared" si="3"/>
        <v>9.5984999999999996</v>
      </c>
      <c r="D34" s="175">
        <f>(A34/$D$3)*2.133</f>
        <v>8.860153846153846</v>
      </c>
      <c r="E34" s="175">
        <f t="shared" si="5"/>
        <v>8.2272857142857152</v>
      </c>
      <c r="F34" s="175">
        <f t="shared" si="6"/>
        <v>7.6787999999999998</v>
      </c>
      <c r="G34" s="175">
        <f t="shared" si="7"/>
        <v>7.1988750000000001</v>
      </c>
      <c r="H34" s="175">
        <f t="shared" si="8"/>
        <v>6.7754117647058818</v>
      </c>
      <c r="I34" s="175">
        <f t="shared" si="9"/>
        <v>6.399</v>
      </c>
      <c r="J34" s="175">
        <f t="shared" si="10"/>
        <v>6.0622105263157895</v>
      </c>
      <c r="K34" s="175">
        <f t="shared" si="11"/>
        <v>5.7591000000000001</v>
      </c>
      <c r="L34" s="175">
        <f t="shared" si="12"/>
        <v>5.4848571428571429</v>
      </c>
      <c r="M34" s="175">
        <f t="shared" si="13"/>
        <v>5.2355454545454547</v>
      </c>
      <c r="N34" s="175">
        <f t="shared" si="14"/>
        <v>5.0079130434782613</v>
      </c>
      <c r="O34" s="175">
        <f t="shared" si="15"/>
        <v>4.7992499999999998</v>
      </c>
      <c r="P34" s="175">
        <f t="shared" si="16"/>
        <v>4.6072800000000003</v>
      </c>
      <c r="Q34" s="175">
        <f t="shared" si="17"/>
        <v>4.430076923076923</v>
      </c>
      <c r="R34" s="175">
        <f t="shared" si="18"/>
        <v>4.266</v>
      </c>
      <c r="S34" s="175">
        <f t="shared" si="19"/>
        <v>4.1136428571428576</v>
      </c>
      <c r="T34" s="175">
        <f t="shared" si="20"/>
        <v>3.9717931034482756</v>
      </c>
      <c r="U34" s="175">
        <f t="shared" si="21"/>
        <v>3.8393999999999999</v>
      </c>
      <c r="V34" s="177">
        <f t="shared" si="22"/>
        <v>3.7155483870967743</v>
      </c>
      <c r="W34" s="177">
        <f t="shared" si="23"/>
        <v>3.5994375000000001</v>
      </c>
      <c r="X34" s="177">
        <f t="shared" si="24"/>
        <v>3.4903636363636368</v>
      </c>
      <c r="Y34" s="177">
        <f t="shared" si="25"/>
        <v>3.3877058823529409</v>
      </c>
      <c r="Z34" s="177">
        <f t="shared" si="26"/>
        <v>3.2909142857142859</v>
      </c>
      <c r="AA34" s="177">
        <f t="shared" si="27"/>
        <v>3.1995</v>
      </c>
      <c r="AB34" s="177">
        <f t="shared" si="28"/>
        <v>3.113027027027027</v>
      </c>
      <c r="AC34" s="177">
        <f t="shared" si="29"/>
        <v>3.0311052631578947</v>
      </c>
    </row>
    <row r="35" spans="1:29" ht="18.75">
      <c r="A35" s="174">
        <f>A34+1</f>
        <v>55</v>
      </c>
      <c r="B35" s="175">
        <f t="shared" si="2"/>
        <v>10.664999999999999</v>
      </c>
      <c r="C35" s="175">
        <f t="shared" si="3"/>
        <v>9.7762499999999992</v>
      </c>
      <c r="D35" s="175">
        <f>(A35/$D$3)*2.133</f>
        <v>9.0242307692307691</v>
      </c>
      <c r="E35" s="175">
        <f t="shared" si="5"/>
        <v>8.3796428571428567</v>
      </c>
      <c r="F35" s="175">
        <f t="shared" si="6"/>
        <v>7.8209999999999997</v>
      </c>
      <c r="G35" s="175">
        <f t="shared" si="7"/>
        <v>7.3321874999999999</v>
      </c>
      <c r="H35" s="175">
        <f t="shared" si="8"/>
        <v>6.9008823529411769</v>
      </c>
      <c r="I35" s="175">
        <f t="shared" si="9"/>
        <v>6.5174999999999992</v>
      </c>
      <c r="J35" s="175">
        <f t="shared" si="10"/>
        <v>6.1744736842105263</v>
      </c>
      <c r="K35" s="175">
        <f t="shared" si="11"/>
        <v>5.8657500000000002</v>
      </c>
      <c r="L35" s="175">
        <f t="shared" si="12"/>
        <v>5.5864285714285717</v>
      </c>
      <c r="M35" s="175">
        <f t="shared" si="13"/>
        <v>5.3324999999999996</v>
      </c>
      <c r="N35" s="175">
        <f t="shared" si="14"/>
        <v>5.1006521739130433</v>
      </c>
      <c r="O35" s="175">
        <f t="shared" si="15"/>
        <v>4.8881249999999996</v>
      </c>
      <c r="P35" s="175">
        <f t="shared" si="16"/>
        <v>4.6926000000000005</v>
      </c>
      <c r="Q35" s="175">
        <f t="shared" si="17"/>
        <v>4.5121153846153845</v>
      </c>
      <c r="R35" s="175">
        <f t="shared" si="18"/>
        <v>4.3450000000000006</v>
      </c>
      <c r="S35" s="175">
        <f t="shared" si="19"/>
        <v>4.1898214285714284</v>
      </c>
      <c r="T35" s="175">
        <f t="shared" si="20"/>
        <v>4.0453448275862067</v>
      </c>
      <c r="U35" s="175">
        <f t="shared" si="21"/>
        <v>3.9104999999999999</v>
      </c>
      <c r="V35" s="177">
        <f t="shared" si="22"/>
        <v>3.7843548387096773</v>
      </c>
      <c r="W35" s="177">
        <f t="shared" si="23"/>
        <v>3.6660937499999999</v>
      </c>
      <c r="X35" s="177">
        <f t="shared" si="24"/>
        <v>3.5550000000000002</v>
      </c>
      <c r="Y35" s="177">
        <f t="shared" si="25"/>
        <v>3.4504411764705885</v>
      </c>
      <c r="Z35" s="177">
        <f t="shared" si="26"/>
        <v>3.3518571428571429</v>
      </c>
      <c r="AA35" s="177">
        <f t="shared" si="27"/>
        <v>3.2587499999999996</v>
      </c>
      <c r="AB35" s="177">
        <f t="shared" si="28"/>
        <v>3.1706756756756755</v>
      </c>
      <c r="AC35" s="177">
        <f t="shared" si="29"/>
        <v>3.0872368421052632</v>
      </c>
    </row>
    <row r="36" spans="1:29" ht="18.75">
      <c r="A36" s="174">
        <f>A35+1</f>
        <v>56</v>
      </c>
      <c r="B36" s="175">
        <f t="shared" si="2"/>
        <v>10.858909090909091</v>
      </c>
      <c r="C36" s="175">
        <f t="shared" si="3"/>
        <v>9.9540000000000006</v>
      </c>
      <c r="D36" s="175">
        <f>(A36/$D$3)*2.133</f>
        <v>9.1883076923076921</v>
      </c>
      <c r="E36" s="175">
        <f t="shared" si="5"/>
        <v>8.532</v>
      </c>
      <c r="F36" s="175">
        <f t="shared" si="6"/>
        <v>7.9632000000000005</v>
      </c>
      <c r="G36" s="175">
        <f t="shared" si="7"/>
        <v>7.4655000000000005</v>
      </c>
      <c r="H36" s="175">
        <f t="shared" si="8"/>
        <v>7.0263529411764702</v>
      </c>
      <c r="I36" s="175">
        <f t="shared" si="9"/>
        <v>6.6360000000000001</v>
      </c>
      <c r="J36" s="175">
        <f t="shared" si="10"/>
        <v>6.2867368421052632</v>
      </c>
      <c r="K36" s="175">
        <f t="shared" si="11"/>
        <v>5.9723999999999995</v>
      </c>
      <c r="L36" s="175">
        <f t="shared" si="12"/>
        <v>5.6879999999999997</v>
      </c>
      <c r="M36" s="175">
        <f t="shared" si="13"/>
        <v>5.4294545454545453</v>
      </c>
      <c r="N36" s="175">
        <f t="shared" si="14"/>
        <v>5.1933913043478261</v>
      </c>
      <c r="O36" s="175">
        <f t="shared" si="15"/>
        <v>4.9770000000000003</v>
      </c>
      <c r="P36" s="175">
        <f t="shared" si="16"/>
        <v>4.7779200000000008</v>
      </c>
      <c r="Q36" s="175">
        <f t="shared" si="17"/>
        <v>4.594153846153846</v>
      </c>
      <c r="R36" s="175">
        <f t="shared" si="18"/>
        <v>4.4239999999999995</v>
      </c>
      <c r="S36" s="175">
        <f t="shared" si="19"/>
        <v>4.266</v>
      </c>
      <c r="T36" s="175">
        <f t="shared" si="20"/>
        <v>4.1188965517241378</v>
      </c>
      <c r="U36" s="175">
        <f t="shared" si="21"/>
        <v>3.9816000000000003</v>
      </c>
      <c r="V36" s="177">
        <f t="shared" si="22"/>
        <v>3.8531612903225807</v>
      </c>
      <c r="W36" s="177">
        <f t="shared" si="23"/>
        <v>3.7327500000000002</v>
      </c>
      <c r="X36" s="177">
        <f t="shared" si="24"/>
        <v>3.6196363636363635</v>
      </c>
      <c r="Y36" s="177">
        <f t="shared" si="25"/>
        <v>3.5131764705882351</v>
      </c>
      <c r="Z36" s="177">
        <f t="shared" si="26"/>
        <v>3.4128000000000003</v>
      </c>
      <c r="AA36" s="177">
        <f t="shared" si="27"/>
        <v>3.3180000000000001</v>
      </c>
      <c r="AB36" s="177">
        <f t="shared" si="28"/>
        <v>3.2283243243243245</v>
      </c>
      <c r="AC36" s="177">
        <f t="shared" si="29"/>
        <v>3.1433684210526316</v>
      </c>
    </row>
    <row r="37" spans="1:29" ht="18.75">
      <c r="A37" s="180"/>
      <c r="B37" s="181"/>
      <c r="C37" s="181"/>
      <c r="D37" s="181"/>
      <c r="E37" s="181"/>
      <c r="F37" s="181"/>
      <c r="G37" s="181"/>
      <c r="H37" s="181"/>
      <c r="I37" s="181"/>
      <c r="J37" s="181"/>
      <c r="K37" s="181"/>
      <c r="L37" s="181"/>
      <c r="M37" s="181"/>
      <c r="N37" s="181"/>
      <c r="O37" s="181"/>
      <c r="P37" s="181"/>
      <c r="Q37" s="181"/>
      <c r="R37" s="181"/>
      <c r="S37" s="181"/>
      <c r="T37" s="181"/>
      <c r="U37" s="181"/>
      <c r="V37" s="178"/>
      <c r="W37" s="178"/>
      <c r="X37" s="178"/>
      <c r="Y37" s="178"/>
      <c r="Z37" s="178"/>
      <c r="AA37" s="178"/>
      <c r="AB37" s="178"/>
      <c r="AC37" s="178"/>
    </row>
    <row r="38" spans="1:29" ht="19.5" thickBot="1">
      <c r="A38" s="431" t="s">
        <v>135</v>
      </c>
      <c r="B38" s="431"/>
      <c r="C38" s="431"/>
      <c r="D38" s="431"/>
      <c r="E38" s="431"/>
      <c r="F38" s="431"/>
      <c r="G38" s="431"/>
      <c r="H38" s="431"/>
      <c r="I38" s="431"/>
      <c r="J38" s="431"/>
      <c r="K38" s="431"/>
      <c r="L38" s="431"/>
      <c r="M38" s="431"/>
      <c r="N38" s="431"/>
      <c r="O38" s="431"/>
      <c r="P38" s="179"/>
      <c r="Q38" s="179"/>
      <c r="R38" s="179"/>
      <c r="S38" s="179"/>
      <c r="T38" s="179"/>
      <c r="U38" s="179"/>
    </row>
    <row r="39" spans="1:29" ht="21.75" thickTop="1" thickBot="1">
      <c r="A39" s="176" t="s">
        <v>134</v>
      </c>
      <c r="B39" s="182">
        <v>2.133</v>
      </c>
      <c r="C39" s="171"/>
      <c r="D39" s="171"/>
      <c r="E39" s="171"/>
      <c r="F39" s="171"/>
      <c r="G39" s="171"/>
      <c r="H39" s="171"/>
      <c r="I39" s="171"/>
      <c r="J39" s="171"/>
      <c r="K39" s="171"/>
      <c r="L39" s="171"/>
      <c r="M39" s="171"/>
      <c r="N39" s="171"/>
      <c r="O39" s="171"/>
      <c r="P39" s="171"/>
      <c r="Q39" s="171"/>
      <c r="R39" s="171"/>
      <c r="S39" s="171"/>
      <c r="T39" s="171"/>
      <c r="U39" s="171"/>
    </row>
    <row r="40" spans="1:29" ht="14.25" thickTop="1" thickBot="1"/>
    <row r="41" spans="1:29" ht="21.75" thickTop="1" thickBot="1">
      <c r="A41" s="434" t="s">
        <v>145</v>
      </c>
      <c r="B41" s="435"/>
      <c r="C41" s="435"/>
      <c r="D41" s="435"/>
      <c r="E41" s="435"/>
      <c r="F41" s="435"/>
      <c r="G41" s="435"/>
      <c r="H41" s="436"/>
      <c r="I41" s="267"/>
      <c r="J41" s="267"/>
      <c r="K41" s="267"/>
      <c r="L41" s="267"/>
    </row>
    <row r="42" spans="1:29" ht="21" thickTop="1">
      <c r="A42" s="432" t="s">
        <v>146</v>
      </c>
      <c r="B42" s="433"/>
      <c r="C42" s="433"/>
      <c r="D42" s="433"/>
      <c r="E42" s="433"/>
      <c r="F42" s="433"/>
      <c r="G42" s="268" t="s">
        <v>147</v>
      </c>
      <c r="H42" s="269" t="s">
        <v>148</v>
      </c>
      <c r="I42" s="267"/>
      <c r="J42" s="267"/>
      <c r="K42" s="267"/>
      <c r="L42" s="267"/>
    </row>
    <row r="43" spans="1:29" ht="20.25">
      <c r="A43" s="423" t="s">
        <v>193</v>
      </c>
      <c r="B43" s="424"/>
      <c r="C43" s="424"/>
      <c r="D43" s="424"/>
      <c r="E43" s="424"/>
      <c r="F43" s="424"/>
      <c r="G43" s="256">
        <v>5.6</v>
      </c>
      <c r="H43" s="270">
        <v>5.6</v>
      </c>
      <c r="I43" s="267"/>
      <c r="J43" s="267"/>
      <c r="K43" s="267"/>
      <c r="L43" s="267"/>
    </row>
    <row r="44" spans="1:29" ht="20.25">
      <c r="A44" s="423" t="s">
        <v>194</v>
      </c>
      <c r="B44" s="424"/>
      <c r="C44" s="424"/>
      <c r="D44" s="424"/>
      <c r="E44" s="424"/>
      <c r="F44" s="424"/>
      <c r="G44" s="256">
        <v>5.6</v>
      </c>
      <c r="H44" s="270">
        <v>5.6</v>
      </c>
      <c r="I44" s="267"/>
      <c r="J44" s="267"/>
      <c r="K44" s="267"/>
      <c r="L44" s="267"/>
    </row>
    <row r="45" spans="1:29" ht="20.25">
      <c r="A45" s="423" t="s">
        <v>195</v>
      </c>
      <c r="B45" s="424"/>
      <c r="C45" s="424"/>
      <c r="D45" s="424"/>
      <c r="E45" s="424"/>
      <c r="F45" s="424"/>
      <c r="G45" s="256">
        <v>5.6</v>
      </c>
      <c r="H45" s="270">
        <v>5.6</v>
      </c>
      <c r="I45" s="267"/>
      <c r="J45" s="267"/>
      <c r="K45" s="267"/>
      <c r="L45" s="267"/>
    </row>
    <row r="46" spans="1:29" ht="20.25">
      <c r="A46" s="423" t="s">
        <v>196</v>
      </c>
      <c r="B46" s="424"/>
      <c r="C46" s="424"/>
      <c r="D46" s="424"/>
      <c r="E46" s="424"/>
      <c r="F46" s="424"/>
      <c r="G46" s="256">
        <v>5.6</v>
      </c>
      <c r="H46" s="270">
        <v>5.6</v>
      </c>
      <c r="I46" s="267"/>
      <c r="J46" s="267"/>
      <c r="K46" s="267"/>
      <c r="L46" s="267"/>
    </row>
    <row r="47" spans="1:29" ht="20.25">
      <c r="A47" s="423" t="s">
        <v>197</v>
      </c>
      <c r="B47" s="424"/>
      <c r="C47" s="424"/>
      <c r="D47" s="424"/>
      <c r="E47" s="424"/>
      <c r="F47" s="424"/>
      <c r="G47" s="257">
        <v>7.01</v>
      </c>
      <c r="H47" s="261">
        <v>6.71</v>
      </c>
      <c r="I47" s="267"/>
      <c r="J47" s="267"/>
      <c r="K47" s="267"/>
      <c r="L47" s="267"/>
    </row>
    <row r="48" spans="1:29" ht="20.25">
      <c r="A48" s="423" t="s">
        <v>198</v>
      </c>
      <c r="B48" s="424"/>
      <c r="C48" s="424"/>
      <c r="D48" s="424"/>
      <c r="E48" s="424"/>
      <c r="F48" s="424"/>
      <c r="G48" s="257">
        <v>7.01</v>
      </c>
      <c r="H48" s="261">
        <v>6.71</v>
      </c>
      <c r="I48" s="267"/>
      <c r="J48" s="267"/>
      <c r="K48" s="267"/>
      <c r="L48" s="267"/>
    </row>
    <row r="49" spans="1:12" ht="20.25">
      <c r="A49" s="423" t="s">
        <v>199</v>
      </c>
      <c r="B49" s="424"/>
      <c r="C49" s="424"/>
      <c r="D49" s="424"/>
      <c r="E49" s="424"/>
      <c r="F49" s="424"/>
      <c r="G49" s="258">
        <v>7.62</v>
      </c>
      <c r="H49" s="271">
        <v>7.01</v>
      </c>
      <c r="I49" s="267"/>
      <c r="J49" s="267"/>
      <c r="K49" s="267"/>
      <c r="L49" s="267"/>
    </row>
    <row r="50" spans="1:12" ht="20.25">
      <c r="A50" s="427" t="s">
        <v>200</v>
      </c>
      <c r="B50" s="428"/>
      <c r="C50" s="428"/>
      <c r="D50" s="428"/>
      <c r="E50" s="428"/>
      <c r="F50" s="429"/>
      <c r="G50" s="258">
        <v>7.62</v>
      </c>
      <c r="H50" s="271">
        <v>7.01</v>
      </c>
      <c r="I50" s="267"/>
      <c r="J50" s="267"/>
      <c r="K50" s="267"/>
      <c r="L50" s="267"/>
    </row>
    <row r="51" spans="1:12" ht="20.25">
      <c r="A51" s="423" t="s">
        <v>201</v>
      </c>
      <c r="B51" s="424"/>
      <c r="C51" s="424"/>
      <c r="D51" s="424"/>
      <c r="E51" s="424"/>
      <c r="F51" s="424"/>
      <c r="G51" s="259">
        <v>7.93</v>
      </c>
      <c r="H51" s="262" t="s">
        <v>149</v>
      </c>
      <c r="I51" s="267"/>
      <c r="J51" s="267"/>
      <c r="K51" s="267"/>
      <c r="L51" s="267"/>
    </row>
    <row r="52" spans="1:12" ht="20.25">
      <c r="A52" s="423" t="s">
        <v>152</v>
      </c>
      <c r="B52" s="424"/>
      <c r="C52" s="424"/>
      <c r="D52" s="424"/>
      <c r="E52" s="424"/>
      <c r="F52" s="424"/>
      <c r="G52" s="260" t="s">
        <v>149</v>
      </c>
      <c r="H52" s="262" t="s">
        <v>149</v>
      </c>
      <c r="I52" s="267"/>
      <c r="J52" s="267"/>
      <c r="K52" s="267"/>
      <c r="L52" s="267"/>
    </row>
    <row r="53" spans="1:12" ht="20.25">
      <c r="A53" s="423" t="s">
        <v>202</v>
      </c>
      <c r="B53" s="424"/>
      <c r="C53" s="424"/>
      <c r="D53" s="424"/>
      <c r="E53" s="424"/>
      <c r="F53" s="424"/>
      <c r="G53" s="259">
        <v>7.93</v>
      </c>
      <c r="H53" s="262" t="s">
        <v>149</v>
      </c>
      <c r="I53" s="267"/>
      <c r="J53" s="267"/>
      <c r="K53" s="267"/>
      <c r="L53" s="267"/>
    </row>
    <row r="54" spans="1:12" ht="21" thickBot="1">
      <c r="A54" s="425" t="s">
        <v>153</v>
      </c>
      <c r="B54" s="426"/>
      <c r="C54" s="426"/>
      <c r="D54" s="426"/>
      <c r="E54" s="426"/>
      <c r="F54" s="426"/>
      <c r="G54" s="272" t="s">
        <v>149</v>
      </c>
      <c r="H54" s="263" t="s">
        <v>149</v>
      </c>
      <c r="I54" s="267"/>
      <c r="J54" s="267"/>
      <c r="K54" s="267"/>
      <c r="L54" s="267"/>
    </row>
    <row r="55" spans="1:12" ht="13.5" thickTop="1"/>
  </sheetData>
  <sheetProtection sheet="1" objects="1" scenarios="1" selectLockedCells="1"/>
  <mergeCells count="16">
    <mergeCell ref="A52:F52"/>
    <mergeCell ref="A53:F53"/>
    <mergeCell ref="A54:F54"/>
    <mergeCell ref="A50:F50"/>
    <mergeCell ref="A1:U2"/>
    <mergeCell ref="A38:O38"/>
    <mergeCell ref="A42:F42"/>
    <mergeCell ref="A43:F43"/>
    <mergeCell ref="A44:F44"/>
    <mergeCell ref="A41:H41"/>
    <mergeCell ref="A47:F47"/>
    <mergeCell ref="A46:F46"/>
    <mergeCell ref="A49:F49"/>
    <mergeCell ref="A45:F45"/>
    <mergeCell ref="A51:F51"/>
    <mergeCell ref="A48:F48"/>
  </mergeCells>
  <pageMargins left="0" right="0" top="0" bottom="0" header="0" footer="0"/>
  <pageSetup paperSize="9" orientation="landscape" r:id="rId1"/>
</worksheet>
</file>

<file path=xl/worksheets/sheet3.xml><?xml version="1.0" encoding="utf-8"?>
<worksheet xmlns="http://schemas.openxmlformats.org/spreadsheetml/2006/main" xmlns:r="http://schemas.openxmlformats.org/officeDocument/2006/relationships">
  <dimension ref="A1:M70"/>
  <sheetViews>
    <sheetView zoomScale="110" zoomScaleNormal="110" workbookViewId="0">
      <selection activeCell="E69" sqref="E69"/>
    </sheetView>
  </sheetViews>
  <sheetFormatPr baseColWidth="10" defaultRowHeight="12.75"/>
  <cols>
    <col min="1" max="1" width="6.42578125" customWidth="1"/>
    <col min="2" max="2" width="28.7109375" customWidth="1"/>
    <col min="3" max="3" width="8.28515625" customWidth="1"/>
    <col min="4" max="4" width="17.7109375" customWidth="1"/>
    <col min="5" max="5" width="16.28515625" customWidth="1"/>
    <col min="6" max="6" width="19.42578125" customWidth="1"/>
    <col min="11" max="11" width="25.28515625" customWidth="1"/>
    <col min="13" max="13" width="18.7109375" customWidth="1"/>
  </cols>
  <sheetData>
    <row r="1" spans="1:13" ht="22.5">
      <c r="A1" s="430" t="s">
        <v>126</v>
      </c>
      <c r="B1" s="430"/>
      <c r="C1" s="430"/>
      <c r="D1" s="430"/>
      <c r="E1" s="430"/>
      <c r="F1" s="430"/>
      <c r="G1" s="437" t="s">
        <v>124</v>
      </c>
      <c r="H1" s="437"/>
      <c r="I1" s="437"/>
      <c r="J1" s="437"/>
      <c r="K1" s="437"/>
      <c r="L1" s="437"/>
      <c r="M1" s="437"/>
    </row>
    <row r="2" spans="1:13" ht="50.25" customHeight="1">
      <c r="A2" s="459" t="s">
        <v>160</v>
      </c>
      <c r="B2" s="459"/>
      <c r="C2" s="459"/>
      <c r="D2" s="459"/>
      <c r="E2" s="459"/>
      <c r="F2" s="459"/>
      <c r="G2" s="438" t="s">
        <v>123</v>
      </c>
      <c r="H2" s="438"/>
      <c r="I2" s="438"/>
      <c r="J2" s="438"/>
      <c r="K2" s="438"/>
      <c r="L2" s="438"/>
      <c r="M2" s="438"/>
    </row>
    <row r="3" spans="1:13" ht="11.25" customHeight="1">
      <c r="A3" s="281"/>
      <c r="B3" s="281"/>
      <c r="C3" s="281"/>
      <c r="D3" s="281"/>
      <c r="E3" s="281"/>
      <c r="F3" s="281"/>
      <c r="G3" s="292"/>
      <c r="H3" s="292"/>
      <c r="I3" s="292"/>
      <c r="J3" s="292"/>
      <c r="K3" s="292"/>
      <c r="L3" s="292"/>
      <c r="M3" s="292"/>
    </row>
    <row r="4" spans="1:13" ht="27" customHeight="1">
      <c r="A4" s="106"/>
      <c r="B4" s="430" t="s">
        <v>125</v>
      </c>
      <c r="C4" s="430"/>
      <c r="D4" s="430"/>
      <c r="E4" s="430"/>
      <c r="F4" s="430"/>
      <c r="G4" s="465" t="s">
        <v>150</v>
      </c>
      <c r="H4" s="465"/>
      <c r="I4" s="465"/>
      <c r="J4" s="465"/>
      <c r="K4" s="465"/>
      <c r="L4" s="465"/>
      <c r="M4" s="465"/>
    </row>
    <row r="5" spans="1:13" ht="12.75" customHeight="1" thickBot="1">
      <c r="A5" s="106"/>
      <c r="B5" s="111"/>
      <c r="C5" s="111"/>
      <c r="D5" s="111"/>
      <c r="E5" s="111"/>
      <c r="F5" s="111"/>
      <c r="G5" s="293"/>
      <c r="H5" s="293"/>
      <c r="I5" s="294"/>
      <c r="J5" s="293"/>
      <c r="K5" s="293"/>
      <c r="L5" s="293"/>
      <c r="M5" s="293"/>
    </row>
    <row r="6" spans="1:13" ht="16.5" thickTop="1">
      <c r="A6" s="69"/>
      <c r="B6" s="277" t="s">
        <v>154</v>
      </c>
      <c r="C6" s="69"/>
      <c r="D6" s="2" t="s">
        <v>138</v>
      </c>
      <c r="E6" s="279">
        <v>175</v>
      </c>
      <c r="G6" s="465" t="s">
        <v>151</v>
      </c>
      <c r="H6" s="465"/>
      <c r="I6" s="465"/>
      <c r="J6" s="465"/>
      <c r="K6" s="465"/>
      <c r="L6" s="465"/>
      <c r="M6" s="465"/>
    </row>
    <row r="7" spans="1:13" ht="16.5" thickBot="1">
      <c r="A7" s="69"/>
      <c r="B7" s="278" t="s">
        <v>157</v>
      </c>
      <c r="C7" s="69"/>
      <c r="D7" s="196"/>
      <c r="E7" s="275"/>
      <c r="G7" s="295"/>
      <c r="H7" s="295"/>
      <c r="I7" s="295"/>
      <c r="J7" s="295"/>
      <c r="K7" s="295"/>
      <c r="L7" s="295"/>
      <c r="M7" s="295"/>
    </row>
    <row r="8" spans="1:13" ht="13.5" thickTop="1">
      <c r="B8" s="276"/>
      <c r="G8" s="293"/>
      <c r="H8" s="293"/>
      <c r="I8" s="293"/>
      <c r="J8" s="293"/>
      <c r="K8" s="293"/>
      <c r="L8" s="293"/>
      <c r="M8" s="293"/>
    </row>
    <row r="9" spans="1:13">
      <c r="B9" s="2" t="s">
        <v>105</v>
      </c>
      <c r="C9" s="112">
        <f>0.75*E6</f>
        <v>131.25</v>
      </c>
      <c r="G9" s="466" t="s">
        <v>256</v>
      </c>
      <c r="H9" s="467"/>
      <c r="I9" s="467"/>
      <c r="J9" s="467"/>
      <c r="K9" s="467"/>
      <c r="L9" s="467"/>
      <c r="M9" s="467"/>
    </row>
    <row r="10" spans="1:13">
      <c r="B10" s="2" t="s">
        <v>106</v>
      </c>
      <c r="C10" s="112">
        <f>0.85*E6</f>
        <v>148.75</v>
      </c>
      <c r="G10" s="293"/>
      <c r="H10" s="293"/>
      <c r="I10" s="293"/>
      <c r="J10" s="293"/>
      <c r="K10" s="293"/>
      <c r="L10" s="293"/>
      <c r="M10" s="293"/>
    </row>
    <row r="11" spans="1:13">
      <c r="B11" s="2" t="s">
        <v>107</v>
      </c>
      <c r="C11" s="112">
        <f>0.92*E6</f>
        <v>161</v>
      </c>
      <c r="G11" s="466" t="s">
        <v>257</v>
      </c>
      <c r="H11" s="468"/>
      <c r="I11" s="468"/>
      <c r="J11" s="468"/>
      <c r="K11" s="468"/>
      <c r="L11" s="468"/>
      <c r="M11" s="468"/>
    </row>
    <row r="12" spans="1:13">
      <c r="B12" s="22" t="s">
        <v>108</v>
      </c>
      <c r="C12" s="112">
        <f>0.96*E6</f>
        <v>168</v>
      </c>
      <c r="G12" s="293"/>
      <c r="H12" s="293"/>
      <c r="I12" s="293"/>
      <c r="J12" s="293"/>
      <c r="K12" s="293"/>
      <c r="L12" s="293"/>
      <c r="M12" s="293"/>
    </row>
    <row r="13" spans="1:13" ht="13.5" thickBot="1">
      <c r="B13" s="190"/>
      <c r="C13" s="273"/>
      <c r="G13" s="293"/>
      <c r="H13" s="293"/>
      <c r="I13" s="293"/>
      <c r="J13" s="293"/>
      <c r="K13" s="293"/>
      <c r="L13" s="293"/>
      <c r="M13" s="293"/>
    </row>
    <row r="14" spans="1:13" ht="16.5" thickTop="1">
      <c r="B14" s="277" t="s">
        <v>155</v>
      </c>
      <c r="C14" s="273"/>
      <c r="D14" s="2" t="s">
        <v>138</v>
      </c>
      <c r="E14" s="279">
        <v>175</v>
      </c>
      <c r="G14" s="293"/>
      <c r="H14" s="293"/>
      <c r="I14" s="293"/>
      <c r="J14" s="293"/>
      <c r="K14" s="293"/>
      <c r="L14" s="293"/>
      <c r="M14" s="293"/>
    </row>
    <row r="15" spans="1:13" ht="16.5" thickBot="1">
      <c r="B15" s="278" t="s">
        <v>156</v>
      </c>
      <c r="C15" s="273"/>
      <c r="D15" s="2" t="s">
        <v>159</v>
      </c>
      <c r="E15" s="279">
        <v>40</v>
      </c>
      <c r="G15" s="293"/>
      <c r="H15" s="293"/>
      <c r="I15" s="293"/>
      <c r="J15" s="293"/>
      <c r="K15" s="293"/>
      <c r="L15" s="293"/>
      <c r="M15" s="293"/>
    </row>
    <row r="16" spans="1:13" ht="16.5" thickTop="1">
      <c r="B16" s="274"/>
      <c r="C16" s="273"/>
      <c r="D16" s="2" t="s">
        <v>158</v>
      </c>
      <c r="E16" s="146">
        <f>E14-E15</f>
        <v>135</v>
      </c>
      <c r="G16" s="293"/>
      <c r="H16" s="293"/>
      <c r="I16" s="293"/>
      <c r="J16" s="293"/>
      <c r="K16" s="293"/>
      <c r="L16" s="293"/>
      <c r="M16" s="293"/>
    </row>
    <row r="17" spans="1:13" ht="9" customHeight="1">
      <c r="B17" s="274"/>
      <c r="C17" s="273"/>
      <c r="D17" s="196"/>
      <c r="E17" s="275"/>
      <c r="G17" s="293"/>
      <c r="H17" s="293"/>
      <c r="I17" s="293"/>
      <c r="J17" s="293"/>
      <c r="K17" s="293"/>
      <c r="L17" s="293"/>
      <c r="M17" s="293"/>
    </row>
    <row r="18" spans="1:13">
      <c r="B18" s="2" t="s">
        <v>105</v>
      </c>
      <c r="C18" s="112">
        <f>0.75*E16+E15</f>
        <v>141.25</v>
      </c>
      <c r="D18" s="196"/>
      <c r="E18" s="280"/>
      <c r="G18" s="293"/>
      <c r="H18" s="293"/>
      <c r="I18" s="293"/>
      <c r="J18" s="293"/>
      <c r="K18" s="293"/>
      <c r="L18" s="293"/>
      <c r="M18" s="293"/>
    </row>
    <row r="19" spans="1:13">
      <c r="B19" s="2" t="s">
        <v>106</v>
      </c>
      <c r="C19" s="112">
        <f>0.85*E16+E15</f>
        <v>154.75</v>
      </c>
      <c r="D19" s="196"/>
      <c r="E19" s="280"/>
      <c r="G19" s="293"/>
      <c r="H19" s="293"/>
      <c r="I19" s="293"/>
      <c r="J19" s="293"/>
      <c r="K19" s="293"/>
      <c r="L19" s="293"/>
      <c r="M19" s="293"/>
    </row>
    <row r="20" spans="1:13">
      <c r="B20" s="2" t="s">
        <v>107</v>
      </c>
      <c r="C20" s="112">
        <f>0.92*E16+E15</f>
        <v>164.2</v>
      </c>
      <c r="D20" s="196"/>
      <c r="E20" s="280"/>
      <c r="G20" s="293"/>
      <c r="H20" s="293"/>
      <c r="I20" s="293"/>
      <c r="J20" s="293"/>
      <c r="K20" s="293"/>
      <c r="L20" s="293"/>
      <c r="M20" s="293"/>
    </row>
    <row r="21" spans="1:13">
      <c r="B21" s="22" t="s">
        <v>108</v>
      </c>
      <c r="C21" s="112">
        <f>0.96*E16+E15</f>
        <v>169.6</v>
      </c>
      <c r="G21" s="293"/>
      <c r="H21" s="293"/>
      <c r="I21" s="293"/>
      <c r="J21" s="293"/>
      <c r="K21" s="293"/>
      <c r="L21" s="293"/>
      <c r="M21" s="293"/>
    </row>
    <row r="22" spans="1:13">
      <c r="A22" s="92"/>
      <c r="B22" s="94"/>
      <c r="C22" s="469"/>
      <c r="D22" s="469"/>
      <c r="E22" s="93"/>
      <c r="G22" s="468"/>
      <c r="H22" s="468"/>
      <c r="I22" s="468"/>
      <c r="J22" s="468"/>
      <c r="K22" s="468"/>
      <c r="L22" s="468"/>
      <c r="M22" s="468"/>
    </row>
    <row r="23" spans="1:13" ht="22.5">
      <c r="B23" s="470" t="s">
        <v>109</v>
      </c>
      <c r="C23" s="471"/>
      <c r="D23" s="471"/>
      <c r="E23" s="471"/>
      <c r="F23" s="472"/>
      <c r="G23" s="293"/>
      <c r="H23" s="293"/>
      <c r="I23" s="293"/>
      <c r="J23" s="293"/>
      <c r="K23" s="293"/>
      <c r="L23" s="293"/>
      <c r="M23" s="293"/>
    </row>
    <row r="24" spans="1:13">
      <c r="B24" s="107"/>
      <c r="C24" s="107"/>
      <c r="D24" s="107"/>
      <c r="E24" s="107"/>
      <c r="F24" s="107"/>
      <c r="G24" s="293"/>
      <c r="H24" s="293"/>
      <c r="I24" s="293"/>
      <c r="J24" s="293"/>
      <c r="K24" s="293"/>
      <c r="L24" s="293"/>
      <c r="M24" s="293"/>
    </row>
    <row r="25" spans="1:13" ht="15.75">
      <c r="B25" s="439" t="s">
        <v>110</v>
      </c>
      <c r="C25" s="439"/>
      <c r="D25" s="108" t="s">
        <v>111</v>
      </c>
      <c r="E25" s="108" t="s">
        <v>112</v>
      </c>
      <c r="F25" s="108" t="s">
        <v>113</v>
      </c>
      <c r="G25" s="293"/>
      <c r="H25" s="293"/>
      <c r="I25" s="293"/>
      <c r="J25" s="293"/>
      <c r="K25" s="293"/>
      <c r="L25" s="293"/>
      <c r="M25" s="293"/>
    </row>
    <row r="26" spans="1:13" ht="15.75">
      <c r="B26" s="460">
        <v>140</v>
      </c>
      <c r="C26" s="460"/>
      <c r="D26" s="114">
        <f>TRUNC(B26/B28)</f>
        <v>3</v>
      </c>
      <c r="E26" s="114">
        <f>TRUNC((B26*60/B28)-D26*60)</f>
        <v>6</v>
      </c>
      <c r="F26" s="114">
        <f>ROUND((B26*3600/B28)-(D26*3600+E26*60),0)</f>
        <v>40</v>
      </c>
      <c r="G26" s="293"/>
      <c r="H26" s="293"/>
      <c r="I26" s="293"/>
      <c r="J26" s="293"/>
      <c r="K26" s="293"/>
      <c r="L26" s="293"/>
      <c r="M26" s="293"/>
    </row>
    <row r="27" spans="1:13" ht="15.75">
      <c r="B27" s="439" t="s">
        <v>114</v>
      </c>
      <c r="C27" s="439"/>
      <c r="D27" s="4"/>
      <c r="E27" s="109"/>
      <c r="F27" s="109"/>
      <c r="G27" s="293"/>
      <c r="H27" s="293"/>
      <c r="I27" s="293"/>
      <c r="J27" s="293"/>
      <c r="K27" s="293"/>
      <c r="L27" s="293"/>
      <c r="M27" s="293"/>
    </row>
    <row r="28" spans="1:13" ht="15.75">
      <c r="B28" s="460">
        <v>45</v>
      </c>
      <c r="C28" s="460"/>
      <c r="D28" s="110"/>
      <c r="E28" s="92"/>
      <c r="F28" s="92"/>
      <c r="G28" s="293"/>
      <c r="H28" s="293"/>
      <c r="I28" s="293"/>
      <c r="J28" s="293"/>
      <c r="K28" s="293"/>
      <c r="L28" s="293"/>
      <c r="M28" s="293"/>
    </row>
    <row r="29" spans="1:13">
      <c r="G29" s="293"/>
      <c r="H29" s="293"/>
      <c r="I29" s="293"/>
      <c r="J29" s="293"/>
      <c r="K29" s="293"/>
      <c r="L29" s="293"/>
      <c r="M29" s="293"/>
    </row>
    <row r="30" spans="1:13">
      <c r="G30" s="293"/>
      <c r="H30" s="293"/>
      <c r="I30" s="293"/>
      <c r="J30" s="293"/>
      <c r="K30" s="293"/>
      <c r="L30" s="293"/>
      <c r="M30" s="293"/>
    </row>
    <row r="31" spans="1:13" ht="22.5">
      <c r="B31" s="430" t="s">
        <v>115</v>
      </c>
      <c r="C31" s="430"/>
      <c r="D31" s="430"/>
      <c r="E31" s="430"/>
      <c r="F31" s="430"/>
      <c r="G31" s="293"/>
      <c r="H31" s="293"/>
      <c r="I31" s="293"/>
      <c r="J31" s="293"/>
      <c r="K31" s="293"/>
      <c r="L31" s="293"/>
      <c r="M31" s="293"/>
    </row>
    <row r="32" spans="1:13">
      <c r="G32" s="293"/>
      <c r="H32" s="293"/>
      <c r="I32" s="293"/>
      <c r="J32" s="293"/>
      <c r="K32" s="293"/>
      <c r="L32" s="293"/>
      <c r="M32" s="293"/>
    </row>
    <row r="33" spans="2:13" ht="15.75">
      <c r="B33" s="439" t="s">
        <v>110</v>
      </c>
      <c r="C33" s="439"/>
      <c r="D33" s="3" t="s">
        <v>111</v>
      </c>
      <c r="E33" s="3" t="s">
        <v>112</v>
      </c>
      <c r="F33" s="3" t="s">
        <v>113</v>
      </c>
      <c r="G33" s="293"/>
      <c r="H33" s="293"/>
      <c r="I33" s="293"/>
      <c r="J33" s="293"/>
      <c r="K33" s="293"/>
      <c r="L33" s="293"/>
      <c r="M33" s="293"/>
    </row>
    <row r="34" spans="2:13" ht="15.75">
      <c r="B34" s="460">
        <v>125</v>
      </c>
      <c r="C34" s="460"/>
      <c r="D34" s="113">
        <v>2</v>
      </c>
      <c r="E34" s="113">
        <v>25</v>
      </c>
      <c r="F34" s="113">
        <v>50</v>
      </c>
      <c r="G34" s="293"/>
      <c r="H34" s="293"/>
      <c r="I34" s="293"/>
      <c r="J34" s="293"/>
      <c r="K34" s="293"/>
      <c r="L34" s="293"/>
      <c r="M34" s="293"/>
    </row>
    <row r="35" spans="2:13" ht="15.75">
      <c r="B35" s="439" t="s">
        <v>114</v>
      </c>
      <c r="C35" s="439"/>
      <c r="D35" s="4"/>
      <c r="E35" s="109"/>
      <c r="F35" s="109"/>
      <c r="G35" s="293"/>
      <c r="H35" s="293"/>
      <c r="I35" s="293"/>
      <c r="J35" s="293"/>
      <c r="K35" s="293"/>
      <c r="L35" s="293"/>
      <c r="M35" s="293"/>
    </row>
    <row r="36" spans="2:13" ht="15.75">
      <c r="B36" s="461">
        <f>ROUND(B34*3600/(D34*3600+E34*60+F34),2)</f>
        <v>51.43</v>
      </c>
      <c r="C36" s="461"/>
      <c r="D36" s="110"/>
      <c r="E36" s="92"/>
      <c r="F36" s="92"/>
      <c r="G36" s="293"/>
      <c r="H36" s="293"/>
      <c r="I36" s="293"/>
      <c r="J36" s="293"/>
      <c r="K36" s="293"/>
      <c r="L36" s="293"/>
      <c r="M36" s="293"/>
    </row>
    <row r="37" spans="2:13">
      <c r="G37" s="293"/>
      <c r="H37" s="293"/>
      <c r="I37" s="293"/>
      <c r="J37" s="293"/>
      <c r="K37" s="293"/>
      <c r="L37" s="293"/>
      <c r="M37" s="293"/>
    </row>
    <row r="38" spans="2:13">
      <c r="G38" s="293"/>
      <c r="H38" s="293"/>
      <c r="I38" s="293"/>
      <c r="J38" s="293"/>
      <c r="K38" s="293"/>
      <c r="L38" s="293"/>
      <c r="M38" s="293"/>
    </row>
    <row r="39" spans="2:13" ht="22.5">
      <c r="B39" s="430" t="s">
        <v>116</v>
      </c>
      <c r="C39" s="430"/>
      <c r="D39" s="430"/>
      <c r="E39" s="430"/>
      <c r="F39" s="430"/>
      <c r="G39" s="293"/>
      <c r="H39" s="293"/>
      <c r="I39" s="293"/>
      <c r="J39" s="293"/>
      <c r="K39" s="293"/>
      <c r="L39" s="293"/>
      <c r="M39" s="293"/>
    </row>
    <row r="40" spans="2:13">
      <c r="G40" s="293"/>
      <c r="H40" s="293"/>
      <c r="I40" s="293"/>
      <c r="J40" s="293"/>
      <c r="K40" s="293"/>
      <c r="L40" s="293"/>
      <c r="M40" s="293"/>
    </row>
    <row r="41" spans="2:13" ht="15.75">
      <c r="B41" s="439" t="s">
        <v>110</v>
      </c>
      <c r="C41" s="439"/>
      <c r="D41" s="3" t="s">
        <v>111</v>
      </c>
      <c r="E41" s="3" t="s">
        <v>112</v>
      </c>
      <c r="F41" s="3" t="s">
        <v>113</v>
      </c>
      <c r="G41" s="293"/>
      <c r="H41" s="293"/>
      <c r="I41" s="293"/>
      <c r="J41" s="293"/>
      <c r="K41" s="293"/>
      <c r="L41" s="293"/>
      <c r="M41" s="293"/>
    </row>
    <row r="42" spans="2:13" ht="15.75">
      <c r="B42" s="461">
        <f>ROUND((D42*3600+E42*60+F42)*B44/3600,2)</f>
        <v>199.15</v>
      </c>
      <c r="C42" s="461"/>
      <c r="D42" s="113">
        <v>4</v>
      </c>
      <c r="E42" s="113">
        <v>25</v>
      </c>
      <c r="F42" s="113">
        <v>32</v>
      </c>
      <c r="G42" s="293"/>
      <c r="H42" s="293"/>
      <c r="I42" s="293"/>
      <c r="J42" s="293"/>
      <c r="K42" s="293"/>
      <c r="L42" s="293"/>
      <c r="M42" s="293"/>
    </row>
    <row r="43" spans="2:13" ht="15.75">
      <c r="B43" s="464" t="s">
        <v>114</v>
      </c>
      <c r="C43" s="464"/>
      <c r="G43" s="293"/>
      <c r="H43" s="293"/>
      <c r="I43" s="293"/>
      <c r="J43" s="293"/>
      <c r="K43" s="293"/>
      <c r="L43" s="293"/>
      <c r="M43" s="293"/>
    </row>
    <row r="44" spans="2:13" ht="15.75">
      <c r="B44" s="462">
        <v>45</v>
      </c>
      <c r="C44" s="463"/>
      <c r="G44" s="293"/>
      <c r="H44" s="293"/>
      <c r="I44" s="293"/>
      <c r="J44" s="293"/>
      <c r="K44" s="293"/>
      <c r="L44" s="293"/>
      <c r="M44" s="293"/>
    </row>
    <row r="45" spans="2:13">
      <c r="G45" s="293"/>
      <c r="H45" s="293"/>
      <c r="I45" s="293"/>
      <c r="J45" s="293"/>
      <c r="K45" s="293"/>
      <c r="L45" s="293"/>
      <c r="M45" s="293"/>
    </row>
    <row r="46" spans="2:13">
      <c r="G46" s="293"/>
      <c r="H46" s="293"/>
      <c r="I46" s="293"/>
      <c r="J46" s="293"/>
      <c r="K46" s="293"/>
      <c r="L46" s="293"/>
      <c r="M46" s="293"/>
    </row>
    <row r="47" spans="2:13" ht="22.5">
      <c r="B47" s="430" t="s">
        <v>117</v>
      </c>
      <c r="C47" s="430"/>
      <c r="D47" s="430"/>
      <c r="E47" s="430"/>
      <c r="F47" s="430"/>
      <c r="G47" s="293"/>
      <c r="H47" s="293"/>
      <c r="I47" s="293"/>
      <c r="J47" s="293"/>
      <c r="K47" s="293"/>
      <c r="L47" s="293"/>
      <c r="M47" s="293"/>
    </row>
    <row r="48" spans="2:13">
      <c r="G48" s="293"/>
      <c r="H48" s="293"/>
      <c r="I48" s="293"/>
      <c r="J48" s="293"/>
      <c r="K48" s="293"/>
      <c r="L48" s="293"/>
      <c r="M48" s="293"/>
    </row>
    <row r="49" spans="2:13" ht="15.75">
      <c r="B49" s="439" t="s">
        <v>118</v>
      </c>
      <c r="C49" s="439"/>
      <c r="D49" s="439"/>
      <c r="E49" s="439"/>
      <c r="F49" s="113">
        <v>11</v>
      </c>
      <c r="G49" s="293"/>
      <c r="H49" s="293"/>
      <c r="I49" s="293"/>
      <c r="J49" s="293"/>
      <c r="K49" s="293"/>
      <c r="L49" s="293"/>
      <c r="M49" s="293"/>
    </row>
    <row r="50" spans="2:13" ht="15.75">
      <c r="B50" s="439" t="s">
        <v>119</v>
      </c>
      <c r="C50" s="439"/>
      <c r="D50" s="439"/>
      <c r="E50" s="439"/>
      <c r="F50" s="113">
        <v>53</v>
      </c>
      <c r="G50" s="293"/>
      <c r="H50" s="293"/>
      <c r="I50" s="293"/>
      <c r="J50" s="293"/>
      <c r="K50" s="293"/>
      <c r="L50" s="293"/>
      <c r="M50" s="293"/>
    </row>
    <row r="51" spans="2:13" ht="15.75">
      <c r="B51" s="439" t="s">
        <v>120</v>
      </c>
      <c r="C51" s="439"/>
      <c r="D51" s="439"/>
      <c r="E51" s="439"/>
      <c r="F51" s="113">
        <v>55</v>
      </c>
      <c r="G51" s="293"/>
      <c r="H51" s="293"/>
      <c r="I51" s="293"/>
      <c r="J51" s="293"/>
      <c r="K51" s="293"/>
      <c r="L51" s="293"/>
      <c r="M51" s="293"/>
    </row>
    <row r="52" spans="2:13" ht="15.75">
      <c r="B52" s="439" t="s">
        <v>121</v>
      </c>
      <c r="C52" s="439"/>
      <c r="D52" s="439"/>
      <c r="E52" s="439"/>
      <c r="F52" s="114">
        <f>ROUND((F49*F51)/(60*F50*0.00211),0)</f>
        <v>90</v>
      </c>
      <c r="G52" s="293"/>
      <c r="H52" s="293"/>
      <c r="I52" s="293"/>
      <c r="J52" s="293"/>
      <c r="K52" s="293"/>
      <c r="L52" s="293"/>
      <c r="M52" s="293"/>
    </row>
    <row r="53" spans="2:13">
      <c r="G53" s="293"/>
      <c r="H53" s="293"/>
      <c r="I53" s="293"/>
      <c r="J53" s="293"/>
      <c r="K53" s="293"/>
      <c r="L53" s="293"/>
      <c r="M53" s="293"/>
    </row>
    <row r="54" spans="2:13" ht="20.25">
      <c r="B54" s="458" t="s">
        <v>122</v>
      </c>
      <c r="C54" s="458"/>
      <c r="D54" s="458"/>
      <c r="E54" s="458"/>
      <c r="F54" s="458"/>
      <c r="G54" s="293"/>
      <c r="H54" s="293"/>
      <c r="I54" s="293"/>
      <c r="J54" s="293"/>
      <c r="K54" s="293"/>
      <c r="L54" s="293"/>
      <c r="M54" s="293"/>
    </row>
    <row r="55" spans="2:13">
      <c r="G55" s="293"/>
      <c r="H55" s="293"/>
      <c r="I55" s="293"/>
      <c r="J55" s="293"/>
      <c r="K55" s="293"/>
      <c r="L55" s="293"/>
      <c r="M55" s="293"/>
    </row>
    <row r="56" spans="2:13" ht="15.75">
      <c r="B56" s="439" t="s">
        <v>118</v>
      </c>
      <c r="C56" s="439"/>
      <c r="D56" s="439"/>
      <c r="E56" s="439"/>
      <c r="F56" s="113">
        <v>11</v>
      </c>
      <c r="G56" s="293"/>
      <c r="H56" s="293"/>
      <c r="I56" s="293"/>
      <c r="J56" s="293"/>
      <c r="K56" s="293"/>
      <c r="L56" s="293"/>
      <c r="M56" s="293"/>
    </row>
    <row r="57" spans="2:13" ht="15.75">
      <c r="B57" s="439" t="s">
        <v>119</v>
      </c>
      <c r="C57" s="439"/>
      <c r="D57" s="439"/>
      <c r="E57" s="439"/>
      <c r="F57" s="113">
        <v>53</v>
      </c>
      <c r="G57" s="293"/>
      <c r="H57" s="293"/>
      <c r="I57" s="293"/>
      <c r="J57" s="293"/>
      <c r="K57" s="293"/>
      <c r="L57" s="293"/>
      <c r="M57" s="293"/>
    </row>
    <row r="58" spans="2:13" ht="15.75">
      <c r="B58" s="439" t="s">
        <v>120</v>
      </c>
      <c r="C58" s="439"/>
      <c r="D58" s="439"/>
      <c r="E58" s="439"/>
      <c r="F58" s="114">
        <f>ROUND((60*F57*0.00211*F59)/F56,2)</f>
        <v>61</v>
      </c>
      <c r="G58" s="293"/>
      <c r="H58" s="293"/>
      <c r="I58" s="293"/>
      <c r="J58" s="293"/>
      <c r="K58" s="293"/>
      <c r="L58" s="293"/>
      <c r="M58" s="293"/>
    </row>
    <row r="59" spans="2:13" ht="15.75">
      <c r="B59" s="439" t="s">
        <v>121</v>
      </c>
      <c r="C59" s="439"/>
      <c r="D59" s="439"/>
      <c r="E59" s="439"/>
      <c r="F59" s="113">
        <v>100</v>
      </c>
      <c r="G59" s="293"/>
      <c r="H59" s="293"/>
      <c r="I59" s="293"/>
      <c r="J59" s="293"/>
      <c r="K59" s="293"/>
      <c r="L59" s="293"/>
      <c r="M59" s="293"/>
    </row>
    <row r="60" spans="2:13" ht="13.5" thickBot="1"/>
    <row r="61" spans="2:13" ht="42" customHeight="1" thickTop="1" thickBot="1">
      <c r="B61" s="440" t="s">
        <v>161</v>
      </c>
      <c r="C61" s="440"/>
      <c r="D61" s="440"/>
      <c r="E61" s="440"/>
      <c r="F61" s="282"/>
      <c r="G61" s="441" t="s">
        <v>162</v>
      </c>
      <c r="H61" s="442"/>
      <c r="I61" s="442"/>
      <c r="J61" s="442"/>
      <c r="K61" s="443"/>
    </row>
    <row r="62" spans="2:13" ht="21.75" customHeight="1" thickTop="1" thickBot="1">
      <c r="B62" s="444" t="s">
        <v>163</v>
      </c>
      <c r="C62" s="445"/>
      <c r="D62" s="444" t="s">
        <v>164</v>
      </c>
      <c r="E62" s="445"/>
      <c r="F62" s="282"/>
      <c r="G62" s="446" t="s">
        <v>165</v>
      </c>
      <c r="H62" s="447"/>
      <c r="I62" s="448"/>
      <c r="J62" s="283">
        <v>45</v>
      </c>
      <c r="K62" s="284" t="str">
        <f>IF(J62="","",IF(J62&lt;50,"Très bon",IF(J62&lt;55,"Bon",IF(J62&lt;60,"moyen","Insuffisant"))))</f>
        <v>Très bon</v>
      </c>
    </row>
    <row r="63" spans="2:13" ht="45" customHeight="1" thickTop="1" thickBot="1">
      <c r="B63" s="108" t="s">
        <v>166</v>
      </c>
      <c r="C63" s="113">
        <v>175</v>
      </c>
      <c r="D63" s="108" t="s">
        <v>166</v>
      </c>
      <c r="E63" s="113">
        <v>154</v>
      </c>
      <c r="G63" s="444" t="s">
        <v>174</v>
      </c>
      <c r="H63" s="449"/>
      <c r="I63" s="449"/>
      <c r="J63" s="449"/>
      <c r="K63" s="450"/>
    </row>
    <row r="64" spans="2:13" ht="45" customHeight="1" thickTop="1" thickBot="1">
      <c r="B64" s="285" t="s">
        <v>167</v>
      </c>
      <c r="C64" s="113">
        <v>17</v>
      </c>
      <c r="D64" s="285" t="s">
        <v>167</v>
      </c>
      <c r="E64" s="113">
        <v>14</v>
      </c>
      <c r="G64" s="451" t="s">
        <v>168</v>
      </c>
      <c r="H64" s="452"/>
      <c r="I64" s="453"/>
      <c r="J64" s="286">
        <v>120</v>
      </c>
      <c r="K64" s="287" t="str">
        <f>IF(J64&gt;=220,"Impossible",IF(J64&lt;=J62,"Impossible",IF(J64="","",IF(J64&gt;3*J62,"adaptation insuffisante à l'effort",IF(J64&gt;2*J62,"Bonne adaptation à l'effort", "Adaptation moyenne à l'effort")))))</f>
        <v>Bonne adaptation à l'effort</v>
      </c>
    </row>
    <row r="65" spans="2:11" ht="46.5" customHeight="1" thickTop="1" thickBot="1">
      <c r="B65" s="173" t="s">
        <v>169</v>
      </c>
      <c r="C65" s="288">
        <f>0.73606*C63+1.13375*C64-85</f>
        <v>63.084250000000026</v>
      </c>
      <c r="D65" s="173" t="s">
        <v>169</v>
      </c>
      <c r="E65" s="288">
        <f>0.62952*E63+1.00785*E64-68</f>
        <v>43.055979999999991</v>
      </c>
      <c r="G65" s="454" t="s">
        <v>170</v>
      </c>
      <c r="H65" s="455"/>
      <c r="I65" s="456"/>
      <c r="J65" s="289">
        <v>64</v>
      </c>
      <c r="K65" s="287" t="str">
        <f>IF(J65="","",IF(J65&lt;=J62,"Excellente récupération",IF(J65&lt;J62+10,"Très bonne récupération",IF(J65&lt;J62+20,"Bonne Récupération", "Récupération insuffisante"))))</f>
        <v>Bonne Récupération</v>
      </c>
    </row>
    <row r="66" spans="2:11" ht="21.75" customHeight="1" thickTop="1" thickBot="1">
      <c r="G66" s="444" t="s">
        <v>171</v>
      </c>
      <c r="H66" s="449"/>
      <c r="I66" s="445"/>
      <c r="J66" s="290">
        <f>IF(J62="","",((J62+J64+J65)-200)/10)</f>
        <v>2.9</v>
      </c>
      <c r="K66" s="284" t="str">
        <f>IF(J62="","",IF(J66&lt;=1,"Excellent",IF(J66&lt;3,"Très bon",IF(J66&lt;6,"Bon",IF(J66&lt;10,"moyen","Insuffisant")))))</f>
        <v>Très bon</v>
      </c>
    </row>
    <row r="67" spans="2:11" ht="16.5" thickTop="1">
      <c r="B67" s="457" t="s">
        <v>175</v>
      </c>
      <c r="C67" s="457"/>
      <c r="D67" s="457"/>
      <c r="E67" s="457"/>
    </row>
    <row r="68" spans="2:11" ht="15.75">
      <c r="B68" s="439" t="s">
        <v>163</v>
      </c>
      <c r="C68" s="439"/>
      <c r="D68" s="439" t="s">
        <v>164</v>
      </c>
      <c r="E68" s="439"/>
    </row>
    <row r="69" spans="2:11" ht="15.75">
      <c r="B69" s="108" t="s">
        <v>172</v>
      </c>
      <c r="C69" s="113">
        <v>63.1</v>
      </c>
      <c r="D69" s="108" t="s">
        <v>172</v>
      </c>
      <c r="E69" s="113">
        <v>44.2</v>
      </c>
    </row>
    <row r="70" spans="2:11" ht="18.75">
      <c r="B70" s="291" t="s">
        <v>173</v>
      </c>
      <c r="C70" s="288">
        <f>C69/(C63*0.01)^2</f>
        <v>20.604081632653063</v>
      </c>
      <c r="D70" s="291" t="s">
        <v>173</v>
      </c>
      <c r="E70" s="288">
        <f>E69/(E63*0.01)^2</f>
        <v>18.637206948895262</v>
      </c>
    </row>
  </sheetData>
  <sheetProtection sheet="1" objects="1" scenarios="1" selectLockedCells="1"/>
  <mergeCells count="48">
    <mergeCell ref="B36:C36"/>
    <mergeCell ref="B44:C44"/>
    <mergeCell ref="B43:C43"/>
    <mergeCell ref="G4:M4"/>
    <mergeCell ref="G6:M6"/>
    <mergeCell ref="G9:M9"/>
    <mergeCell ref="B31:F31"/>
    <mergeCell ref="B34:C34"/>
    <mergeCell ref="G11:M11"/>
    <mergeCell ref="G22:M22"/>
    <mergeCell ref="C22:D22"/>
    <mergeCell ref="B23:F23"/>
    <mergeCell ref="B25:C25"/>
    <mergeCell ref="B26:C26"/>
    <mergeCell ref="B27:C27"/>
    <mergeCell ref="B33:C33"/>
    <mergeCell ref="A1:F1"/>
    <mergeCell ref="B54:F54"/>
    <mergeCell ref="B59:E59"/>
    <mergeCell ref="B4:F4"/>
    <mergeCell ref="B49:E49"/>
    <mergeCell ref="B50:E50"/>
    <mergeCell ref="B52:E52"/>
    <mergeCell ref="B57:E57"/>
    <mergeCell ref="B56:E56"/>
    <mergeCell ref="A2:F2"/>
    <mergeCell ref="B28:C28"/>
    <mergeCell ref="B42:C42"/>
    <mergeCell ref="B58:E58"/>
    <mergeCell ref="B41:C41"/>
    <mergeCell ref="B51:E51"/>
    <mergeCell ref="B35:C35"/>
    <mergeCell ref="G1:M1"/>
    <mergeCell ref="G2:M2"/>
    <mergeCell ref="B68:C68"/>
    <mergeCell ref="D68:E68"/>
    <mergeCell ref="B39:F39"/>
    <mergeCell ref="B61:E61"/>
    <mergeCell ref="G61:K61"/>
    <mergeCell ref="B62:C62"/>
    <mergeCell ref="D62:E62"/>
    <mergeCell ref="G62:I62"/>
    <mergeCell ref="B47:F47"/>
    <mergeCell ref="G63:K63"/>
    <mergeCell ref="G64:I64"/>
    <mergeCell ref="G65:I65"/>
    <mergeCell ref="G66:I66"/>
    <mergeCell ref="B67:E67"/>
  </mergeCells>
  <pageMargins left="0.70866141732283461" right="0.70866141732283461" top="0" bottom="0" header="0.31496062992125984" footer="0.31496062992125984"/>
  <pageSetup paperSize="9" orientation="landscape" r:id="rId1"/>
</worksheet>
</file>

<file path=xl/worksheets/sheet4.xml><?xml version="1.0" encoding="utf-8"?>
<worksheet xmlns="http://schemas.openxmlformats.org/spreadsheetml/2006/main" xmlns:r="http://schemas.openxmlformats.org/officeDocument/2006/relationships">
  <dimension ref="A1:AH44"/>
  <sheetViews>
    <sheetView zoomScale="120" zoomScaleNormal="120" workbookViewId="0">
      <pane ySplit="3" topLeftCell="A13" activePane="bottomLeft" state="frozen"/>
      <selection pane="bottomLeft" activeCell="H33" sqref="H33:I38"/>
    </sheetView>
  </sheetViews>
  <sheetFormatPr baseColWidth="10" defaultRowHeight="12.75"/>
  <cols>
    <col min="2" max="2" width="5.7109375" customWidth="1"/>
    <col min="3" max="3" width="6.85546875" customWidth="1"/>
    <col min="4" max="4" width="4.7109375" customWidth="1"/>
    <col min="5" max="5" width="4.28515625" customWidth="1"/>
    <col min="6" max="6" width="4.42578125" hidden="1" customWidth="1"/>
    <col min="7" max="9" width="6.7109375" customWidth="1"/>
    <col min="10" max="10" width="6.7109375" hidden="1" customWidth="1"/>
    <col min="11" max="11" width="5.7109375" customWidth="1"/>
    <col min="12" max="12" width="4.42578125" customWidth="1"/>
    <col min="13" max="13" width="4.7109375" hidden="1" customWidth="1"/>
    <col min="14" max="14" width="4.7109375" customWidth="1"/>
    <col min="15" max="15" width="5" hidden="1" customWidth="1"/>
    <col min="16" max="16" width="4.28515625" customWidth="1"/>
    <col min="17" max="17" width="4.7109375" hidden="1" customWidth="1"/>
    <col min="18" max="18" width="5" customWidth="1"/>
    <col min="19" max="19" width="4.42578125" hidden="1" customWidth="1"/>
    <col min="20" max="20" width="4.7109375" customWidth="1"/>
    <col min="21" max="21" width="5.140625" hidden="1" customWidth="1"/>
    <col min="22" max="22" width="6.42578125" customWidth="1"/>
    <col min="23" max="23" width="6.28515625" customWidth="1"/>
    <col min="24" max="24" width="4.28515625" customWidth="1"/>
    <col min="25" max="25" width="3.5703125" customWidth="1"/>
    <col min="26" max="26" width="1.7109375" customWidth="1"/>
    <col min="27" max="27" width="4.42578125" customWidth="1"/>
    <col min="28" max="28" width="5.85546875" customWidth="1"/>
    <col min="29" max="29" width="6.140625" customWidth="1"/>
    <col min="30" max="30" width="5.85546875" customWidth="1"/>
    <col min="31" max="31" width="6" customWidth="1"/>
    <col min="32" max="32" width="4.7109375" customWidth="1"/>
    <col min="33" max="33" width="7.7109375" customWidth="1"/>
    <col min="34" max="34" width="9.85546875" customWidth="1"/>
  </cols>
  <sheetData>
    <row r="1" spans="1:34" ht="18">
      <c r="A1" s="506" t="s">
        <v>185</v>
      </c>
      <c r="B1" s="506"/>
      <c r="C1" s="506"/>
      <c r="D1" s="506"/>
      <c r="E1" s="506"/>
      <c r="F1" s="506"/>
      <c r="G1" s="506"/>
      <c r="H1" s="506"/>
      <c r="I1" s="506"/>
      <c r="J1" s="506"/>
      <c r="K1" s="506"/>
      <c r="L1" s="506"/>
      <c r="M1" s="506"/>
      <c r="N1" s="506"/>
      <c r="O1" s="506"/>
      <c r="P1" s="506"/>
      <c r="Q1" s="506"/>
      <c r="R1" s="506"/>
      <c r="S1" s="506"/>
      <c r="T1" s="506"/>
      <c r="U1" s="506"/>
      <c r="V1" s="506"/>
      <c r="W1" s="506"/>
      <c r="X1" s="507"/>
      <c r="Y1" s="507"/>
      <c r="Z1" s="507"/>
      <c r="AA1" s="507"/>
      <c r="AB1" s="507"/>
      <c r="AC1" s="507"/>
      <c r="AD1" s="507"/>
      <c r="AE1" s="507"/>
      <c r="AF1" s="507"/>
      <c r="AG1" s="507"/>
    </row>
    <row r="2" spans="1:34" ht="12.75" customHeight="1">
      <c r="A2" s="508" t="s">
        <v>144</v>
      </c>
      <c r="B2" s="508" t="s">
        <v>9</v>
      </c>
      <c r="C2" s="508" t="s">
        <v>0</v>
      </c>
      <c r="D2" s="508" t="s">
        <v>15</v>
      </c>
      <c r="E2" s="508" t="s">
        <v>16</v>
      </c>
      <c r="F2" s="146" t="s">
        <v>16</v>
      </c>
      <c r="G2" s="510" t="s">
        <v>12</v>
      </c>
      <c r="H2" s="522" t="s">
        <v>238</v>
      </c>
      <c r="I2" s="523"/>
      <c r="J2" s="351"/>
      <c r="K2" s="31" t="s">
        <v>17</v>
      </c>
      <c r="L2" s="512" t="s">
        <v>40</v>
      </c>
      <c r="M2" s="154"/>
      <c r="N2" s="512" t="s">
        <v>11</v>
      </c>
      <c r="O2" s="154"/>
      <c r="P2" s="512" t="s">
        <v>22</v>
      </c>
      <c r="Q2" s="154"/>
      <c r="R2" s="31" t="s">
        <v>19</v>
      </c>
      <c r="S2" s="154"/>
      <c r="T2" s="31" t="s">
        <v>19</v>
      </c>
      <c r="U2" s="161"/>
      <c r="V2" s="514" t="s">
        <v>13</v>
      </c>
      <c r="W2" s="515"/>
      <c r="X2" s="516" t="s">
        <v>14</v>
      </c>
      <c r="Y2" s="517"/>
      <c r="Z2" s="517"/>
      <c r="AA2" s="517"/>
      <c r="AB2" s="517"/>
      <c r="AC2" s="517"/>
      <c r="AD2" s="517"/>
      <c r="AE2" s="517"/>
      <c r="AF2" s="517"/>
      <c r="AG2" s="517"/>
      <c r="AH2" s="518"/>
    </row>
    <row r="3" spans="1:34" ht="12.75" customHeight="1">
      <c r="A3" s="509"/>
      <c r="B3" s="509"/>
      <c r="C3" s="509"/>
      <c r="D3" s="509"/>
      <c r="E3" s="509"/>
      <c r="F3" s="146"/>
      <c r="G3" s="511"/>
      <c r="H3" s="352" t="s">
        <v>15</v>
      </c>
      <c r="I3" s="352" t="s">
        <v>16</v>
      </c>
      <c r="J3" s="353"/>
      <c r="K3" s="32" t="s">
        <v>18</v>
      </c>
      <c r="L3" s="513"/>
      <c r="M3" s="155"/>
      <c r="N3" s="513"/>
      <c r="O3" s="155"/>
      <c r="P3" s="513"/>
      <c r="Q3" s="155"/>
      <c r="R3" s="32" t="s">
        <v>20</v>
      </c>
      <c r="S3" s="155"/>
      <c r="T3" s="32" t="s">
        <v>21</v>
      </c>
      <c r="U3" s="162"/>
      <c r="V3" s="514"/>
      <c r="W3" s="515"/>
      <c r="X3" s="519"/>
      <c r="Y3" s="520"/>
      <c r="Z3" s="520"/>
      <c r="AA3" s="520"/>
      <c r="AB3" s="520"/>
      <c r="AC3" s="520"/>
      <c r="AD3" s="520"/>
      <c r="AE3" s="520"/>
      <c r="AF3" s="520"/>
      <c r="AG3" s="520"/>
      <c r="AH3" s="521"/>
    </row>
    <row r="4" spans="1:34">
      <c r="A4" s="2" t="s">
        <v>2</v>
      </c>
      <c r="B4" s="2">
        <v>1</v>
      </c>
      <c r="C4" s="40"/>
      <c r="D4" s="40"/>
      <c r="E4" s="40"/>
      <c r="F4" s="74">
        <f>E4</f>
        <v>0</v>
      </c>
      <c r="G4" s="89" t="str">
        <f>IF((D4*60+F4)=0,"",ROUND((C4*60)/(D4*60+F4),1))</f>
        <v/>
      </c>
      <c r="H4" s="354"/>
      <c r="I4" s="354"/>
      <c r="J4" s="74">
        <f>I4</f>
        <v>0</v>
      </c>
      <c r="K4" s="120"/>
      <c r="L4" s="120"/>
      <c r="M4" s="167">
        <f>IF(L4="",0,1)</f>
        <v>0</v>
      </c>
      <c r="N4" s="120"/>
      <c r="O4" s="167">
        <f>IF(N4="",0,1)</f>
        <v>0</v>
      </c>
      <c r="P4" s="120"/>
      <c r="Q4" s="167">
        <f>IF(P4="",0,1)</f>
        <v>0</v>
      </c>
      <c r="R4" s="120"/>
      <c r="S4" s="167">
        <f>IF(R9="",0,1)</f>
        <v>0</v>
      </c>
      <c r="T4" s="120"/>
      <c r="U4" s="167">
        <f>IF(T4="",0,1)</f>
        <v>0</v>
      </c>
      <c r="V4" s="497"/>
      <c r="W4" s="505"/>
      <c r="X4" s="499"/>
      <c r="Y4" s="500"/>
      <c r="Z4" s="500"/>
      <c r="AA4" s="500"/>
      <c r="AB4" s="500"/>
      <c r="AC4" s="500"/>
      <c r="AD4" s="500"/>
      <c r="AE4" s="500"/>
      <c r="AF4" s="500"/>
      <c r="AG4" s="500"/>
      <c r="AH4" s="501"/>
    </row>
    <row r="5" spans="1:34">
      <c r="A5" s="2" t="s">
        <v>3</v>
      </c>
      <c r="B5" s="2">
        <f>B4+1</f>
        <v>2</v>
      </c>
      <c r="C5" s="40"/>
      <c r="D5" s="40"/>
      <c r="E5" s="40"/>
      <c r="F5" s="74">
        <f>E5</f>
        <v>0</v>
      </c>
      <c r="G5" s="89" t="str">
        <f>IF((D5*60+F5)=0,"",ROUND((C5*60)/(D5*60+F5),1))</f>
        <v/>
      </c>
      <c r="H5" s="354"/>
      <c r="I5" s="354"/>
      <c r="J5" s="74">
        <f>I5</f>
        <v>0</v>
      </c>
      <c r="K5" s="120"/>
      <c r="L5" s="120"/>
      <c r="M5" s="167">
        <f>IF(L5="",M4,M4+1)</f>
        <v>0</v>
      </c>
      <c r="N5" s="120"/>
      <c r="O5" s="167">
        <f>IF(N5="",O4,O4+1)</f>
        <v>0</v>
      </c>
      <c r="P5" s="120"/>
      <c r="Q5" s="167">
        <f>IF(P5="",Q4,Q4+1)</f>
        <v>0</v>
      </c>
      <c r="R5" s="120"/>
      <c r="S5" s="167">
        <f>IF(R5="",S4,S4+1)</f>
        <v>0</v>
      </c>
      <c r="T5" s="120"/>
      <c r="U5" s="167">
        <f>IF(T5="",U4,U4+1)</f>
        <v>0</v>
      </c>
      <c r="V5" s="497"/>
      <c r="W5" s="505"/>
      <c r="X5" s="499"/>
      <c r="Y5" s="500"/>
      <c r="Z5" s="500"/>
      <c r="AA5" s="500"/>
      <c r="AB5" s="500"/>
      <c r="AC5" s="500"/>
      <c r="AD5" s="500"/>
      <c r="AE5" s="500"/>
      <c r="AF5" s="500"/>
      <c r="AG5" s="500"/>
      <c r="AH5" s="501"/>
    </row>
    <row r="6" spans="1:34">
      <c r="A6" s="2" t="s">
        <v>4</v>
      </c>
      <c r="B6" s="2">
        <f>B5+1</f>
        <v>3</v>
      </c>
      <c r="C6" s="40"/>
      <c r="D6" s="40"/>
      <c r="E6" s="40"/>
      <c r="F6" s="74">
        <f>E6</f>
        <v>0</v>
      </c>
      <c r="G6" s="89" t="str">
        <f>IF((D6*60+F6)=0,"",ROUND((C6*60)/(D6*60+F6),1))</f>
        <v/>
      </c>
      <c r="H6" s="354"/>
      <c r="I6" s="354"/>
      <c r="J6" s="74">
        <f t="shared" ref="J6:J7" si="0">I6</f>
        <v>0</v>
      </c>
      <c r="K6" s="120"/>
      <c r="L6" s="120"/>
      <c r="M6" s="167">
        <f>IF(L6="",M5,M5+1)</f>
        <v>0</v>
      </c>
      <c r="N6" s="120"/>
      <c r="O6" s="167">
        <f>IF(N6="",O5,O5+1)</f>
        <v>0</v>
      </c>
      <c r="P6" s="120"/>
      <c r="Q6" s="167">
        <f>IF(P6="",Q5,Q5+1)</f>
        <v>0</v>
      </c>
      <c r="R6" s="120"/>
      <c r="S6" s="167">
        <f>IF(R6="",S5,S5+1)</f>
        <v>0</v>
      </c>
      <c r="T6" s="120"/>
      <c r="U6" s="167">
        <f>IF(T6="",U5,U5+1)</f>
        <v>0</v>
      </c>
      <c r="V6" s="497"/>
      <c r="W6" s="505"/>
      <c r="X6" s="499"/>
      <c r="Y6" s="500"/>
      <c r="Z6" s="500"/>
      <c r="AA6" s="500"/>
      <c r="AB6" s="500"/>
      <c r="AC6" s="500"/>
      <c r="AD6" s="500"/>
      <c r="AE6" s="500"/>
      <c r="AF6" s="500"/>
      <c r="AG6" s="500"/>
      <c r="AH6" s="501"/>
    </row>
    <row r="7" spans="1:34">
      <c r="A7" s="74" t="s">
        <v>5</v>
      </c>
      <c r="B7" s="74">
        <f>B6+1</f>
        <v>4</v>
      </c>
      <c r="C7" s="40"/>
      <c r="D7" s="40"/>
      <c r="E7" s="40"/>
      <c r="F7" s="74">
        <f>E7</f>
        <v>0</v>
      </c>
      <c r="G7" s="89" t="str">
        <f>IF((D7*60+F7)=0,"",ROUND((C7*60)/(D7*60+F7),1))</f>
        <v/>
      </c>
      <c r="H7" s="354"/>
      <c r="I7" s="354"/>
      <c r="J7" s="74">
        <f t="shared" si="0"/>
        <v>0</v>
      </c>
      <c r="K7" s="120"/>
      <c r="L7" s="120"/>
      <c r="M7" s="167">
        <f>IF(L7="",M6,M6+1)</f>
        <v>0</v>
      </c>
      <c r="N7" s="120"/>
      <c r="O7" s="167">
        <f>IF(N7="",O6,O6+1)</f>
        <v>0</v>
      </c>
      <c r="P7" s="120"/>
      <c r="Q7" s="167">
        <f>IF(P7="",Q6,Q6+1)</f>
        <v>0</v>
      </c>
      <c r="R7" s="120"/>
      <c r="S7" s="167">
        <f>IF(R7="",S6,S6+1)</f>
        <v>0</v>
      </c>
      <c r="T7" s="120"/>
      <c r="U7" s="167">
        <f>IF(T7="",U6,U6+1)</f>
        <v>0</v>
      </c>
      <c r="V7" s="497"/>
      <c r="W7" s="505"/>
      <c r="X7" s="499"/>
      <c r="Y7" s="500"/>
      <c r="Z7" s="500"/>
      <c r="AA7" s="500"/>
      <c r="AB7" s="500"/>
      <c r="AC7" s="500"/>
      <c r="AD7" s="500"/>
      <c r="AE7" s="500"/>
      <c r="AF7" s="500"/>
      <c r="AG7" s="500"/>
      <c r="AH7" s="501"/>
    </row>
    <row r="8" spans="1:34">
      <c r="A8" s="479" t="s">
        <v>141</v>
      </c>
      <c r="B8" s="480"/>
      <c r="C8" s="13">
        <f>SUM(C4:C7)</f>
        <v>0</v>
      </c>
      <c r="D8" s="13">
        <f>SUM(D4:D7)+ROUNDDOWN(F8/60,0)</f>
        <v>0</v>
      </c>
      <c r="E8" s="13">
        <f>F8-60*ROUNDDOWN(F8/60,0)</f>
        <v>0</v>
      </c>
      <c r="F8" s="135">
        <f>SUM(F4:F7)</f>
        <v>0</v>
      </c>
      <c r="G8" s="52">
        <f>IF((D8*60+E8)=0,0,ROUND((C8*60)/(D8*60+E8),1))</f>
        <v>0</v>
      </c>
      <c r="H8" s="13">
        <f>SUM(H4:H7)+ROUNDDOWN(J8/60,0)</f>
        <v>0</v>
      </c>
      <c r="I8" s="13">
        <f>J8-60*ROUNDDOWN(J8/60,0)</f>
        <v>0</v>
      </c>
      <c r="J8" s="135">
        <f>SUM(J4:J7)</f>
        <v>0</v>
      </c>
      <c r="K8" s="27">
        <f>SUM(K4:K7)</f>
        <v>0</v>
      </c>
      <c r="L8" s="27">
        <f>IF(SUM(L4:L7)=0,0,ROUND(AVERAGE(L4:L7),0))</f>
        <v>0</v>
      </c>
      <c r="M8" s="168">
        <f>IF(M7=0,0,1)</f>
        <v>0</v>
      </c>
      <c r="N8" s="27">
        <f>IF(SUM(N4:N7)=0,0,ROUND(AVERAGE(N4:N7),0))</f>
        <v>0</v>
      </c>
      <c r="O8" s="168">
        <f>IF(O7=0,0,1)</f>
        <v>0</v>
      </c>
      <c r="P8" s="27">
        <f>IF(SUM(P4:P7)=0,0,ROUND(AVERAGE(P4:P7),0))</f>
        <v>0</v>
      </c>
      <c r="Q8" s="168">
        <f>IF(Q7=0,0,1)</f>
        <v>0</v>
      </c>
      <c r="R8" s="27">
        <f>IF(SUM(R4:R7)=0,0,ROUND(AVERAGE(R4:R7),0))</f>
        <v>0</v>
      </c>
      <c r="S8" s="168">
        <f>IF(S7=0,0,1)</f>
        <v>0</v>
      </c>
      <c r="T8" s="27">
        <f>IF(SUM(T4:T7)=0,0,ROUND(AVERAGE(T4:T7),0))</f>
        <v>0</v>
      </c>
      <c r="U8" s="168">
        <f>IF(U7=0,0,1)</f>
        <v>0</v>
      </c>
      <c r="V8" s="481"/>
      <c r="W8" s="482"/>
      <c r="X8" s="489"/>
      <c r="Y8" s="490"/>
      <c r="Z8" s="490"/>
      <c r="AA8" s="490"/>
      <c r="AB8" s="490"/>
      <c r="AC8" s="490"/>
      <c r="AD8" s="490"/>
      <c r="AE8" s="490"/>
      <c r="AF8" s="490"/>
      <c r="AG8" s="490"/>
      <c r="AH8" s="491"/>
    </row>
    <row r="9" spans="1:34">
      <c r="A9" s="21" t="s">
        <v>6</v>
      </c>
      <c r="B9" s="22">
        <f>B7+1</f>
        <v>5</v>
      </c>
      <c r="C9" s="40"/>
      <c r="D9" s="40"/>
      <c r="E9" s="40"/>
      <c r="F9" s="74">
        <f t="shared" ref="F9:F15" si="1">E9</f>
        <v>0</v>
      </c>
      <c r="G9" s="89" t="str">
        <f t="shared" ref="G9:G15" si="2">IF((D9*60+F9)=0,"",ROUND((C9*60)/(D9*60+F9),1))</f>
        <v/>
      </c>
      <c r="H9" s="354"/>
      <c r="I9" s="354"/>
      <c r="J9" s="74">
        <f>I9</f>
        <v>0</v>
      </c>
      <c r="K9" s="120"/>
      <c r="L9" s="120"/>
      <c r="M9" s="167">
        <f>IF(L9="",0,1)</f>
        <v>0</v>
      </c>
      <c r="N9" s="120"/>
      <c r="O9" s="167">
        <f>IF(N9="",0,1)</f>
        <v>0</v>
      </c>
      <c r="P9" s="120"/>
      <c r="Q9" s="167">
        <f>IF(P9="",0,1)</f>
        <v>0</v>
      </c>
      <c r="R9" s="120"/>
      <c r="S9" s="167">
        <f>IF(R9="",0,1)</f>
        <v>0</v>
      </c>
      <c r="T9" s="120"/>
      <c r="U9" s="167">
        <f>IF(T9="",0,1)</f>
        <v>0</v>
      </c>
      <c r="V9" s="497"/>
      <c r="W9" s="505"/>
      <c r="X9" s="499"/>
      <c r="Y9" s="500"/>
      <c r="Z9" s="500"/>
      <c r="AA9" s="500"/>
      <c r="AB9" s="500"/>
      <c r="AC9" s="500"/>
      <c r="AD9" s="500"/>
      <c r="AE9" s="500"/>
      <c r="AF9" s="500"/>
      <c r="AG9" s="500"/>
      <c r="AH9" s="501"/>
    </row>
    <row r="10" spans="1:34">
      <c r="A10" s="21" t="s">
        <v>7</v>
      </c>
      <c r="B10" s="22">
        <f t="shared" ref="B10:B15" si="3">B9+1</f>
        <v>6</v>
      </c>
      <c r="C10" s="40"/>
      <c r="D10" s="40"/>
      <c r="E10" s="40"/>
      <c r="F10" s="74">
        <f t="shared" si="1"/>
        <v>0</v>
      </c>
      <c r="G10" s="89" t="str">
        <f t="shared" si="2"/>
        <v/>
      </c>
      <c r="H10" s="354"/>
      <c r="I10" s="354"/>
      <c r="J10" s="74">
        <f t="shared" ref="J10:J15" si="4">I10</f>
        <v>0</v>
      </c>
      <c r="K10" s="120"/>
      <c r="L10" s="120"/>
      <c r="M10" s="167">
        <f t="shared" ref="M10:M15" si="5">IF(L10="",M9,M9+1)</f>
        <v>0</v>
      </c>
      <c r="N10" s="120"/>
      <c r="O10" s="167">
        <f t="shared" ref="O10:O15" si="6">IF(N10="",O9,O9+1)</f>
        <v>0</v>
      </c>
      <c r="P10" s="120"/>
      <c r="Q10" s="167">
        <f t="shared" ref="Q10:Q15" si="7">IF(P10="",Q9,Q9+1)</f>
        <v>0</v>
      </c>
      <c r="R10" s="120"/>
      <c r="S10" s="167">
        <f t="shared" ref="S10:S15" si="8">IF(R10="",S9,S9+1)</f>
        <v>0</v>
      </c>
      <c r="T10" s="120"/>
      <c r="U10" s="167">
        <f t="shared" ref="U10:U15" si="9">IF(T10="",U9,U9+1)</f>
        <v>0</v>
      </c>
      <c r="V10" s="497"/>
      <c r="W10" s="505"/>
      <c r="X10" s="499"/>
      <c r="Y10" s="500"/>
      <c r="Z10" s="500"/>
      <c r="AA10" s="500"/>
      <c r="AB10" s="500"/>
      <c r="AC10" s="500"/>
      <c r="AD10" s="500"/>
      <c r="AE10" s="500"/>
      <c r="AF10" s="500"/>
      <c r="AG10" s="500"/>
      <c r="AH10" s="501"/>
    </row>
    <row r="11" spans="1:34">
      <c r="A11" s="21" t="s">
        <v>8</v>
      </c>
      <c r="B11" s="22">
        <f t="shared" si="3"/>
        <v>7</v>
      </c>
      <c r="C11" s="40"/>
      <c r="D11" s="40"/>
      <c r="E11" s="40"/>
      <c r="F11" s="74">
        <f t="shared" si="1"/>
        <v>0</v>
      </c>
      <c r="G11" s="89" t="str">
        <f t="shared" si="2"/>
        <v/>
      </c>
      <c r="H11" s="354"/>
      <c r="I11" s="354"/>
      <c r="J11" s="74">
        <f t="shared" si="4"/>
        <v>0</v>
      </c>
      <c r="K11" s="120"/>
      <c r="L11" s="120"/>
      <c r="M11" s="167">
        <f t="shared" si="5"/>
        <v>0</v>
      </c>
      <c r="N11" s="120"/>
      <c r="O11" s="167">
        <f t="shared" si="6"/>
        <v>0</v>
      </c>
      <c r="P11" s="120"/>
      <c r="Q11" s="167">
        <f t="shared" si="7"/>
        <v>0</v>
      </c>
      <c r="R11" s="120"/>
      <c r="S11" s="167">
        <f t="shared" si="8"/>
        <v>0</v>
      </c>
      <c r="T11" s="120"/>
      <c r="U11" s="167">
        <f t="shared" si="9"/>
        <v>0</v>
      </c>
      <c r="V11" s="497"/>
      <c r="W11" s="505"/>
      <c r="X11" s="499"/>
      <c r="Y11" s="500"/>
      <c r="Z11" s="500"/>
      <c r="AA11" s="500"/>
      <c r="AB11" s="500"/>
      <c r="AC11" s="500"/>
      <c r="AD11" s="500"/>
      <c r="AE11" s="500"/>
      <c r="AF11" s="500"/>
      <c r="AG11" s="500"/>
      <c r="AH11" s="501"/>
    </row>
    <row r="12" spans="1:34">
      <c r="A12" s="21" t="s">
        <v>2</v>
      </c>
      <c r="B12" s="22">
        <f t="shared" si="3"/>
        <v>8</v>
      </c>
      <c r="C12" s="40"/>
      <c r="D12" s="40"/>
      <c r="E12" s="40"/>
      <c r="F12" s="74">
        <f t="shared" si="1"/>
        <v>0</v>
      </c>
      <c r="G12" s="89" t="str">
        <f t="shared" si="2"/>
        <v/>
      </c>
      <c r="H12" s="354"/>
      <c r="I12" s="354"/>
      <c r="J12" s="74">
        <f t="shared" si="4"/>
        <v>0</v>
      </c>
      <c r="K12" s="120"/>
      <c r="L12" s="120"/>
      <c r="M12" s="167">
        <f t="shared" si="5"/>
        <v>0</v>
      </c>
      <c r="N12" s="120"/>
      <c r="O12" s="167">
        <f t="shared" si="6"/>
        <v>0</v>
      </c>
      <c r="P12" s="120"/>
      <c r="Q12" s="167">
        <f t="shared" si="7"/>
        <v>0</v>
      </c>
      <c r="R12" s="120"/>
      <c r="S12" s="167">
        <f t="shared" si="8"/>
        <v>0</v>
      </c>
      <c r="T12" s="120"/>
      <c r="U12" s="167">
        <f t="shared" si="9"/>
        <v>0</v>
      </c>
      <c r="V12" s="497"/>
      <c r="W12" s="505"/>
      <c r="X12" s="499"/>
      <c r="Y12" s="500"/>
      <c r="Z12" s="500"/>
      <c r="AA12" s="500"/>
      <c r="AB12" s="500"/>
      <c r="AC12" s="500"/>
      <c r="AD12" s="500"/>
      <c r="AE12" s="500"/>
      <c r="AF12" s="500"/>
      <c r="AG12" s="500"/>
      <c r="AH12" s="501"/>
    </row>
    <row r="13" spans="1:34">
      <c r="A13" s="21" t="s">
        <v>3</v>
      </c>
      <c r="B13" s="22">
        <f t="shared" si="3"/>
        <v>9</v>
      </c>
      <c r="C13" s="40"/>
      <c r="D13" s="40"/>
      <c r="E13" s="40"/>
      <c r="F13" s="74">
        <f t="shared" si="1"/>
        <v>0</v>
      </c>
      <c r="G13" s="89" t="str">
        <f t="shared" si="2"/>
        <v/>
      </c>
      <c r="H13" s="354"/>
      <c r="I13" s="354"/>
      <c r="J13" s="74">
        <f t="shared" si="4"/>
        <v>0</v>
      </c>
      <c r="K13" s="120"/>
      <c r="L13" s="120"/>
      <c r="M13" s="167">
        <f t="shared" si="5"/>
        <v>0</v>
      </c>
      <c r="N13" s="120"/>
      <c r="O13" s="167">
        <f t="shared" si="6"/>
        <v>0</v>
      </c>
      <c r="P13" s="120"/>
      <c r="Q13" s="167">
        <f t="shared" si="7"/>
        <v>0</v>
      </c>
      <c r="R13" s="120"/>
      <c r="S13" s="167">
        <f t="shared" si="8"/>
        <v>0</v>
      </c>
      <c r="T13" s="120"/>
      <c r="U13" s="167">
        <f t="shared" si="9"/>
        <v>0</v>
      </c>
      <c r="V13" s="497"/>
      <c r="W13" s="505"/>
      <c r="X13" s="499"/>
      <c r="Y13" s="500"/>
      <c r="Z13" s="500"/>
      <c r="AA13" s="500"/>
      <c r="AB13" s="500"/>
      <c r="AC13" s="500"/>
      <c r="AD13" s="500"/>
      <c r="AE13" s="500"/>
      <c r="AF13" s="500"/>
      <c r="AG13" s="500"/>
      <c r="AH13" s="501"/>
    </row>
    <row r="14" spans="1:34">
      <c r="A14" s="21" t="s">
        <v>4</v>
      </c>
      <c r="B14" s="22">
        <f t="shared" si="3"/>
        <v>10</v>
      </c>
      <c r="C14" s="40"/>
      <c r="D14" s="40"/>
      <c r="E14" s="40"/>
      <c r="F14" s="74">
        <f t="shared" si="1"/>
        <v>0</v>
      </c>
      <c r="G14" s="89" t="str">
        <f t="shared" si="2"/>
        <v/>
      </c>
      <c r="H14" s="354"/>
      <c r="I14" s="354"/>
      <c r="J14" s="74">
        <f t="shared" si="4"/>
        <v>0</v>
      </c>
      <c r="K14" s="120"/>
      <c r="L14" s="120"/>
      <c r="M14" s="167">
        <f t="shared" si="5"/>
        <v>0</v>
      </c>
      <c r="N14" s="120"/>
      <c r="O14" s="167">
        <f t="shared" si="6"/>
        <v>0</v>
      </c>
      <c r="P14" s="120"/>
      <c r="Q14" s="167">
        <f t="shared" si="7"/>
        <v>0</v>
      </c>
      <c r="R14" s="120"/>
      <c r="S14" s="167">
        <f t="shared" si="8"/>
        <v>0</v>
      </c>
      <c r="T14" s="120"/>
      <c r="U14" s="167">
        <f t="shared" si="9"/>
        <v>0</v>
      </c>
      <c r="V14" s="497"/>
      <c r="W14" s="505"/>
      <c r="X14" s="499"/>
      <c r="Y14" s="500"/>
      <c r="Z14" s="500"/>
      <c r="AA14" s="500"/>
      <c r="AB14" s="500"/>
      <c r="AC14" s="500"/>
      <c r="AD14" s="500"/>
      <c r="AE14" s="500"/>
      <c r="AF14" s="500"/>
      <c r="AG14" s="500"/>
      <c r="AH14" s="501"/>
    </row>
    <row r="15" spans="1:34">
      <c r="A15" s="117" t="s">
        <v>5</v>
      </c>
      <c r="B15" s="118">
        <f t="shared" si="3"/>
        <v>11</v>
      </c>
      <c r="C15" s="40"/>
      <c r="D15" s="40"/>
      <c r="E15" s="40"/>
      <c r="F15" s="74">
        <f t="shared" si="1"/>
        <v>0</v>
      </c>
      <c r="G15" s="89" t="str">
        <f t="shared" si="2"/>
        <v/>
      </c>
      <c r="H15" s="354"/>
      <c r="I15" s="354"/>
      <c r="J15" s="74">
        <f t="shared" si="4"/>
        <v>0</v>
      </c>
      <c r="K15" s="120"/>
      <c r="L15" s="120"/>
      <c r="M15" s="167">
        <f t="shared" si="5"/>
        <v>0</v>
      </c>
      <c r="N15" s="120"/>
      <c r="O15" s="167">
        <f t="shared" si="6"/>
        <v>0</v>
      </c>
      <c r="P15" s="120"/>
      <c r="Q15" s="167">
        <f t="shared" si="7"/>
        <v>0</v>
      </c>
      <c r="R15" s="120"/>
      <c r="S15" s="167">
        <f t="shared" si="8"/>
        <v>0</v>
      </c>
      <c r="T15" s="120"/>
      <c r="U15" s="167">
        <f t="shared" si="9"/>
        <v>0</v>
      </c>
      <c r="V15" s="497"/>
      <c r="W15" s="505"/>
      <c r="X15" s="499"/>
      <c r="Y15" s="500"/>
      <c r="Z15" s="500"/>
      <c r="AA15" s="500"/>
      <c r="AB15" s="500"/>
      <c r="AC15" s="500"/>
      <c r="AD15" s="500"/>
      <c r="AE15" s="500"/>
      <c r="AF15" s="500"/>
      <c r="AG15" s="500"/>
      <c r="AH15" s="501"/>
    </row>
    <row r="16" spans="1:34">
      <c r="A16" s="479" t="s">
        <v>142</v>
      </c>
      <c r="B16" s="480"/>
      <c r="C16" s="13">
        <f>SUM(C9:C15)</f>
        <v>0</v>
      </c>
      <c r="D16" s="13">
        <f>SUM(D9:D15)+ROUNDDOWN(F16/60,0)</f>
        <v>0</v>
      </c>
      <c r="E16" s="13">
        <f>F16-60*ROUNDDOWN(F16/60,0)</f>
        <v>0</v>
      </c>
      <c r="F16" s="135">
        <f>SUM(F9:F15)</f>
        <v>0</v>
      </c>
      <c r="G16" s="52">
        <f>IF((D16*60+E16)=0,0,ROUND((C16*60)/(D16*60+E16),1))</f>
        <v>0</v>
      </c>
      <c r="H16" s="13">
        <f>SUM(H9:H15)+ROUNDDOWN(J16/60,0)</f>
        <v>0</v>
      </c>
      <c r="I16" s="13">
        <f>J16-60*ROUNDDOWN(J16/60,0)</f>
        <v>0</v>
      </c>
      <c r="J16" s="135">
        <f>SUM(J9:J15)</f>
        <v>0</v>
      </c>
      <c r="K16" s="27">
        <f>SUM(K9:K15)</f>
        <v>0</v>
      </c>
      <c r="L16" s="27">
        <f>IF(SUM(L9:L15)=0,0,ROUND(AVERAGE(L9:L15),0))</f>
        <v>0</v>
      </c>
      <c r="M16" s="168">
        <f>IF(M15=0,0,1)</f>
        <v>0</v>
      </c>
      <c r="N16" s="27">
        <f>IF(SUM(N9:N15)=0,0,ROUND(AVERAGE(N9:N15),0))</f>
        <v>0</v>
      </c>
      <c r="O16" s="168">
        <f>IF(O15=0,0,1)</f>
        <v>0</v>
      </c>
      <c r="P16" s="27">
        <f>IF(SUM(P9:P15)=0,0,ROUND(AVERAGE(P9:P15),0))</f>
        <v>0</v>
      </c>
      <c r="Q16" s="168">
        <f>IF(Q15=0,0,1)</f>
        <v>0</v>
      </c>
      <c r="R16" s="27">
        <f>IF(SUM(R9:R15)=0,0,ROUND(AVERAGE(R9:R15),0))</f>
        <v>0</v>
      </c>
      <c r="S16" s="168">
        <f>IF(S15=0,0,1)</f>
        <v>0</v>
      </c>
      <c r="T16" s="27">
        <f>IF(SUM(T9:T15)=0,0,ROUND(AVERAGE(T9:T15),0))</f>
        <v>0</v>
      </c>
      <c r="U16" s="168">
        <f>IF(U15=0,0,1)</f>
        <v>0</v>
      </c>
      <c r="V16" s="481"/>
      <c r="W16" s="482"/>
      <c r="X16" s="489"/>
      <c r="Y16" s="490"/>
      <c r="Z16" s="490"/>
      <c r="AA16" s="490"/>
      <c r="AB16" s="490"/>
      <c r="AC16" s="490"/>
      <c r="AD16" s="490"/>
      <c r="AE16" s="490"/>
      <c r="AF16" s="490"/>
      <c r="AG16" s="490"/>
      <c r="AH16" s="491"/>
    </row>
    <row r="17" spans="1:34">
      <c r="A17" s="22" t="s">
        <v>6</v>
      </c>
      <c r="B17" s="22">
        <f>B15+1</f>
        <v>12</v>
      </c>
      <c r="C17" s="40"/>
      <c r="D17" s="40"/>
      <c r="E17" s="40"/>
      <c r="F17" s="74">
        <f t="shared" ref="F17:F23" si="10">E17</f>
        <v>0</v>
      </c>
      <c r="G17" s="89" t="str">
        <f t="shared" ref="G17:G23" si="11">IF((D17*60+F17)=0,"",ROUND((C17*60)/(D17*60+F17),1))</f>
        <v/>
      </c>
      <c r="H17" s="354"/>
      <c r="I17" s="354"/>
      <c r="J17" s="74">
        <f>I17</f>
        <v>0</v>
      </c>
      <c r="K17" s="120"/>
      <c r="L17" s="120"/>
      <c r="M17" s="167">
        <f>IF(L17="",0,1)</f>
        <v>0</v>
      </c>
      <c r="N17" s="120"/>
      <c r="O17" s="167">
        <f>IF(N17="",0,1)</f>
        <v>0</v>
      </c>
      <c r="P17" s="120"/>
      <c r="Q17" s="167">
        <f>IF(P17="",0,1)</f>
        <v>0</v>
      </c>
      <c r="R17" s="120"/>
      <c r="S17" s="167">
        <f>IF(R17="",0,1)</f>
        <v>0</v>
      </c>
      <c r="T17" s="120"/>
      <c r="U17" s="167">
        <f>IF(T17="",0,1)</f>
        <v>0</v>
      </c>
      <c r="V17" s="497"/>
      <c r="W17" s="498"/>
      <c r="X17" s="499"/>
      <c r="Y17" s="500"/>
      <c r="Z17" s="500"/>
      <c r="AA17" s="500"/>
      <c r="AB17" s="500"/>
      <c r="AC17" s="500"/>
      <c r="AD17" s="500"/>
      <c r="AE17" s="500"/>
      <c r="AF17" s="500"/>
      <c r="AG17" s="500"/>
      <c r="AH17" s="501"/>
    </row>
    <row r="18" spans="1:34">
      <c r="A18" s="22" t="s">
        <v>7</v>
      </c>
      <c r="B18" s="22">
        <f t="shared" ref="B18:B23" si="12">B17+1</f>
        <v>13</v>
      </c>
      <c r="C18" s="40"/>
      <c r="D18" s="40"/>
      <c r="E18" s="40"/>
      <c r="F18" s="74">
        <f t="shared" si="10"/>
        <v>0</v>
      </c>
      <c r="G18" s="89" t="str">
        <f t="shared" si="11"/>
        <v/>
      </c>
      <c r="H18" s="354"/>
      <c r="I18" s="354"/>
      <c r="J18" s="74">
        <f t="shared" ref="J18:J23" si="13">I18</f>
        <v>0</v>
      </c>
      <c r="K18" s="120"/>
      <c r="L18" s="120"/>
      <c r="M18" s="167">
        <f t="shared" ref="M18:M23" si="14">IF(L18="",M17,M17+1)</f>
        <v>0</v>
      </c>
      <c r="N18" s="120"/>
      <c r="O18" s="167">
        <f t="shared" ref="O18:O23" si="15">IF(N18="",O17,O17+1)</f>
        <v>0</v>
      </c>
      <c r="P18" s="120"/>
      <c r="Q18" s="167">
        <f t="shared" ref="Q18:Q23" si="16">IF(P18="",Q17,Q17+1)</f>
        <v>0</v>
      </c>
      <c r="R18" s="120"/>
      <c r="S18" s="167">
        <f t="shared" ref="S18:S23" si="17">IF(R18="",S17,S17+1)</f>
        <v>0</v>
      </c>
      <c r="T18" s="120"/>
      <c r="U18" s="167">
        <f t="shared" ref="U18:U23" si="18">IF(T18="",U17,U17+1)</f>
        <v>0</v>
      </c>
      <c r="V18" s="497"/>
      <c r="W18" s="498"/>
      <c r="X18" s="499"/>
      <c r="Y18" s="500"/>
      <c r="Z18" s="500"/>
      <c r="AA18" s="500"/>
      <c r="AB18" s="500"/>
      <c r="AC18" s="500"/>
      <c r="AD18" s="500"/>
      <c r="AE18" s="500"/>
      <c r="AF18" s="500"/>
      <c r="AG18" s="500"/>
      <c r="AH18" s="501"/>
    </row>
    <row r="19" spans="1:34">
      <c r="A19" s="22" t="s">
        <v>8</v>
      </c>
      <c r="B19" s="22">
        <f t="shared" si="12"/>
        <v>14</v>
      </c>
      <c r="C19" s="40"/>
      <c r="D19" s="40"/>
      <c r="E19" s="40"/>
      <c r="F19" s="74">
        <f t="shared" si="10"/>
        <v>0</v>
      </c>
      <c r="G19" s="89" t="str">
        <f t="shared" si="11"/>
        <v/>
      </c>
      <c r="H19" s="354"/>
      <c r="I19" s="354"/>
      <c r="J19" s="74">
        <f t="shared" si="13"/>
        <v>0</v>
      </c>
      <c r="K19" s="120"/>
      <c r="L19" s="120"/>
      <c r="M19" s="167">
        <f t="shared" si="14"/>
        <v>0</v>
      </c>
      <c r="N19" s="120"/>
      <c r="O19" s="167">
        <f t="shared" si="15"/>
        <v>0</v>
      </c>
      <c r="P19" s="120"/>
      <c r="Q19" s="167">
        <f t="shared" si="16"/>
        <v>0</v>
      </c>
      <c r="R19" s="120"/>
      <c r="S19" s="167">
        <f t="shared" si="17"/>
        <v>0</v>
      </c>
      <c r="T19" s="120"/>
      <c r="U19" s="167">
        <f t="shared" si="18"/>
        <v>0</v>
      </c>
      <c r="V19" s="497"/>
      <c r="W19" s="498"/>
      <c r="X19" s="499"/>
      <c r="Y19" s="500"/>
      <c r="Z19" s="500"/>
      <c r="AA19" s="500"/>
      <c r="AB19" s="500"/>
      <c r="AC19" s="500"/>
      <c r="AD19" s="500"/>
      <c r="AE19" s="500"/>
      <c r="AF19" s="500"/>
      <c r="AG19" s="500"/>
      <c r="AH19" s="501"/>
    </row>
    <row r="20" spans="1:34">
      <c r="A20" s="22" t="s">
        <v>2</v>
      </c>
      <c r="B20" s="22">
        <f t="shared" si="12"/>
        <v>15</v>
      </c>
      <c r="C20" s="40"/>
      <c r="D20" s="40"/>
      <c r="E20" s="40"/>
      <c r="F20" s="74">
        <f t="shared" si="10"/>
        <v>0</v>
      </c>
      <c r="G20" s="89" t="str">
        <f t="shared" si="11"/>
        <v/>
      </c>
      <c r="H20" s="354"/>
      <c r="I20" s="354"/>
      <c r="J20" s="74">
        <f t="shared" si="13"/>
        <v>0</v>
      </c>
      <c r="K20" s="120"/>
      <c r="L20" s="120"/>
      <c r="M20" s="167">
        <f t="shared" si="14"/>
        <v>0</v>
      </c>
      <c r="N20" s="120"/>
      <c r="O20" s="167">
        <f t="shared" si="15"/>
        <v>0</v>
      </c>
      <c r="P20" s="120"/>
      <c r="Q20" s="167">
        <f t="shared" si="16"/>
        <v>0</v>
      </c>
      <c r="R20" s="120"/>
      <c r="S20" s="167">
        <f t="shared" si="17"/>
        <v>0</v>
      </c>
      <c r="T20" s="120"/>
      <c r="U20" s="167">
        <f t="shared" si="18"/>
        <v>0</v>
      </c>
      <c r="V20" s="497"/>
      <c r="W20" s="498"/>
      <c r="X20" s="499"/>
      <c r="Y20" s="500"/>
      <c r="Z20" s="500"/>
      <c r="AA20" s="500"/>
      <c r="AB20" s="500"/>
      <c r="AC20" s="500"/>
      <c r="AD20" s="500"/>
      <c r="AE20" s="500"/>
      <c r="AF20" s="500"/>
      <c r="AG20" s="500"/>
      <c r="AH20" s="501"/>
    </row>
    <row r="21" spans="1:34">
      <c r="A21" s="22" t="s">
        <v>3</v>
      </c>
      <c r="B21" s="22">
        <f t="shared" si="12"/>
        <v>16</v>
      </c>
      <c r="C21" s="40"/>
      <c r="D21" s="40"/>
      <c r="E21" s="40"/>
      <c r="F21" s="74">
        <f t="shared" si="10"/>
        <v>0</v>
      </c>
      <c r="G21" s="89" t="str">
        <f t="shared" si="11"/>
        <v/>
      </c>
      <c r="H21" s="354"/>
      <c r="I21" s="354"/>
      <c r="J21" s="74">
        <f t="shared" si="13"/>
        <v>0</v>
      </c>
      <c r="K21" s="120"/>
      <c r="L21" s="120"/>
      <c r="M21" s="167">
        <f t="shared" si="14"/>
        <v>0</v>
      </c>
      <c r="N21" s="120"/>
      <c r="O21" s="167">
        <f t="shared" si="15"/>
        <v>0</v>
      </c>
      <c r="P21" s="120"/>
      <c r="Q21" s="167">
        <f t="shared" si="16"/>
        <v>0</v>
      </c>
      <c r="R21" s="120"/>
      <c r="S21" s="167">
        <f t="shared" si="17"/>
        <v>0</v>
      </c>
      <c r="T21" s="120"/>
      <c r="U21" s="167">
        <f t="shared" si="18"/>
        <v>0</v>
      </c>
      <c r="V21" s="497"/>
      <c r="W21" s="498"/>
      <c r="X21" s="499"/>
      <c r="Y21" s="500"/>
      <c r="Z21" s="500"/>
      <c r="AA21" s="500"/>
      <c r="AB21" s="500"/>
      <c r="AC21" s="500"/>
      <c r="AD21" s="500"/>
      <c r="AE21" s="500"/>
      <c r="AF21" s="500"/>
      <c r="AG21" s="500"/>
      <c r="AH21" s="501"/>
    </row>
    <row r="22" spans="1:34">
      <c r="A22" s="22" t="s">
        <v>4</v>
      </c>
      <c r="B22" s="22">
        <f t="shared" si="12"/>
        <v>17</v>
      </c>
      <c r="C22" s="40"/>
      <c r="D22" s="40"/>
      <c r="E22" s="40"/>
      <c r="F22" s="74">
        <f t="shared" si="10"/>
        <v>0</v>
      </c>
      <c r="G22" s="89" t="str">
        <f t="shared" si="11"/>
        <v/>
      </c>
      <c r="H22" s="354"/>
      <c r="I22" s="354"/>
      <c r="J22" s="74">
        <f t="shared" si="13"/>
        <v>0</v>
      </c>
      <c r="K22" s="120"/>
      <c r="L22" s="120"/>
      <c r="M22" s="167">
        <f t="shared" si="14"/>
        <v>0</v>
      </c>
      <c r="N22" s="120"/>
      <c r="O22" s="167">
        <f t="shared" si="15"/>
        <v>0</v>
      </c>
      <c r="P22" s="120"/>
      <c r="Q22" s="167">
        <f t="shared" si="16"/>
        <v>0</v>
      </c>
      <c r="R22" s="120"/>
      <c r="S22" s="167">
        <f t="shared" si="17"/>
        <v>0</v>
      </c>
      <c r="T22" s="120"/>
      <c r="U22" s="167">
        <f t="shared" si="18"/>
        <v>0</v>
      </c>
      <c r="V22" s="497"/>
      <c r="W22" s="498"/>
      <c r="X22" s="502" t="s">
        <v>223</v>
      </c>
      <c r="Y22" s="503"/>
      <c r="Z22" s="503"/>
      <c r="AA22" s="503"/>
      <c r="AB22" s="503"/>
      <c r="AC22" s="503"/>
      <c r="AD22" s="503"/>
      <c r="AE22" s="503"/>
      <c r="AF22" s="503"/>
      <c r="AG22" s="503"/>
      <c r="AH22" s="504"/>
    </row>
    <row r="23" spans="1:34">
      <c r="A23" s="118" t="s">
        <v>5</v>
      </c>
      <c r="B23" s="118">
        <f t="shared" si="12"/>
        <v>18</v>
      </c>
      <c r="C23" s="40"/>
      <c r="D23" s="40"/>
      <c r="E23" s="40"/>
      <c r="F23" s="74">
        <f t="shared" si="10"/>
        <v>0</v>
      </c>
      <c r="G23" s="89" t="str">
        <f t="shared" si="11"/>
        <v/>
      </c>
      <c r="H23" s="354"/>
      <c r="I23" s="354"/>
      <c r="J23" s="74">
        <f t="shared" si="13"/>
        <v>0</v>
      </c>
      <c r="K23" s="120"/>
      <c r="L23" s="120"/>
      <c r="M23" s="167">
        <f t="shared" si="14"/>
        <v>0</v>
      </c>
      <c r="N23" s="120"/>
      <c r="O23" s="167">
        <f t="shared" si="15"/>
        <v>0</v>
      </c>
      <c r="P23" s="120"/>
      <c r="Q23" s="167">
        <f t="shared" si="16"/>
        <v>0</v>
      </c>
      <c r="R23" s="120"/>
      <c r="S23" s="167">
        <f t="shared" si="17"/>
        <v>0</v>
      </c>
      <c r="T23" s="120"/>
      <c r="U23" s="167">
        <f t="shared" si="18"/>
        <v>0</v>
      </c>
      <c r="V23" s="497"/>
      <c r="W23" s="498"/>
      <c r="X23" s="486"/>
      <c r="Y23" s="487"/>
      <c r="Z23" s="487"/>
      <c r="AA23" s="487"/>
      <c r="AB23" s="487"/>
      <c r="AC23" s="487"/>
      <c r="AD23" s="487"/>
      <c r="AE23" s="487"/>
      <c r="AF23" s="487"/>
      <c r="AG23" s="487"/>
      <c r="AH23" s="488"/>
    </row>
    <row r="24" spans="1:34">
      <c r="A24" s="479" t="s">
        <v>143</v>
      </c>
      <c r="B24" s="480"/>
      <c r="C24" s="13">
        <f>SUM(C17:C23)</f>
        <v>0</v>
      </c>
      <c r="D24" s="13">
        <f>SUM(D17:D23)+ROUNDDOWN(F24/60,0)</f>
        <v>0</v>
      </c>
      <c r="E24" s="13">
        <f>F24-60*ROUNDDOWN(F24/60,0)</f>
        <v>0</v>
      </c>
      <c r="F24" s="135">
        <f>SUM(F17:F23)</f>
        <v>0</v>
      </c>
      <c r="G24" s="52">
        <f>IF((D24*60+E24)=0,0,ROUND((C24*60)/(D24*60+E24),1))</f>
        <v>0</v>
      </c>
      <c r="H24" s="13">
        <f>SUM(H17:H23)+ROUNDDOWN(J24/60,0)</f>
        <v>0</v>
      </c>
      <c r="I24" s="13">
        <f>J24-60*ROUNDDOWN(J24/60,0)</f>
        <v>0</v>
      </c>
      <c r="J24" s="135">
        <f>SUM(J17:J23)</f>
        <v>0</v>
      </c>
      <c r="K24" s="27">
        <f>SUM(K18:K23)</f>
        <v>0</v>
      </c>
      <c r="L24" s="27">
        <f>IF(SUM(L17:L23)=0,0,ROUND(AVERAGE(L17:L23),0))</f>
        <v>0</v>
      </c>
      <c r="M24" s="168">
        <f>IF(M23=0,0,1)</f>
        <v>0</v>
      </c>
      <c r="N24" s="27">
        <f>IF(SUM(N17:N23)=0,0,ROUND(AVERAGE(N17:N23),0))</f>
        <v>0</v>
      </c>
      <c r="O24" s="168">
        <f>IF(O23=0,0,1)</f>
        <v>0</v>
      </c>
      <c r="P24" s="27">
        <f>IF(SUM(P17:P23)=0,0,ROUND(AVERAGE(P17:P23),0))</f>
        <v>0</v>
      </c>
      <c r="Q24" s="168">
        <f>IF(Q23=0,0,1)</f>
        <v>0</v>
      </c>
      <c r="R24" s="27">
        <f>IF(SUM(R17:R23)=0,0,ROUND(AVERAGE(R17:R23),0))</f>
        <v>0</v>
      </c>
      <c r="S24" s="168">
        <f>IF(S23=0,0,1)</f>
        <v>0</v>
      </c>
      <c r="T24" s="27">
        <f>IF(SUM(T17:T23)=0,0,ROUND(AVERAGE(T17:T23),0))</f>
        <v>0</v>
      </c>
      <c r="U24" s="168">
        <f>IF(U23=0,0,1)</f>
        <v>0</v>
      </c>
      <c r="V24" s="481"/>
      <c r="W24" s="496"/>
      <c r="X24" s="489"/>
      <c r="Y24" s="490"/>
      <c r="Z24" s="490"/>
      <c r="AA24" s="490"/>
      <c r="AB24" s="490"/>
      <c r="AC24" s="490"/>
      <c r="AD24" s="490"/>
      <c r="AE24" s="490"/>
      <c r="AF24" s="490"/>
      <c r="AG24" s="490"/>
      <c r="AH24" s="491"/>
    </row>
    <row r="25" spans="1:34">
      <c r="A25" s="21" t="s">
        <v>6</v>
      </c>
      <c r="B25" s="22">
        <f>B23+1</f>
        <v>19</v>
      </c>
      <c r="C25" s="40"/>
      <c r="D25" s="40"/>
      <c r="E25" s="40"/>
      <c r="F25" s="74">
        <f t="shared" ref="F25:F31" si="19">E25</f>
        <v>0</v>
      </c>
      <c r="G25" s="89" t="str">
        <f t="shared" ref="G25:G31" si="20">IF((D25*60+F25)=0,"",ROUND((C25*60)/(D25*60+F25),1))</f>
        <v/>
      </c>
      <c r="H25" s="354"/>
      <c r="I25" s="354"/>
      <c r="J25" s="74">
        <f>I25</f>
        <v>0</v>
      </c>
      <c r="K25" s="120"/>
      <c r="L25" s="120"/>
      <c r="M25" s="167">
        <f>IF(L25="",0,1)</f>
        <v>0</v>
      </c>
      <c r="N25" s="120"/>
      <c r="O25" s="167">
        <f>IF(N25="",0,1)</f>
        <v>0</v>
      </c>
      <c r="P25" s="120"/>
      <c r="Q25" s="167">
        <f>IF(P25="",0,1)</f>
        <v>0</v>
      </c>
      <c r="R25" s="120"/>
      <c r="S25" s="167">
        <f>IF(R25="",0,1)</f>
        <v>0</v>
      </c>
      <c r="T25" s="120"/>
      <c r="U25" s="167">
        <f>IF(T25="",0,1)</f>
        <v>0</v>
      </c>
      <c r="V25" s="478"/>
      <c r="W25" s="478"/>
      <c r="X25" s="486"/>
      <c r="Y25" s="487"/>
      <c r="Z25" s="487"/>
      <c r="AA25" s="487"/>
      <c r="AB25" s="487"/>
      <c r="AC25" s="487"/>
      <c r="AD25" s="487"/>
      <c r="AE25" s="487"/>
      <c r="AF25" s="487"/>
      <c r="AG25" s="487"/>
      <c r="AH25" s="488"/>
    </row>
    <row r="26" spans="1:34">
      <c r="A26" s="21" t="s">
        <v>7</v>
      </c>
      <c r="B26" s="22">
        <f t="shared" ref="B26:B31" si="21">B25+1</f>
        <v>20</v>
      </c>
      <c r="C26" s="40"/>
      <c r="D26" s="40"/>
      <c r="E26" s="40"/>
      <c r="F26" s="74">
        <f t="shared" si="19"/>
        <v>0</v>
      </c>
      <c r="G26" s="89" t="str">
        <f t="shared" si="20"/>
        <v/>
      </c>
      <c r="H26" s="354"/>
      <c r="I26" s="354"/>
      <c r="J26" s="74">
        <f t="shared" ref="J26:J31" si="22">I26</f>
        <v>0</v>
      </c>
      <c r="K26" s="120"/>
      <c r="L26" s="120"/>
      <c r="M26" s="167">
        <f t="shared" ref="M26:M31" si="23">IF(L26="",M25,M25+1)</f>
        <v>0</v>
      </c>
      <c r="N26" s="120"/>
      <c r="O26" s="167">
        <f t="shared" ref="O26:O31" si="24">IF(N26="",O25,O25+1)</f>
        <v>0</v>
      </c>
      <c r="P26" s="120"/>
      <c r="Q26" s="167">
        <f t="shared" ref="Q26:Q31" si="25">IF(P26="",Q25,Q25+1)</f>
        <v>0</v>
      </c>
      <c r="R26" s="120"/>
      <c r="S26" s="167">
        <f t="shared" ref="S26:S31" si="26">IF(R26="",S25,S25+1)</f>
        <v>0</v>
      </c>
      <c r="T26" s="120"/>
      <c r="U26" s="167">
        <f t="shared" ref="U26:U31" si="27">IF(T26="",U25,U25+1)</f>
        <v>0</v>
      </c>
      <c r="V26" s="478"/>
      <c r="W26" s="478"/>
      <c r="X26" s="486"/>
      <c r="Y26" s="487"/>
      <c r="Z26" s="487"/>
      <c r="AA26" s="487"/>
      <c r="AB26" s="487"/>
      <c r="AC26" s="487"/>
      <c r="AD26" s="487"/>
      <c r="AE26" s="487"/>
      <c r="AF26" s="487"/>
      <c r="AG26" s="487"/>
      <c r="AH26" s="488"/>
    </row>
    <row r="27" spans="1:34">
      <c r="A27" s="21" t="s">
        <v>8</v>
      </c>
      <c r="B27" s="22">
        <f t="shared" si="21"/>
        <v>21</v>
      </c>
      <c r="C27" s="40"/>
      <c r="D27" s="40"/>
      <c r="E27" s="40"/>
      <c r="F27" s="74">
        <f t="shared" si="19"/>
        <v>0</v>
      </c>
      <c r="G27" s="89" t="str">
        <f t="shared" si="20"/>
        <v/>
      </c>
      <c r="H27" s="354"/>
      <c r="I27" s="354"/>
      <c r="J27" s="74">
        <f t="shared" si="22"/>
        <v>0</v>
      </c>
      <c r="K27" s="120"/>
      <c r="L27" s="120"/>
      <c r="M27" s="167">
        <f t="shared" si="23"/>
        <v>0</v>
      </c>
      <c r="N27" s="120"/>
      <c r="O27" s="167">
        <f t="shared" si="24"/>
        <v>0</v>
      </c>
      <c r="P27" s="120"/>
      <c r="Q27" s="167">
        <f t="shared" si="25"/>
        <v>0</v>
      </c>
      <c r="R27" s="120"/>
      <c r="S27" s="167">
        <f t="shared" si="26"/>
        <v>0</v>
      </c>
      <c r="T27" s="120"/>
      <c r="U27" s="167">
        <f t="shared" si="27"/>
        <v>0</v>
      </c>
      <c r="V27" s="478"/>
      <c r="W27" s="478"/>
      <c r="X27" s="486"/>
      <c r="Y27" s="487"/>
      <c r="Z27" s="487"/>
      <c r="AA27" s="487"/>
      <c r="AB27" s="487"/>
      <c r="AC27" s="487"/>
      <c r="AD27" s="487"/>
      <c r="AE27" s="487"/>
      <c r="AF27" s="487"/>
      <c r="AG27" s="487"/>
      <c r="AH27" s="488"/>
    </row>
    <row r="28" spans="1:34">
      <c r="A28" s="21" t="s">
        <v>2</v>
      </c>
      <c r="B28" s="22">
        <f t="shared" si="21"/>
        <v>22</v>
      </c>
      <c r="C28" s="40"/>
      <c r="D28" s="40"/>
      <c r="E28" s="40"/>
      <c r="F28" s="74">
        <f t="shared" si="19"/>
        <v>0</v>
      </c>
      <c r="G28" s="89" t="str">
        <f t="shared" si="20"/>
        <v/>
      </c>
      <c r="H28" s="354"/>
      <c r="I28" s="354"/>
      <c r="J28" s="74">
        <f t="shared" si="22"/>
        <v>0</v>
      </c>
      <c r="K28" s="120"/>
      <c r="L28" s="120"/>
      <c r="M28" s="167">
        <f t="shared" si="23"/>
        <v>0</v>
      </c>
      <c r="N28" s="120"/>
      <c r="O28" s="167">
        <f t="shared" si="24"/>
        <v>0</v>
      </c>
      <c r="P28" s="120"/>
      <c r="Q28" s="167">
        <f t="shared" si="25"/>
        <v>0</v>
      </c>
      <c r="R28" s="120"/>
      <c r="S28" s="167">
        <f t="shared" si="26"/>
        <v>0</v>
      </c>
      <c r="T28" s="120"/>
      <c r="U28" s="167">
        <f t="shared" si="27"/>
        <v>0</v>
      </c>
      <c r="V28" s="478"/>
      <c r="W28" s="478"/>
      <c r="X28" s="486"/>
      <c r="Y28" s="487"/>
      <c r="Z28" s="487"/>
      <c r="AA28" s="487"/>
      <c r="AB28" s="487"/>
      <c r="AC28" s="487"/>
      <c r="AD28" s="487"/>
      <c r="AE28" s="487"/>
      <c r="AF28" s="487"/>
      <c r="AG28" s="487"/>
      <c r="AH28" s="488"/>
    </row>
    <row r="29" spans="1:34">
      <c r="A29" s="21" t="s">
        <v>3</v>
      </c>
      <c r="B29" s="22">
        <f t="shared" si="21"/>
        <v>23</v>
      </c>
      <c r="C29" s="40"/>
      <c r="D29" s="40"/>
      <c r="E29" s="40"/>
      <c r="F29" s="74">
        <f t="shared" si="19"/>
        <v>0</v>
      </c>
      <c r="G29" s="89" t="str">
        <f t="shared" si="20"/>
        <v/>
      </c>
      <c r="H29" s="354"/>
      <c r="I29" s="354"/>
      <c r="J29" s="74">
        <f t="shared" si="22"/>
        <v>0</v>
      </c>
      <c r="K29" s="120"/>
      <c r="L29" s="120"/>
      <c r="M29" s="167">
        <f t="shared" si="23"/>
        <v>0</v>
      </c>
      <c r="N29" s="120"/>
      <c r="O29" s="167">
        <f t="shared" si="24"/>
        <v>0</v>
      </c>
      <c r="P29" s="120"/>
      <c r="Q29" s="167">
        <f t="shared" si="25"/>
        <v>0</v>
      </c>
      <c r="R29" s="120"/>
      <c r="S29" s="167">
        <f t="shared" si="26"/>
        <v>0</v>
      </c>
      <c r="T29" s="120"/>
      <c r="U29" s="167">
        <f t="shared" si="27"/>
        <v>0</v>
      </c>
      <c r="V29" s="478"/>
      <c r="W29" s="478"/>
      <c r="X29" s="486"/>
      <c r="Y29" s="487"/>
      <c r="Z29" s="487"/>
      <c r="AA29" s="487"/>
      <c r="AB29" s="487"/>
      <c r="AC29" s="487"/>
      <c r="AD29" s="487"/>
      <c r="AE29" s="487"/>
      <c r="AF29" s="487"/>
      <c r="AG29" s="487"/>
      <c r="AH29" s="488"/>
    </row>
    <row r="30" spans="1:34">
      <c r="A30" s="21" t="s">
        <v>4</v>
      </c>
      <c r="B30" s="22">
        <f t="shared" si="21"/>
        <v>24</v>
      </c>
      <c r="C30" s="40"/>
      <c r="D30" s="40"/>
      <c r="E30" s="40"/>
      <c r="F30" s="74">
        <f t="shared" si="19"/>
        <v>0</v>
      </c>
      <c r="G30" s="89" t="str">
        <f t="shared" si="20"/>
        <v/>
      </c>
      <c r="H30" s="354"/>
      <c r="I30" s="354"/>
      <c r="J30" s="74">
        <f t="shared" si="22"/>
        <v>0</v>
      </c>
      <c r="K30" s="120"/>
      <c r="L30" s="120"/>
      <c r="M30" s="167">
        <f t="shared" si="23"/>
        <v>0</v>
      </c>
      <c r="N30" s="120"/>
      <c r="O30" s="167">
        <f t="shared" si="24"/>
        <v>0</v>
      </c>
      <c r="P30" s="120"/>
      <c r="Q30" s="167">
        <f t="shared" si="25"/>
        <v>0</v>
      </c>
      <c r="R30" s="120"/>
      <c r="S30" s="167">
        <f t="shared" si="26"/>
        <v>0</v>
      </c>
      <c r="T30" s="120"/>
      <c r="U30" s="167">
        <f t="shared" si="27"/>
        <v>0</v>
      </c>
      <c r="V30" s="478"/>
      <c r="W30" s="478"/>
      <c r="X30" s="486"/>
      <c r="Y30" s="487"/>
      <c r="Z30" s="487"/>
      <c r="AA30" s="487"/>
      <c r="AB30" s="487"/>
      <c r="AC30" s="487"/>
      <c r="AD30" s="487"/>
      <c r="AE30" s="487"/>
      <c r="AF30" s="487"/>
      <c r="AG30" s="487"/>
      <c r="AH30" s="488"/>
    </row>
    <row r="31" spans="1:34">
      <c r="A31" s="117" t="s">
        <v>5</v>
      </c>
      <c r="B31" s="118">
        <f t="shared" si="21"/>
        <v>25</v>
      </c>
      <c r="C31" s="40"/>
      <c r="D31" s="40"/>
      <c r="E31" s="40"/>
      <c r="F31" s="74">
        <f t="shared" si="19"/>
        <v>0</v>
      </c>
      <c r="G31" s="89" t="str">
        <f t="shared" si="20"/>
        <v/>
      </c>
      <c r="H31" s="354"/>
      <c r="I31" s="354"/>
      <c r="J31" s="74">
        <f t="shared" si="22"/>
        <v>0</v>
      </c>
      <c r="K31" s="120"/>
      <c r="L31" s="120"/>
      <c r="M31" s="167">
        <f t="shared" si="23"/>
        <v>0</v>
      </c>
      <c r="N31" s="120"/>
      <c r="O31" s="167">
        <f t="shared" si="24"/>
        <v>0</v>
      </c>
      <c r="P31" s="120"/>
      <c r="Q31" s="167">
        <f t="shared" si="25"/>
        <v>0</v>
      </c>
      <c r="R31" s="120"/>
      <c r="S31" s="167">
        <f t="shared" si="26"/>
        <v>0</v>
      </c>
      <c r="T31" s="120"/>
      <c r="U31" s="167">
        <f t="shared" si="27"/>
        <v>0</v>
      </c>
      <c r="V31" s="478"/>
      <c r="W31" s="478"/>
      <c r="X31" s="486"/>
      <c r="Y31" s="487"/>
      <c r="Z31" s="487"/>
      <c r="AA31" s="487"/>
      <c r="AB31" s="487"/>
      <c r="AC31" s="487"/>
      <c r="AD31" s="487"/>
      <c r="AE31" s="487"/>
      <c r="AF31" s="487"/>
      <c r="AG31" s="487"/>
      <c r="AH31" s="488"/>
    </row>
    <row r="32" spans="1:34">
      <c r="A32" s="479" t="s">
        <v>139</v>
      </c>
      <c r="B32" s="480"/>
      <c r="C32" s="13">
        <f>SUM(C25:C31)</f>
        <v>0</v>
      </c>
      <c r="D32" s="13">
        <f>SUM(D25:D31)+ROUNDDOWN(F32/60,0)</f>
        <v>0</v>
      </c>
      <c r="E32" s="13">
        <f>F32-60*ROUNDDOWN(F32/60,0)</f>
        <v>0</v>
      </c>
      <c r="F32" s="135">
        <f>SUM(F25:F31)</f>
        <v>0</v>
      </c>
      <c r="G32" s="52">
        <f>IF((D32*60+E32)=0,0,ROUND((C32*60)/(D32*60+E32),1))</f>
        <v>0</v>
      </c>
      <c r="H32" s="13">
        <f>SUM(H25:H31)+ROUNDDOWN(J32/60,0)</f>
        <v>0</v>
      </c>
      <c r="I32" s="13">
        <f>J32-60*ROUNDDOWN(J32/60,0)</f>
        <v>0</v>
      </c>
      <c r="J32" s="135">
        <f>SUM(J25:J31)</f>
        <v>0</v>
      </c>
      <c r="K32" s="27">
        <f>SUM(K25:K31)</f>
        <v>0</v>
      </c>
      <c r="L32" s="27">
        <f>IF(SUM(L25:L31)=0,0,ROUND(AVERAGE(L25:L31),0))</f>
        <v>0</v>
      </c>
      <c r="M32" s="168">
        <f>IF(M31=0,0,1)</f>
        <v>0</v>
      </c>
      <c r="N32" s="27">
        <f>IF(SUM(N25:N31)=0,0,ROUND(AVERAGE(N25:N31),0))</f>
        <v>0</v>
      </c>
      <c r="O32" s="168">
        <f>IF(O31=0,0,1)</f>
        <v>0</v>
      </c>
      <c r="P32" s="27">
        <f>IF(SUM(P25:P31)=0,0,ROUND(AVERAGE(P25:P31),0))</f>
        <v>0</v>
      </c>
      <c r="Q32" s="168">
        <f>IF(Q31=0,0,1)</f>
        <v>0</v>
      </c>
      <c r="R32" s="27">
        <f>IF(SUM(R25:R31)=0,0,ROUND(AVERAGE(R25:R31),0))</f>
        <v>0</v>
      </c>
      <c r="S32" s="168">
        <f>IF(S31=0,0,1)</f>
        <v>0</v>
      </c>
      <c r="T32" s="27">
        <f>IF(SUM(T25:T31)=0,0,ROUND(AVERAGE(T25:T31),0))</f>
        <v>0</v>
      </c>
      <c r="U32" s="168">
        <f>IF(U31=0,0,1)</f>
        <v>0</v>
      </c>
      <c r="V32" s="492"/>
      <c r="W32" s="492"/>
      <c r="X32" s="493"/>
      <c r="Y32" s="494"/>
      <c r="Z32" s="494"/>
      <c r="AA32" s="494"/>
      <c r="AB32" s="494"/>
      <c r="AC32" s="494"/>
      <c r="AD32" s="494"/>
      <c r="AE32" s="494"/>
      <c r="AF32" s="494"/>
      <c r="AG32" s="494"/>
      <c r="AH32" s="495"/>
    </row>
    <row r="33" spans="1:34">
      <c r="A33" s="21" t="s">
        <v>6</v>
      </c>
      <c r="B33" s="22">
        <f>B31+1</f>
        <v>26</v>
      </c>
      <c r="C33" s="40"/>
      <c r="D33" s="40"/>
      <c r="E33" s="40"/>
      <c r="F33" s="74">
        <f t="shared" ref="F33:F38" si="28">E33</f>
        <v>0</v>
      </c>
      <c r="G33" s="89" t="str">
        <f t="shared" ref="G33:G38" si="29">IF((D33*60+F33)=0,"",ROUND((C33*60)/(D33*60+F33),1))</f>
        <v/>
      </c>
      <c r="H33" s="354"/>
      <c r="I33" s="354"/>
      <c r="J33" s="74">
        <f>I33</f>
        <v>0</v>
      </c>
      <c r="K33" s="120"/>
      <c r="L33" s="120"/>
      <c r="M33" s="167">
        <f>IF(L33="",0,1)</f>
        <v>0</v>
      </c>
      <c r="N33" s="120"/>
      <c r="O33" s="167">
        <f>IF(N33="",0,1)</f>
        <v>0</v>
      </c>
      <c r="P33" s="120"/>
      <c r="Q33" s="167">
        <f>IF(P33="",0,1)</f>
        <v>0</v>
      </c>
      <c r="R33" s="120"/>
      <c r="S33" s="167">
        <f>IF(R33="",0,1)</f>
        <v>0</v>
      </c>
      <c r="T33" s="120"/>
      <c r="U33" s="167">
        <f>IF(T33="",0,1)</f>
        <v>0</v>
      </c>
      <c r="V33" s="478"/>
      <c r="W33" s="478"/>
      <c r="X33" s="486"/>
      <c r="Y33" s="487"/>
      <c r="Z33" s="487"/>
      <c r="AA33" s="487"/>
      <c r="AB33" s="487"/>
      <c r="AC33" s="487"/>
      <c r="AD33" s="487"/>
      <c r="AE33" s="487"/>
      <c r="AF33" s="487"/>
      <c r="AG33" s="487"/>
      <c r="AH33" s="488"/>
    </row>
    <row r="34" spans="1:34">
      <c r="A34" s="21" t="s">
        <v>7</v>
      </c>
      <c r="B34" s="22">
        <f>B33+1</f>
        <v>27</v>
      </c>
      <c r="C34" s="40"/>
      <c r="D34" s="40"/>
      <c r="E34" s="40"/>
      <c r="F34" s="74">
        <f t="shared" si="28"/>
        <v>0</v>
      </c>
      <c r="G34" s="89" t="str">
        <f t="shared" si="29"/>
        <v/>
      </c>
      <c r="H34" s="354"/>
      <c r="I34" s="354"/>
      <c r="J34" s="74">
        <f t="shared" ref="J34:J38" si="30">I34</f>
        <v>0</v>
      </c>
      <c r="K34" s="120"/>
      <c r="L34" s="120"/>
      <c r="M34" s="167">
        <f t="shared" ref="M34:U38" si="31">IF(L34="",M33,M33+1)</f>
        <v>0</v>
      </c>
      <c r="N34" s="120"/>
      <c r="O34" s="167">
        <f t="shared" si="31"/>
        <v>0</v>
      </c>
      <c r="P34" s="120"/>
      <c r="Q34" s="167">
        <f t="shared" si="31"/>
        <v>0</v>
      </c>
      <c r="R34" s="120"/>
      <c r="S34" s="167">
        <f t="shared" si="31"/>
        <v>0</v>
      </c>
      <c r="T34" s="120"/>
      <c r="U34" s="167">
        <f t="shared" si="31"/>
        <v>0</v>
      </c>
      <c r="V34" s="478"/>
      <c r="W34" s="478"/>
      <c r="X34" s="486"/>
      <c r="Y34" s="487"/>
      <c r="Z34" s="487"/>
      <c r="AA34" s="487"/>
      <c r="AB34" s="487"/>
      <c r="AC34" s="487"/>
      <c r="AD34" s="487"/>
      <c r="AE34" s="487"/>
      <c r="AF34" s="487"/>
      <c r="AG34" s="487"/>
      <c r="AH34" s="488"/>
    </row>
    <row r="35" spans="1:34">
      <c r="A35" s="21" t="s">
        <v>8</v>
      </c>
      <c r="B35" s="22">
        <f>B34+1</f>
        <v>28</v>
      </c>
      <c r="C35" s="40"/>
      <c r="D35" s="40"/>
      <c r="E35" s="40"/>
      <c r="F35" s="74">
        <f t="shared" si="28"/>
        <v>0</v>
      </c>
      <c r="G35" s="89" t="str">
        <f t="shared" si="29"/>
        <v/>
      </c>
      <c r="H35" s="354"/>
      <c r="I35" s="354"/>
      <c r="J35" s="74">
        <f t="shared" si="30"/>
        <v>0</v>
      </c>
      <c r="K35" s="120"/>
      <c r="L35" s="120"/>
      <c r="M35" s="167">
        <f t="shared" si="31"/>
        <v>0</v>
      </c>
      <c r="N35" s="120"/>
      <c r="O35" s="167">
        <f t="shared" si="31"/>
        <v>0</v>
      </c>
      <c r="P35" s="120"/>
      <c r="Q35" s="167">
        <f t="shared" si="31"/>
        <v>0</v>
      </c>
      <c r="R35" s="120"/>
      <c r="S35" s="167">
        <f t="shared" si="31"/>
        <v>0</v>
      </c>
      <c r="T35" s="120"/>
      <c r="U35" s="167">
        <f t="shared" si="31"/>
        <v>0</v>
      </c>
      <c r="V35" s="478"/>
      <c r="W35" s="478"/>
      <c r="X35" s="486"/>
      <c r="Y35" s="487"/>
      <c r="Z35" s="487"/>
      <c r="AA35" s="487"/>
      <c r="AB35" s="487"/>
      <c r="AC35" s="487"/>
      <c r="AD35" s="487"/>
      <c r="AE35" s="487"/>
      <c r="AF35" s="487"/>
      <c r="AG35" s="487"/>
      <c r="AH35" s="488"/>
    </row>
    <row r="36" spans="1:34">
      <c r="A36" s="21" t="s">
        <v>2</v>
      </c>
      <c r="B36" s="22">
        <f>B35+1</f>
        <v>29</v>
      </c>
      <c r="C36" s="40"/>
      <c r="D36" s="40"/>
      <c r="E36" s="40"/>
      <c r="F36" s="74">
        <f t="shared" si="28"/>
        <v>0</v>
      </c>
      <c r="G36" s="89" t="str">
        <f t="shared" si="29"/>
        <v/>
      </c>
      <c r="H36" s="354"/>
      <c r="I36" s="354"/>
      <c r="J36" s="74">
        <f t="shared" si="30"/>
        <v>0</v>
      </c>
      <c r="K36" s="120"/>
      <c r="L36" s="120"/>
      <c r="M36" s="167">
        <f t="shared" si="31"/>
        <v>0</v>
      </c>
      <c r="N36" s="120"/>
      <c r="O36" s="167">
        <f t="shared" si="31"/>
        <v>0</v>
      </c>
      <c r="P36" s="120"/>
      <c r="Q36" s="167">
        <f t="shared" si="31"/>
        <v>0</v>
      </c>
      <c r="R36" s="120"/>
      <c r="S36" s="167">
        <f t="shared" si="31"/>
        <v>0</v>
      </c>
      <c r="T36" s="120"/>
      <c r="U36" s="167">
        <f t="shared" si="31"/>
        <v>0</v>
      </c>
      <c r="V36" s="478"/>
      <c r="W36" s="478"/>
      <c r="X36" s="486"/>
      <c r="Y36" s="487"/>
      <c r="Z36" s="487"/>
      <c r="AA36" s="487"/>
      <c r="AB36" s="487"/>
      <c r="AC36" s="487"/>
      <c r="AD36" s="487"/>
      <c r="AE36" s="487"/>
      <c r="AF36" s="487"/>
      <c r="AG36" s="487"/>
      <c r="AH36" s="488"/>
    </row>
    <row r="37" spans="1:34">
      <c r="A37" s="21" t="s">
        <v>3</v>
      </c>
      <c r="B37" s="22">
        <f>B36+1</f>
        <v>30</v>
      </c>
      <c r="C37" s="40"/>
      <c r="D37" s="40"/>
      <c r="E37" s="40"/>
      <c r="F37" s="74">
        <f t="shared" si="28"/>
        <v>0</v>
      </c>
      <c r="G37" s="89" t="str">
        <f t="shared" si="29"/>
        <v/>
      </c>
      <c r="H37" s="354"/>
      <c r="I37" s="354"/>
      <c r="J37" s="74">
        <f t="shared" si="30"/>
        <v>0</v>
      </c>
      <c r="K37" s="120"/>
      <c r="L37" s="120"/>
      <c r="M37" s="167">
        <f t="shared" si="31"/>
        <v>0</v>
      </c>
      <c r="N37" s="120"/>
      <c r="O37" s="167">
        <f t="shared" si="31"/>
        <v>0</v>
      </c>
      <c r="P37" s="120"/>
      <c r="Q37" s="167">
        <f t="shared" si="31"/>
        <v>0</v>
      </c>
      <c r="R37" s="120"/>
      <c r="S37" s="167">
        <f t="shared" si="31"/>
        <v>0</v>
      </c>
      <c r="T37" s="120"/>
      <c r="U37" s="167">
        <f t="shared" si="31"/>
        <v>0</v>
      </c>
      <c r="V37" s="478"/>
      <c r="W37" s="478"/>
      <c r="X37" s="486"/>
      <c r="Y37" s="487"/>
      <c r="Z37" s="487"/>
      <c r="AA37" s="487"/>
      <c r="AB37" s="487"/>
      <c r="AC37" s="487"/>
      <c r="AD37" s="487"/>
      <c r="AE37" s="487"/>
      <c r="AF37" s="487"/>
      <c r="AG37" s="487"/>
      <c r="AH37" s="488"/>
    </row>
    <row r="38" spans="1:34">
      <c r="A38" s="21" t="s">
        <v>4</v>
      </c>
      <c r="B38" s="22">
        <f>B37+1</f>
        <v>31</v>
      </c>
      <c r="C38" s="40"/>
      <c r="D38" s="40"/>
      <c r="E38" s="40"/>
      <c r="F38" s="74">
        <f t="shared" si="28"/>
        <v>0</v>
      </c>
      <c r="G38" s="89" t="str">
        <f t="shared" si="29"/>
        <v/>
      </c>
      <c r="H38" s="354"/>
      <c r="I38" s="354"/>
      <c r="J38" s="74">
        <f t="shared" si="30"/>
        <v>0</v>
      </c>
      <c r="K38" s="120"/>
      <c r="L38" s="120"/>
      <c r="M38" s="167">
        <f t="shared" si="31"/>
        <v>0</v>
      </c>
      <c r="N38" s="120"/>
      <c r="O38" s="167">
        <f t="shared" si="31"/>
        <v>0</v>
      </c>
      <c r="P38" s="120"/>
      <c r="Q38" s="167">
        <f t="shared" si="31"/>
        <v>0</v>
      </c>
      <c r="R38" s="120"/>
      <c r="S38" s="167">
        <f t="shared" si="31"/>
        <v>0</v>
      </c>
      <c r="T38" s="120"/>
      <c r="U38" s="167">
        <f t="shared" si="31"/>
        <v>0</v>
      </c>
      <c r="V38" s="478"/>
      <c r="W38" s="478"/>
      <c r="X38" s="486"/>
      <c r="Y38" s="487"/>
      <c r="Z38" s="487"/>
      <c r="AA38" s="487"/>
      <c r="AB38" s="487"/>
      <c r="AC38" s="487"/>
      <c r="AD38" s="487"/>
      <c r="AE38" s="487"/>
      <c r="AF38" s="487"/>
      <c r="AG38" s="487"/>
      <c r="AH38" s="488"/>
    </row>
    <row r="39" spans="1:34">
      <c r="A39" s="479" t="s">
        <v>10</v>
      </c>
      <c r="B39" s="480"/>
      <c r="C39" s="13">
        <f>SUM(C33:C38)</f>
        <v>0</v>
      </c>
      <c r="D39" s="13">
        <f>SUM(D33:D38)+ROUNDDOWN(F39/60,0)</f>
        <v>0</v>
      </c>
      <c r="E39" s="13">
        <f>F39-60*ROUNDDOWN(F39/60,0)</f>
        <v>0</v>
      </c>
      <c r="F39" s="135">
        <f>SUM(F33:F38)</f>
        <v>0</v>
      </c>
      <c r="G39" s="52">
        <f>IF((D39*60+E39)=0,0,ROUND((C39*60)/(D39*60+E39),1))</f>
        <v>0</v>
      </c>
      <c r="H39" s="13">
        <f>SUM(H33:H38)+ROUNDDOWN(J39/60,0)</f>
        <v>0</v>
      </c>
      <c r="I39" s="13">
        <f>J39-60*ROUNDDOWN(J39/60,0)</f>
        <v>0</v>
      </c>
      <c r="J39" s="135">
        <f>SUM(J33:J38)</f>
        <v>0</v>
      </c>
      <c r="K39" s="27">
        <f>SUM(K33:K38)</f>
        <v>0</v>
      </c>
      <c r="L39" s="27">
        <f>IF(SUM(L33:L38)=0,0,ROUND(AVERAGE(L33:L38),0))</f>
        <v>0</v>
      </c>
      <c r="M39" s="168">
        <f>IF(M38=0,0,1)</f>
        <v>0</v>
      </c>
      <c r="N39" s="27">
        <f>IF(SUM(N33:N38)=0,0,ROUND(AVERAGE(N33:N38),0))</f>
        <v>0</v>
      </c>
      <c r="O39" s="168">
        <f>IF(O38=0,0,1)</f>
        <v>0</v>
      </c>
      <c r="P39" s="27">
        <f>IF(SUM(P33:P38)=0,0,ROUND(AVERAGE(P33:P38),0))</f>
        <v>0</v>
      </c>
      <c r="Q39" s="168">
        <f>IF(Q38=0,0,1)</f>
        <v>0</v>
      </c>
      <c r="R39" s="27">
        <f>IF(SUM(R33:R38)=0,0,ROUND(AVERAGE(R33:R38),0))</f>
        <v>0</v>
      </c>
      <c r="S39" s="168">
        <f>IF(S38=0,0,1)</f>
        <v>0</v>
      </c>
      <c r="T39" s="27">
        <f>IF(SUM(T33:T38)=0,0,ROUND(AVERAGE(T33:T38),0))</f>
        <v>0</v>
      </c>
      <c r="U39" s="168">
        <f>IF(U38=0,0,1)</f>
        <v>0</v>
      </c>
      <c r="V39" s="481"/>
      <c r="W39" s="482"/>
      <c r="X39" s="489"/>
      <c r="Y39" s="490"/>
      <c r="Z39" s="490"/>
      <c r="AA39" s="490"/>
      <c r="AB39" s="490"/>
      <c r="AC39" s="490"/>
      <c r="AD39" s="490"/>
      <c r="AE39" s="490"/>
      <c r="AF39" s="490"/>
      <c r="AG39" s="490"/>
      <c r="AH39" s="491"/>
    </row>
    <row r="40" spans="1:34">
      <c r="A40" s="475" t="s">
        <v>189</v>
      </c>
      <c r="B40" s="476"/>
      <c r="C40" s="14">
        <f>C8+C16+C24+C32+C39</f>
        <v>0</v>
      </c>
      <c r="D40" s="11">
        <f>D8+D16+D24+D32+D39+ROUNDDOWN(F40/60,0)</f>
        <v>0</v>
      </c>
      <c r="E40" s="11">
        <f>F40-60*ROUNDDOWN(F40/60,0)</f>
        <v>0</v>
      </c>
      <c r="F40" s="137">
        <f>E8+E16+E24+E32+E39</f>
        <v>0</v>
      </c>
      <c r="G40" s="60">
        <f>IF((D40*60+E40)=0,0,ROUND((C40*60)/(D40*60+E40),1))</f>
        <v>0</v>
      </c>
      <c r="H40" s="11">
        <f>H8+H16+H24+H32+H39+ROUNDDOWN(J40/60,0)</f>
        <v>0</v>
      </c>
      <c r="I40" s="11">
        <f>J40-60*ROUNDDOWN(J40/60,0)</f>
        <v>0</v>
      </c>
      <c r="J40" s="137">
        <f>I8+I16+I24+I32+I39</f>
        <v>0</v>
      </c>
      <c r="K40" s="44">
        <f>K8+K16+K24+K32+K39</f>
        <v>0</v>
      </c>
      <c r="L40" s="44" t="str">
        <f>IF(L41=0,"",(L8+L16+L24+L32+L39)/L41)</f>
        <v/>
      </c>
      <c r="M40" s="183"/>
      <c r="N40" s="44" t="str">
        <f>IF(N41=0,"",(N8+N16+N24+N32+N39)/N41)</f>
        <v/>
      </c>
      <c r="O40" s="183"/>
      <c r="P40" s="28" t="str">
        <f>IF(P41=0,"",(P8+P16+P24+P32+P39)/P41)</f>
        <v/>
      </c>
      <c r="Q40" s="183"/>
      <c r="R40" s="28" t="str">
        <f>IF(R41=0,"",(R8+R16+R24+R32+R39)/R41)</f>
        <v/>
      </c>
      <c r="S40" s="183"/>
      <c r="T40" s="28" t="str">
        <f>IF(T41=0,"",(T8+T16+T24+T32+T39)/T41)</f>
        <v/>
      </c>
      <c r="U40" s="183"/>
      <c r="V40" s="198"/>
      <c r="W40" s="199"/>
      <c r="X40" s="199"/>
      <c r="Y40" s="199"/>
      <c r="Z40" s="199"/>
      <c r="AA40" s="38"/>
      <c r="AB40" s="265"/>
      <c r="AC40" s="264"/>
      <c r="AD40" s="2" t="s">
        <v>0</v>
      </c>
      <c r="AE40" s="2" t="s">
        <v>15</v>
      </c>
      <c r="AF40" s="2" t="s">
        <v>16</v>
      </c>
      <c r="AG40" s="2" t="s">
        <v>12</v>
      </c>
      <c r="AH40" s="2" t="s">
        <v>26</v>
      </c>
    </row>
    <row r="41" spans="1:34">
      <c r="A41" s="477"/>
      <c r="B41" s="477"/>
      <c r="C41" s="6"/>
      <c r="D41" s="6"/>
      <c r="E41" s="6"/>
      <c r="F41" s="200"/>
      <c r="G41" s="201"/>
      <c r="H41" s="201"/>
      <c r="I41" s="201"/>
      <c r="J41" s="201"/>
      <c r="K41" s="195"/>
      <c r="L41" s="202">
        <f>M8+M16+M24+M32+M39</f>
        <v>0</v>
      </c>
      <c r="M41" s="203"/>
      <c r="N41" s="202">
        <f>+O8+O16+O24+O32+O39</f>
        <v>0</v>
      </c>
      <c r="O41" s="203"/>
      <c r="P41" s="202">
        <f>Q8+Q16+Q24+Q32+Q39</f>
        <v>0</v>
      </c>
      <c r="Q41" s="203"/>
      <c r="R41" s="202">
        <f>S8+S16+S24+S32+S39</f>
        <v>0</v>
      </c>
      <c r="S41" s="203"/>
      <c r="T41" s="202">
        <f>U8+U16+U24+U32+U39</f>
        <v>0</v>
      </c>
      <c r="U41" s="194"/>
      <c r="V41" s="196"/>
      <c r="W41" s="196"/>
      <c r="X41" s="196"/>
      <c r="Y41" s="196"/>
      <c r="Z41" s="197"/>
      <c r="AA41" s="483" t="s">
        <v>140</v>
      </c>
      <c r="AB41" s="484"/>
      <c r="AC41" s="485"/>
      <c r="AD41" s="23">
        <f>C40</f>
        <v>0</v>
      </c>
      <c r="AE41" s="23">
        <f>D40</f>
        <v>0</v>
      </c>
      <c r="AF41" s="12">
        <f>E40</f>
        <v>0</v>
      </c>
      <c r="AG41" s="12">
        <f>IF((AE41*60+AF41)=0,0,ROUND((AD41*60)/(AE41*60+AF41),1))</f>
        <v>0</v>
      </c>
      <c r="AH41" s="266">
        <f>K40</f>
        <v>0</v>
      </c>
    </row>
    <row r="42" spans="1:34">
      <c r="A42" s="473"/>
      <c r="B42" s="473"/>
      <c r="C42" s="191"/>
      <c r="D42" s="191"/>
      <c r="E42" s="191"/>
      <c r="F42" s="159"/>
      <c r="G42" s="190"/>
      <c r="H42" s="190"/>
      <c r="I42" s="190"/>
      <c r="J42" s="190"/>
      <c r="K42" s="193"/>
      <c r="L42" s="473"/>
      <c r="M42" s="473"/>
      <c r="N42" s="473"/>
      <c r="O42" s="473"/>
      <c r="P42" s="473"/>
      <c r="Q42" s="473"/>
      <c r="R42" s="473"/>
      <c r="S42" s="473"/>
      <c r="T42" s="473"/>
      <c r="U42" s="159"/>
      <c r="V42" s="192"/>
      <c r="W42" s="192"/>
      <c r="X42" s="192"/>
      <c r="Y42" s="190"/>
      <c r="Z42" s="193"/>
      <c r="AG42" s="6"/>
    </row>
    <row r="43" spans="1:34" ht="12.75" customHeight="1">
      <c r="A43" s="473"/>
      <c r="B43" s="474"/>
      <c r="C43" s="191"/>
      <c r="D43" s="191"/>
      <c r="E43" s="191"/>
      <c r="F43" s="159"/>
      <c r="G43" s="190"/>
      <c r="H43" s="190"/>
      <c r="I43" s="190"/>
      <c r="J43" s="190"/>
      <c r="K43" s="193"/>
      <c r="L43" s="473"/>
      <c r="M43" s="473"/>
      <c r="N43" s="473"/>
      <c r="O43" s="473"/>
      <c r="P43" s="473"/>
      <c r="Q43" s="473"/>
      <c r="R43" s="473"/>
      <c r="S43" s="473"/>
      <c r="T43" s="473"/>
      <c r="U43" s="159"/>
      <c r="V43" s="192"/>
      <c r="W43" s="192"/>
      <c r="X43" s="192"/>
      <c r="Y43" s="190"/>
      <c r="Z43" s="193"/>
      <c r="AA43" s="525" t="s">
        <v>238</v>
      </c>
      <c r="AB43" s="525"/>
      <c r="AC43" s="525"/>
      <c r="AD43" s="379" t="s">
        <v>15</v>
      </c>
      <c r="AE43" s="379" t="s">
        <v>16</v>
      </c>
      <c r="AG43" s="196"/>
    </row>
    <row r="44" spans="1:34">
      <c r="AA44" s="524" t="s">
        <v>140</v>
      </c>
      <c r="AB44" s="524"/>
      <c r="AC44" s="524"/>
      <c r="AD44" s="374">
        <f>H40</f>
        <v>0</v>
      </c>
      <c r="AE44" s="374">
        <f>I40</f>
        <v>0</v>
      </c>
    </row>
  </sheetData>
  <sheetProtection sheet="1" objects="1" scenarios="1" selectLockedCells="1"/>
  <mergeCells count="99">
    <mergeCell ref="AA44:AC44"/>
    <mergeCell ref="AA43:AC43"/>
    <mergeCell ref="N2:N3"/>
    <mergeCell ref="P2:P3"/>
    <mergeCell ref="X12:AH12"/>
    <mergeCell ref="X13:AH13"/>
    <mergeCell ref="X14:AH14"/>
    <mergeCell ref="V15:W15"/>
    <mergeCell ref="V5:W5"/>
    <mergeCell ref="X4:AH4"/>
    <mergeCell ref="X5:AH5"/>
    <mergeCell ref="V6:W6"/>
    <mergeCell ref="V12:W12"/>
    <mergeCell ref="V13:W13"/>
    <mergeCell ref="V14:W14"/>
    <mergeCell ref="X6:AH6"/>
    <mergeCell ref="A1:AG1"/>
    <mergeCell ref="A2:A3"/>
    <mergeCell ref="B2:B3"/>
    <mergeCell ref="C2:C3"/>
    <mergeCell ref="D2:D3"/>
    <mergeCell ref="E2:E3"/>
    <mergeCell ref="G2:G3"/>
    <mergeCell ref="L2:L3"/>
    <mergeCell ref="V2:W3"/>
    <mergeCell ref="X2:AH3"/>
    <mergeCell ref="H2:I2"/>
    <mergeCell ref="X7:AH7"/>
    <mergeCell ref="X8:AH8"/>
    <mergeCell ref="V7:W7"/>
    <mergeCell ref="V4:W4"/>
    <mergeCell ref="X18:AH18"/>
    <mergeCell ref="V18:W18"/>
    <mergeCell ref="A8:B8"/>
    <mergeCell ref="V8:W8"/>
    <mergeCell ref="X15:AH15"/>
    <mergeCell ref="X16:AH16"/>
    <mergeCell ref="X17:AH17"/>
    <mergeCell ref="V11:W11"/>
    <mergeCell ref="X9:AH9"/>
    <mergeCell ref="X10:AH10"/>
    <mergeCell ref="X11:AH11"/>
    <mergeCell ref="V9:W9"/>
    <mergeCell ref="V10:W10"/>
    <mergeCell ref="A16:B16"/>
    <mergeCell ref="V16:W16"/>
    <mergeCell ref="V17:W17"/>
    <mergeCell ref="V19:W19"/>
    <mergeCell ref="V20:W20"/>
    <mergeCell ref="V22:W22"/>
    <mergeCell ref="V23:W23"/>
    <mergeCell ref="X19:AH19"/>
    <mergeCell ref="X20:AH20"/>
    <mergeCell ref="X21:AH21"/>
    <mergeCell ref="X22:AH22"/>
    <mergeCell ref="X23:AH23"/>
    <mergeCell ref="A24:B24"/>
    <mergeCell ref="V24:W24"/>
    <mergeCell ref="V21:W21"/>
    <mergeCell ref="V25:W25"/>
    <mergeCell ref="V26:W26"/>
    <mergeCell ref="X24:AH24"/>
    <mergeCell ref="X25:AH25"/>
    <mergeCell ref="X26:AH26"/>
    <mergeCell ref="V27:W27"/>
    <mergeCell ref="V28:W28"/>
    <mergeCell ref="V29:W29"/>
    <mergeCell ref="X27:AH27"/>
    <mergeCell ref="X28:AH28"/>
    <mergeCell ref="X29:AH29"/>
    <mergeCell ref="V30:W30"/>
    <mergeCell ref="V31:W31"/>
    <mergeCell ref="A32:B32"/>
    <mergeCell ref="V32:W32"/>
    <mergeCell ref="X30:AH30"/>
    <mergeCell ref="X31:AH31"/>
    <mergeCell ref="X32:AH32"/>
    <mergeCell ref="V33:W33"/>
    <mergeCell ref="V34:W34"/>
    <mergeCell ref="A39:B39"/>
    <mergeCell ref="V39:W39"/>
    <mergeCell ref="AA41:AC41"/>
    <mergeCell ref="X33:AH33"/>
    <mergeCell ref="X34:AH34"/>
    <mergeCell ref="X39:AH39"/>
    <mergeCell ref="V35:W35"/>
    <mergeCell ref="X35:AH35"/>
    <mergeCell ref="V36:W36"/>
    <mergeCell ref="X36:AH36"/>
    <mergeCell ref="V38:W38"/>
    <mergeCell ref="X38:AH38"/>
    <mergeCell ref="V37:W37"/>
    <mergeCell ref="X37:AH37"/>
    <mergeCell ref="L43:T43"/>
    <mergeCell ref="A43:B43"/>
    <mergeCell ref="L42:T42"/>
    <mergeCell ref="A42:B42"/>
    <mergeCell ref="A40:B40"/>
    <mergeCell ref="A41:B41"/>
  </mergeCells>
  <pageMargins left="0.39370078740157483" right="0" top="0.39370078740157483" bottom="0" header="0" footer="0"/>
  <pageSetup paperSize="9" orientation="landscape" r:id="rId1"/>
</worksheet>
</file>

<file path=xl/worksheets/sheet5.xml><?xml version="1.0" encoding="utf-8"?>
<worksheet xmlns="http://schemas.openxmlformats.org/spreadsheetml/2006/main" xmlns:r="http://schemas.openxmlformats.org/officeDocument/2006/relationships">
  <dimension ref="A1:AT50"/>
  <sheetViews>
    <sheetView zoomScale="120" zoomScaleNormal="120" workbookViewId="0">
      <pane ySplit="3" topLeftCell="A16" activePane="bottomLeft" state="frozen"/>
      <selection pane="bottomLeft" activeCell="W29" sqref="W29:AB29"/>
    </sheetView>
  </sheetViews>
  <sheetFormatPr baseColWidth="10" defaultRowHeight="12.75"/>
  <cols>
    <col min="1" max="1" width="9.7109375" style="1" customWidth="1"/>
    <col min="2" max="2" width="4.85546875" customWidth="1"/>
    <col min="3" max="3" width="6.7109375" customWidth="1"/>
    <col min="4" max="4" width="5.140625" customWidth="1"/>
    <col min="5" max="5" width="4.140625" customWidth="1"/>
    <col min="6" max="6" width="4.5703125" style="77" hidden="1" customWidth="1"/>
    <col min="7" max="9" width="7.85546875" style="5" customWidth="1"/>
    <col min="10" max="10" width="7.85546875" style="5" hidden="1" customWidth="1"/>
    <col min="11" max="11" width="6" customWidth="1"/>
    <col min="12" max="12" width="4.85546875" customWidth="1"/>
    <col min="13" max="13" width="4.85546875" style="77" hidden="1" customWidth="1"/>
    <col min="14" max="14" width="3" customWidth="1"/>
    <col min="15" max="15" width="3" style="77" hidden="1" customWidth="1"/>
    <col min="16" max="16" width="4.42578125" customWidth="1"/>
    <col min="17" max="17" width="3.42578125" style="77" hidden="1" customWidth="1"/>
    <col min="18" max="18" width="3.85546875" customWidth="1"/>
    <col min="19" max="19" width="3.85546875" hidden="1" customWidth="1"/>
    <col min="20" max="20" width="3.85546875" customWidth="1"/>
    <col min="21" max="21" width="3.85546875" style="77" hidden="1" customWidth="1"/>
    <col min="23" max="23" width="19.85546875" customWidth="1"/>
    <col min="26" max="26" width="7.7109375" customWidth="1"/>
    <col min="27" max="27" width="8.5703125" customWidth="1"/>
    <col min="28" max="28" width="10.7109375" customWidth="1"/>
    <col min="29" max="29" width="11.42578125" hidden="1" customWidth="1"/>
  </cols>
  <sheetData>
    <row r="1" spans="1:28" s="1" customFormat="1" ht="18">
      <c r="A1" s="534" t="s">
        <v>203</v>
      </c>
      <c r="B1" s="534"/>
      <c r="C1" s="534"/>
      <c r="D1" s="534"/>
      <c r="E1" s="534"/>
      <c r="F1" s="534"/>
      <c r="G1" s="534"/>
      <c r="H1" s="534"/>
      <c r="I1" s="534"/>
      <c r="J1" s="534"/>
      <c r="K1" s="534"/>
      <c r="L1" s="534"/>
      <c r="M1" s="534"/>
      <c r="N1" s="534"/>
      <c r="O1" s="534"/>
      <c r="P1" s="534"/>
      <c r="Q1" s="534"/>
      <c r="R1" s="534"/>
      <c r="S1" s="534"/>
      <c r="T1" s="534"/>
      <c r="U1" s="534"/>
      <c r="V1" s="534"/>
      <c r="W1" s="534"/>
      <c r="X1" s="534"/>
      <c r="Y1" s="534"/>
      <c r="Z1" s="534"/>
      <c r="AA1" s="534"/>
      <c r="AB1" s="207"/>
    </row>
    <row r="2" spans="1:28" s="1" customFormat="1" ht="10.5" customHeight="1">
      <c r="A2" s="535" t="s">
        <v>1</v>
      </c>
      <c r="B2" s="535" t="s">
        <v>9</v>
      </c>
      <c r="C2" s="535" t="s">
        <v>0</v>
      </c>
      <c r="D2" s="535" t="s">
        <v>15</v>
      </c>
      <c r="E2" s="535" t="s">
        <v>16</v>
      </c>
      <c r="F2" s="74" t="s">
        <v>16</v>
      </c>
      <c r="G2" s="541" t="s">
        <v>12</v>
      </c>
      <c r="H2" s="522" t="s">
        <v>238</v>
      </c>
      <c r="I2" s="523"/>
      <c r="J2" s="351"/>
      <c r="K2" s="25" t="s">
        <v>17</v>
      </c>
      <c r="L2" s="537" t="s">
        <v>40</v>
      </c>
      <c r="M2" s="140"/>
      <c r="N2" s="537" t="s">
        <v>11</v>
      </c>
      <c r="O2" s="140"/>
      <c r="P2" s="537" t="s">
        <v>22</v>
      </c>
      <c r="Q2" s="140"/>
      <c r="R2" s="25" t="s">
        <v>19</v>
      </c>
      <c r="S2" s="25"/>
      <c r="T2" s="25" t="s">
        <v>19</v>
      </c>
      <c r="U2" s="140"/>
      <c r="V2" s="539" t="s">
        <v>13</v>
      </c>
      <c r="W2" s="543" t="s">
        <v>14</v>
      </c>
      <c r="X2" s="544"/>
      <c r="Y2" s="544"/>
      <c r="Z2" s="544"/>
      <c r="AA2" s="544"/>
      <c r="AB2" s="545"/>
    </row>
    <row r="3" spans="1:28" s="1" customFormat="1" ht="10.5" customHeight="1">
      <c r="A3" s="536"/>
      <c r="B3" s="536"/>
      <c r="C3" s="536"/>
      <c r="D3" s="536"/>
      <c r="E3" s="536"/>
      <c r="F3" s="74"/>
      <c r="G3" s="542"/>
      <c r="H3" s="352" t="s">
        <v>15</v>
      </c>
      <c r="I3" s="352" t="s">
        <v>16</v>
      </c>
      <c r="J3" s="353"/>
      <c r="K3" s="26" t="s">
        <v>18</v>
      </c>
      <c r="L3" s="538"/>
      <c r="M3" s="141"/>
      <c r="N3" s="538"/>
      <c r="O3" s="141"/>
      <c r="P3" s="538"/>
      <c r="Q3" s="141"/>
      <c r="R3" s="26" t="s">
        <v>20</v>
      </c>
      <c r="S3" s="26"/>
      <c r="T3" s="26" t="s">
        <v>21</v>
      </c>
      <c r="U3" s="141"/>
      <c r="V3" s="540"/>
      <c r="W3" s="546"/>
      <c r="X3" s="547"/>
      <c r="Y3" s="547"/>
      <c r="Z3" s="547"/>
      <c r="AA3" s="547"/>
      <c r="AB3" s="548"/>
    </row>
    <row r="4" spans="1:28" ht="12.95" customHeight="1">
      <c r="A4" s="74" t="s">
        <v>5</v>
      </c>
      <c r="B4" s="74">
        <v>1</v>
      </c>
      <c r="C4" s="40"/>
      <c r="D4" s="40"/>
      <c r="E4" s="40"/>
      <c r="F4" s="74">
        <f>E4</f>
        <v>0</v>
      </c>
      <c r="G4" s="89" t="str">
        <f>IF((D4*60+E4)=0,"",ROUND((C4*60)/(D4*60+E4),1))</f>
        <v/>
      </c>
      <c r="H4" s="354"/>
      <c r="I4" s="354"/>
      <c r="J4" s="74">
        <f t="shared" ref="J4" si="0">I4</f>
        <v>0</v>
      </c>
      <c r="K4" s="120"/>
      <c r="L4" s="120"/>
      <c r="M4" s="167">
        <f>IF(L4="",0,1)</f>
        <v>0</v>
      </c>
      <c r="N4" s="120"/>
      <c r="O4" s="167">
        <f>IF(N4="",0,1)</f>
        <v>0</v>
      </c>
      <c r="P4" s="120"/>
      <c r="Q4" s="167">
        <f>IF(P4="",0,1)</f>
        <v>0</v>
      </c>
      <c r="R4" s="120"/>
      <c r="S4" s="167">
        <f>IF(R4="",0,1)</f>
        <v>0</v>
      </c>
      <c r="T4" s="120"/>
      <c r="U4" s="167">
        <f>IF(T4="",0,1)</f>
        <v>0</v>
      </c>
      <c r="V4" s="245"/>
      <c r="W4" s="486"/>
      <c r="X4" s="487"/>
      <c r="Y4" s="487"/>
      <c r="Z4" s="487"/>
      <c r="AA4" s="487"/>
      <c r="AB4" s="488"/>
    </row>
    <row r="5" spans="1:28" s="7" customFormat="1" ht="12.95" customHeight="1">
      <c r="A5" s="479" t="s">
        <v>10</v>
      </c>
      <c r="B5" s="480"/>
      <c r="C5" s="13">
        <f>SUM(C4:C4)</f>
        <v>0</v>
      </c>
      <c r="D5" s="13">
        <f>SUM(D4:D4)+ROUNDDOWN(F5/60,0)</f>
        <v>0</v>
      </c>
      <c r="E5" s="13">
        <f>F5-60*ROUNDDOWN(F5/60,0)</f>
        <v>0</v>
      </c>
      <c r="F5" s="135">
        <f>SUM(F4:F4)</f>
        <v>0</v>
      </c>
      <c r="G5" s="52">
        <f>IF((D5*60+E5)=0,0,ROUND((C5*60)/(D5*60+E5),1))</f>
        <v>0</v>
      </c>
      <c r="H5" s="13">
        <f>SUM(H4:H4)+ROUNDDOWN(J5/60,0)</f>
        <v>0</v>
      </c>
      <c r="I5" s="13">
        <f>J5-60*ROUNDDOWN(J5/60,0)</f>
        <v>0</v>
      </c>
      <c r="J5" s="135">
        <f>SUM(J4:J4)</f>
        <v>0</v>
      </c>
      <c r="K5" s="27">
        <f>SUM(K4:K4)</f>
        <v>0</v>
      </c>
      <c r="L5" s="27">
        <f>IF(SUM(L4:L4)=0,0,ROUND(AVERAGE(L4:L4),0))</f>
        <v>0</v>
      </c>
      <c r="M5" s="168">
        <f>IF(M4=0,0,1)</f>
        <v>0</v>
      </c>
      <c r="N5" s="27">
        <f>IF(SUM(N4:N4)=0,0,ROUND(AVERAGE(N4:N4),0))</f>
        <v>0</v>
      </c>
      <c r="O5" s="168">
        <f>IF(O4=0,0,1)</f>
        <v>0</v>
      </c>
      <c r="P5" s="27">
        <f>IF(SUM(P4:P4)=0,0,ROUND(AVERAGE(P4:P4),0))</f>
        <v>0</v>
      </c>
      <c r="Q5" s="168">
        <f>IF(Q4=0,0,1)</f>
        <v>0</v>
      </c>
      <c r="R5" s="27">
        <f>IF(SUM(R4:R4)=0,0,ROUND(AVERAGE(R4:R4),0))</f>
        <v>0</v>
      </c>
      <c r="S5" s="168">
        <f>IF(S4=0,0,1)</f>
        <v>0</v>
      </c>
      <c r="T5" s="27">
        <f>IF(SUM(T4:T4)=0,0,ROUND(AVERAGE(T4:T4),0))</f>
        <v>0</v>
      </c>
      <c r="U5" s="168">
        <f>IF(U4=0,0,1)</f>
        <v>0</v>
      </c>
      <c r="V5" s="246"/>
      <c r="W5" s="558"/>
      <c r="X5" s="559"/>
      <c r="Y5" s="559"/>
      <c r="Z5" s="559"/>
      <c r="AA5" s="559"/>
      <c r="AB5" s="559"/>
    </row>
    <row r="6" spans="1:28" s="7" customFormat="1" ht="12.95" customHeight="1">
      <c r="A6" s="550" t="s">
        <v>139</v>
      </c>
      <c r="B6" s="551"/>
      <c r="C6" s="76">
        <f>C5+'Décembre 16'!C39</f>
        <v>0</v>
      </c>
      <c r="D6" s="76">
        <f>ROUNDDOWN(F6/60,0)+'Décembre 16'!D39+D5</f>
        <v>0</v>
      </c>
      <c r="E6" s="76">
        <f>F6-60*ROUNDDOWN(F6/60,0)</f>
        <v>0</v>
      </c>
      <c r="F6" s="136">
        <f>E5+'Décembre 16'!E39</f>
        <v>0</v>
      </c>
      <c r="G6" s="76" t="str">
        <f>IF((D6*60+E6)=0,"",ROUND((C6*60)/(D6*60+E6),1))</f>
        <v/>
      </c>
      <c r="H6" s="76">
        <f>ROUNDDOWN(J6/60,0)+'Décembre 16'!H39+H5</f>
        <v>0</v>
      </c>
      <c r="I6" s="76">
        <f>J6-60*ROUNDDOWN(J6/60,0)</f>
        <v>0</v>
      </c>
      <c r="J6" s="136">
        <f>I5+'Décembre 16'!I39</f>
        <v>0</v>
      </c>
      <c r="K6" s="86">
        <f>K5+'Décembre 16'!K39</f>
        <v>0</v>
      </c>
      <c r="L6" s="86">
        <f>IF(L5=0,'Décembre 16'!L39,IF(L5+'Décembre 16'!L39=0,"",ROUND((SUM(Janvier!L4:L4)+SUM('Décembre 16'!L33:L36))/(Janvier!M4+'Décembre 16'!M36),0)))</f>
        <v>0</v>
      </c>
      <c r="M6" s="185"/>
      <c r="N6" s="86">
        <f>IF(N5=0,'Décembre 16'!N39,IF(N5+'Décembre 16'!N39=0,"",ROUND((SUM(Janvier!N4:N4)+SUM('Décembre 16'!N33:N36))/(Janvier!O4+'Décembre 16'!O36),0)))</f>
        <v>0</v>
      </c>
      <c r="O6" s="185"/>
      <c r="P6" s="86">
        <f>IF(P5=0,'Décembre 16'!P39,IF(P5+'Décembre 16'!P39=0,"",ROUND((SUM(Janvier!P4:P4)+SUM('Décembre 16'!P33:P36))/(Janvier!Q4+'Décembre 16'!Q36),0)))</f>
        <v>0</v>
      </c>
      <c r="Q6" s="185"/>
      <c r="R6" s="86">
        <f>IF(R5=0,'Décembre 16'!R39,IF(R5+'Décembre 16'!R39=0,"",ROUND((SUM(Janvier!R4:R4)+SUM('Décembre 16'!R33:R36))/(Janvier!S4+'Décembre 16'!S36),0)))</f>
        <v>0</v>
      </c>
      <c r="S6" s="185"/>
      <c r="T6" s="86">
        <f>IF(T5=0,'Décembre 16'!T39,IF(T5+'Décembre 16'!T39=0,"",ROUND((SUM(Janvier!T4:T4)+SUM('Décembre 16'!T33:T36))/(Janvier!U4+'Décembre 16'!U36),0)))</f>
        <v>0</v>
      </c>
      <c r="U6" s="185"/>
      <c r="V6" s="247"/>
      <c r="W6" s="552"/>
      <c r="X6" s="553"/>
      <c r="Y6" s="553"/>
      <c r="Z6" s="553"/>
      <c r="AA6" s="553"/>
      <c r="AB6" s="554"/>
    </row>
    <row r="7" spans="1:28" ht="12.95" customHeight="1">
      <c r="A7" s="2" t="s">
        <v>6</v>
      </c>
      <c r="B7" s="2">
        <f>B4+1</f>
        <v>2</v>
      </c>
      <c r="C7" s="40"/>
      <c r="D7" s="40"/>
      <c r="E7" s="40"/>
      <c r="F7" s="74">
        <f>E7</f>
        <v>0</v>
      </c>
      <c r="G7" s="89" t="str">
        <f t="shared" ref="G7:G40" si="1">IF((D7*60+F7)=0,"",ROUND((C7*60)/(D7*60+F7),1))</f>
        <v/>
      </c>
      <c r="H7" s="354"/>
      <c r="I7" s="354"/>
      <c r="J7" s="74">
        <f>I7</f>
        <v>0</v>
      </c>
      <c r="K7" s="120"/>
      <c r="L7" s="120"/>
      <c r="M7" s="167">
        <f>IF(L7="",0,1)</f>
        <v>0</v>
      </c>
      <c r="N7" s="120"/>
      <c r="O7" s="167">
        <f>IF(N7="",0,1)</f>
        <v>0</v>
      </c>
      <c r="P7" s="120"/>
      <c r="Q7" s="167">
        <f>IF(P7="",0,1)</f>
        <v>0</v>
      </c>
      <c r="R7" s="120"/>
      <c r="S7" s="167">
        <f>IF(R7="",0,1)</f>
        <v>0</v>
      </c>
      <c r="T7" s="120"/>
      <c r="U7" s="167">
        <f>IF(T7="",0,1)</f>
        <v>0</v>
      </c>
      <c r="V7" s="245"/>
      <c r="W7" s="486"/>
      <c r="X7" s="487"/>
      <c r="Y7" s="487"/>
      <c r="Z7" s="487"/>
      <c r="AA7" s="487"/>
      <c r="AB7" s="488"/>
    </row>
    <row r="8" spans="1:28" ht="12.95" customHeight="1">
      <c r="A8" s="2" t="s">
        <v>7</v>
      </c>
      <c r="B8" s="2">
        <f t="shared" ref="B8:B29" si="2">B7+1</f>
        <v>3</v>
      </c>
      <c r="C8" s="40"/>
      <c r="D8" s="40"/>
      <c r="E8" s="40"/>
      <c r="F8" s="74">
        <f t="shared" ref="F8:F13" si="3">E8</f>
        <v>0</v>
      </c>
      <c r="G8" s="89" t="str">
        <f t="shared" si="1"/>
        <v/>
      </c>
      <c r="H8" s="354"/>
      <c r="I8" s="354"/>
      <c r="J8" s="74">
        <f t="shared" ref="J8:J13" si="4">I8</f>
        <v>0</v>
      </c>
      <c r="K8" s="120"/>
      <c r="L8" s="120"/>
      <c r="M8" s="167">
        <f t="shared" ref="M8:M13" si="5">IF(L8="",M7,M7+1)</f>
        <v>0</v>
      </c>
      <c r="N8" s="120"/>
      <c r="O8" s="167">
        <f t="shared" ref="O8:O13" si="6">IF(N8="",O7,O7+1)</f>
        <v>0</v>
      </c>
      <c r="P8" s="120"/>
      <c r="Q8" s="167">
        <f t="shared" ref="Q8:Q13" si="7">IF(P8="",Q7,Q7+1)</f>
        <v>0</v>
      </c>
      <c r="R8" s="120"/>
      <c r="S8" s="167">
        <f t="shared" ref="S8:S13" si="8">IF(R8="",S7,S7+1)</f>
        <v>0</v>
      </c>
      <c r="T8" s="120"/>
      <c r="U8" s="167">
        <f t="shared" ref="U8:U13" si="9">IF(T8="",U7,U7+1)</f>
        <v>0</v>
      </c>
      <c r="V8" s="245"/>
      <c r="W8" s="555" t="s">
        <v>224</v>
      </c>
      <c r="X8" s="556"/>
      <c r="Y8" s="556"/>
      <c r="Z8" s="556"/>
      <c r="AA8" s="556"/>
      <c r="AB8" s="557"/>
    </row>
    <row r="9" spans="1:28" ht="12.95" customHeight="1">
      <c r="A9" s="2" t="s">
        <v>8</v>
      </c>
      <c r="B9" s="2">
        <f t="shared" si="2"/>
        <v>4</v>
      </c>
      <c r="C9" s="40"/>
      <c r="D9" s="40"/>
      <c r="E9" s="40"/>
      <c r="F9" s="74">
        <f t="shared" si="3"/>
        <v>0</v>
      </c>
      <c r="G9" s="89" t="str">
        <f>IF((D9*60+F9)=0,"",ROUND((C9*60)/(D9*60+F9),1))</f>
        <v/>
      </c>
      <c r="H9" s="354"/>
      <c r="I9" s="354"/>
      <c r="J9" s="74">
        <f t="shared" si="4"/>
        <v>0</v>
      </c>
      <c r="K9" s="120"/>
      <c r="L9" s="120"/>
      <c r="M9" s="167">
        <f t="shared" si="5"/>
        <v>0</v>
      </c>
      <c r="N9" s="120"/>
      <c r="O9" s="167">
        <f t="shared" si="6"/>
        <v>0</v>
      </c>
      <c r="P9" s="120"/>
      <c r="Q9" s="167">
        <f t="shared" si="7"/>
        <v>0</v>
      </c>
      <c r="R9" s="120"/>
      <c r="S9" s="167">
        <f t="shared" si="8"/>
        <v>0</v>
      </c>
      <c r="T9" s="120"/>
      <c r="U9" s="167">
        <f t="shared" si="9"/>
        <v>0</v>
      </c>
      <c r="V9" s="245"/>
      <c r="W9" s="499"/>
      <c r="X9" s="500"/>
      <c r="Y9" s="500"/>
      <c r="Z9" s="500"/>
      <c r="AA9" s="500"/>
      <c r="AB9" s="501"/>
    </row>
    <row r="10" spans="1:28" ht="12.95" customHeight="1">
      <c r="A10" s="2" t="s">
        <v>2</v>
      </c>
      <c r="B10" s="2">
        <f t="shared" si="2"/>
        <v>5</v>
      </c>
      <c r="C10" s="40"/>
      <c r="D10" s="40"/>
      <c r="E10" s="40"/>
      <c r="F10" s="74">
        <f t="shared" si="3"/>
        <v>0</v>
      </c>
      <c r="G10" s="89" t="str">
        <f t="shared" si="1"/>
        <v/>
      </c>
      <c r="H10" s="354"/>
      <c r="I10" s="354"/>
      <c r="J10" s="74">
        <f t="shared" si="4"/>
        <v>0</v>
      </c>
      <c r="K10" s="120"/>
      <c r="L10" s="120"/>
      <c r="M10" s="167">
        <f t="shared" si="5"/>
        <v>0</v>
      </c>
      <c r="N10" s="120"/>
      <c r="O10" s="167">
        <f t="shared" si="6"/>
        <v>0</v>
      </c>
      <c r="P10" s="120"/>
      <c r="Q10" s="167">
        <f t="shared" si="7"/>
        <v>0</v>
      </c>
      <c r="R10" s="120"/>
      <c r="S10" s="167">
        <f t="shared" si="8"/>
        <v>0</v>
      </c>
      <c r="T10" s="120"/>
      <c r="U10" s="167">
        <f t="shared" si="9"/>
        <v>0</v>
      </c>
      <c r="V10" s="245"/>
      <c r="W10" s="499"/>
      <c r="X10" s="500"/>
      <c r="Y10" s="500"/>
      <c r="Z10" s="500"/>
      <c r="AA10" s="500"/>
      <c r="AB10" s="501"/>
    </row>
    <row r="11" spans="1:28" ht="12.95" customHeight="1">
      <c r="A11" s="2" t="s">
        <v>3</v>
      </c>
      <c r="B11" s="2">
        <f t="shared" si="2"/>
        <v>6</v>
      </c>
      <c r="C11" s="40"/>
      <c r="D11" s="40"/>
      <c r="E11" s="40"/>
      <c r="F11" s="74">
        <f t="shared" si="3"/>
        <v>0</v>
      </c>
      <c r="G11" s="89" t="str">
        <f t="shared" si="1"/>
        <v/>
      </c>
      <c r="H11" s="354"/>
      <c r="I11" s="354"/>
      <c r="J11" s="74">
        <f t="shared" si="4"/>
        <v>0</v>
      </c>
      <c r="K11" s="120"/>
      <c r="L11" s="120"/>
      <c r="M11" s="167">
        <f t="shared" si="5"/>
        <v>0</v>
      </c>
      <c r="N11" s="120"/>
      <c r="O11" s="167">
        <f t="shared" si="6"/>
        <v>0</v>
      </c>
      <c r="P11" s="120"/>
      <c r="Q11" s="167">
        <f t="shared" si="7"/>
        <v>0</v>
      </c>
      <c r="R11" s="120"/>
      <c r="S11" s="167">
        <f t="shared" si="8"/>
        <v>0</v>
      </c>
      <c r="T11" s="120"/>
      <c r="U11" s="167">
        <f t="shared" si="9"/>
        <v>0</v>
      </c>
      <c r="V11" s="245"/>
      <c r="W11" s="499"/>
      <c r="X11" s="500"/>
      <c r="Y11" s="500"/>
      <c r="Z11" s="500"/>
      <c r="AA11" s="500"/>
      <c r="AB11" s="501"/>
    </row>
    <row r="12" spans="1:28" ht="12.95" customHeight="1">
      <c r="A12" s="2" t="s">
        <v>4</v>
      </c>
      <c r="B12" s="2">
        <f t="shared" si="2"/>
        <v>7</v>
      </c>
      <c r="C12" s="40"/>
      <c r="D12" s="40"/>
      <c r="E12" s="40"/>
      <c r="F12" s="74">
        <f t="shared" si="3"/>
        <v>0</v>
      </c>
      <c r="G12" s="89" t="str">
        <f t="shared" si="1"/>
        <v/>
      </c>
      <c r="H12" s="354"/>
      <c r="I12" s="354"/>
      <c r="J12" s="74">
        <f t="shared" si="4"/>
        <v>0</v>
      </c>
      <c r="K12" s="120"/>
      <c r="L12" s="120"/>
      <c r="M12" s="167">
        <f t="shared" si="5"/>
        <v>0</v>
      </c>
      <c r="N12" s="120"/>
      <c r="O12" s="167">
        <f t="shared" si="6"/>
        <v>0</v>
      </c>
      <c r="P12" s="120"/>
      <c r="Q12" s="167">
        <f t="shared" si="7"/>
        <v>0</v>
      </c>
      <c r="R12" s="120"/>
      <c r="S12" s="167">
        <f t="shared" si="8"/>
        <v>0</v>
      </c>
      <c r="T12" s="120"/>
      <c r="U12" s="167">
        <f t="shared" si="9"/>
        <v>0</v>
      </c>
      <c r="V12" s="245"/>
      <c r="W12" s="499"/>
      <c r="X12" s="500"/>
      <c r="Y12" s="500"/>
      <c r="Z12" s="500"/>
      <c r="AA12" s="500"/>
      <c r="AB12" s="501"/>
    </row>
    <row r="13" spans="1:28" ht="12.95" customHeight="1">
      <c r="A13" s="74" t="s">
        <v>5</v>
      </c>
      <c r="B13" s="74">
        <f t="shared" si="2"/>
        <v>8</v>
      </c>
      <c r="C13" s="40"/>
      <c r="D13" s="40"/>
      <c r="E13" s="40"/>
      <c r="F13" s="74">
        <f t="shared" si="3"/>
        <v>0</v>
      </c>
      <c r="G13" s="89" t="str">
        <f t="shared" si="1"/>
        <v/>
      </c>
      <c r="H13" s="354"/>
      <c r="I13" s="354"/>
      <c r="J13" s="74">
        <f t="shared" si="4"/>
        <v>0</v>
      </c>
      <c r="K13" s="120"/>
      <c r="L13" s="120"/>
      <c r="M13" s="167">
        <f t="shared" si="5"/>
        <v>0</v>
      </c>
      <c r="N13" s="120"/>
      <c r="O13" s="167">
        <f t="shared" si="6"/>
        <v>0</v>
      </c>
      <c r="P13" s="120"/>
      <c r="Q13" s="167">
        <f t="shared" si="7"/>
        <v>0</v>
      </c>
      <c r="R13" s="120"/>
      <c r="S13" s="167">
        <f t="shared" si="8"/>
        <v>0</v>
      </c>
      <c r="T13" s="120"/>
      <c r="U13" s="167">
        <f t="shared" si="9"/>
        <v>0</v>
      </c>
      <c r="V13" s="245"/>
      <c r="W13" s="499"/>
      <c r="X13" s="500"/>
      <c r="Y13" s="500"/>
      <c r="Z13" s="500"/>
      <c r="AA13" s="500"/>
      <c r="AB13" s="501"/>
    </row>
    <row r="14" spans="1:28" s="8" customFormat="1" ht="12.95" customHeight="1">
      <c r="A14" s="479" t="s">
        <v>102</v>
      </c>
      <c r="B14" s="480"/>
      <c r="C14" s="13">
        <f>SUM(C7:C13)</f>
        <v>0</v>
      </c>
      <c r="D14" s="13">
        <f>SUM(D7:D13)+ROUNDDOWN(F14/60,0)</f>
        <v>0</v>
      </c>
      <c r="E14" s="13">
        <f>F14-60*ROUNDDOWN(F14/60,0)</f>
        <v>0</v>
      </c>
      <c r="F14" s="135">
        <f>SUM(F7:F13)</f>
        <v>0</v>
      </c>
      <c r="G14" s="52">
        <f>IF((D14*60+E14)=0,0,ROUND((C14*60)/(D14*60+E14),1))</f>
        <v>0</v>
      </c>
      <c r="H14" s="13">
        <f>SUM(H7:H13)+ROUNDDOWN(J14/60,0)</f>
        <v>0</v>
      </c>
      <c r="I14" s="13">
        <f>J14-60*ROUNDDOWN(J14/60,0)</f>
        <v>0</v>
      </c>
      <c r="J14" s="135">
        <f>SUM(J7:J13)</f>
        <v>0</v>
      </c>
      <c r="K14" s="27">
        <f>SUM(K7:K13)</f>
        <v>0</v>
      </c>
      <c r="L14" s="27">
        <f>IF(SUM(L7:L13)=0,0,ROUND(AVERAGE(L7:L13),0))</f>
        <v>0</v>
      </c>
      <c r="M14" s="168">
        <f>IF(M13=0,0,1)</f>
        <v>0</v>
      </c>
      <c r="N14" s="27">
        <f>IF(SUM(N7:N13)=0,0,ROUND(AVERAGE(N7:N13),0))</f>
        <v>0</v>
      </c>
      <c r="O14" s="168">
        <f>IF(O13=0,0,1)</f>
        <v>0</v>
      </c>
      <c r="P14" s="27">
        <f>IF(SUM(P7:P13)=0,0,ROUND(AVERAGE(P7:P13),0))</f>
        <v>0</v>
      </c>
      <c r="Q14" s="168">
        <f>IF(Q13=0,0,1)</f>
        <v>0</v>
      </c>
      <c r="R14" s="27">
        <f>IF(SUM(R7:R13)=0,0,ROUND(AVERAGE(R7:R13),0))</f>
        <v>0</v>
      </c>
      <c r="S14" s="168">
        <f>IF(S13=0,0,1)</f>
        <v>0</v>
      </c>
      <c r="T14" s="27">
        <f>IF(SUM(T7:T13)=0,0,ROUND(AVERAGE(T7:T13),0))</f>
        <v>0</v>
      </c>
      <c r="U14" s="168">
        <f>IF(U13=0,0,1)</f>
        <v>0</v>
      </c>
      <c r="V14" s="246"/>
      <c r="W14" s="489"/>
      <c r="X14" s="490"/>
      <c r="Y14" s="490"/>
      <c r="Z14" s="490"/>
      <c r="AA14" s="490"/>
      <c r="AB14" s="491"/>
    </row>
    <row r="15" spans="1:28" ht="12.95" customHeight="1">
      <c r="A15" s="2" t="s">
        <v>6</v>
      </c>
      <c r="B15" s="2">
        <f>B13+1</f>
        <v>9</v>
      </c>
      <c r="C15" s="40"/>
      <c r="D15" s="40"/>
      <c r="E15" s="40"/>
      <c r="F15" s="74">
        <f>E15</f>
        <v>0</v>
      </c>
      <c r="G15" s="89" t="str">
        <f t="shared" si="1"/>
        <v/>
      </c>
      <c r="H15" s="354"/>
      <c r="I15" s="354"/>
      <c r="J15" s="74">
        <f>I15</f>
        <v>0</v>
      </c>
      <c r="K15" s="120"/>
      <c r="L15" s="120"/>
      <c r="M15" s="167">
        <f>IF(L15="",0,1)</f>
        <v>0</v>
      </c>
      <c r="N15" s="120"/>
      <c r="O15" s="167">
        <f>IF(N15="",0,1)</f>
        <v>0</v>
      </c>
      <c r="P15" s="120"/>
      <c r="Q15" s="167">
        <f>IF(P15="",0,1)</f>
        <v>0</v>
      </c>
      <c r="R15" s="120"/>
      <c r="S15" s="167">
        <f>IF(R15="",0,1)</f>
        <v>0</v>
      </c>
      <c r="T15" s="120"/>
      <c r="U15" s="167">
        <f>IF(T15="",0,1)</f>
        <v>0</v>
      </c>
      <c r="V15" s="245"/>
      <c r="W15" s="499"/>
      <c r="X15" s="500"/>
      <c r="Y15" s="500"/>
      <c r="Z15" s="500"/>
      <c r="AA15" s="500"/>
      <c r="AB15" s="501"/>
    </row>
    <row r="16" spans="1:28" ht="12.95" customHeight="1">
      <c r="A16" s="2" t="s">
        <v>7</v>
      </c>
      <c r="B16" s="2">
        <f t="shared" si="2"/>
        <v>10</v>
      </c>
      <c r="C16" s="40"/>
      <c r="D16" s="40"/>
      <c r="E16" s="40"/>
      <c r="F16" s="74">
        <f t="shared" ref="F16:F21" si="10">E16</f>
        <v>0</v>
      </c>
      <c r="G16" s="89" t="str">
        <f t="shared" si="1"/>
        <v/>
      </c>
      <c r="H16" s="354"/>
      <c r="I16" s="354"/>
      <c r="J16" s="74">
        <f t="shared" ref="J16:J21" si="11">I16</f>
        <v>0</v>
      </c>
      <c r="K16" s="120"/>
      <c r="L16" s="120"/>
      <c r="M16" s="167">
        <f t="shared" ref="M16:M21" si="12">IF(L16="",M15,M15+1)</f>
        <v>0</v>
      </c>
      <c r="N16" s="120"/>
      <c r="O16" s="167">
        <f t="shared" ref="O16:O21" si="13">IF(N16="",O15,O15+1)</f>
        <v>0</v>
      </c>
      <c r="P16" s="120"/>
      <c r="Q16" s="167">
        <f t="shared" ref="Q16:Q21" si="14">IF(P16="",Q15,Q15+1)</f>
        <v>0</v>
      </c>
      <c r="R16" s="120"/>
      <c r="S16" s="167">
        <f t="shared" ref="S16:S21" si="15">IF(R16="",S15,S15+1)</f>
        <v>0</v>
      </c>
      <c r="T16" s="120"/>
      <c r="U16" s="167">
        <f t="shared" ref="U16:U21" si="16">IF(T16="",U15,U15+1)</f>
        <v>0</v>
      </c>
      <c r="V16" s="245"/>
      <c r="W16" s="499"/>
      <c r="X16" s="500"/>
      <c r="Y16" s="500"/>
      <c r="Z16" s="500"/>
      <c r="AA16" s="500"/>
      <c r="AB16" s="501"/>
    </row>
    <row r="17" spans="1:46" ht="12.95" customHeight="1">
      <c r="A17" s="2" t="s">
        <v>8</v>
      </c>
      <c r="B17" s="2">
        <f t="shared" si="2"/>
        <v>11</v>
      </c>
      <c r="C17" s="40"/>
      <c r="D17" s="40"/>
      <c r="E17" s="40"/>
      <c r="F17" s="74">
        <f t="shared" si="10"/>
        <v>0</v>
      </c>
      <c r="G17" s="89" t="str">
        <f t="shared" si="1"/>
        <v/>
      </c>
      <c r="H17" s="354"/>
      <c r="I17" s="354"/>
      <c r="J17" s="74">
        <f t="shared" si="11"/>
        <v>0</v>
      </c>
      <c r="K17" s="120"/>
      <c r="L17" s="120"/>
      <c r="M17" s="167">
        <f t="shared" si="12"/>
        <v>0</v>
      </c>
      <c r="N17" s="120"/>
      <c r="O17" s="167">
        <f t="shared" si="13"/>
        <v>0</v>
      </c>
      <c r="P17" s="120"/>
      <c r="Q17" s="167">
        <f t="shared" si="14"/>
        <v>0</v>
      </c>
      <c r="R17" s="120"/>
      <c r="S17" s="167">
        <f t="shared" si="15"/>
        <v>0</v>
      </c>
      <c r="T17" s="120"/>
      <c r="U17" s="167">
        <f t="shared" si="16"/>
        <v>0</v>
      </c>
      <c r="V17" s="245"/>
      <c r="W17" s="499"/>
      <c r="X17" s="500"/>
      <c r="Y17" s="500"/>
      <c r="Z17" s="500"/>
      <c r="AA17" s="500"/>
      <c r="AB17" s="501"/>
    </row>
    <row r="18" spans="1:46" ht="12.95" customHeight="1">
      <c r="A18" s="2" t="s">
        <v>2</v>
      </c>
      <c r="B18" s="2">
        <f t="shared" si="2"/>
        <v>12</v>
      </c>
      <c r="C18" s="40"/>
      <c r="D18" s="40"/>
      <c r="E18" s="40"/>
      <c r="F18" s="74">
        <f t="shared" si="10"/>
        <v>0</v>
      </c>
      <c r="G18" s="89" t="str">
        <f t="shared" si="1"/>
        <v/>
      </c>
      <c r="H18" s="354"/>
      <c r="I18" s="354"/>
      <c r="J18" s="74">
        <f t="shared" si="11"/>
        <v>0</v>
      </c>
      <c r="K18" s="120"/>
      <c r="L18" s="120"/>
      <c r="M18" s="167">
        <f t="shared" si="12"/>
        <v>0</v>
      </c>
      <c r="N18" s="120"/>
      <c r="O18" s="167">
        <f t="shared" si="13"/>
        <v>0</v>
      </c>
      <c r="P18" s="120"/>
      <c r="Q18" s="167">
        <f t="shared" si="14"/>
        <v>0</v>
      </c>
      <c r="R18" s="120"/>
      <c r="S18" s="167">
        <f t="shared" si="15"/>
        <v>0</v>
      </c>
      <c r="T18" s="120"/>
      <c r="U18" s="167">
        <f t="shared" si="16"/>
        <v>0</v>
      </c>
      <c r="V18" s="245"/>
      <c r="W18" s="499"/>
      <c r="X18" s="500"/>
      <c r="Y18" s="500"/>
      <c r="Z18" s="500"/>
      <c r="AA18" s="500"/>
      <c r="AB18" s="501"/>
    </row>
    <row r="19" spans="1:46" ht="12.95" customHeight="1">
      <c r="A19" s="2" t="s">
        <v>3</v>
      </c>
      <c r="B19" s="2">
        <f t="shared" si="2"/>
        <v>13</v>
      </c>
      <c r="C19" s="40"/>
      <c r="D19" s="40"/>
      <c r="E19" s="40"/>
      <c r="F19" s="74">
        <f t="shared" si="10"/>
        <v>0</v>
      </c>
      <c r="G19" s="89" t="str">
        <f t="shared" si="1"/>
        <v/>
      </c>
      <c r="H19" s="354"/>
      <c r="I19" s="354"/>
      <c r="J19" s="74">
        <f t="shared" si="11"/>
        <v>0</v>
      </c>
      <c r="K19" s="120"/>
      <c r="L19" s="120"/>
      <c r="M19" s="167">
        <f t="shared" si="12"/>
        <v>0</v>
      </c>
      <c r="N19" s="120"/>
      <c r="O19" s="167">
        <f t="shared" si="13"/>
        <v>0</v>
      </c>
      <c r="P19" s="120"/>
      <c r="Q19" s="167">
        <f t="shared" si="14"/>
        <v>0</v>
      </c>
      <c r="R19" s="120"/>
      <c r="S19" s="167">
        <f t="shared" si="15"/>
        <v>0</v>
      </c>
      <c r="T19" s="120"/>
      <c r="U19" s="167">
        <f t="shared" si="16"/>
        <v>0</v>
      </c>
      <c r="V19" s="245"/>
      <c r="W19" s="499"/>
      <c r="X19" s="500"/>
      <c r="Y19" s="500"/>
      <c r="Z19" s="500"/>
      <c r="AA19" s="500"/>
      <c r="AB19" s="501"/>
    </row>
    <row r="20" spans="1:46" ht="12.95" customHeight="1">
      <c r="A20" s="2" t="s">
        <v>4</v>
      </c>
      <c r="B20" s="2">
        <f t="shared" si="2"/>
        <v>14</v>
      </c>
      <c r="C20" s="40"/>
      <c r="D20" s="40"/>
      <c r="E20" s="40"/>
      <c r="F20" s="74">
        <f t="shared" si="10"/>
        <v>0</v>
      </c>
      <c r="G20" s="89" t="str">
        <f t="shared" si="1"/>
        <v/>
      </c>
      <c r="H20" s="354"/>
      <c r="I20" s="354"/>
      <c r="J20" s="74">
        <f t="shared" si="11"/>
        <v>0</v>
      </c>
      <c r="K20" s="120"/>
      <c r="L20" s="120"/>
      <c r="M20" s="167">
        <f t="shared" si="12"/>
        <v>0</v>
      </c>
      <c r="N20" s="120"/>
      <c r="O20" s="167">
        <f t="shared" si="13"/>
        <v>0</v>
      </c>
      <c r="P20" s="120"/>
      <c r="Q20" s="167">
        <f t="shared" si="14"/>
        <v>0</v>
      </c>
      <c r="R20" s="120"/>
      <c r="S20" s="167">
        <f t="shared" si="15"/>
        <v>0</v>
      </c>
      <c r="T20" s="120"/>
      <c r="U20" s="167">
        <f t="shared" si="16"/>
        <v>0</v>
      </c>
      <c r="V20" s="245"/>
      <c r="W20" s="499"/>
      <c r="X20" s="500"/>
      <c r="Y20" s="500"/>
      <c r="Z20" s="500"/>
      <c r="AA20" s="500"/>
      <c r="AB20" s="501"/>
    </row>
    <row r="21" spans="1:46" ht="12.95" customHeight="1">
      <c r="A21" s="74" t="s">
        <v>5</v>
      </c>
      <c r="B21" s="74">
        <f t="shared" si="2"/>
        <v>15</v>
      </c>
      <c r="C21" s="40"/>
      <c r="D21" s="40"/>
      <c r="E21" s="40"/>
      <c r="F21" s="74">
        <f t="shared" si="10"/>
        <v>0</v>
      </c>
      <c r="G21" s="89" t="str">
        <f t="shared" si="1"/>
        <v/>
      </c>
      <c r="H21" s="354"/>
      <c r="I21" s="354"/>
      <c r="J21" s="74">
        <f t="shared" si="11"/>
        <v>0</v>
      </c>
      <c r="K21" s="120"/>
      <c r="L21" s="120"/>
      <c r="M21" s="167">
        <f t="shared" si="12"/>
        <v>0</v>
      </c>
      <c r="N21" s="120"/>
      <c r="O21" s="167">
        <f t="shared" si="13"/>
        <v>0</v>
      </c>
      <c r="P21" s="120"/>
      <c r="Q21" s="167">
        <f t="shared" si="14"/>
        <v>0</v>
      </c>
      <c r="R21" s="120"/>
      <c r="S21" s="167">
        <f t="shared" si="15"/>
        <v>0</v>
      </c>
      <c r="T21" s="120"/>
      <c r="U21" s="167">
        <f t="shared" si="16"/>
        <v>0</v>
      </c>
      <c r="V21" s="245"/>
      <c r="W21" s="499"/>
      <c r="X21" s="500"/>
      <c r="Y21" s="500"/>
      <c r="Z21" s="500"/>
      <c r="AA21" s="500"/>
      <c r="AB21" s="501"/>
    </row>
    <row r="22" spans="1:46" s="8" customFormat="1" ht="12.95" customHeight="1">
      <c r="A22" s="479" t="s">
        <v>55</v>
      </c>
      <c r="B22" s="480"/>
      <c r="C22" s="13">
        <f>SUM(C15:C21)</f>
        <v>0</v>
      </c>
      <c r="D22" s="13">
        <f>SUM(D15:D21)+ROUNDDOWN(F22/60,0)</f>
        <v>0</v>
      </c>
      <c r="E22" s="13">
        <f>F22-60*ROUNDDOWN(F22/60,0)</f>
        <v>0</v>
      </c>
      <c r="F22" s="135">
        <f>SUM(F15:F21)</f>
        <v>0</v>
      </c>
      <c r="G22" s="52">
        <f>IF((D22*60+E22)=0,0,ROUND((C22*60)/(D22*60+E22),1))</f>
        <v>0</v>
      </c>
      <c r="H22" s="13">
        <f>SUM(H15:H21)+ROUNDDOWN(J22/60,0)</f>
        <v>0</v>
      </c>
      <c r="I22" s="13">
        <f>J22-60*ROUNDDOWN(J22/60,0)</f>
        <v>0</v>
      </c>
      <c r="J22" s="135">
        <f>SUM(J15:J21)</f>
        <v>0</v>
      </c>
      <c r="K22" s="27">
        <f>SUM(K15:K21)</f>
        <v>0</v>
      </c>
      <c r="L22" s="27">
        <f>IF(SUM(L15:L21)=0,0,ROUND(AVERAGE(L15:L21),0))</f>
        <v>0</v>
      </c>
      <c r="M22" s="168">
        <f>IF(M21=0,0,1)</f>
        <v>0</v>
      </c>
      <c r="N22" s="27">
        <f>IF(SUM(N15:N21)=0,0,ROUND(AVERAGE(N15:N21),0))</f>
        <v>0</v>
      </c>
      <c r="O22" s="168">
        <f>IF(O21=0,0,1)</f>
        <v>0</v>
      </c>
      <c r="P22" s="27">
        <f>IF(SUM(P15:P21)=0,0,ROUND(AVERAGE(P15:P21),0))</f>
        <v>0</v>
      </c>
      <c r="Q22" s="168">
        <f>IF(Q21=0,0,1)</f>
        <v>0</v>
      </c>
      <c r="R22" s="27">
        <f>IF(SUM(R15:R21)=0,0,ROUND(AVERAGE(R15:R21),0))</f>
        <v>0</v>
      </c>
      <c r="S22" s="168">
        <f>IF(S21=0,0,1)</f>
        <v>0</v>
      </c>
      <c r="T22" s="27">
        <f>IF(SUM(T15:T21)=0,0,ROUND(AVERAGE(T15:T21),0))</f>
        <v>0</v>
      </c>
      <c r="U22" s="168">
        <f>IF(U21=0,0,1)</f>
        <v>0</v>
      </c>
      <c r="V22" s="246"/>
      <c r="W22" s="489"/>
      <c r="X22" s="490"/>
      <c r="Y22" s="490"/>
      <c r="Z22" s="490"/>
      <c r="AA22" s="490"/>
      <c r="AB22" s="491"/>
    </row>
    <row r="23" spans="1:46" ht="12.95" customHeight="1">
      <c r="A23" s="2" t="s">
        <v>6</v>
      </c>
      <c r="B23" s="2">
        <f>B21+1</f>
        <v>16</v>
      </c>
      <c r="C23" s="40"/>
      <c r="D23" s="40"/>
      <c r="E23" s="40"/>
      <c r="F23" s="74">
        <f t="shared" ref="F23:F40" si="17">E23</f>
        <v>0</v>
      </c>
      <c r="G23" s="89" t="str">
        <f t="shared" si="1"/>
        <v/>
      </c>
      <c r="H23" s="354"/>
      <c r="I23" s="354"/>
      <c r="J23" s="74">
        <f>I23</f>
        <v>0</v>
      </c>
      <c r="K23" s="120"/>
      <c r="L23" s="120"/>
      <c r="M23" s="167">
        <f>IF(L23="",0,1)</f>
        <v>0</v>
      </c>
      <c r="N23" s="120"/>
      <c r="O23" s="167">
        <f>IF(N23="",0,1)</f>
        <v>0</v>
      </c>
      <c r="P23" s="120"/>
      <c r="Q23" s="167">
        <f>IF(P23="",0,1)</f>
        <v>0</v>
      </c>
      <c r="R23" s="120"/>
      <c r="S23" s="167">
        <f>IF(R23="",0,1)</f>
        <v>0</v>
      </c>
      <c r="T23" s="120"/>
      <c r="U23" s="167">
        <f>IF(T23="",0,1)</f>
        <v>0</v>
      </c>
      <c r="V23" s="245"/>
      <c r="W23" s="499"/>
      <c r="X23" s="500"/>
      <c r="Y23" s="500"/>
      <c r="Z23" s="500"/>
      <c r="AA23" s="500"/>
      <c r="AB23" s="501"/>
    </row>
    <row r="24" spans="1:46" ht="12.95" customHeight="1">
      <c r="A24" s="2" t="s">
        <v>7</v>
      </c>
      <c r="B24" s="2">
        <f t="shared" si="2"/>
        <v>17</v>
      </c>
      <c r="C24" s="40"/>
      <c r="D24" s="40"/>
      <c r="E24" s="40"/>
      <c r="F24" s="74">
        <f t="shared" si="17"/>
        <v>0</v>
      </c>
      <c r="G24" s="89" t="str">
        <f t="shared" si="1"/>
        <v/>
      </c>
      <c r="H24" s="354"/>
      <c r="I24" s="354"/>
      <c r="J24" s="74">
        <f t="shared" ref="J24:J29" si="18">I24</f>
        <v>0</v>
      </c>
      <c r="K24" s="120"/>
      <c r="L24" s="120"/>
      <c r="M24" s="167">
        <f t="shared" ref="M24:M29" si="19">IF(L24="",M23,M23+1)</f>
        <v>0</v>
      </c>
      <c r="N24" s="120"/>
      <c r="O24" s="167">
        <f t="shared" ref="O24:O29" si="20">IF(N24="",O23,O23+1)</f>
        <v>0</v>
      </c>
      <c r="P24" s="120"/>
      <c r="Q24" s="167">
        <f t="shared" ref="Q24:Q29" si="21">IF(P24="",Q23,Q23+1)</f>
        <v>0</v>
      </c>
      <c r="R24" s="120"/>
      <c r="S24" s="167">
        <f t="shared" ref="S24:S29" si="22">IF(R24="",S23,S23+1)</f>
        <v>0</v>
      </c>
      <c r="T24" s="120"/>
      <c r="U24" s="167">
        <f t="shared" ref="U24:U29" si="23">IF(T24="",U23,U23+1)</f>
        <v>0</v>
      </c>
      <c r="V24" s="245"/>
      <c r="W24" s="499"/>
      <c r="X24" s="500"/>
      <c r="Y24" s="500"/>
      <c r="Z24" s="500"/>
      <c r="AA24" s="500"/>
      <c r="AB24" s="501"/>
    </row>
    <row r="25" spans="1:46" ht="12.95" customHeight="1">
      <c r="A25" s="2" t="s">
        <v>8</v>
      </c>
      <c r="B25" s="2">
        <f t="shared" si="2"/>
        <v>18</v>
      </c>
      <c r="C25" s="40"/>
      <c r="D25" s="40"/>
      <c r="E25" s="40"/>
      <c r="F25" s="74">
        <f t="shared" si="17"/>
        <v>0</v>
      </c>
      <c r="G25" s="89" t="str">
        <f t="shared" si="1"/>
        <v/>
      </c>
      <c r="H25" s="354"/>
      <c r="I25" s="354"/>
      <c r="J25" s="74">
        <f t="shared" si="18"/>
        <v>0</v>
      </c>
      <c r="K25" s="120"/>
      <c r="L25" s="120"/>
      <c r="M25" s="167">
        <f t="shared" si="19"/>
        <v>0</v>
      </c>
      <c r="N25" s="120"/>
      <c r="O25" s="167">
        <f t="shared" si="20"/>
        <v>0</v>
      </c>
      <c r="P25" s="120"/>
      <c r="Q25" s="167">
        <f t="shared" si="21"/>
        <v>0</v>
      </c>
      <c r="R25" s="120"/>
      <c r="S25" s="167">
        <f t="shared" si="22"/>
        <v>0</v>
      </c>
      <c r="T25" s="120"/>
      <c r="U25" s="167">
        <f t="shared" si="23"/>
        <v>0</v>
      </c>
      <c r="V25" s="245"/>
      <c r="W25" s="499"/>
      <c r="X25" s="500"/>
      <c r="Y25" s="500"/>
      <c r="Z25" s="500"/>
      <c r="AA25" s="500"/>
      <c r="AB25" s="501"/>
    </row>
    <row r="26" spans="1:46" ht="12.95" customHeight="1">
      <c r="A26" s="2" t="s">
        <v>2</v>
      </c>
      <c r="B26" s="2">
        <f t="shared" si="2"/>
        <v>19</v>
      </c>
      <c r="C26" s="40"/>
      <c r="D26" s="40"/>
      <c r="E26" s="40"/>
      <c r="F26" s="74">
        <f t="shared" si="17"/>
        <v>0</v>
      </c>
      <c r="G26" s="89" t="str">
        <f t="shared" si="1"/>
        <v/>
      </c>
      <c r="H26" s="354"/>
      <c r="I26" s="354"/>
      <c r="J26" s="74">
        <f t="shared" si="18"/>
        <v>0</v>
      </c>
      <c r="K26" s="120"/>
      <c r="L26" s="120"/>
      <c r="M26" s="167">
        <f t="shared" si="19"/>
        <v>0</v>
      </c>
      <c r="N26" s="120"/>
      <c r="O26" s="167">
        <f t="shared" si="20"/>
        <v>0</v>
      </c>
      <c r="P26" s="120"/>
      <c r="Q26" s="167">
        <f t="shared" si="21"/>
        <v>0</v>
      </c>
      <c r="R26" s="120"/>
      <c r="S26" s="167">
        <f t="shared" si="22"/>
        <v>0</v>
      </c>
      <c r="T26" s="120"/>
      <c r="U26" s="167">
        <f t="shared" si="23"/>
        <v>0</v>
      </c>
      <c r="V26" s="245"/>
      <c r="W26" s="499"/>
      <c r="X26" s="500"/>
      <c r="Y26" s="500"/>
      <c r="Z26" s="500"/>
      <c r="AA26" s="500"/>
      <c r="AB26" s="501"/>
    </row>
    <row r="27" spans="1:46" ht="12.95" customHeight="1">
      <c r="A27" s="2" t="s">
        <v>3</v>
      </c>
      <c r="B27" s="2">
        <f t="shared" si="2"/>
        <v>20</v>
      </c>
      <c r="C27" s="40"/>
      <c r="D27" s="40"/>
      <c r="E27" s="40"/>
      <c r="F27" s="74">
        <f t="shared" si="17"/>
        <v>0</v>
      </c>
      <c r="G27" s="89" t="str">
        <f t="shared" si="1"/>
        <v/>
      </c>
      <c r="H27" s="354"/>
      <c r="I27" s="354"/>
      <c r="J27" s="74">
        <f t="shared" si="18"/>
        <v>0</v>
      </c>
      <c r="K27" s="120"/>
      <c r="L27" s="120"/>
      <c r="M27" s="167">
        <f t="shared" si="19"/>
        <v>0</v>
      </c>
      <c r="N27" s="120"/>
      <c r="O27" s="167">
        <f t="shared" si="20"/>
        <v>0</v>
      </c>
      <c r="P27" s="120"/>
      <c r="Q27" s="167">
        <f t="shared" si="21"/>
        <v>0</v>
      </c>
      <c r="R27" s="120"/>
      <c r="S27" s="167">
        <f t="shared" si="22"/>
        <v>0</v>
      </c>
      <c r="T27" s="120"/>
      <c r="U27" s="167">
        <f t="shared" si="23"/>
        <v>0</v>
      </c>
      <c r="V27" s="245"/>
      <c r="W27" s="560"/>
      <c r="X27" s="561"/>
      <c r="Y27" s="561"/>
      <c r="Z27" s="561"/>
      <c r="AA27" s="561"/>
      <c r="AB27" s="562"/>
    </row>
    <row r="28" spans="1:46" ht="12.95" customHeight="1">
      <c r="A28" s="2" t="s">
        <v>4</v>
      </c>
      <c r="B28" s="2">
        <f t="shared" si="2"/>
        <v>21</v>
      </c>
      <c r="C28" s="40"/>
      <c r="D28" s="40"/>
      <c r="E28" s="40"/>
      <c r="F28" s="74">
        <f t="shared" si="17"/>
        <v>0</v>
      </c>
      <c r="G28" s="89" t="str">
        <f t="shared" si="1"/>
        <v/>
      </c>
      <c r="H28" s="354"/>
      <c r="I28" s="354"/>
      <c r="J28" s="74">
        <f t="shared" si="18"/>
        <v>0</v>
      </c>
      <c r="K28" s="120"/>
      <c r="L28" s="120"/>
      <c r="M28" s="167">
        <f t="shared" si="19"/>
        <v>0</v>
      </c>
      <c r="N28" s="120"/>
      <c r="O28" s="167">
        <f t="shared" si="20"/>
        <v>0</v>
      </c>
      <c r="P28" s="120"/>
      <c r="Q28" s="167">
        <f t="shared" si="21"/>
        <v>0</v>
      </c>
      <c r="R28" s="120"/>
      <c r="S28" s="167">
        <f t="shared" si="22"/>
        <v>0</v>
      </c>
      <c r="T28" s="120"/>
      <c r="U28" s="167">
        <f t="shared" si="23"/>
        <v>0</v>
      </c>
      <c r="V28" s="245"/>
      <c r="W28" s="499"/>
      <c r="X28" s="500"/>
      <c r="Y28" s="500"/>
      <c r="Z28" s="500"/>
      <c r="AA28" s="500"/>
      <c r="AB28" s="501"/>
    </row>
    <row r="29" spans="1:46" ht="12.95" customHeight="1">
      <c r="A29" s="115" t="s">
        <v>99</v>
      </c>
      <c r="B29" s="74">
        <f t="shared" si="2"/>
        <v>22</v>
      </c>
      <c r="C29" s="40"/>
      <c r="D29" s="40"/>
      <c r="E29" s="40"/>
      <c r="F29" s="74">
        <f t="shared" si="17"/>
        <v>0</v>
      </c>
      <c r="G29" s="89" t="str">
        <f t="shared" si="1"/>
        <v/>
      </c>
      <c r="H29" s="354"/>
      <c r="I29" s="354"/>
      <c r="J29" s="74">
        <f t="shared" si="18"/>
        <v>0</v>
      </c>
      <c r="K29" s="120"/>
      <c r="L29" s="120"/>
      <c r="M29" s="167">
        <f t="shared" si="19"/>
        <v>0</v>
      </c>
      <c r="N29" s="120"/>
      <c r="O29" s="167">
        <f t="shared" si="20"/>
        <v>0</v>
      </c>
      <c r="P29" s="120"/>
      <c r="Q29" s="167">
        <f t="shared" si="21"/>
        <v>0</v>
      </c>
      <c r="R29" s="120"/>
      <c r="S29" s="167">
        <f t="shared" si="22"/>
        <v>0</v>
      </c>
      <c r="T29" s="120"/>
      <c r="U29" s="167">
        <f t="shared" si="23"/>
        <v>0</v>
      </c>
      <c r="V29" s="245"/>
      <c r="W29" s="499" t="s">
        <v>243</v>
      </c>
      <c r="X29" s="500"/>
      <c r="Y29" s="500"/>
      <c r="Z29" s="500"/>
      <c r="AA29" s="500"/>
      <c r="AB29" s="501"/>
    </row>
    <row r="30" spans="1:46" s="8" customFormat="1" ht="12.95" customHeight="1">
      <c r="A30" s="479" t="s">
        <v>56</v>
      </c>
      <c r="B30" s="480"/>
      <c r="C30" s="13">
        <f>SUM(C23:C29)</f>
        <v>0</v>
      </c>
      <c r="D30" s="13">
        <f>SUM(D23:D29)+ROUNDDOWN(F30/60,0)</f>
        <v>0</v>
      </c>
      <c r="E30" s="13">
        <f>F30-60*ROUNDDOWN(F30/60,0)</f>
        <v>0</v>
      </c>
      <c r="F30" s="135">
        <f>SUM(F23:F29)</f>
        <v>0</v>
      </c>
      <c r="G30" s="52">
        <f>IF((D30*60+E30)=0,0,ROUND((C30*60)/(D30*60+E30),1))</f>
        <v>0</v>
      </c>
      <c r="H30" s="13">
        <f>SUM(H23:H29)+ROUNDDOWN(J30/60,0)</f>
        <v>0</v>
      </c>
      <c r="I30" s="13">
        <f>J30-60*ROUNDDOWN(J30/60,0)</f>
        <v>0</v>
      </c>
      <c r="J30" s="135">
        <f>SUM(J23:J29)</f>
        <v>0</v>
      </c>
      <c r="K30" s="27">
        <f>SUM(K23:K29)</f>
        <v>0</v>
      </c>
      <c r="L30" s="27">
        <f>IF(SUM(L23:L29)=0,0,ROUND(AVERAGE(L23:L29),0))</f>
        <v>0</v>
      </c>
      <c r="M30" s="168">
        <f>IF(M29=0,0,1)</f>
        <v>0</v>
      </c>
      <c r="N30" s="27">
        <f>IF(SUM(N23:N29)=0,0,ROUND(AVERAGE(N23:N29),0))</f>
        <v>0</v>
      </c>
      <c r="O30" s="168">
        <f>IF(O29=0,0,1)</f>
        <v>0</v>
      </c>
      <c r="P30" s="27">
        <f>IF(SUM(P23:P29)=0,0,ROUND(AVERAGE(P23:P29),0))</f>
        <v>0</v>
      </c>
      <c r="Q30" s="168">
        <f>IF(Q29=0,0,1)</f>
        <v>0</v>
      </c>
      <c r="R30" s="27">
        <f>IF(SUM(R23:R29)=0,0,ROUND(AVERAGE(R23:R29),0))</f>
        <v>0</v>
      </c>
      <c r="S30" s="168">
        <f>IF(S29=0,0,1)</f>
        <v>0</v>
      </c>
      <c r="T30" s="27">
        <f>IF(SUM(T23:T29)=0,0,ROUND(AVERAGE(T23:T29),0))</f>
        <v>0</v>
      </c>
      <c r="U30" s="168">
        <f>IF(U29=0,0,1)</f>
        <v>0</v>
      </c>
      <c r="V30" s="246"/>
      <c r="W30" s="489"/>
      <c r="X30" s="490"/>
      <c r="Y30" s="490"/>
      <c r="Z30" s="490"/>
      <c r="AA30" s="490"/>
      <c r="AB30" s="491"/>
      <c r="AC30"/>
      <c r="AD30"/>
      <c r="AE30"/>
      <c r="AF30"/>
      <c r="AG30"/>
      <c r="AH30"/>
      <c r="AI30"/>
      <c r="AJ30"/>
      <c r="AK30"/>
      <c r="AL30"/>
      <c r="AM30"/>
      <c r="AN30"/>
      <c r="AO30"/>
      <c r="AP30"/>
      <c r="AQ30"/>
      <c r="AR30"/>
      <c r="AS30"/>
      <c r="AT30"/>
    </row>
    <row r="31" spans="1:46" s="87" customFormat="1" ht="12.95" customHeight="1">
      <c r="A31" s="95" t="s">
        <v>100</v>
      </c>
      <c r="B31" s="2">
        <f>B29+1</f>
        <v>23</v>
      </c>
      <c r="C31" s="40"/>
      <c r="D31" s="40"/>
      <c r="E31" s="40"/>
      <c r="F31" s="74">
        <f t="shared" si="17"/>
        <v>0</v>
      </c>
      <c r="G31" s="89" t="str">
        <f t="shared" si="1"/>
        <v/>
      </c>
      <c r="H31" s="354"/>
      <c r="I31" s="354"/>
      <c r="J31" s="74">
        <f>I31</f>
        <v>0</v>
      </c>
      <c r="K31" s="120"/>
      <c r="L31" s="120"/>
      <c r="M31" s="167">
        <f>IF(L31="",0,1)</f>
        <v>0</v>
      </c>
      <c r="N31" s="120"/>
      <c r="O31" s="167">
        <f>IF(N31="",0,1)</f>
        <v>0</v>
      </c>
      <c r="P31" s="120"/>
      <c r="Q31" s="167">
        <f>IF(P31="",0,1)</f>
        <v>0</v>
      </c>
      <c r="R31" s="120"/>
      <c r="S31" s="167">
        <f>IF(R31="",0,1)</f>
        <v>0</v>
      </c>
      <c r="T31" s="120"/>
      <c r="U31" s="167">
        <f>IF(T31="",0,1)</f>
        <v>0</v>
      </c>
      <c r="V31" s="245"/>
      <c r="W31" s="499"/>
      <c r="X31" s="500"/>
      <c r="Y31" s="500"/>
      <c r="Z31" s="500"/>
      <c r="AA31" s="500"/>
      <c r="AB31" s="501"/>
      <c r="AC31"/>
      <c r="AD31"/>
      <c r="AE31"/>
      <c r="AF31"/>
      <c r="AG31"/>
      <c r="AH31"/>
      <c r="AI31"/>
      <c r="AJ31"/>
      <c r="AK31"/>
      <c r="AL31"/>
      <c r="AM31"/>
      <c r="AN31"/>
      <c r="AO31"/>
      <c r="AP31"/>
      <c r="AQ31"/>
      <c r="AR31"/>
      <c r="AS31"/>
      <c r="AT31"/>
    </row>
    <row r="32" spans="1:46" s="87" customFormat="1" ht="12.95" customHeight="1">
      <c r="A32" s="95" t="s">
        <v>103</v>
      </c>
      <c r="B32" s="2">
        <f t="shared" ref="B32:B37" si="24">B31+1</f>
        <v>24</v>
      </c>
      <c r="C32" s="40"/>
      <c r="D32" s="40"/>
      <c r="E32" s="40"/>
      <c r="F32" s="74">
        <f t="shared" si="17"/>
        <v>0</v>
      </c>
      <c r="G32" s="89" t="str">
        <f t="shared" si="1"/>
        <v/>
      </c>
      <c r="H32" s="354"/>
      <c r="I32" s="354"/>
      <c r="J32" s="74">
        <f t="shared" ref="J32:J37" si="25">I32</f>
        <v>0</v>
      </c>
      <c r="K32" s="120"/>
      <c r="L32" s="120"/>
      <c r="M32" s="167">
        <f t="shared" ref="M32:M37" si="26">IF(L32="",M31,M31+1)</f>
        <v>0</v>
      </c>
      <c r="N32" s="120"/>
      <c r="O32" s="167">
        <f t="shared" ref="O32:O37" si="27">IF(N32="",O31,O31+1)</f>
        <v>0</v>
      </c>
      <c r="P32" s="120"/>
      <c r="Q32" s="167">
        <f t="shared" ref="Q32:Q37" si="28">IF(P32="",Q31,Q31+1)</f>
        <v>0</v>
      </c>
      <c r="R32" s="120"/>
      <c r="S32" s="167">
        <f t="shared" ref="S32:S37" si="29">IF(R32="",S31,S31+1)</f>
        <v>0</v>
      </c>
      <c r="T32" s="120"/>
      <c r="U32" s="167">
        <f t="shared" ref="U32:U37" si="30">IF(T32="",U31,U31+1)</f>
        <v>0</v>
      </c>
      <c r="V32" s="245"/>
      <c r="W32" s="499"/>
      <c r="X32" s="500"/>
      <c r="Y32" s="500"/>
      <c r="Z32" s="500"/>
      <c r="AA32" s="500"/>
      <c r="AB32" s="501"/>
      <c r="AC32"/>
      <c r="AD32"/>
      <c r="AE32"/>
      <c r="AF32"/>
      <c r="AG32"/>
      <c r="AH32"/>
      <c r="AI32"/>
      <c r="AJ32"/>
      <c r="AK32"/>
      <c r="AL32"/>
      <c r="AM32"/>
      <c r="AN32"/>
      <c r="AO32"/>
      <c r="AP32"/>
      <c r="AQ32"/>
      <c r="AR32"/>
      <c r="AS32"/>
      <c r="AT32"/>
    </row>
    <row r="33" spans="1:46" s="87" customFormat="1" ht="12.95" customHeight="1">
      <c r="A33" s="95" t="s">
        <v>104</v>
      </c>
      <c r="B33" s="2">
        <f t="shared" si="24"/>
        <v>25</v>
      </c>
      <c r="C33" s="40"/>
      <c r="D33" s="40"/>
      <c r="E33" s="40"/>
      <c r="F33" s="74">
        <f t="shared" si="17"/>
        <v>0</v>
      </c>
      <c r="G33" s="89" t="str">
        <f t="shared" si="1"/>
        <v/>
      </c>
      <c r="H33" s="354"/>
      <c r="I33" s="354"/>
      <c r="J33" s="74">
        <f t="shared" si="25"/>
        <v>0</v>
      </c>
      <c r="K33" s="120"/>
      <c r="L33" s="120"/>
      <c r="M33" s="167">
        <f t="shared" si="26"/>
        <v>0</v>
      </c>
      <c r="N33" s="120"/>
      <c r="O33" s="167">
        <f t="shared" si="27"/>
        <v>0</v>
      </c>
      <c r="P33" s="120"/>
      <c r="Q33" s="167">
        <f t="shared" si="28"/>
        <v>0</v>
      </c>
      <c r="R33" s="120"/>
      <c r="S33" s="167">
        <f t="shared" si="29"/>
        <v>0</v>
      </c>
      <c r="T33" s="120"/>
      <c r="U33" s="167">
        <f t="shared" si="30"/>
        <v>0</v>
      </c>
      <c r="V33" s="245"/>
      <c r="W33" s="499"/>
      <c r="X33" s="500"/>
      <c r="Y33" s="500"/>
      <c r="Z33" s="500"/>
      <c r="AA33" s="500"/>
      <c r="AB33" s="501"/>
      <c r="AC33"/>
      <c r="AD33"/>
      <c r="AE33"/>
      <c r="AF33"/>
      <c r="AG33"/>
      <c r="AH33"/>
      <c r="AI33"/>
      <c r="AJ33"/>
      <c r="AK33"/>
      <c r="AL33"/>
      <c r="AM33"/>
      <c r="AN33"/>
      <c r="AO33"/>
      <c r="AP33"/>
      <c r="AQ33"/>
      <c r="AR33"/>
      <c r="AS33"/>
      <c r="AT33"/>
    </row>
    <row r="34" spans="1:46" s="87" customFormat="1" ht="12.95" customHeight="1">
      <c r="A34" s="95" t="s">
        <v>101</v>
      </c>
      <c r="B34" s="2">
        <f t="shared" si="24"/>
        <v>26</v>
      </c>
      <c r="C34" s="40"/>
      <c r="D34" s="40"/>
      <c r="E34" s="40"/>
      <c r="F34" s="74">
        <f t="shared" si="17"/>
        <v>0</v>
      </c>
      <c r="G34" s="89" t="str">
        <f t="shared" si="1"/>
        <v/>
      </c>
      <c r="H34" s="354"/>
      <c r="I34" s="354"/>
      <c r="J34" s="74">
        <f t="shared" si="25"/>
        <v>0</v>
      </c>
      <c r="K34" s="120"/>
      <c r="L34" s="120"/>
      <c r="M34" s="167">
        <f t="shared" si="26"/>
        <v>0</v>
      </c>
      <c r="N34" s="120"/>
      <c r="O34" s="167">
        <f t="shared" si="27"/>
        <v>0</v>
      </c>
      <c r="P34" s="120"/>
      <c r="Q34" s="167">
        <f t="shared" si="28"/>
        <v>0</v>
      </c>
      <c r="R34" s="120"/>
      <c r="S34" s="167">
        <f t="shared" si="29"/>
        <v>0</v>
      </c>
      <c r="T34" s="120"/>
      <c r="U34" s="167">
        <f t="shared" si="30"/>
        <v>0</v>
      </c>
      <c r="V34" s="245"/>
      <c r="W34" s="499"/>
      <c r="X34" s="500"/>
      <c r="Y34" s="500"/>
      <c r="Z34" s="500"/>
      <c r="AA34" s="500"/>
      <c r="AB34" s="501"/>
      <c r="AC34"/>
      <c r="AD34"/>
      <c r="AE34"/>
      <c r="AF34"/>
      <c r="AG34"/>
      <c r="AH34"/>
      <c r="AI34"/>
      <c r="AJ34"/>
      <c r="AK34"/>
      <c r="AL34"/>
      <c r="AM34"/>
      <c r="AN34"/>
      <c r="AO34"/>
      <c r="AP34"/>
      <c r="AQ34"/>
      <c r="AR34"/>
      <c r="AS34"/>
      <c r="AT34"/>
    </row>
    <row r="35" spans="1:46" s="87" customFormat="1" ht="12.95" customHeight="1">
      <c r="A35" s="95" t="s">
        <v>97</v>
      </c>
      <c r="B35" s="2">
        <f t="shared" si="24"/>
        <v>27</v>
      </c>
      <c r="C35" s="40"/>
      <c r="D35" s="40"/>
      <c r="E35" s="40"/>
      <c r="F35" s="74">
        <f t="shared" si="17"/>
        <v>0</v>
      </c>
      <c r="G35" s="89" t="str">
        <f t="shared" si="1"/>
        <v/>
      </c>
      <c r="H35" s="354"/>
      <c r="I35" s="354"/>
      <c r="J35" s="74">
        <f t="shared" si="25"/>
        <v>0</v>
      </c>
      <c r="K35" s="120"/>
      <c r="L35" s="120"/>
      <c r="M35" s="167">
        <f t="shared" si="26"/>
        <v>0</v>
      </c>
      <c r="N35" s="120"/>
      <c r="O35" s="167">
        <f t="shared" si="27"/>
        <v>0</v>
      </c>
      <c r="P35" s="120"/>
      <c r="Q35" s="167">
        <f t="shared" si="28"/>
        <v>0</v>
      </c>
      <c r="R35" s="120"/>
      <c r="S35" s="167">
        <f t="shared" si="29"/>
        <v>0</v>
      </c>
      <c r="T35" s="120"/>
      <c r="U35" s="167">
        <f t="shared" si="30"/>
        <v>0</v>
      </c>
      <c r="V35" s="245"/>
      <c r="W35" s="499"/>
      <c r="X35" s="500"/>
      <c r="Y35" s="500"/>
      <c r="Z35" s="500"/>
      <c r="AA35" s="500"/>
      <c r="AB35" s="501"/>
      <c r="AC35"/>
      <c r="AD35"/>
      <c r="AE35"/>
      <c r="AF35"/>
      <c r="AG35"/>
      <c r="AH35"/>
      <c r="AI35"/>
      <c r="AJ35"/>
      <c r="AK35"/>
      <c r="AL35"/>
      <c r="AM35"/>
      <c r="AN35"/>
      <c r="AO35"/>
      <c r="AP35"/>
      <c r="AQ35"/>
      <c r="AR35"/>
      <c r="AS35"/>
      <c r="AT35"/>
    </row>
    <row r="36" spans="1:46" s="87" customFormat="1" ht="12.95" customHeight="1">
      <c r="A36" s="296" t="s">
        <v>98</v>
      </c>
      <c r="B36" s="2">
        <f t="shared" si="24"/>
        <v>28</v>
      </c>
      <c r="C36" s="40"/>
      <c r="D36" s="40"/>
      <c r="E36" s="40"/>
      <c r="F36" s="74">
        <f t="shared" si="17"/>
        <v>0</v>
      </c>
      <c r="G36" s="89" t="str">
        <f t="shared" si="1"/>
        <v/>
      </c>
      <c r="H36" s="354"/>
      <c r="I36" s="354"/>
      <c r="J36" s="74">
        <f t="shared" si="25"/>
        <v>0</v>
      </c>
      <c r="K36" s="120"/>
      <c r="L36" s="120"/>
      <c r="M36" s="167">
        <f t="shared" si="26"/>
        <v>0</v>
      </c>
      <c r="N36" s="120"/>
      <c r="O36" s="167">
        <f t="shared" si="27"/>
        <v>0</v>
      </c>
      <c r="P36" s="120"/>
      <c r="Q36" s="167">
        <f t="shared" si="28"/>
        <v>0</v>
      </c>
      <c r="R36" s="120"/>
      <c r="S36" s="167">
        <f t="shared" si="29"/>
        <v>0</v>
      </c>
      <c r="T36" s="120"/>
      <c r="U36" s="167">
        <f t="shared" si="30"/>
        <v>0</v>
      </c>
      <c r="V36" s="245"/>
      <c r="W36" s="499"/>
      <c r="X36" s="500"/>
      <c r="Y36" s="500"/>
      <c r="Z36" s="500"/>
      <c r="AA36" s="500"/>
      <c r="AB36" s="501"/>
      <c r="AC36"/>
      <c r="AD36"/>
      <c r="AE36"/>
      <c r="AF36"/>
      <c r="AG36"/>
      <c r="AH36"/>
      <c r="AI36"/>
      <c r="AJ36"/>
      <c r="AK36"/>
      <c r="AL36"/>
      <c r="AM36"/>
      <c r="AN36"/>
      <c r="AO36"/>
      <c r="AP36"/>
      <c r="AQ36"/>
      <c r="AR36"/>
      <c r="AS36"/>
      <c r="AT36"/>
    </row>
    <row r="37" spans="1:46" s="87" customFormat="1" ht="12.95" customHeight="1">
      <c r="A37" s="309" t="s">
        <v>99</v>
      </c>
      <c r="B37" s="74">
        <f t="shared" si="24"/>
        <v>29</v>
      </c>
      <c r="C37" s="40"/>
      <c r="D37" s="40"/>
      <c r="E37" s="40"/>
      <c r="F37" s="74">
        <f t="shared" si="17"/>
        <v>0</v>
      </c>
      <c r="G37" s="89" t="str">
        <f t="shared" si="1"/>
        <v/>
      </c>
      <c r="H37" s="354"/>
      <c r="I37" s="354"/>
      <c r="J37" s="74">
        <f t="shared" si="25"/>
        <v>0</v>
      </c>
      <c r="K37" s="120"/>
      <c r="L37" s="120"/>
      <c r="M37" s="167">
        <f t="shared" si="26"/>
        <v>0</v>
      </c>
      <c r="N37" s="120"/>
      <c r="O37" s="167">
        <f t="shared" si="27"/>
        <v>0</v>
      </c>
      <c r="P37" s="120"/>
      <c r="Q37" s="167">
        <f t="shared" si="28"/>
        <v>0</v>
      </c>
      <c r="R37" s="120"/>
      <c r="S37" s="167">
        <f t="shared" si="29"/>
        <v>0</v>
      </c>
      <c r="T37" s="120"/>
      <c r="U37" s="167">
        <f t="shared" si="30"/>
        <v>0</v>
      </c>
      <c r="V37" s="245"/>
      <c r="W37" s="499" t="s">
        <v>244</v>
      </c>
      <c r="X37" s="500"/>
      <c r="Y37" s="500"/>
      <c r="Z37" s="500"/>
      <c r="AA37" s="500"/>
      <c r="AB37" s="501"/>
      <c r="AC37"/>
      <c r="AD37"/>
      <c r="AE37"/>
      <c r="AF37"/>
      <c r="AG37"/>
      <c r="AH37"/>
      <c r="AI37"/>
      <c r="AJ37"/>
      <c r="AK37"/>
      <c r="AL37"/>
      <c r="AM37"/>
      <c r="AN37"/>
      <c r="AO37"/>
      <c r="AP37"/>
      <c r="AQ37"/>
      <c r="AR37"/>
      <c r="AS37"/>
      <c r="AT37"/>
    </row>
    <row r="38" spans="1:46" s="87" customFormat="1" ht="12.95" customHeight="1">
      <c r="A38" s="479" t="s">
        <v>57</v>
      </c>
      <c r="B38" s="480"/>
      <c r="C38" s="121">
        <f>SUM(C31:C37)</f>
        <v>0</v>
      </c>
      <c r="D38" s="13">
        <f>SUM(D31:D37)+ROUNDDOWN(F38/60,0)</f>
        <v>0</v>
      </c>
      <c r="E38" s="13">
        <f>F38-60*ROUNDDOWN(F38/60,0)</f>
        <v>0</v>
      </c>
      <c r="F38" s="135">
        <f>SUM(F31:F37)</f>
        <v>0</v>
      </c>
      <c r="G38" s="52">
        <f>IF((D38*60+E38)=0,0,ROUND((C38*60)/(D38*60+E38),1))</f>
        <v>0</v>
      </c>
      <c r="H38" s="13">
        <f>SUM(H31:H37)+ROUNDDOWN(J38/60,0)</f>
        <v>0</v>
      </c>
      <c r="I38" s="13">
        <f>J38-60*ROUNDDOWN(J38/60,0)</f>
        <v>0</v>
      </c>
      <c r="J38" s="135">
        <f>SUM(J31:J37)</f>
        <v>0</v>
      </c>
      <c r="K38" s="27">
        <f>SUM(K31:K37)</f>
        <v>0</v>
      </c>
      <c r="L38" s="27">
        <f>IF(SUM(L31:L37)=0,0,ROUND(AVERAGE(L31:L37),0))</f>
        <v>0</v>
      </c>
      <c r="M38" s="168">
        <f>IF(M37=0,0,1)</f>
        <v>0</v>
      </c>
      <c r="N38" s="27">
        <f>IF(SUM(N31:N37)=0,0,ROUND(AVERAGE(N31:N37),0))</f>
        <v>0</v>
      </c>
      <c r="O38" s="168">
        <f>IF(O37=0,0,1)</f>
        <v>0</v>
      </c>
      <c r="P38" s="27">
        <f>IF(SUM(P31:P37)=0,0,ROUND(AVERAGE(P31:P37),0))</f>
        <v>0</v>
      </c>
      <c r="Q38" s="168">
        <f>IF(Q37=0,0,1)</f>
        <v>0</v>
      </c>
      <c r="R38" s="27">
        <f>IF(SUM(R31:R37)=0,0,ROUND(AVERAGE(R31:R37),0))</f>
        <v>0</v>
      </c>
      <c r="S38" s="168">
        <f>IF(S37=0,0,1)</f>
        <v>0</v>
      </c>
      <c r="T38" s="27">
        <f>IF(SUM(T31:T37)=0,0,ROUND(AVERAGE(T31:T37),0))</f>
        <v>0</v>
      </c>
      <c r="U38" s="168">
        <f>IF(U37=0,0,1)</f>
        <v>0</v>
      </c>
      <c r="V38" s="122"/>
      <c r="W38" s="528"/>
      <c r="X38" s="529"/>
      <c r="Y38" s="529"/>
      <c r="Z38" s="529"/>
      <c r="AA38" s="529"/>
      <c r="AB38" s="530"/>
      <c r="AC38"/>
      <c r="AD38"/>
      <c r="AE38"/>
      <c r="AF38"/>
      <c r="AG38"/>
      <c r="AH38"/>
      <c r="AI38"/>
      <c r="AJ38"/>
      <c r="AK38"/>
      <c r="AL38"/>
      <c r="AM38"/>
      <c r="AN38"/>
      <c r="AO38"/>
      <c r="AP38"/>
      <c r="AQ38"/>
      <c r="AR38"/>
      <c r="AS38"/>
      <c r="AT38"/>
    </row>
    <row r="39" spans="1:46" s="87" customFormat="1" ht="12.95" customHeight="1">
      <c r="A39" s="328" t="s">
        <v>100</v>
      </c>
      <c r="B39" s="2">
        <f>B37+1</f>
        <v>30</v>
      </c>
      <c r="C39" s="40"/>
      <c r="D39" s="40"/>
      <c r="E39" s="40"/>
      <c r="F39" s="74">
        <f t="shared" si="17"/>
        <v>0</v>
      </c>
      <c r="G39" s="89" t="str">
        <f t="shared" si="1"/>
        <v/>
      </c>
      <c r="H39" s="354"/>
      <c r="I39" s="354"/>
      <c r="J39" s="74">
        <f>I39</f>
        <v>0</v>
      </c>
      <c r="K39" s="120"/>
      <c r="L39" s="120"/>
      <c r="M39" s="167">
        <f>IF(L39="",0,1)</f>
        <v>0</v>
      </c>
      <c r="N39" s="120"/>
      <c r="O39" s="167">
        <f>IF(N39="",0,1)</f>
        <v>0</v>
      </c>
      <c r="P39" s="120"/>
      <c r="Q39" s="167">
        <f>IF(P39="",0,1)</f>
        <v>0</v>
      </c>
      <c r="R39" s="120"/>
      <c r="S39" s="167">
        <f>IF(R39="",0,1)</f>
        <v>0</v>
      </c>
      <c r="T39" s="120"/>
      <c r="U39" s="167">
        <f>IF(T39="",0,1)</f>
        <v>0</v>
      </c>
      <c r="V39" s="248"/>
      <c r="W39" s="531"/>
      <c r="X39" s="532"/>
      <c r="Y39" s="532"/>
      <c r="Z39" s="532"/>
      <c r="AA39" s="532"/>
      <c r="AB39" s="533"/>
      <c r="AC39"/>
      <c r="AD39"/>
      <c r="AE39"/>
      <c r="AF39"/>
      <c r="AG39"/>
      <c r="AH39"/>
      <c r="AI39"/>
      <c r="AJ39"/>
      <c r="AK39"/>
      <c r="AL39"/>
      <c r="AM39"/>
      <c r="AN39"/>
      <c r="AO39"/>
      <c r="AP39"/>
      <c r="AQ39"/>
      <c r="AR39"/>
      <c r="AS39"/>
      <c r="AT39"/>
    </row>
    <row r="40" spans="1:46" s="87" customFormat="1" ht="12.95" customHeight="1">
      <c r="A40" s="328" t="s">
        <v>103</v>
      </c>
      <c r="B40" s="2">
        <f>B39+1</f>
        <v>31</v>
      </c>
      <c r="C40" s="40"/>
      <c r="D40" s="40"/>
      <c r="E40" s="40"/>
      <c r="F40" s="74">
        <f t="shared" si="17"/>
        <v>0</v>
      </c>
      <c r="G40" s="89" t="str">
        <f t="shared" si="1"/>
        <v/>
      </c>
      <c r="H40" s="354"/>
      <c r="I40" s="354"/>
      <c r="J40" s="74">
        <f t="shared" ref="J40" si="31">I40</f>
        <v>0</v>
      </c>
      <c r="K40" s="120"/>
      <c r="L40" s="120"/>
      <c r="M40" s="167">
        <f t="shared" ref="M40:U40" si="32">IF(L40="",M39,M39+1)</f>
        <v>0</v>
      </c>
      <c r="N40" s="120"/>
      <c r="O40" s="167">
        <f t="shared" si="32"/>
        <v>0</v>
      </c>
      <c r="P40" s="120"/>
      <c r="Q40" s="167">
        <f t="shared" si="32"/>
        <v>0</v>
      </c>
      <c r="R40" s="120"/>
      <c r="S40" s="167">
        <f t="shared" si="32"/>
        <v>0</v>
      </c>
      <c r="T40" s="120"/>
      <c r="U40" s="167">
        <f t="shared" si="32"/>
        <v>0</v>
      </c>
      <c r="V40" s="248"/>
      <c r="W40" s="531"/>
      <c r="X40" s="532"/>
      <c r="Y40" s="532"/>
      <c r="Z40" s="532"/>
      <c r="AA40" s="532"/>
      <c r="AB40" s="533"/>
      <c r="AC40"/>
      <c r="AD40"/>
      <c r="AE40"/>
      <c r="AF40"/>
      <c r="AG40"/>
      <c r="AH40"/>
      <c r="AI40"/>
      <c r="AJ40"/>
      <c r="AK40"/>
      <c r="AL40"/>
      <c r="AM40"/>
      <c r="AN40"/>
      <c r="AO40"/>
      <c r="AP40"/>
      <c r="AQ40"/>
      <c r="AR40"/>
      <c r="AS40"/>
      <c r="AT40"/>
    </row>
    <row r="41" spans="1:46" s="87" customFormat="1" ht="12.95" customHeight="1">
      <c r="A41" s="526" t="s">
        <v>10</v>
      </c>
      <c r="B41" s="527"/>
      <c r="C41" s="13">
        <f>SUM(C39:C40)</f>
        <v>0</v>
      </c>
      <c r="D41" s="13">
        <f>SUM(D39:D40)+ROUNDDOWN(F41/60,0)</f>
        <v>0</v>
      </c>
      <c r="E41" s="13">
        <f>F41-60*ROUNDDOWN(F41/60,0)</f>
        <v>0</v>
      </c>
      <c r="F41" s="135">
        <f>SUM(F39:F40)</f>
        <v>0</v>
      </c>
      <c r="G41" s="52">
        <f>IF((D41*60+E41)=0,0,ROUND((C41*60)/(D41*60+E41),1))</f>
        <v>0</v>
      </c>
      <c r="H41" s="13">
        <f>SUM(H39:H40)+ROUNDDOWN(J41/60,0)</f>
        <v>0</v>
      </c>
      <c r="I41" s="13">
        <f>J41-60*ROUNDDOWN(J41/60,0)</f>
        <v>0</v>
      </c>
      <c r="J41" s="135">
        <f>SUM(J39:J40)</f>
        <v>0</v>
      </c>
      <c r="K41" s="27">
        <f>SUM(K39:K40)</f>
        <v>0</v>
      </c>
      <c r="L41" s="27">
        <f>IF(SUM(L39:L40)=0,0,ROUND(AVERAGE(L39:L40),0))</f>
        <v>0</v>
      </c>
      <c r="M41" s="168">
        <f>IF(M40=0,0,1)</f>
        <v>0</v>
      </c>
      <c r="N41" s="27">
        <f>IF(SUM(N39:N40)=0,0,ROUND(AVERAGE(N39:N40),0))</f>
        <v>0</v>
      </c>
      <c r="O41" s="168">
        <f>IF(O40=0,0,1)</f>
        <v>0</v>
      </c>
      <c r="P41" s="27">
        <f>IF(SUM(P39:P40)=0,0,ROUND(AVERAGE(P39:P40),0))</f>
        <v>0</v>
      </c>
      <c r="Q41" s="168">
        <f>IF(Q40=0,0,1)</f>
        <v>0</v>
      </c>
      <c r="R41" s="27">
        <f>IF(SUM(R39:R40)=0,0,ROUND(AVERAGE(R39:R40),0))</f>
        <v>0</v>
      </c>
      <c r="S41" s="168">
        <f>IF(S40=0,0,1)</f>
        <v>0</v>
      </c>
      <c r="T41" s="27">
        <f>IF(SUM(T39:T40)=0,0,ROUND(AVERAGE(T39:T40),0))</f>
        <v>0</v>
      </c>
      <c r="U41" s="168">
        <f>IF(U40=0,0,1)</f>
        <v>0</v>
      </c>
      <c r="V41" s="327"/>
      <c r="W41" s="493"/>
      <c r="X41" s="494"/>
      <c r="Y41" s="494"/>
      <c r="Z41" s="494"/>
      <c r="AA41" s="494"/>
      <c r="AB41" s="495"/>
      <c r="AC41"/>
      <c r="AD41"/>
      <c r="AE41"/>
      <c r="AF41"/>
      <c r="AG41"/>
      <c r="AH41"/>
      <c r="AI41"/>
      <c r="AJ41"/>
      <c r="AK41"/>
      <c r="AL41"/>
      <c r="AM41"/>
      <c r="AN41"/>
      <c r="AO41"/>
      <c r="AP41"/>
      <c r="AQ41"/>
      <c r="AR41"/>
      <c r="AS41"/>
      <c r="AT41"/>
    </row>
    <row r="42" spans="1:46" ht="12.95" customHeight="1">
      <c r="A42" s="475" t="s">
        <v>25</v>
      </c>
      <c r="B42" s="476"/>
      <c r="C42" s="14">
        <f>C5+C14+C22+C30+C38+C41</f>
        <v>0</v>
      </c>
      <c r="D42" s="11">
        <f>D5+D14+D22+D30+D38+D41+ROUNDDOWN(F42/60,0)</f>
        <v>0</v>
      </c>
      <c r="E42" s="11">
        <f>F42-60*ROUNDDOWN(F42/60,0)</f>
        <v>0</v>
      </c>
      <c r="F42" s="137">
        <f>E5+E14+E22+E30+E38+E41</f>
        <v>0</v>
      </c>
      <c r="G42" s="60">
        <f>IF((D42*60+E42)=0,0,ROUND((C42*60)/(D42*60+E42),1))</f>
        <v>0</v>
      </c>
      <c r="H42" s="11">
        <f>H5+H14+H22+H30+H38+H41+ROUNDDOWN(J42/60,0)</f>
        <v>0</v>
      </c>
      <c r="I42" s="11">
        <f>J42-60*ROUNDDOWN(J42/60,0)</f>
        <v>0</v>
      </c>
      <c r="J42" s="137">
        <f>I5+I14+I22+I30+I38+I41</f>
        <v>0</v>
      </c>
      <c r="K42" s="28">
        <f>K5+K14+K22+K30+K38</f>
        <v>0</v>
      </c>
      <c r="L42" s="44" t="str">
        <f>IF(L43=0,"",(L5+L14+L22+L30+L38)/L43)</f>
        <v/>
      </c>
      <c r="M42" s="183"/>
      <c r="N42" s="28" t="str">
        <f>IF(N43=0,"",(N5+N14+N22+N30+N38)/N43)</f>
        <v/>
      </c>
      <c r="O42" s="183"/>
      <c r="P42" s="28" t="str">
        <f>IF(P43=0,"",(P5+P14+P22+P30+P38)/P43)</f>
        <v/>
      </c>
      <c r="Q42" s="183"/>
      <c r="R42" s="28" t="str">
        <f>IF(R43=0,"",(R5+R14+R22+R30+R38)/R43)</f>
        <v/>
      </c>
      <c r="S42" s="183"/>
      <c r="T42" s="28" t="str">
        <f>IF(T43=0,"",(T5+T14+T22+T30+T38)/T43)</f>
        <v/>
      </c>
      <c r="U42" s="183"/>
      <c r="V42" s="4"/>
      <c r="W42" s="30"/>
      <c r="X42" s="2" t="s">
        <v>0</v>
      </c>
      <c r="Y42" s="2" t="s">
        <v>30</v>
      </c>
      <c r="Z42" s="2" t="s">
        <v>16</v>
      </c>
      <c r="AA42" s="2" t="s">
        <v>23</v>
      </c>
      <c r="AB42" s="2" t="s">
        <v>26</v>
      </c>
    </row>
    <row r="43" spans="1:46" ht="12" customHeight="1">
      <c r="A43" s="477"/>
      <c r="B43" s="477"/>
      <c r="C43" s="2" t="s">
        <v>0</v>
      </c>
      <c r="D43" s="2" t="s">
        <v>15</v>
      </c>
      <c r="E43" s="2" t="s">
        <v>16</v>
      </c>
      <c r="F43" s="74"/>
      <c r="G43" s="22" t="s">
        <v>12</v>
      </c>
      <c r="H43" s="379" t="s">
        <v>15</v>
      </c>
      <c r="I43" s="379" t="s">
        <v>16</v>
      </c>
      <c r="J43" s="356"/>
      <c r="K43" s="45" t="s">
        <v>41</v>
      </c>
      <c r="L43" s="163">
        <f>M5+M14+M22+M30+M38</f>
        <v>0</v>
      </c>
      <c r="M43" s="163"/>
      <c r="N43" s="163">
        <f>O5+O14+O22+O30+O38</f>
        <v>0</v>
      </c>
      <c r="O43" s="163"/>
      <c r="P43" s="163">
        <f>Q5+Q14+Q22+Q30+Q38</f>
        <v>0</v>
      </c>
      <c r="Q43" s="163"/>
      <c r="R43" s="163">
        <f>S5+S14+S22+S30+S38</f>
        <v>0</v>
      </c>
      <c r="S43" s="163"/>
      <c r="T43" s="163">
        <f>U5+U14+U22+U30+U38</f>
        <v>0</v>
      </c>
      <c r="U43" s="129"/>
      <c r="V43" s="215"/>
      <c r="W43" s="254" t="s">
        <v>140</v>
      </c>
      <c r="X43" s="23">
        <f>C42+C44</f>
        <v>0</v>
      </c>
      <c r="Y43" s="12">
        <f>D42+D44+ROUNDDOWN(AC43/60,0)</f>
        <v>0</v>
      </c>
      <c r="Z43" s="12">
        <f>AC43-60*ROUNDDOWN(AC43/60,0)</f>
        <v>0</v>
      </c>
      <c r="AA43" s="12">
        <f>IF((Y43*60+Z43)=0,0,ROUND((X43*60)/(Y43*60+Z43),1))</f>
        <v>0</v>
      </c>
      <c r="AB43" s="23">
        <f>K42+K44</f>
        <v>0</v>
      </c>
      <c r="AC43" s="206">
        <f>E42+E44</f>
        <v>0</v>
      </c>
    </row>
    <row r="44" spans="1:46" ht="12" customHeight="1">
      <c r="A44" s="549" t="s">
        <v>209</v>
      </c>
      <c r="B44" s="549"/>
      <c r="C44" s="48">
        <f>'Décembre 16'!C40</f>
        <v>0</v>
      </c>
      <c r="D44" s="49">
        <f>'Décembre 16'!D40</f>
        <v>0</v>
      </c>
      <c r="E44" s="49">
        <f>'Décembre 16'!E40</f>
        <v>0</v>
      </c>
      <c r="F44" s="148"/>
      <c r="G44" s="50">
        <f>IF((D44*60+E44)=0,0,ROUND((C44*60)/(D44*60+E44),1))</f>
        <v>0</v>
      </c>
      <c r="H44" s="382">
        <f>'Décembre 16'!H40</f>
        <v>0</v>
      </c>
      <c r="I44" s="382">
        <f>'Décembre 16'!I40</f>
        <v>0</v>
      </c>
      <c r="J44" s="50"/>
      <c r="K44" s="205">
        <f>'Décembre 16'!K40</f>
        <v>0</v>
      </c>
      <c r="V44" s="68"/>
      <c r="W44" s="301" t="s">
        <v>206</v>
      </c>
      <c r="X44" s="225">
        <f>C42</f>
        <v>0</v>
      </c>
      <c r="Y44" s="255">
        <f>D42+ROUNDDOWN(AC44/60,0)</f>
        <v>0</v>
      </c>
      <c r="Z44" s="255">
        <f>AC44-60*ROUNDDOWN(AC44/60,0)</f>
        <v>0</v>
      </c>
      <c r="AA44" s="255">
        <f>IF((Y44*60+Z44)=0,0,ROUND((X44*60)/(Y44*60+Z44),1))</f>
        <v>0</v>
      </c>
      <c r="AB44" s="255">
        <f>K42</f>
        <v>0</v>
      </c>
      <c r="AC44" s="206">
        <f>E42</f>
        <v>0</v>
      </c>
    </row>
    <row r="45" spans="1:46" ht="12" customHeight="1">
      <c r="A45" s="96"/>
      <c r="B45" s="96"/>
      <c r="C45" s="69"/>
      <c r="D45" s="69"/>
      <c r="E45" s="69"/>
      <c r="F45" s="147"/>
      <c r="G45" s="70"/>
      <c r="H45" s="70"/>
      <c r="I45" s="70"/>
      <c r="J45" s="70"/>
      <c r="K45" s="70"/>
      <c r="V45" s="68"/>
      <c r="W45" s="212"/>
    </row>
    <row r="46" spans="1:46" ht="12" customHeight="1">
      <c r="A46" s="96"/>
      <c r="B46" s="96"/>
      <c r="C46" s="69"/>
      <c r="D46" s="69"/>
      <c r="E46" s="69"/>
      <c r="F46" s="147"/>
      <c r="G46" s="70"/>
      <c r="H46" s="70"/>
      <c r="I46" s="70"/>
      <c r="J46" s="70"/>
      <c r="K46" s="69"/>
      <c r="V46" s="68"/>
      <c r="W46" s="352" t="s">
        <v>238</v>
      </c>
      <c r="X46" s="379" t="s">
        <v>15</v>
      </c>
      <c r="Y46" s="379" t="s">
        <v>16</v>
      </c>
      <c r="Z46" s="357"/>
      <c r="AA46" s="196"/>
      <c r="AB46" s="68"/>
      <c r="AC46" s="206">
        <f>I42+I44</f>
        <v>0</v>
      </c>
    </row>
    <row r="47" spans="1:46" ht="12" customHeight="1">
      <c r="A47" s="96"/>
      <c r="B47" s="96"/>
      <c r="C47" s="69"/>
      <c r="D47" s="69"/>
      <c r="E47" s="69"/>
      <c r="F47" s="147"/>
      <c r="G47" s="70"/>
      <c r="H47" s="70"/>
      <c r="I47" s="70"/>
      <c r="J47" s="70"/>
      <c r="K47" s="69"/>
      <c r="V47" s="64"/>
      <c r="W47" s="341" t="s">
        <v>140</v>
      </c>
      <c r="X47" s="12">
        <f>H42+H44+ROUNDDOWN(AC46/60,0)</f>
        <v>0</v>
      </c>
      <c r="Y47" s="12">
        <f>AC46-60*ROUNDDOWN(AC46/60,0)</f>
        <v>0</v>
      </c>
      <c r="Z47" s="357"/>
      <c r="AA47" s="196"/>
      <c r="AB47" s="64"/>
      <c r="AC47" s="206">
        <f>I42</f>
        <v>0</v>
      </c>
    </row>
    <row r="48" spans="1:46" ht="12" customHeight="1">
      <c r="W48" s="342" t="s">
        <v>206</v>
      </c>
      <c r="X48" s="342">
        <f>H42+ROUNDDOWN(AB48/60,0)</f>
        <v>0</v>
      </c>
      <c r="Y48" s="342">
        <f>AC47-60*ROUNDDOWN(AC47/60,0)</f>
        <v>0</v>
      </c>
    </row>
    <row r="49" spans="23:23" ht="12" customHeight="1">
      <c r="W49" s="63"/>
    </row>
    <row r="50" spans="23:23" ht="12" customHeight="1"/>
  </sheetData>
  <sheetProtection sheet="1" objects="1" scenarios="1" selectLockedCells="1"/>
  <mergeCells count="61">
    <mergeCell ref="W39:AB39"/>
    <mergeCell ref="W28:AB28"/>
    <mergeCell ref="W29:AB29"/>
    <mergeCell ref="W30:AB30"/>
    <mergeCell ref="W5:AB5"/>
    <mergeCell ref="W12:AB12"/>
    <mergeCell ref="W13:AB13"/>
    <mergeCell ref="W26:AB26"/>
    <mergeCell ref="W27:AB27"/>
    <mergeCell ref="W24:AB24"/>
    <mergeCell ref="W25:AB25"/>
    <mergeCell ref="A44:B44"/>
    <mergeCell ref="A6:B6"/>
    <mergeCell ref="A5:B5"/>
    <mergeCell ref="A14:B14"/>
    <mergeCell ref="W6:AB6"/>
    <mergeCell ref="W7:AB7"/>
    <mergeCell ref="W10:AB10"/>
    <mergeCell ref="W11:AB11"/>
    <mergeCell ref="W21:AB21"/>
    <mergeCell ref="W8:AB8"/>
    <mergeCell ref="W9:AB9"/>
    <mergeCell ref="A30:B30"/>
    <mergeCell ref="A22:B22"/>
    <mergeCell ref="W17:AB17"/>
    <mergeCell ref="W18:AB18"/>
    <mergeCell ref="W22:AB22"/>
    <mergeCell ref="A1:AA1"/>
    <mergeCell ref="A2:A3"/>
    <mergeCell ref="B2:B3"/>
    <mergeCell ref="C2:C3"/>
    <mergeCell ref="D2:D3"/>
    <mergeCell ref="P2:P3"/>
    <mergeCell ref="L2:L3"/>
    <mergeCell ref="N2:N3"/>
    <mergeCell ref="V2:V3"/>
    <mergeCell ref="E2:E3"/>
    <mergeCell ref="G2:G3"/>
    <mergeCell ref="W2:AB3"/>
    <mergeCell ref="H2:I2"/>
    <mergeCell ref="W4:AB4"/>
    <mergeCell ref="W14:AB14"/>
    <mergeCell ref="W15:AB15"/>
    <mergeCell ref="W16:AB16"/>
    <mergeCell ref="W23:AB23"/>
    <mergeCell ref="A43:B43"/>
    <mergeCell ref="A42:B42"/>
    <mergeCell ref="A38:B38"/>
    <mergeCell ref="W36:AB36"/>
    <mergeCell ref="W19:AB19"/>
    <mergeCell ref="W20:AB20"/>
    <mergeCell ref="A41:B41"/>
    <mergeCell ref="W41:AB41"/>
    <mergeCell ref="W37:AB37"/>
    <mergeCell ref="W38:AB38"/>
    <mergeCell ref="W31:AB31"/>
    <mergeCell ref="W32:AB32"/>
    <mergeCell ref="W33:AB33"/>
    <mergeCell ref="W35:AB35"/>
    <mergeCell ref="W40:AB40"/>
    <mergeCell ref="W34:AB34"/>
  </mergeCells>
  <phoneticPr fontId="0" type="noConversion"/>
  <printOptions horizontalCentered="1" verticalCentered="1"/>
  <pageMargins left="0" right="0" top="0" bottom="0" header="0" footer="0"/>
  <pageSetup paperSize="9" orientation="landscape" r:id="rId1"/>
  <headerFooter alignWithMargins="0"/>
</worksheet>
</file>

<file path=xl/worksheets/sheet6.xml><?xml version="1.0" encoding="utf-8"?>
<worksheet xmlns="http://schemas.openxmlformats.org/spreadsheetml/2006/main" xmlns:r="http://schemas.openxmlformats.org/officeDocument/2006/relationships">
  <dimension ref="A1:IY44"/>
  <sheetViews>
    <sheetView zoomScale="120" zoomScaleNormal="120" workbookViewId="0">
      <pane ySplit="3" topLeftCell="A10" activePane="bottomLeft" state="frozen"/>
      <selection activeCell="B1" sqref="B1"/>
      <selection pane="bottomLeft" activeCell="W36" sqref="W36:AB36"/>
    </sheetView>
  </sheetViews>
  <sheetFormatPr baseColWidth="10" defaultRowHeight="12.75"/>
  <cols>
    <col min="1" max="1" width="9.7109375" customWidth="1"/>
    <col min="2" max="2" width="4.85546875" customWidth="1"/>
    <col min="3" max="3" width="7.28515625" customWidth="1"/>
    <col min="4" max="4" width="4.85546875" customWidth="1"/>
    <col min="5" max="5" width="3.85546875" customWidth="1"/>
    <col min="6" max="6" width="6.5703125" style="77" hidden="1" customWidth="1"/>
    <col min="7" max="9" width="6.42578125" customWidth="1"/>
    <col min="10" max="10" width="6.42578125" hidden="1" customWidth="1"/>
    <col min="11" max="11" width="7.5703125" customWidth="1"/>
    <col min="12" max="12" width="4.85546875" customWidth="1"/>
    <col min="13" max="13" width="4.85546875" style="77" hidden="1" customWidth="1"/>
    <col min="14" max="14" width="3.42578125" customWidth="1"/>
    <col min="15" max="15" width="3.42578125" style="77" hidden="1" customWidth="1"/>
    <col min="16" max="16" width="5" customWidth="1"/>
    <col min="17" max="17" width="3.42578125" style="77" hidden="1" customWidth="1"/>
    <col min="18" max="18" width="3.85546875" customWidth="1"/>
    <col min="19" max="19" width="3.85546875" style="77" hidden="1" customWidth="1"/>
    <col min="20" max="20" width="3.85546875" customWidth="1"/>
    <col min="21" max="21" width="3.85546875" style="77" hidden="1" customWidth="1"/>
    <col min="23" max="23" width="18.42578125" customWidth="1"/>
    <col min="24" max="24" width="9.85546875" customWidth="1"/>
    <col min="25" max="25" width="9.42578125" customWidth="1"/>
    <col min="27" max="28" width="9.85546875" customWidth="1"/>
    <col min="29" max="29" width="11.42578125" hidden="1" customWidth="1"/>
  </cols>
  <sheetData>
    <row r="1" spans="1:259" ht="18">
      <c r="A1" s="534" t="s">
        <v>204</v>
      </c>
      <c r="B1" s="534"/>
      <c r="C1" s="534"/>
      <c r="D1" s="534"/>
      <c r="E1" s="534"/>
      <c r="F1" s="534"/>
      <c r="G1" s="534"/>
      <c r="H1" s="534"/>
      <c r="I1" s="534"/>
      <c r="J1" s="534"/>
      <c r="K1" s="534"/>
      <c r="L1" s="534"/>
      <c r="M1" s="534"/>
      <c r="N1" s="534"/>
      <c r="O1" s="534"/>
      <c r="P1" s="534"/>
      <c r="Q1" s="534"/>
      <c r="R1" s="534"/>
      <c r="S1" s="534"/>
      <c r="T1" s="534"/>
      <c r="U1" s="534"/>
      <c r="V1" s="534"/>
      <c r="W1" s="534"/>
      <c r="X1" s="534"/>
      <c r="Y1" s="534"/>
      <c r="Z1" s="534"/>
      <c r="AA1" s="534"/>
      <c r="AB1" s="207"/>
    </row>
    <row r="2" spans="1:259" ht="12" customHeight="1">
      <c r="A2" s="535" t="s">
        <v>1</v>
      </c>
      <c r="B2" s="535" t="s">
        <v>9</v>
      </c>
      <c r="C2" s="535" t="s">
        <v>0</v>
      </c>
      <c r="D2" s="535" t="s">
        <v>15</v>
      </c>
      <c r="E2" s="535" t="s">
        <v>16</v>
      </c>
      <c r="F2" s="74" t="s">
        <v>16</v>
      </c>
      <c r="G2" s="541" t="s">
        <v>12</v>
      </c>
      <c r="H2" s="522" t="s">
        <v>238</v>
      </c>
      <c r="I2" s="523"/>
      <c r="J2" s="345"/>
      <c r="K2" s="25" t="s">
        <v>17</v>
      </c>
      <c r="L2" s="537" t="s">
        <v>40</v>
      </c>
      <c r="M2" s="140"/>
      <c r="N2" s="537" t="s">
        <v>11</v>
      </c>
      <c r="O2" s="140"/>
      <c r="P2" s="537" t="s">
        <v>22</v>
      </c>
      <c r="Q2" s="140"/>
      <c r="R2" s="25" t="s">
        <v>19</v>
      </c>
      <c r="S2" s="140"/>
      <c r="T2" s="25" t="s">
        <v>19</v>
      </c>
      <c r="U2" s="140"/>
      <c r="V2" s="539" t="s">
        <v>13</v>
      </c>
      <c r="W2" s="543" t="s">
        <v>14</v>
      </c>
      <c r="X2" s="544"/>
      <c r="Y2" s="544"/>
      <c r="Z2" s="544"/>
      <c r="AA2" s="544"/>
      <c r="AB2" s="545"/>
    </row>
    <row r="3" spans="1:259" ht="11.45" customHeight="1">
      <c r="A3" s="536"/>
      <c r="B3" s="536"/>
      <c r="C3" s="536"/>
      <c r="D3" s="536"/>
      <c r="E3" s="536"/>
      <c r="F3" s="74"/>
      <c r="G3" s="542"/>
      <c r="H3" s="355" t="s">
        <v>15</v>
      </c>
      <c r="I3" s="355" t="s">
        <v>16</v>
      </c>
      <c r="J3" s="346"/>
      <c r="K3" s="26" t="s">
        <v>18</v>
      </c>
      <c r="L3" s="538"/>
      <c r="M3" s="141"/>
      <c r="N3" s="538"/>
      <c r="O3" s="141"/>
      <c r="P3" s="538"/>
      <c r="Q3" s="141"/>
      <c r="R3" s="26" t="s">
        <v>20</v>
      </c>
      <c r="S3" s="141"/>
      <c r="T3" s="26" t="s">
        <v>21</v>
      </c>
      <c r="U3" s="141"/>
      <c r="V3" s="540"/>
      <c r="W3" s="546"/>
      <c r="X3" s="547"/>
      <c r="Y3" s="547"/>
      <c r="Z3" s="547"/>
      <c r="AA3" s="547"/>
      <c r="AB3" s="548"/>
    </row>
    <row r="4" spans="1:259" ht="11.45" customHeight="1">
      <c r="A4" s="2" t="s">
        <v>8</v>
      </c>
      <c r="B4" s="45">
        <v>1</v>
      </c>
      <c r="C4" s="40"/>
      <c r="D4" s="40"/>
      <c r="E4" s="40"/>
      <c r="F4" s="74">
        <f>E4</f>
        <v>0</v>
      </c>
      <c r="G4" s="89" t="str">
        <f>IF((D4*60+E4)=0,"",ROUND((C4*60)/(D4*60+E4),1))</f>
        <v/>
      </c>
      <c r="H4" s="354"/>
      <c r="I4" s="354"/>
      <c r="J4" s="74">
        <f>I4</f>
        <v>0</v>
      </c>
      <c r="K4" s="120"/>
      <c r="L4" s="120"/>
      <c r="M4" s="167">
        <f>IF(L4="",0,1)</f>
        <v>0</v>
      </c>
      <c r="N4" s="120"/>
      <c r="O4" s="167">
        <f>IF(N4="",0,1)</f>
        <v>0</v>
      </c>
      <c r="P4" s="120"/>
      <c r="Q4" s="167">
        <f>IF(P4="",0,1)</f>
        <v>0</v>
      </c>
      <c r="R4" s="120"/>
      <c r="S4" s="167">
        <f>IF(R4="",0,1)</f>
        <v>0</v>
      </c>
      <c r="T4" s="120"/>
      <c r="U4" s="167">
        <f>IF(T4="",0,1)</f>
        <v>0</v>
      </c>
      <c r="V4" s="245"/>
      <c r="W4" s="563"/>
      <c r="X4" s="563"/>
      <c r="Y4" s="563"/>
      <c r="Z4" s="563"/>
      <c r="AA4" s="563"/>
      <c r="AB4" s="563"/>
    </row>
    <row r="5" spans="1:259" ht="11.45" customHeight="1">
      <c r="A5" s="2" t="s">
        <v>2</v>
      </c>
      <c r="B5" s="45">
        <f>B4+1</f>
        <v>2</v>
      </c>
      <c r="C5" s="40"/>
      <c r="D5" s="40"/>
      <c r="E5" s="40"/>
      <c r="F5" s="74">
        <f>E5</f>
        <v>0</v>
      </c>
      <c r="G5" s="89" t="str">
        <f>IF((D5*60+E5)=0,"",ROUND((C5*60)/(D5*60+E5),1))</f>
        <v/>
      </c>
      <c r="H5" s="354"/>
      <c r="I5" s="354"/>
      <c r="J5" s="74">
        <f t="shared" ref="J5:J8" si="0">I5</f>
        <v>0</v>
      </c>
      <c r="K5" s="120"/>
      <c r="L5" s="120"/>
      <c r="M5" s="167">
        <f>IF(L5="",M4,M4+1)</f>
        <v>0</v>
      </c>
      <c r="N5" s="120"/>
      <c r="O5" s="167">
        <f>IF(N5="",O4,O4+1)</f>
        <v>0</v>
      </c>
      <c r="P5" s="120"/>
      <c r="Q5" s="167">
        <f>IF(P5="",Q4,Q4+1)</f>
        <v>0</v>
      </c>
      <c r="R5" s="120"/>
      <c r="S5" s="167">
        <f>IF(R5="",S4,S4+1)</f>
        <v>0</v>
      </c>
      <c r="T5" s="120"/>
      <c r="U5" s="167">
        <f>IF(T5="",U4,U4+1)</f>
        <v>0</v>
      </c>
      <c r="V5" s="245"/>
      <c r="W5" s="563"/>
      <c r="X5" s="563"/>
      <c r="Y5" s="563"/>
      <c r="Z5" s="563"/>
      <c r="AA5" s="563"/>
      <c r="AB5" s="563"/>
    </row>
    <row r="6" spans="1:259" ht="11.45" customHeight="1">
      <c r="A6" s="2" t="s">
        <v>3</v>
      </c>
      <c r="B6" s="45">
        <f>B5+1</f>
        <v>3</v>
      </c>
      <c r="C6" s="40"/>
      <c r="D6" s="40"/>
      <c r="E6" s="40"/>
      <c r="F6" s="74">
        <f>E6</f>
        <v>0</v>
      </c>
      <c r="G6" s="89" t="str">
        <f>IF((D6*60+E6)=0,"",ROUND((C6*60)/(D6*60+E6),1))</f>
        <v/>
      </c>
      <c r="H6" s="354"/>
      <c r="I6" s="354"/>
      <c r="J6" s="74">
        <f t="shared" si="0"/>
        <v>0</v>
      </c>
      <c r="K6" s="120"/>
      <c r="L6" s="120"/>
      <c r="M6" s="167">
        <f>IF(L6="",M5,M5+1)</f>
        <v>0</v>
      </c>
      <c r="N6" s="120"/>
      <c r="O6" s="167">
        <f>IF(N6="",O5,O5+1)</f>
        <v>0</v>
      </c>
      <c r="P6" s="120"/>
      <c r="Q6" s="167">
        <f>IF(P6="",Q5,Q5+1)</f>
        <v>0</v>
      </c>
      <c r="R6" s="120"/>
      <c r="S6" s="167">
        <f>IF(R6="",S5,S5+1)</f>
        <v>0</v>
      </c>
      <c r="T6" s="120"/>
      <c r="U6" s="167">
        <f>IF(T6="",U5,U5+1)</f>
        <v>0</v>
      </c>
      <c r="V6" s="245"/>
      <c r="W6" s="563"/>
      <c r="X6" s="563"/>
      <c r="Y6" s="563"/>
      <c r="Z6" s="563"/>
      <c r="AA6" s="563"/>
      <c r="AB6" s="563"/>
    </row>
    <row r="7" spans="1:259" ht="12.95" customHeight="1">
      <c r="A7" s="2" t="s">
        <v>4</v>
      </c>
      <c r="B7" s="45">
        <f>B6+1</f>
        <v>4</v>
      </c>
      <c r="C7" s="40"/>
      <c r="D7" s="40"/>
      <c r="E7" s="40"/>
      <c r="F7" s="74">
        <f>E7</f>
        <v>0</v>
      </c>
      <c r="G7" s="89" t="str">
        <f>IF((D7*60+E7)=0,"",ROUND((C7*60)/(D7*60+E7),1))</f>
        <v/>
      </c>
      <c r="H7" s="354"/>
      <c r="I7" s="354"/>
      <c r="J7" s="74">
        <f t="shared" si="0"/>
        <v>0</v>
      </c>
      <c r="K7" s="120"/>
      <c r="L7" s="120"/>
      <c r="M7" s="167">
        <f>IF(L7="",M6,M6+1)</f>
        <v>0</v>
      </c>
      <c r="N7" s="120"/>
      <c r="O7" s="167">
        <f>IF(N7="",O6,O6+1)</f>
        <v>0</v>
      </c>
      <c r="P7" s="120"/>
      <c r="Q7" s="167">
        <f>IF(P7="",Q6,Q6+1)</f>
        <v>0</v>
      </c>
      <c r="R7" s="120"/>
      <c r="S7" s="167">
        <f>IF(R7="",S6,S6+1)</f>
        <v>0</v>
      </c>
      <c r="T7" s="120"/>
      <c r="U7" s="167">
        <f>IF(T7="",U6,U6+1)</f>
        <v>0</v>
      </c>
      <c r="V7" s="245"/>
      <c r="W7" s="563"/>
      <c r="X7" s="563"/>
      <c r="Y7" s="563"/>
      <c r="Z7" s="563"/>
      <c r="AA7" s="563"/>
      <c r="AB7" s="563"/>
    </row>
    <row r="8" spans="1:259">
      <c r="A8" s="74" t="s">
        <v>5</v>
      </c>
      <c r="B8" s="329">
        <f>B7+1</f>
        <v>5</v>
      </c>
      <c r="C8" s="40"/>
      <c r="D8" s="40"/>
      <c r="E8" s="40"/>
      <c r="F8" s="74">
        <f>E8</f>
        <v>0</v>
      </c>
      <c r="G8" s="89" t="str">
        <f>IF((D8*60+E8)=0,"",ROUND((C8*60)/(D8*60+E8),1))</f>
        <v/>
      </c>
      <c r="H8" s="354"/>
      <c r="I8" s="354"/>
      <c r="J8" s="74">
        <f t="shared" si="0"/>
        <v>0</v>
      </c>
      <c r="K8" s="120"/>
      <c r="L8" s="120"/>
      <c r="M8" s="167">
        <f>IF(L8="",M7,M7+1)</f>
        <v>0</v>
      </c>
      <c r="N8" s="120"/>
      <c r="O8" s="167">
        <f>IF(N8="",O7,O7+1)</f>
        <v>0</v>
      </c>
      <c r="P8" s="120"/>
      <c r="Q8" s="167">
        <f>IF(P8="",Q7,Q7+1)</f>
        <v>0</v>
      </c>
      <c r="R8" s="120"/>
      <c r="S8" s="167">
        <f>IF(R8="",S7,S7+1)</f>
        <v>0</v>
      </c>
      <c r="T8" s="120"/>
      <c r="U8" s="167">
        <f>IF(T8="",U7,U7+1)</f>
        <v>0</v>
      </c>
      <c r="V8" s="245"/>
      <c r="W8" s="563"/>
      <c r="X8" s="563"/>
      <c r="Y8" s="563"/>
      <c r="Z8" s="563"/>
      <c r="AA8" s="563"/>
      <c r="AB8" s="563"/>
    </row>
    <row r="9" spans="1:259" s="78" customFormat="1">
      <c r="A9" s="569" t="s">
        <v>10</v>
      </c>
      <c r="B9" s="570"/>
      <c r="C9" s="98">
        <f>SUM(C4:C8)</f>
        <v>0</v>
      </c>
      <c r="D9" s="98">
        <f>SUM(D4:D8)+ROUNDDOWN(F9/60,0)</f>
        <v>0</v>
      </c>
      <c r="E9" s="98">
        <f>F9-60*ROUNDDOWN(F9/60,0)</f>
        <v>0</v>
      </c>
      <c r="F9" s="145">
        <f>SUM(F4:F8)</f>
        <v>0</v>
      </c>
      <c r="G9" s="184">
        <f>IF((D9*60+E9)=0,0,ROUND((C9*60)/(D9*60+E9),1))</f>
        <v>0</v>
      </c>
      <c r="H9" s="350">
        <f>SUM(H4:H8)+ROUNDDOWN(J9/60,0)</f>
        <v>0</v>
      </c>
      <c r="I9" s="350">
        <f>J9-60*ROUNDDOWN(J9/60,0)</f>
        <v>0</v>
      </c>
      <c r="J9" s="145">
        <f>SUM(J4:J8)</f>
        <v>0</v>
      </c>
      <c r="K9" s="99">
        <f>SUM(K4:K8)</f>
        <v>0</v>
      </c>
      <c r="L9" s="100">
        <f>IF(SUM(L4:L8)=0,0,ROUND(AVERAGE(L4:L8),0))</f>
        <v>0</v>
      </c>
      <c r="M9" s="168">
        <f>IF(M8=0,0,1)</f>
        <v>0</v>
      </c>
      <c r="N9" s="100">
        <f>IF(SUM(N8:N8)=0,0,ROUND(AVERAGE(N8:N8),0))</f>
        <v>0</v>
      </c>
      <c r="O9" s="168">
        <f>IF(O8=0,0,1)</f>
        <v>0</v>
      </c>
      <c r="P9" s="100">
        <f>IF(SUM(P8:P8)=0,0,ROUND(AVERAGE(P8:P8),0))</f>
        <v>0</v>
      </c>
      <c r="Q9" s="168">
        <f>IF(Q8=0,0,1)</f>
        <v>0</v>
      </c>
      <c r="R9" s="100">
        <f>IF(SUM(R8:R8)=0,0,ROUND(AVERAGE(R8:R8),0))</f>
        <v>0</v>
      </c>
      <c r="S9" s="168">
        <f>IF(S8=0,0,1)</f>
        <v>0</v>
      </c>
      <c r="T9" s="100">
        <f>IF(SUM(T8:T8)=0,0,ROUND(AVERAGE(T8:T8),0))</f>
        <v>0</v>
      </c>
      <c r="U9" s="168">
        <f>IF(U8=0,0,1)</f>
        <v>0</v>
      </c>
      <c r="V9" s="241"/>
      <c r="W9" s="572"/>
      <c r="X9" s="572"/>
      <c r="Y9" s="572"/>
      <c r="Z9" s="572"/>
      <c r="AA9" s="572"/>
      <c r="AB9" s="572"/>
      <c r="AC9"/>
      <c r="AD9"/>
      <c r="AE9"/>
      <c r="AF9"/>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c r="FE9"/>
      <c r="FF9"/>
      <c r="FG9"/>
      <c r="FH9"/>
      <c r="FI9"/>
      <c r="FJ9"/>
      <c r="FK9"/>
      <c r="FL9"/>
      <c r="FM9"/>
      <c r="FN9"/>
      <c r="FO9"/>
      <c r="FP9"/>
      <c r="FQ9"/>
      <c r="FR9"/>
      <c r="FS9"/>
      <c r="FT9"/>
      <c r="FU9"/>
      <c r="FV9"/>
      <c r="FW9"/>
      <c r="FX9"/>
      <c r="FY9"/>
      <c r="FZ9"/>
      <c r="GA9"/>
      <c r="GB9"/>
      <c r="GC9"/>
      <c r="GD9"/>
      <c r="GE9"/>
      <c r="GF9"/>
      <c r="GG9"/>
      <c r="GH9"/>
      <c r="GI9"/>
      <c r="GJ9"/>
      <c r="GK9"/>
      <c r="GL9"/>
      <c r="GM9"/>
      <c r="GN9"/>
      <c r="GO9"/>
      <c r="GP9"/>
      <c r="GQ9"/>
      <c r="GR9"/>
      <c r="GS9"/>
      <c r="GT9"/>
      <c r="GU9"/>
      <c r="GV9"/>
      <c r="GW9"/>
      <c r="GX9"/>
      <c r="GY9"/>
      <c r="GZ9"/>
      <c r="HA9"/>
      <c r="HB9"/>
      <c r="HC9"/>
      <c r="HD9"/>
      <c r="HE9"/>
      <c r="HF9"/>
      <c r="HG9"/>
      <c r="HH9"/>
      <c r="HI9"/>
      <c r="HJ9"/>
      <c r="HK9"/>
      <c r="HL9"/>
      <c r="HM9"/>
      <c r="HN9"/>
      <c r="HO9"/>
      <c r="HP9"/>
      <c r="HQ9"/>
      <c r="HR9"/>
      <c r="HS9"/>
      <c r="HT9"/>
      <c r="HU9"/>
      <c r="HV9"/>
      <c r="HW9"/>
      <c r="HX9"/>
      <c r="HY9"/>
      <c r="HZ9"/>
      <c r="IA9"/>
      <c r="IB9"/>
      <c r="IC9"/>
      <c r="ID9"/>
      <c r="IE9"/>
      <c r="IF9"/>
      <c r="IG9"/>
      <c r="IH9"/>
      <c r="II9"/>
      <c r="IJ9"/>
      <c r="IK9"/>
      <c r="IL9"/>
      <c r="IM9"/>
      <c r="IN9"/>
      <c r="IO9"/>
      <c r="IP9"/>
      <c r="IQ9"/>
      <c r="IR9"/>
      <c r="IS9"/>
      <c r="IT9"/>
      <c r="IU9"/>
      <c r="IV9"/>
      <c r="IW9"/>
      <c r="IX9"/>
      <c r="IY9"/>
    </row>
    <row r="10" spans="1:259" s="97" customFormat="1">
      <c r="A10" s="550" t="s">
        <v>58</v>
      </c>
      <c r="B10" s="551"/>
      <c r="C10" s="76">
        <f>C9+Janvier!C41</f>
        <v>0</v>
      </c>
      <c r="D10" s="76">
        <f>ROUNDDOWN(F10/60,0)+Janvier!D41+D9</f>
        <v>0</v>
      </c>
      <c r="E10" s="76">
        <f>F10-60*ROUNDDOWN(F10/60,0)</f>
        <v>0</v>
      </c>
      <c r="F10" s="136">
        <f>E9+Janvier!E41</f>
        <v>0</v>
      </c>
      <c r="G10" s="76">
        <f>IF((D10*60+E10)=0,0,ROUND((C10*60)/(D10*60+E10),1))</f>
        <v>0</v>
      </c>
      <c r="H10" s="76">
        <f>ROUNDDOWN(J10/60,0)+Janvier!H41+H9</f>
        <v>0</v>
      </c>
      <c r="I10" s="76">
        <f>J10-60*ROUNDDOWN(J10/60,0)</f>
        <v>0</v>
      </c>
      <c r="J10" s="136">
        <f>I9+Janvier!I41</f>
        <v>0</v>
      </c>
      <c r="K10" s="86">
        <f>K9+Janvier!K41</f>
        <v>0</v>
      </c>
      <c r="L10" s="86">
        <f>IF(L9=0,Janvier!L41,IF(L9+Janvier!L41=0,"",ROUND((SUM(L4:L8)+SUM(Janvier!L39:'Janvier'!L40))/(M8+Janvier!M40),0)))</f>
        <v>0</v>
      </c>
      <c r="M10" s="102"/>
      <c r="N10" s="86">
        <f>IF(N9=0,Janvier!N41,IF(N9+Janvier!N41=0,"",ROUND((SUM(N4:N8)+SUM(Janvier!N39:'Janvier'!N40))/(O8+Janvier!O40),0)))</f>
        <v>0</v>
      </c>
      <c r="O10" s="102"/>
      <c r="P10" s="86">
        <f>IF(P9=0,Janvier!P41,IF(P9+Janvier!P41=0,"",ROUND((SUM(P4:P8)+SUM(Janvier!P39:'Janvier'!P40))/(Q8+Janvier!Q40),0)))</f>
        <v>0</v>
      </c>
      <c r="Q10" s="102"/>
      <c r="R10" s="86">
        <f>IF(R9=0,Janvier!R41,IF(R9+Janvier!R41=0,"",ROUND((SUM(R4:R8)+SUM(Janvier!R39:'Janvier'!R40))/(S8+Janvier!S40),0)))</f>
        <v>0</v>
      </c>
      <c r="S10" s="102"/>
      <c r="T10" s="86">
        <f>IF(T9=0,Janvier!T41,IF(T9+Janvier!T41=0,"",ROUND((SUM(T4:T8)+SUM(Janvier!T39:'Janvier'!T40))/(U8+Janvier!U40),0)))</f>
        <v>0</v>
      </c>
      <c r="U10" s="102"/>
      <c r="V10" s="242"/>
      <c r="W10" s="573"/>
      <c r="X10" s="573"/>
      <c r="Y10" s="573"/>
      <c r="Z10" s="573"/>
      <c r="AA10" s="573"/>
      <c r="AB10" s="573"/>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c r="EY10"/>
      <c r="EZ10"/>
      <c r="FA10"/>
      <c r="FB10"/>
      <c r="FC10"/>
      <c r="FD10"/>
      <c r="FE10"/>
      <c r="FF10"/>
      <c r="FG10"/>
      <c r="FH10"/>
      <c r="FI10"/>
      <c r="FJ10"/>
      <c r="FK10"/>
      <c r="FL10"/>
      <c r="FM10"/>
      <c r="FN10"/>
      <c r="FO10"/>
      <c r="FP10"/>
      <c r="FQ10"/>
      <c r="FR10"/>
      <c r="FS10"/>
      <c r="FT10"/>
      <c r="FU10"/>
      <c r="FV10"/>
      <c r="FW10"/>
      <c r="FX10"/>
      <c r="FY10"/>
      <c r="FZ10"/>
      <c r="GA10"/>
      <c r="GB10"/>
      <c r="GC10"/>
      <c r="GD10"/>
      <c r="GE10"/>
      <c r="GF10"/>
      <c r="GG10"/>
      <c r="GH10"/>
      <c r="GI10"/>
      <c r="GJ10"/>
      <c r="GK10"/>
      <c r="GL10"/>
      <c r="GM10"/>
      <c r="GN10"/>
      <c r="GO10"/>
      <c r="GP10"/>
      <c r="GQ10"/>
      <c r="GR10"/>
      <c r="GS10"/>
      <c r="GT10"/>
      <c r="GU10"/>
      <c r="GV10"/>
      <c r="GW10"/>
      <c r="GX10"/>
      <c r="GY10"/>
      <c r="GZ10"/>
      <c r="HA10"/>
      <c r="HB10"/>
      <c r="HC10"/>
      <c r="HD10"/>
      <c r="HE10"/>
      <c r="HF10"/>
      <c r="HG10"/>
      <c r="HH10"/>
      <c r="HI10"/>
      <c r="HJ10"/>
      <c r="HK10"/>
      <c r="HL10"/>
      <c r="HM10"/>
      <c r="HN10"/>
      <c r="HO10"/>
      <c r="HP10"/>
      <c r="HQ10"/>
      <c r="HR10"/>
      <c r="HS10"/>
      <c r="HT10"/>
      <c r="HU10"/>
      <c r="HV10"/>
      <c r="HW10"/>
      <c r="HX10"/>
      <c r="HY10"/>
      <c r="HZ10"/>
      <c r="IA10"/>
      <c r="IB10"/>
      <c r="IC10"/>
      <c r="ID10"/>
      <c r="IE10"/>
      <c r="IF10"/>
      <c r="IG10"/>
      <c r="IH10"/>
      <c r="II10"/>
      <c r="IJ10"/>
      <c r="IK10"/>
      <c r="IL10"/>
      <c r="IM10"/>
      <c r="IN10"/>
      <c r="IO10"/>
      <c r="IP10"/>
      <c r="IQ10"/>
      <c r="IR10"/>
      <c r="IS10"/>
      <c r="IT10"/>
      <c r="IU10"/>
      <c r="IV10"/>
      <c r="IW10"/>
      <c r="IX10"/>
      <c r="IY10"/>
    </row>
    <row r="11" spans="1:259">
      <c r="A11" s="2" t="s">
        <v>6</v>
      </c>
      <c r="B11" s="2">
        <f>B8+1</f>
        <v>6</v>
      </c>
      <c r="C11" s="40"/>
      <c r="D11" s="40"/>
      <c r="E11" s="40"/>
      <c r="F11" s="74">
        <f>E11</f>
        <v>0</v>
      </c>
      <c r="G11" s="89" t="str">
        <f>IF((D11*60+E11)=0,"",ROUND((C11*60)/(D11*60+E11),1))</f>
        <v/>
      </c>
      <c r="H11" s="354"/>
      <c r="I11" s="354"/>
      <c r="J11" s="74">
        <f>I11</f>
        <v>0</v>
      </c>
      <c r="K11" s="120"/>
      <c r="L11" s="120"/>
      <c r="M11" s="167">
        <f>IF(L11="",0,1)</f>
        <v>0</v>
      </c>
      <c r="N11" s="120"/>
      <c r="O11" s="167">
        <f>IF(N11="",0,1)</f>
        <v>0</v>
      </c>
      <c r="P11" s="120"/>
      <c r="Q11" s="167">
        <f>IF(P11="",0,1)</f>
        <v>0</v>
      </c>
      <c r="R11" s="120"/>
      <c r="S11" s="167">
        <f>IF(R11="",0,1)</f>
        <v>0</v>
      </c>
      <c r="T11" s="120"/>
      <c r="U11" s="167">
        <f>IF(T11="",0,1)</f>
        <v>0</v>
      </c>
      <c r="V11" s="245"/>
      <c r="W11" s="563"/>
      <c r="X11" s="563"/>
      <c r="Y11" s="563"/>
      <c r="Z11" s="563"/>
      <c r="AA11" s="563"/>
      <c r="AB11" s="563"/>
    </row>
    <row r="12" spans="1:259">
      <c r="A12" s="2" t="s">
        <v>7</v>
      </c>
      <c r="B12" s="2">
        <f t="shared" ref="B12:B30" si="1">B11+1</f>
        <v>7</v>
      </c>
      <c r="C12" s="40"/>
      <c r="D12" s="40"/>
      <c r="E12" s="40"/>
      <c r="F12" s="74">
        <f t="shared" ref="F12:F17" si="2">E12</f>
        <v>0</v>
      </c>
      <c r="G12" s="89" t="str">
        <f t="shared" ref="G12:G17" si="3">IF((D12*60+E12)=0,"",ROUND((C12*60)/(D12*60+E12),1))</f>
        <v/>
      </c>
      <c r="H12" s="354"/>
      <c r="I12" s="354"/>
      <c r="J12" s="74">
        <f t="shared" ref="J12:J17" si="4">I12</f>
        <v>0</v>
      </c>
      <c r="K12" s="120"/>
      <c r="L12" s="120"/>
      <c r="M12" s="167">
        <f t="shared" ref="M12:M17" si="5">IF(L12="",M11,M11+1)</f>
        <v>0</v>
      </c>
      <c r="N12" s="120"/>
      <c r="O12" s="167">
        <f t="shared" ref="O12:O17" si="6">IF(N12="",O11,O11+1)</f>
        <v>0</v>
      </c>
      <c r="P12" s="120"/>
      <c r="Q12" s="167">
        <f t="shared" ref="Q12:Q17" si="7">IF(P12="",Q11,Q11+1)</f>
        <v>0</v>
      </c>
      <c r="R12" s="120"/>
      <c r="S12" s="167">
        <f t="shared" ref="S12:S17" si="8">IF(R12="",S11,S11+1)</f>
        <v>0</v>
      </c>
      <c r="T12" s="120"/>
      <c r="U12" s="167">
        <f t="shared" ref="U12:U17" si="9">IF(T12="",U11,U11+1)</f>
        <v>0</v>
      </c>
      <c r="V12" s="245"/>
      <c r="W12" s="563"/>
      <c r="X12" s="563"/>
      <c r="Y12" s="563"/>
      <c r="Z12" s="563"/>
      <c r="AA12" s="563"/>
      <c r="AB12" s="563"/>
    </row>
    <row r="13" spans="1:259">
      <c r="A13" s="2" t="s">
        <v>8</v>
      </c>
      <c r="B13" s="2">
        <f t="shared" si="1"/>
        <v>8</v>
      </c>
      <c r="C13" s="40"/>
      <c r="D13" s="40"/>
      <c r="E13" s="40"/>
      <c r="F13" s="74">
        <f t="shared" si="2"/>
        <v>0</v>
      </c>
      <c r="G13" s="89" t="str">
        <f t="shared" si="3"/>
        <v/>
      </c>
      <c r="H13" s="354"/>
      <c r="I13" s="354"/>
      <c r="J13" s="74">
        <f t="shared" si="4"/>
        <v>0</v>
      </c>
      <c r="K13" s="120"/>
      <c r="L13" s="120"/>
      <c r="M13" s="167">
        <f t="shared" si="5"/>
        <v>0</v>
      </c>
      <c r="N13" s="120"/>
      <c r="O13" s="167">
        <f t="shared" si="6"/>
        <v>0</v>
      </c>
      <c r="P13" s="120"/>
      <c r="Q13" s="167">
        <f t="shared" si="7"/>
        <v>0</v>
      </c>
      <c r="R13" s="120"/>
      <c r="S13" s="167">
        <f t="shared" si="8"/>
        <v>0</v>
      </c>
      <c r="T13" s="120"/>
      <c r="U13" s="167">
        <f t="shared" si="9"/>
        <v>0</v>
      </c>
      <c r="V13" s="245"/>
      <c r="W13" s="563"/>
      <c r="X13" s="563"/>
      <c r="Y13" s="563"/>
      <c r="Z13" s="563"/>
      <c r="AA13" s="563"/>
      <c r="AB13" s="563"/>
    </row>
    <row r="14" spans="1:259">
      <c r="A14" s="2" t="s">
        <v>2</v>
      </c>
      <c r="B14" s="2">
        <f t="shared" si="1"/>
        <v>9</v>
      </c>
      <c r="C14" s="40"/>
      <c r="D14" s="40"/>
      <c r="E14" s="40"/>
      <c r="F14" s="74">
        <f t="shared" si="2"/>
        <v>0</v>
      </c>
      <c r="G14" s="89" t="str">
        <f t="shared" si="3"/>
        <v/>
      </c>
      <c r="H14" s="354"/>
      <c r="I14" s="354"/>
      <c r="J14" s="74">
        <f t="shared" si="4"/>
        <v>0</v>
      </c>
      <c r="K14" s="120"/>
      <c r="L14" s="120"/>
      <c r="M14" s="167">
        <f t="shared" si="5"/>
        <v>0</v>
      </c>
      <c r="N14" s="120"/>
      <c r="O14" s="167">
        <f t="shared" si="6"/>
        <v>0</v>
      </c>
      <c r="P14" s="120"/>
      <c r="Q14" s="167">
        <f t="shared" si="7"/>
        <v>0</v>
      </c>
      <c r="R14" s="120"/>
      <c r="S14" s="167">
        <f t="shared" si="8"/>
        <v>0</v>
      </c>
      <c r="T14" s="120"/>
      <c r="U14" s="167">
        <f t="shared" si="9"/>
        <v>0</v>
      </c>
      <c r="V14" s="245"/>
      <c r="W14" s="563"/>
      <c r="X14" s="563"/>
      <c r="Y14" s="563"/>
      <c r="Z14" s="563"/>
      <c r="AA14" s="563"/>
      <c r="AB14" s="563"/>
    </row>
    <row r="15" spans="1:259">
      <c r="A15" s="2" t="s">
        <v>3</v>
      </c>
      <c r="B15" s="2">
        <f t="shared" si="1"/>
        <v>10</v>
      </c>
      <c r="C15" s="40"/>
      <c r="D15" s="40"/>
      <c r="E15" s="40"/>
      <c r="F15" s="74">
        <f t="shared" si="2"/>
        <v>0</v>
      </c>
      <c r="G15" s="89" t="str">
        <f t="shared" si="3"/>
        <v/>
      </c>
      <c r="H15" s="354"/>
      <c r="I15" s="354"/>
      <c r="J15" s="74">
        <f t="shared" si="4"/>
        <v>0</v>
      </c>
      <c r="K15" s="120"/>
      <c r="L15" s="120"/>
      <c r="M15" s="167">
        <f t="shared" si="5"/>
        <v>0</v>
      </c>
      <c r="N15" s="120"/>
      <c r="O15" s="167">
        <f t="shared" si="6"/>
        <v>0</v>
      </c>
      <c r="P15" s="120"/>
      <c r="Q15" s="167">
        <f t="shared" si="7"/>
        <v>0</v>
      </c>
      <c r="R15" s="120"/>
      <c r="S15" s="167">
        <f t="shared" si="8"/>
        <v>0</v>
      </c>
      <c r="T15" s="120"/>
      <c r="U15" s="167">
        <f t="shared" si="9"/>
        <v>0</v>
      </c>
      <c r="V15" s="245"/>
      <c r="W15" s="563"/>
      <c r="X15" s="563"/>
      <c r="Y15" s="563"/>
      <c r="Z15" s="563"/>
      <c r="AA15" s="563"/>
      <c r="AB15" s="563"/>
    </row>
    <row r="16" spans="1:259">
      <c r="A16" s="2" t="s">
        <v>4</v>
      </c>
      <c r="B16" s="2">
        <f t="shared" si="1"/>
        <v>11</v>
      </c>
      <c r="C16" s="40"/>
      <c r="D16" s="40"/>
      <c r="E16" s="40"/>
      <c r="F16" s="74">
        <f t="shared" si="2"/>
        <v>0</v>
      </c>
      <c r="G16" s="89" t="str">
        <f t="shared" si="3"/>
        <v/>
      </c>
      <c r="H16" s="354"/>
      <c r="I16" s="354"/>
      <c r="J16" s="74">
        <f t="shared" si="4"/>
        <v>0</v>
      </c>
      <c r="K16" s="120"/>
      <c r="L16" s="120"/>
      <c r="M16" s="167">
        <f t="shared" si="5"/>
        <v>0</v>
      </c>
      <c r="N16" s="120"/>
      <c r="O16" s="167">
        <f t="shared" si="6"/>
        <v>0</v>
      </c>
      <c r="P16" s="120"/>
      <c r="Q16" s="167">
        <f t="shared" si="7"/>
        <v>0</v>
      </c>
      <c r="R16" s="120"/>
      <c r="S16" s="167">
        <f t="shared" si="8"/>
        <v>0</v>
      </c>
      <c r="T16" s="120"/>
      <c r="U16" s="167">
        <f t="shared" si="9"/>
        <v>0</v>
      </c>
      <c r="V16" s="245"/>
      <c r="W16" s="563"/>
      <c r="X16" s="563"/>
      <c r="Y16" s="563"/>
      <c r="Z16" s="563"/>
      <c r="AA16" s="563"/>
      <c r="AB16" s="563"/>
    </row>
    <row r="17" spans="1:28">
      <c r="A17" s="74" t="s">
        <v>5</v>
      </c>
      <c r="B17" s="74">
        <f t="shared" si="1"/>
        <v>12</v>
      </c>
      <c r="C17" s="40"/>
      <c r="D17" s="40"/>
      <c r="E17" s="40"/>
      <c r="F17" s="74">
        <f t="shared" si="2"/>
        <v>0</v>
      </c>
      <c r="G17" s="89" t="str">
        <f t="shared" si="3"/>
        <v/>
      </c>
      <c r="H17" s="354"/>
      <c r="I17" s="354"/>
      <c r="J17" s="74">
        <f t="shared" si="4"/>
        <v>0</v>
      </c>
      <c r="K17" s="120"/>
      <c r="L17" s="120"/>
      <c r="M17" s="167">
        <f t="shared" si="5"/>
        <v>0</v>
      </c>
      <c r="N17" s="120"/>
      <c r="O17" s="167">
        <f t="shared" si="6"/>
        <v>0</v>
      </c>
      <c r="P17" s="120"/>
      <c r="Q17" s="167">
        <f t="shared" si="7"/>
        <v>0</v>
      </c>
      <c r="R17" s="120"/>
      <c r="S17" s="167">
        <f t="shared" si="8"/>
        <v>0</v>
      </c>
      <c r="T17" s="120"/>
      <c r="U17" s="167">
        <f t="shared" si="9"/>
        <v>0</v>
      </c>
      <c r="V17" s="245"/>
      <c r="W17" s="563"/>
      <c r="X17" s="563"/>
      <c r="Y17" s="563"/>
      <c r="Z17" s="563"/>
      <c r="AA17" s="563"/>
      <c r="AB17" s="563"/>
    </row>
    <row r="18" spans="1:28" s="8" customFormat="1">
      <c r="A18" s="479" t="s">
        <v>127</v>
      </c>
      <c r="B18" s="480"/>
      <c r="C18" s="13">
        <f>SUM(C11:C17)</f>
        <v>0</v>
      </c>
      <c r="D18" s="13">
        <f>SUM(D11:D17)+ROUNDDOWN(F18/60,0)</f>
        <v>0</v>
      </c>
      <c r="E18" s="13">
        <f>F18-60*ROUNDDOWN(F18/60,0)</f>
        <v>0</v>
      </c>
      <c r="F18" s="135">
        <f>SUM(F11:F17)</f>
        <v>0</v>
      </c>
      <c r="G18" s="184">
        <f>IF((D18*60+E18)=0,0,ROUND((C18*60)/(D18*60+E18),1))</f>
        <v>0</v>
      </c>
      <c r="H18" s="13">
        <f>SUM(H11:H17)+ROUNDDOWN(J18/60,0)</f>
        <v>0</v>
      </c>
      <c r="I18" s="13">
        <f>J18-60*ROUNDDOWN(J18/60,0)</f>
        <v>0</v>
      </c>
      <c r="J18" s="135">
        <f>SUM(J11:J17)</f>
        <v>0</v>
      </c>
      <c r="K18" s="27">
        <f>SUM(K11:K17)</f>
        <v>0</v>
      </c>
      <c r="L18" s="27">
        <f>IF(SUM(L11:L17)=0,0,ROUND(AVERAGE(L11:L17),0))</f>
        <v>0</v>
      </c>
      <c r="M18" s="168">
        <f>IF(M17=0,0,1)</f>
        <v>0</v>
      </c>
      <c r="N18" s="27">
        <f>IF(SUM(N11:N17)=0,0,ROUND(AVERAGE(N11:N17),0))</f>
        <v>0</v>
      </c>
      <c r="O18" s="168">
        <f>IF(O17=0,0,1)</f>
        <v>0</v>
      </c>
      <c r="P18" s="27">
        <f>IF(SUM(P11:P17)=0,0,ROUND(AVERAGE(P11:P17),0))</f>
        <v>0</v>
      </c>
      <c r="Q18" s="168">
        <f>IF(Q17=0,0,1)</f>
        <v>0</v>
      </c>
      <c r="R18" s="27">
        <f>IF(SUM(R11:R17)=0,0,ROUND(AVERAGE(R11:R17),0))</f>
        <v>0</v>
      </c>
      <c r="S18" s="168">
        <f>IF(S17=0,0,1)</f>
        <v>0</v>
      </c>
      <c r="T18" s="27">
        <f>IF(SUM(T11:T17)=0,0,ROUND(AVERAGE(T11:T17),0))</f>
        <v>0</v>
      </c>
      <c r="U18" s="168">
        <f>IF(U17=0,0,1)</f>
        <v>0</v>
      </c>
      <c r="V18" s="246"/>
      <c r="W18" s="571"/>
      <c r="X18" s="571"/>
      <c r="Y18" s="571"/>
      <c r="Z18" s="571"/>
      <c r="AA18" s="571"/>
      <c r="AB18" s="571"/>
    </row>
    <row r="19" spans="1:28">
      <c r="A19" s="2" t="s">
        <v>6</v>
      </c>
      <c r="B19" s="2">
        <f>B17+1</f>
        <v>13</v>
      </c>
      <c r="C19" s="40"/>
      <c r="D19" s="40"/>
      <c r="E19" s="40"/>
      <c r="F19" s="74">
        <f>E19</f>
        <v>0</v>
      </c>
      <c r="G19" s="89" t="str">
        <f t="shared" ref="G19:G36" si="10">IF((D19*60+F19)=0,"",ROUND((C19*60)/(D19*60+F19),1))</f>
        <v/>
      </c>
      <c r="H19" s="354"/>
      <c r="I19" s="354"/>
      <c r="J19" s="74">
        <f>I19</f>
        <v>0</v>
      </c>
      <c r="K19" s="120"/>
      <c r="L19" s="120"/>
      <c r="M19" s="167">
        <f>IF(L19="",0,1)</f>
        <v>0</v>
      </c>
      <c r="N19" s="120"/>
      <c r="O19" s="167">
        <f>IF(N19="",0,1)</f>
        <v>0</v>
      </c>
      <c r="P19" s="120"/>
      <c r="Q19" s="167">
        <f>IF(P19="",0,1)</f>
        <v>0</v>
      </c>
      <c r="R19" s="120"/>
      <c r="S19" s="167">
        <f>IF(R19="",0,1)</f>
        <v>0</v>
      </c>
      <c r="T19" s="120"/>
      <c r="U19" s="167">
        <f>IF(T19="",0,1)</f>
        <v>0</v>
      </c>
      <c r="V19" s="245"/>
      <c r="W19" s="563"/>
      <c r="X19" s="563"/>
      <c r="Y19" s="563"/>
      <c r="Z19" s="563"/>
      <c r="AA19" s="563"/>
      <c r="AB19" s="563"/>
    </row>
    <row r="20" spans="1:28">
      <c r="A20" s="2" t="s">
        <v>7</v>
      </c>
      <c r="B20" s="2">
        <f t="shared" si="1"/>
        <v>14</v>
      </c>
      <c r="C20" s="40"/>
      <c r="D20" s="40"/>
      <c r="E20" s="40"/>
      <c r="F20" s="74">
        <f t="shared" ref="F20:F25" si="11">E20</f>
        <v>0</v>
      </c>
      <c r="G20" s="89" t="str">
        <f t="shared" si="10"/>
        <v/>
      </c>
      <c r="H20" s="354"/>
      <c r="I20" s="354"/>
      <c r="J20" s="74">
        <f t="shared" ref="J20:J25" si="12">I20</f>
        <v>0</v>
      </c>
      <c r="K20" s="120"/>
      <c r="L20" s="120"/>
      <c r="M20" s="167">
        <f t="shared" ref="M20:M25" si="13">IF(L20="",M19,M19+1)</f>
        <v>0</v>
      </c>
      <c r="N20" s="120"/>
      <c r="O20" s="167">
        <f t="shared" ref="O20:O25" si="14">IF(N20="",O19,O19+1)</f>
        <v>0</v>
      </c>
      <c r="P20" s="120"/>
      <c r="Q20" s="167">
        <f t="shared" ref="Q20:Q25" si="15">IF(P20="",Q19,Q19+1)</f>
        <v>0</v>
      </c>
      <c r="R20" s="120"/>
      <c r="S20" s="167">
        <f t="shared" ref="S20:S25" si="16">IF(R20="",S19,S19+1)</f>
        <v>0</v>
      </c>
      <c r="T20" s="120"/>
      <c r="U20" s="167">
        <f t="shared" ref="U20:U25" si="17">IF(T20="",U19,U19+1)</f>
        <v>0</v>
      </c>
      <c r="V20" s="245"/>
      <c r="W20" s="563"/>
      <c r="X20" s="563"/>
      <c r="Y20" s="563"/>
      <c r="Z20" s="563"/>
      <c r="AA20" s="563"/>
      <c r="AB20" s="563"/>
    </row>
    <row r="21" spans="1:28">
      <c r="A21" s="2" t="s">
        <v>8</v>
      </c>
      <c r="B21" s="2">
        <f t="shared" si="1"/>
        <v>15</v>
      </c>
      <c r="C21" s="40"/>
      <c r="D21" s="40"/>
      <c r="E21" s="40"/>
      <c r="F21" s="74">
        <f t="shared" si="11"/>
        <v>0</v>
      </c>
      <c r="G21" s="89" t="str">
        <f t="shared" si="10"/>
        <v/>
      </c>
      <c r="H21" s="354"/>
      <c r="I21" s="354"/>
      <c r="J21" s="74">
        <f t="shared" si="12"/>
        <v>0</v>
      </c>
      <c r="K21" s="120"/>
      <c r="L21" s="120"/>
      <c r="M21" s="167">
        <f t="shared" si="13"/>
        <v>0</v>
      </c>
      <c r="N21" s="120"/>
      <c r="O21" s="167">
        <f t="shared" si="14"/>
        <v>0</v>
      </c>
      <c r="P21" s="120"/>
      <c r="Q21" s="167">
        <f t="shared" si="15"/>
        <v>0</v>
      </c>
      <c r="R21" s="120"/>
      <c r="S21" s="167">
        <f t="shared" si="16"/>
        <v>0</v>
      </c>
      <c r="T21" s="120"/>
      <c r="U21" s="167">
        <f t="shared" si="17"/>
        <v>0</v>
      </c>
      <c r="V21" s="245"/>
      <c r="W21" s="563"/>
      <c r="X21" s="563"/>
      <c r="Y21" s="563"/>
      <c r="Z21" s="563"/>
      <c r="AA21" s="563"/>
      <c r="AB21" s="563"/>
    </row>
    <row r="22" spans="1:28">
      <c r="A22" s="2" t="s">
        <v>2</v>
      </c>
      <c r="B22" s="2">
        <f t="shared" si="1"/>
        <v>16</v>
      </c>
      <c r="C22" s="40"/>
      <c r="D22" s="40"/>
      <c r="E22" s="40"/>
      <c r="F22" s="74">
        <f t="shared" si="11"/>
        <v>0</v>
      </c>
      <c r="G22" s="89" t="str">
        <f t="shared" si="10"/>
        <v/>
      </c>
      <c r="H22" s="354"/>
      <c r="I22" s="354"/>
      <c r="J22" s="74">
        <f t="shared" si="12"/>
        <v>0</v>
      </c>
      <c r="K22" s="120"/>
      <c r="L22" s="120"/>
      <c r="M22" s="167">
        <f t="shared" si="13"/>
        <v>0</v>
      </c>
      <c r="N22" s="120"/>
      <c r="O22" s="167">
        <f t="shared" si="14"/>
        <v>0</v>
      </c>
      <c r="P22" s="120"/>
      <c r="Q22" s="167">
        <f t="shared" si="15"/>
        <v>0</v>
      </c>
      <c r="R22" s="120"/>
      <c r="S22" s="167">
        <f t="shared" si="16"/>
        <v>0</v>
      </c>
      <c r="T22" s="120"/>
      <c r="U22" s="167">
        <f t="shared" si="17"/>
        <v>0</v>
      </c>
      <c r="V22" s="245"/>
      <c r="W22" s="563"/>
      <c r="X22" s="563"/>
      <c r="Y22" s="563"/>
      <c r="Z22" s="563"/>
      <c r="AA22" s="563"/>
      <c r="AB22" s="563"/>
    </row>
    <row r="23" spans="1:28">
      <c r="A23" s="2" t="s">
        <v>3</v>
      </c>
      <c r="B23" s="2">
        <f t="shared" si="1"/>
        <v>17</v>
      </c>
      <c r="C23" s="40"/>
      <c r="D23" s="40"/>
      <c r="E23" s="40"/>
      <c r="F23" s="74">
        <f t="shared" si="11"/>
        <v>0</v>
      </c>
      <c r="G23" s="89" t="str">
        <f t="shared" si="10"/>
        <v/>
      </c>
      <c r="H23" s="354"/>
      <c r="I23" s="354"/>
      <c r="J23" s="74">
        <f t="shared" si="12"/>
        <v>0</v>
      </c>
      <c r="K23" s="120"/>
      <c r="L23" s="120"/>
      <c r="M23" s="167">
        <f t="shared" si="13"/>
        <v>0</v>
      </c>
      <c r="N23" s="120"/>
      <c r="O23" s="167">
        <f t="shared" si="14"/>
        <v>0</v>
      </c>
      <c r="P23" s="120"/>
      <c r="Q23" s="167">
        <f t="shared" si="15"/>
        <v>0</v>
      </c>
      <c r="R23" s="120"/>
      <c r="S23" s="167">
        <f t="shared" si="16"/>
        <v>0</v>
      </c>
      <c r="T23" s="120"/>
      <c r="U23" s="167">
        <f t="shared" si="17"/>
        <v>0</v>
      </c>
      <c r="V23" s="245"/>
      <c r="W23" s="563"/>
      <c r="X23" s="563"/>
      <c r="Y23" s="563"/>
      <c r="Z23" s="563"/>
      <c r="AA23" s="563"/>
      <c r="AB23" s="563"/>
    </row>
    <row r="24" spans="1:28">
      <c r="A24" s="2" t="s">
        <v>4</v>
      </c>
      <c r="B24" s="2">
        <f t="shared" si="1"/>
        <v>18</v>
      </c>
      <c r="C24" s="40"/>
      <c r="D24" s="40"/>
      <c r="E24" s="40"/>
      <c r="F24" s="74">
        <f t="shared" si="11"/>
        <v>0</v>
      </c>
      <c r="G24" s="89" t="str">
        <f t="shared" si="10"/>
        <v/>
      </c>
      <c r="H24" s="354"/>
      <c r="I24" s="354"/>
      <c r="J24" s="74">
        <f t="shared" si="12"/>
        <v>0</v>
      </c>
      <c r="K24" s="120"/>
      <c r="L24" s="120"/>
      <c r="M24" s="167">
        <f t="shared" si="13"/>
        <v>0</v>
      </c>
      <c r="N24" s="120"/>
      <c r="O24" s="167">
        <f t="shared" si="14"/>
        <v>0</v>
      </c>
      <c r="P24" s="120"/>
      <c r="Q24" s="167">
        <f t="shared" si="15"/>
        <v>0</v>
      </c>
      <c r="R24" s="120"/>
      <c r="S24" s="167">
        <f t="shared" si="16"/>
        <v>0</v>
      </c>
      <c r="T24" s="120"/>
      <c r="U24" s="167">
        <f t="shared" si="17"/>
        <v>0</v>
      </c>
      <c r="V24" s="245"/>
      <c r="W24" s="574" t="s">
        <v>225</v>
      </c>
      <c r="X24" s="574"/>
      <c r="Y24" s="574"/>
      <c r="Z24" s="574"/>
      <c r="AA24" s="574"/>
      <c r="AB24" s="574"/>
    </row>
    <row r="25" spans="1:28">
      <c r="A25" s="74" t="s">
        <v>5</v>
      </c>
      <c r="B25" s="74">
        <f t="shared" si="1"/>
        <v>19</v>
      </c>
      <c r="C25" s="40"/>
      <c r="D25" s="40"/>
      <c r="E25" s="40"/>
      <c r="F25" s="74">
        <f t="shared" si="11"/>
        <v>0</v>
      </c>
      <c r="G25" s="89" t="str">
        <f t="shared" si="10"/>
        <v/>
      </c>
      <c r="H25" s="354"/>
      <c r="I25" s="354"/>
      <c r="J25" s="74">
        <f t="shared" si="12"/>
        <v>0</v>
      </c>
      <c r="K25" s="120"/>
      <c r="L25" s="120"/>
      <c r="M25" s="167">
        <f t="shared" si="13"/>
        <v>0</v>
      </c>
      <c r="N25" s="120"/>
      <c r="O25" s="167">
        <f t="shared" si="14"/>
        <v>0</v>
      </c>
      <c r="P25" s="120"/>
      <c r="Q25" s="167">
        <f t="shared" si="15"/>
        <v>0</v>
      </c>
      <c r="R25" s="120"/>
      <c r="S25" s="167">
        <f t="shared" si="16"/>
        <v>0</v>
      </c>
      <c r="T25" s="120"/>
      <c r="U25" s="167">
        <f t="shared" si="17"/>
        <v>0</v>
      </c>
      <c r="V25" s="245"/>
      <c r="W25" s="567"/>
      <c r="X25" s="567"/>
      <c r="Y25" s="567"/>
      <c r="Z25" s="567"/>
      <c r="AA25" s="567"/>
      <c r="AB25" s="567"/>
    </row>
    <row r="26" spans="1:28" s="8" customFormat="1">
      <c r="A26" s="479" t="s">
        <v>59</v>
      </c>
      <c r="B26" s="480"/>
      <c r="C26" s="13">
        <f>SUM(C19:C25)</f>
        <v>0</v>
      </c>
      <c r="D26" s="13">
        <f>SUM(D19:D25)+ROUNDDOWN(F26/60,0)</f>
        <v>0</v>
      </c>
      <c r="E26" s="13">
        <f>F26-60*ROUNDDOWN(F26/60,0)</f>
        <v>0</v>
      </c>
      <c r="F26" s="135">
        <f>SUM(F19:F25)</f>
        <v>0</v>
      </c>
      <c r="G26" s="52">
        <f>IF((D26*60+E26)=0,0,ROUND((C26*60)/(D26*60+E26),1))</f>
        <v>0</v>
      </c>
      <c r="H26" s="13">
        <f>SUM(H19:H25)+ROUNDDOWN(J26/60,0)</f>
        <v>0</v>
      </c>
      <c r="I26" s="13">
        <f>J26-60*ROUNDDOWN(J26/60,0)</f>
        <v>0</v>
      </c>
      <c r="J26" s="135">
        <f>SUM(J19:J25)</f>
        <v>0</v>
      </c>
      <c r="K26" s="27">
        <f>SUM(K19:K25)</f>
        <v>0</v>
      </c>
      <c r="L26" s="27">
        <f>IF(SUM(L19:L25)=0,0,ROUND(AVERAGE(L19:L25),0))</f>
        <v>0</v>
      </c>
      <c r="M26" s="168">
        <f>IF(M25=0,0,1)</f>
        <v>0</v>
      </c>
      <c r="N26" s="27">
        <f>IF(SUM(N19:N25)=0,0,ROUND(AVERAGE(N19:N25),0))</f>
        <v>0</v>
      </c>
      <c r="O26" s="168">
        <f>IF(O25=0,0,1)</f>
        <v>0</v>
      </c>
      <c r="P26" s="27">
        <f>IF(SUM(P19:P25)=0,0,ROUND(AVERAGE(P19:P25),0))</f>
        <v>0</v>
      </c>
      <c r="Q26" s="168">
        <f>IF(Q25=0,0,1)</f>
        <v>0</v>
      </c>
      <c r="R26" s="27">
        <f>IF(SUM(R19:R25)=0,0,ROUND(AVERAGE(R19:R25),0))</f>
        <v>0</v>
      </c>
      <c r="S26" s="168">
        <f>IF(S25=0,0,1)</f>
        <v>0</v>
      </c>
      <c r="T26" s="27">
        <f>IF(SUM(T19:T25)=0,0,ROUND(AVERAGE(T19:T25),0))</f>
        <v>0</v>
      </c>
      <c r="U26" s="168">
        <f>IF(U25=0,0,1)</f>
        <v>0</v>
      </c>
      <c r="V26" s="122"/>
      <c r="W26" s="568"/>
      <c r="X26" s="568"/>
      <c r="Y26" s="568"/>
      <c r="Z26" s="568"/>
      <c r="AA26" s="568"/>
      <c r="AB26" s="568"/>
    </row>
    <row r="27" spans="1:28">
      <c r="A27" s="2" t="s">
        <v>6</v>
      </c>
      <c r="B27" s="2">
        <f>B25+1</f>
        <v>20</v>
      </c>
      <c r="C27" s="40"/>
      <c r="D27" s="40"/>
      <c r="E27" s="40"/>
      <c r="F27" s="74">
        <f t="shared" ref="F27:F36" si="18">E27</f>
        <v>0</v>
      </c>
      <c r="G27" s="89" t="str">
        <f t="shared" si="10"/>
        <v/>
      </c>
      <c r="H27" s="354"/>
      <c r="I27" s="354"/>
      <c r="J27" s="74">
        <f>I27</f>
        <v>0</v>
      </c>
      <c r="K27" s="120"/>
      <c r="L27" s="120"/>
      <c r="M27" s="167">
        <f>IF(L27="",0,1)</f>
        <v>0</v>
      </c>
      <c r="N27" s="120"/>
      <c r="O27" s="167">
        <f>IF(N27="",0,1)</f>
        <v>0</v>
      </c>
      <c r="P27" s="120"/>
      <c r="Q27" s="167">
        <f>IF(P27="",0,1)</f>
        <v>0</v>
      </c>
      <c r="R27" s="120"/>
      <c r="S27" s="167">
        <f>IF(R27="",0,1)</f>
        <v>0</v>
      </c>
      <c r="T27" s="120"/>
      <c r="U27" s="167">
        <f>IF(T27="",0,1)</f>
        <v>0</v>
      </c>
      <c r="V27" s="245"/>
      <c r="W27" s="567"/>
      <c r="X27" s="567"/>
      <c r="Y27" s="567"/>
      <c r="Z27" s="567"/>
      <c r="AA27" s="567"/>
      <c r="AB27" s="567"/>
    </row>
    <row r="28" spans="1:28">
      <c r="A28" s="2" t="s">
        <v>7</v>
      </c>
      <c r="B28" s="2">
        <f t="shared" si="1"/>
        <v>21</v>
      </c>
      <c r="C28" s="40"/>
      <c r="D28" s="40"/>
      <c r="E28" s="40"/>
      <c r="F28" s="74">
        <f t="shared" si="18"/>
        <v>0</v>
      </c>
      <c r="G28" s="89" t="str">
        <f t="shared" si="10"/>
        <v/>
      </c>
      <c r="H28" s="354"/>
      <c r="I28" s="354"/>
      <c r="J28" s="74">
        <f t="shared" ref="J28:J33" si="19">I28</f>
        <v>0</v>
      </c>
      <c r="K28" s="120"/>
      <c r="L28" s="120"/>
      <c r="M28" s="167">
        <f t="shared" ref="M28:M33" si="20">IF(L28="",M27,M27+1)</f>
        <v>0</v>
      </c>
      <c r="N28" s="120"/>
      <c r="O28" s="167">
        <f t="shared" ref="O28:O33" si="21">IF(N28="",O27,O27+1)</f>
        <v>0</v>
      </c>
      <c r="P28" s="120"/>
      <c r="Q28" s="167">
        <f t="shared" ref="Q28:Q33" si="22">IF(P28="",Q27,Q27+1)</f>
        <v>0</v>
      </c>
      <c r="R28" s="120"/>
      <c r="S28" s="167">
        <f t="shared" ref="S28:S33" si="23">IF(R28="",S27,S27+1)</f>
        <v>0</v>
      </c>
      <c r="T28" s="120"/>
      <c r="U28" s="167">
        <f t="shared" ref="U28:U33" si="24">IF(T28="",U27,U27+1)</f>
        <v>0</v>
      </c>
      <c r="V28" s="245"/>
      <c r="W28" s="567"/>
      <c r="X28" s="567"/>
      <c r="Y28" s="567"/>
      <c r="Z28" s="567"/>
      <c r="AA28" s="567"/>
      <c r="AB28" s="567"/>
    </row>
    <row r="29" spans="1:28">
      <c r="A29" s="2" t="s">
        <v>8</v>
      </c>
      <c r="B29" s="2">
        <f t="shared" si="1"/>
        <v>22</v>
      </c>
      <c r="C29" s="40"/>
      <c r="D29" s="40"/>
      <c r="E29" s="40"/>
      <c r="F29" s="74">
        <f t="shared" si="18"/>
        <v>0</v>
      </c>
      <c r="G29" s="89" t="str">
        <f t="shared" si="10"/>
        <v/>
      </c>
      <c r="H29" s="354"/>
      <c r="I29" s="354"/>
      <c r="J29" s="74">
        <f t="shared" si="19"/>
        <v>0</v>
      </c>
      <c r="K29" s="120"/>
      <c r="L29" s="120"/>
      <c r="M29" s="167">
        <f t="shared" si="20"/>
        <v>0</v>
      </c>
      <c r="N29" s="120"/>
      <c r="O29" s="167">
        <f t="shared" si="21"/>
        <v>0</v>
      </c>
      <c r="P29" s="120"/>
      <c r="Q29" s="167">
        <f t="shared" si="22"/>
        <v>0</v>
      </c>
      <c r="R29" s="120"/>
      <c r="S29" s="167">
        <f t="shared" si="23"/>
        <v>0</v>
      </c>
      <c r="T29" s="120"/>
      <c r="U29" s="167">
        <f t="shared" si="24"/>
        <v>0</v>
      </c>
      <c r="V29" s="245"/>
      <c r="W29" s="567"/>
      <c r="X29" s="567"/>
      <c r="Y29" s="567"/>
      <c r="Z29" s="567"/>
      <c r="AA29" s="567"/>
      <c r="AB29" s="567"/>
    </row>
    <row r="30" spans="1:28">
      <c r="A30" s="2" t="s">
        <v>2</v>
      </c>
      <c r="B30" s="2">
        <f t="shared" si="1"/>
        <v>23</v>
      </c>
      <c r="C30" s="40"/>
      <c r="D30" s="40"/>
      <c r="E30" s="40"/>
      <c r="F30" s="74">
        <f t="shared" si="18"/>
        <v>0</v>
      </c>
      <c r="G30" s="89" t="str">
        <f t="shared" si="10"/>
        <v/>
      </c>
      <c r="H30" s="354"/>
      <c r="I30" s="354"/>
      <c r="J30" s="74">
        <f t="shared" si="19"/>
        <v>0</v>
      </c>
      <c r="K30" s="120"/>
      <c r="L30" s="120"/>
      <c r="M30" s="167">
        <f t="shared" si="20"/>
        <v>0</v>
      </c>
      <c r="N30" s="120"/>
      <c r="O30" s="167">
        <f t="shared" si="21"/>
        <v>0</v>
      </c>
      <c r="P30" s="120"/>
      <c r="Q30" s="167">
        <f t="shared" si="22"/>
        <v>0</v>
      </c>
      <c r="R30" s="120"/>
      <c r="S30" s="167">
        <f t="shared" si="23"/>
        <v>0</v>
      </c>
      <c r="T30" s="120"/>
      <c r="U30" s="167">
        <f t="shared" si="24"/>
        <v>0</v>
      </c>
      <c r="V30" s="245"/>
      <c r="W30" s="567"/>
      <c r="X30" s="567"/>
      <c r="Y30" s="567"/>
      <c r="Z30" s="567"/>
      <c r="AA30" s="567"/>
      <c r="AB30" s="567"/>
    </row>
    <row r="31" spans="1:28">
      <c r="A31" s="2" t="s">
        <v>3</v>
      </c>
      <c r="B31" s="2">
        <f>B30+1</f>
        <v>24</v>
      </c>
      <c r="C31" s="40"/>
      <c r="D31" s="40"/>
      <c r="E31" s="40"/>
      <c r="F31" s="74">
        <f t="shared" si="18"/>
        <v>0</v>
      </c>
      <c r="G31" s="89" t="str">
        <f t="shared" si="10"/>
        <v/>
      </c>
      <c r="H31" s="354"/>
      <c r="I31" s="354"/>
      <c r="J31" s="74">
        <f t="shared" si="19"/>
        <v>0</v>
      </c>
      <c r="K31" s="120"/>
      <c r="L31" s="120"/>
      <c r="M31" s="167">
        <f t="shared" si="20"/>
        <v>0</v>
      </c>
      <c r="N31" s="120"/>
      <c r="O31" s="167">
        <f t="shared" si="21"/>
        <v>0</v>
      </c>
      <c r="P31" s="120"/>
      <c r="Q31" s="167">
        <f t="shared" si="22"/>
        <v>0</v>
      </c>
      <c r="R31" s="120"/>
      <c r="S31" s="167">
        <f t="shared" si="23"/>
        <v>0</v>
      </c>
      <c r="T31" s="120"/>
      <c r="U31" s="167">
        <f t="shared" si="24"/>
        <v>0</v>
      </c>
      <c r="V31" s="245"/>
      <c r="W31" s="567"/>
      <c r="X31" s="567"/>
      <c r="Y31" s="567"/>
      <c r="Z31" s="567"/>
      <c r="AA31" s="567"/>
      <c r="AB31" s="567"/>
    </row>
    <row r="32" spans="1:28">
      <c r="A32" s="2" t="s">
        <v>4</v>
      </c>
      <c r="B32" s="2">
        <f>B31+1</f>
        <v>25</v>
      </c>
      <c r="C32" s="40"/>
      <c r="D32" s="40"/>
      <c r="E32" s="40"/>
      <c r="F32" s="74">
        <f t="shared" si="18"/>
        <v>0</v>
      </c>
      <c r="G32" s="89" t="str">
        <f t="shared" si="10"/>
        <v/>
      </c>
      <c r="H32" s="354"/>
      <c r="I32" s="354"/>
      <c r="J32" s="74">
        <f t="shared" si="19"/>
        <v>0</v>
      </c>
      <c r="K32" s="120"/>
      <c r="L32" s="120"/>
      <c r="M32" s="167">
        <f t="shared" si="20"/>
        <v>0</v>
      </c>
      <c r="N32" s="120"/>
      <c r="O32" s="167">
        <f t="shared" si="21"/>
        <v>0</v>
      </c>
      <c r="P32" s="120"/>
      <c r="Q32" s="167">
        <f t="shared" si="22"/>
        <v>0</v>
      </c>
      <c r="R32" s="120"/>
      <c r="S32" s="167">
        <f t="shared" si="23"/>
        <v>0</v>
      </c>
      <c r="T32" s="120"/>
      <c r="U32" s="167">
        <f t="shared" si="24"/>
        <v>0</v>
      </c>
      <c r="V32" s="245"/>
      <c r="W32" s="567"/>
      <c r="X32" s="567"/>
      <c r="Y32" s="567"/>
      <c r="Z32" s="567"/>
      <c r="AA32" s="567"/>
      <c r="AB32" s="567"/>
    </row>
    <row r="33" spans="1:50">
      <c r="A33" s="74" t="s">
        <v>5</v>
      </c>
      <c r="B33" s="74">
        <f>B32+1</f>
        <v>26</v>
      </c>
      <c r="C33" s="40"/>
      <c r="D33" s="40"/>
      <c r="E33" s="40"/>
      <c r="F33" s="74">
        <f t="shared" si="18"/>
        <v>0</v>
      </c>
      <c r="G33" s="89" t="str">
        <f t="shared" si="10"/>
        <v/>
      </c>
      <c r="H33" s="354"/>
      <c r="I33" s="354"/>
      <c r="J33" s="74">
        <f t="shared" si="19"/>
        <v>0</v>
      </c>
      <c r="K33" s="120"/>
      <c r="L33" s="120"/>
      <c r="M33" s="167">
        <f t="shared" si="20"/>
        <v>0</v>
      </c>
      <c r="N33" s="120"/>
      <c r="O33" s="167">
        <f t="shared" si="21"/>
        <v>0</v>
      </c>
      <c r="P33" s="120"/>
      <c r="Q33" s="167">
        <f t="shared" si="22"/>
        <v>0</v>
      </c>
      <c r="R33" s="120"/>
      <c r="S33" s="167">
        <f t="shared" si="23"/>
        <v>0</v>
      </c>
      <c r="T33" s="120"/>
      <c r="U33" s="167">
        <f t="shared" si="24"/>
        <v>0</v>
      </c>
      <c r="V33" s="245"/>
      <c r="W33" s="567"/>
      <c r="X33" s="567"/>
      <c r="Y33" s="567"/>
      <c r="Z33" s="567"/>
      <c r="AA33" s="567"/>
      <c r="AB33" s="567"/>
    </row>
    <row r="34" spans="1:50" s="8" customFormat="1">
      <c r="A34" s="479" t="s">
        <v>60</v>
      </c>
      <c r="B34" s="480"/>
      <c r="C34" s="13">
        <f>SUM(C27:C33)</f>
        <v>0</v>
      </c>
      <c r="D34" s="13">
        <f>SUM(D27:D33)+ROUNDDOWN(F34/60,0)</f>
        <v>0</v>
      </c>
      <c r="E34" s="13">
        <f>F34-60*ROUNDDOWN(F34/60,0)</f>
        <v>0</v>
      </c>
      <c r="F34" s="135">
        <f>SUM(F27:F33)</f>
        <v>0</v>
      </c>
      <c r="G34" s="52">
        <f>IF((D34*60+E34)=0,0,ROUND((C34*60)/(D34*60+E34),1))</f>
        <v>0</v>
      </c>
      <c r="H34" s="13">
        <f>SUM(H27:H33)+ROUNDDOWN(J34/60,0)</f>
        <v>0</v>
      </c>
      <c r="I34" s="13">
        <f>J34-60*ROUNDDOWN(J34/60,0)</f>
        <v>0</v>
      </c>
      <c r="J34" s="135">
        <f>SUM(J27:J33)</f>
        <v>0</v>
      </c>
      <c r="K34" s="27">
        <f>SUM(K27:K33)</f>
        <v>0</v>
      </c>
      <c r="L34" s="27">
        <f>IF(SUM(L27:L33)=0,0,ROUND(AVERAGE(L27:L33),0))</f>
        <v>0</v>
      </c>
      <c r="M34" s="168">
        <f>IF(M33=0,0,1)</f>
        <v>0</v>
      </c>
      <c r="N34" s="27">
        <f>IF(SUM(N27:N33)=0,0,ROUND(AVERAGE(N27:N33),0))</f>
        <v>0</v>
      </c>
      <c r="O34" s="168">
        <f>IF(O33=0,0,1)</f>
        <v>0</v>
      </c>
      <c r="P34" s="27">
        <f>IF(SUM(P27:P33)=0,0,ROUND(AVERAGE(P27:P33),0))</f>
        <v>0</v>
      </c>
      <c r="Q34" s="168">
        <f>IF(Q33=0,0,1)</f>
        <v>0</v>
      </c>
      <c r="R34" s="27">
        <f>IF(SUM(R27:R33)=0,0,ROUND(AVERAGE(R27:R33),0))</f>
        <v>0</v>
      </c>
      <c r="S34" s="168">
        <f>IF(S33=0,0,1)</f>
        <v>0</v>
      </c>
      <c r="T34" s="27">
        <f>IF(SUM(T27:T33)=0,0,ROUND(AVERAGE(T27:T33),0))</f>
        <v>0</v>
      </c>
      <c r="U34" s="168">
        <f>IF(U33=0,0,1)</f>
        <v>0</v>
      </c>
      <c r="V34" s="122"/>
      <c r="W34" s="568"/>
      <c r="X34" s="568"/>
      <c r="Y34" s="568"/>
      <c r="Z34" s="568"/>
      <c r="AA34" s="568"/>
      <c r="AB34" s="568"/>
      <c r="AD34"/>
      <c r="AE34"/>
      <c r="AF34"/>
      <c r="AG34"/>
      <c r="AH34"/>
      <c r="AI34"/>
      <c r="AJ34"/>
      <c r="AK34"/>
      <c r="AL34"/>
      <c r="AM34"/>
      <c r="AN34"/>
      <c r="AO34"/>
      <c r="AP34"/>
      <c r="AQ34"/>
      <c r="AR34"/>
      <c r="AS34"/>
      <c r="AT34"/>
      <c r="AU34"/>
      <c r="AV34"/>
      <c r="AW34"/>
      <c r="AX34"/>
    </row>
    <row r="35" spans="1:50" s="87" customFormat="1">
      <c r="A35" s="244" t="s">
        <v>100</v>
      </c>
      <c r="B35" s="84">
        <f>B33+1</f>
        <v>27</v>
      </c>
      <c r="C35" s="40"/>
      <c r="D35" s="40"/>
      <c r="E35" s="40"/>
      <c r="F35" s="74">
        <f t="shared" si="18"/>
        <v>0</v>
      </c>
      <c r="G35" s="89" t="str">
        <f t="shared" si="10"/>
        <v/>
      </c>
      <c r="H35" s="354"/>
      <c r="I35" s="354"/>
      <c r="J35" s="74">
        <f>I35</f>
        <v>0</v>
      </c>
      <c r="K35" s="120"/>
      <c r="L35" s="120"/>
      <c r="M35" s="167">
        <f>IF(L35="",0,1)</f>
        <v>0</v>
      </c>
      <c r="N35" s="120"/>
      <c r="O35" s="167">
        <f>IF(N35="",0,1)</f>
        <v>0</v>
      </c>
      <c r="P35" s="120"/>
      <c r="Q35" s="167">
        <f>IF(P35="",0,1)</f>
        <v>0</v>
      </c>
      <c r="R35" s="120"/>
      <c r="S35" s="167">
        <f>IF(R35="",0,1)</f>
        <v>0</v>
      </c>
      <c r="T35" s="120"/>
      <c r="U35" s="167">
        <f>IF(T35="",0,1)</f>
        <v>0</v>
      </c>
      <c r="V35" s="245"/>
      <c r="W35" s="567"/>
      <c r="X35" s="567"/>
      <c r="Y35" s="567"/>
      <c r="Z35" s="567"/>
      <c r="AA35" s="567"/>
      <c r="AB35" s="567"/>
      <c r="AC35"/>
      <c r="AD35"/>
      <c r="AE35"/>
      <c r="AF35"/>
      <c r="AG35"/>
      <c r="AH35"/>
      <c r="AI35"/>
      <c r="AJ35"/>
      <c r="AK35"/>
      <c r="AL35"/>
      <c r="AM35"/>
      <c r="AN35"/>
      <c r="AO35"/>
      <c r="AP35"/>
      <c r="AQ35"/>
      <c r="AR35"/>
      <c r="AS35"/>
      <c r="AT35"/>
      <c r="AU35"/>
      <c r="AV35"/>
      <c r="AW35"/>
      <c r="AX35"/>
    </row>
    <row r="36" spans="1:50" s="87" customFormat="1">
      <c r="A36" s="85" t="s">
        <v>103</v>
      </c>
      <c r="B36" s="84">
        <f>B35+1</f>
        <v>28</v>
      </c>
      <c r="C36" s="40"/>
      <c r="D36" s="40"/>
      <c r="E36" s="40"/>
      <c r="F36" s="74">
        <f t="shared" si="18"/>
        <v>0</v>
      </c>
      <c r="G36" s="89" t="str">
        <f t="shared" si="10"/>
        <v/>
      </c>
      <c r="H36" s="354"/>
      <c r="I36" s="354"/>
      <c r="J36" s="74">
        <f t="shared" ref="J36" si="25">I36</f>
        <v>0</v>
      </c>
      <c r="K36" s="120"/>
      <c r="L36" s="120"/>
      <c r="M36" s="167">
        <f>IF(L36="",M35,M35+1)</f>
        <v>0</v>
      </c>
      <c r="N36" s="120"/>
      <c r="O36" s="167">
        <f>IF(N36="",O35,O35+1)</f>
        <v>0</v>
      </c>
      <c r="P36" s="120"/>
      <c r="Q36" s="167">
        <f>IF(P36="",Q35,Q35+1)</f>
        <v>0</v>
      </c>
      <c r="R36" s="120"/>
      <c r="S36" s="167">
        <f>IF(R36="",S35,S35+1)</f>
        <v>0</v>
      </c>
      <c r="T36" s="120"/>
      <c r="U36" s="167">
        <f>IF(T36="",U35,U35+1)</f>
        <v>0</v>
      </c>
      <c r="V36" s="245"/>
      <c r="W36" s="567"/>
      <c r="X36" s="567"/>
      <c r="Y36" s="567"/>
      <c r="Z36" s="567"/>
      <c r="AA36" s="567"/>
      <c r="AB36" s="567"/>
      <c r="AC36"/>
      <c r="AD36"/>
      <c r="AE36"/>
      <c r="AF36"/>
      <c r="AG36"/>
      <c r="AH36"/>
      <c r="AI36"/>
      <c r="AJ36"/>
      <c r="AK36"/>
      <c r="AL36"/>
      <c r="AM36"/>
      <c r="AN36"/>
      <c r="AO36"/>
      <c r="AP36"/>
      <c r="AQ36"/>
      <c r="AR36"/>
      <c r="AS36"/>
      <c r="AT36"/>
      <c r="AU36"/>
      <c r="AV36"/>
      <c r="AW36"/>
      <c r="AX36"/>
    </row>
    <row r="37" spans="1:50" s="87" customFormat="1">
      <c r="A37" s="569" t="s">
        <v>10</v>
      </c>
      <c r="B37" s="570"/>
      <c r="C37" s="121">
        <f>SUM(C35:C36)</f>
        <v>0</v>
      </c>
      <c r="D37" s="13">
        <f>SUM(D35:D36)+ROUNDDOWN(F37/60,0)</f>
        <v>0</v>
      </c>
      <c r="E37" s="13">
        <f>F37-60*ROUNDDOWN(F37/60,0)</f>
        <v>0</v>
      </c>
      <c r="F37" s="135">
        <f>SUM(F35:F36)</f>
        <v>0</v>
      </c>
      <c r="G37" s="52">
        <f>IF((D37*60+E37)=0,0,ROUND((C37*60)/(D37*60+E37),1))</f>
        <v>0</v>
      </c>
      <c r="H37" s="13">
        <f>SUM(H35:H36)+ROUNDDOWN(J37/60,0)</f>
        <v>0</v>
      </c>
      <c r="I37" s="13">
        <f>J37-60*ROUNDDOWN(J37/60,0)</f>
        <v>0</v>
      </c>
      <c r="J37" s="135">
        <f>SUM(J35:J36)</f>
        <v>0</v>
      </c>
      <c r="K37" s="27">
        <f>SUM(K35:K36)</f>
        <v>0</v>
      </c>
      <c r="L37" s="27">
        <f>IF(SUM(L35:L36)=0,0,ROUND(AVERAGE(L35:L36),0))</f>
        <v>0</v>
      </c>
      <c r="M37" s="168">
        <f>IF(M36=0,0,1)</f>
        <v>0</v>
      </c>
      <c r="N37" s="27">
        <f>IF(SUM(N35:N36)=0,0,ROUND(AVERAGE(N35:N36),0))</f>
        <v>0</v>
      </c>
      <c r="O37" s="168">
        <f>IF(O36=0,0,1)</f>
        <v>0</v>
      </c>
      <c r="P37" s="27">
        <f>IF(SUM(P35:P36)=0,0,ROUND(AVERAGE(P35:P36),0))</f>
        <v>0</v>
      </c>
      <c r="Q37" s="168">
        <f>IF(Q36=0,0,1)</f>
        <v>0</v>
      </c>
      <c r="R37" s="27">
        <f>IF(SUM(R35:R36)=0,0,ROUND(AVERAGE(R35:R36),0))</f>
        <v>0</v>
      </c>
      <c r="S37" s="168">
        <f>IF(S36=0,0,1)</f>
        <v>0</v>
      </c>
      <c r="T37" s="27">
        <f>IF(SUM(T35:T36)=0,0,ROUND(AVERAGE(T35:T36),0))</f>
        <v>0</v>
      </c>
      <c r="U37" s="168">
        <f>IF(U36=0,0,1)</f>
        <v>0</v>
      </c>
      <c r="V37" s="122"/>
      <c r="W37" s="568"/>
      <c r="X37" s="568"/>
      <c r="Y37" s="568"/>
      <c r="Z37" s="568"/>
      <c r="AA37" s="568"/>
      <c r="AB37" s="568"/>
      <c r="AC37"/>
      <c r="AD37"/>
      <c r="AE37"/>
      <c r="AF37"/>
      <c r="AG37"/>
      <c r="AH37"/>
      <c r="AI37"/>
      <c r="AJ37"/>
      <c r="AK37"/>
      <c r="AL37"/>
      <c r="AM37"/>
      <c r="AN37"/>
      <c r="AO37"/>
      <c r="AP37"/>
      <c r="AQ37"/>
      <c r="AR37"/>
      <c r="AS37"/>
      <c r="AT37"/>
      <c r="AU37"/>
      <c r="AV37"/>
      <c r="AW37"/>
      <c r="AX37"/>
    </row>
    <row r="38" spans="1:50" s="87" customFormat="1">
      <c r="A38" s="475" t="s">
        <v>27</v>
      </c>
      <c r="B38" s="476"/>
      <c r="C38" s="14">
        <f>C9+C18+C26+C34+C37</f>
        <v>0</v>
      </c>
      <c r="D38" s="312">
        <f>D9+D18+D26+D34+D37+ROUNDDOWN(F38/60,0)</f>
        <v>0</v>
      </c>
      <c r="E38" s="312">
        <f>F38-60*ROUNDDOWN(F38/60,0)</f>
        <v>0</v>
      </c>
      <c r="F38" s="137">
        <f>E9+E18+E26+E34+E37</f>
        <v>0</v>
      </c>
      <c r="G38" s="313">
        <f>IF((D38*60+E38)=0,0,ROUND((C38*60)/(D38*60+E38),1))</f>
        <v>0</v>
      </c>
      <c r="H38" s="312">
        <f>H9+H18+H26+H34+H37+ROUNDDOWN(J38/60,0)</f>
        <v>0</v>
      </c>
      <c r="I38" s="312">
        <f>J38-60*ROUNDDOWN(J38/60,0)</f>
        <v>0</v>
      </c>
      <c r="J38" s="137">
        <f>I9+I18+I26+I34+I37</f>
        <v>0</v>
      </c>
      <c r="K38" s="14">
        <f>K9+K18+K26+K34+K37</f>
        <v>0</v>
      </c>
      <c r="L38" s="325" t="str">
        <f>IF(L39=0,"",(L9+L18+L26+L34+L37)/L39)</f>
        <v/>
      </c>
      <c r="M38" s="314"/>
      <c r="N38" s="325" t="str">
        <f>IF(N39=0,"",(N9+N18+N26+N34+N37)/N39)</f>
        <v/>
      </c>
      <c r="O38" s="314"/>
      <c r="P38" s="325" t="str">
        <f>IF(P39=0,"",(P9+P18+P26+P34+P37)/P39)</f>
        <v/>
      </c>
      <c r="Q38" s="314"/>
      <c r="R38" s="325" t="str">
        <f>IF(R39=0,"",(R9+R18+R26+R34+R37)/R39)</f>
        <v/>
      </c>
      <c r="S38" s="314"/>
      <c r="T38" s="325" t="str">
        <f>IF(T39=0,"",(T9+T18+T26+T34+T37)/T39)</f>
        <v/>
      </c>
      <c r="U38" s="314"/>
      <c r="V38" s="311"/>
      <c r="W38" s="308"/>
      <c r="X38" s="2" t="s">
        <v>0</v>
      </c>
      <c r="Y38" s="2" t="s">
        <v>30</v>
      </c>
      <c r="Z38" s="2" t="s">
        <v>16</v>
      </c>
      <c r="AA38" s="2" t="s">
        <v>23</v>
      </c>
      <c r="AB38" s="2" t="s">
        <v>26</v>
      </c>
      <c r="AC38"/>
      <c r="AD38"/>
      <c r="AE38"/>
      <c r="AF38"/>
      <c r="AG38"/>
      <c r="AH38"/>
      <c r="AI38"/>
      <c r="AJ38"/>
      <c r="AK38"/>
      <c r="AL38"/>
      <c r="AM38"/>
      <c r="AN38"/>
      <c r="AO38"/>
      <c r="AP38"/>
      <c r="AQ38"/>
      <c r="AR38"/>
      <c r="AS38"/>
      <c r="AT38"/>
      <c r="AU38"/>
      <c r="AV38"/>
      <c r="AW38"/>
      <c r="AX38"/>
    </row>
    <row r="39" spans="1:50">
      <c r="A39" s="565"/>
      <c r="B39" s="566"/>
      <c r="C39" s="2" t="s">
        <v>0</v>
      </c>
      <c r="D39" s="2" t="s">
        <v>15</v>
      </c>
      <c r="E39" s="2" t="s">
        <v>16</v>
      </c>
      <c r="F39" s="74"/>
      <c r="G39" s="22" t="s">
        <v>12</v>
      </c>
      <c r="H39" s="379" t="s">
        <v>15</v>
      </c>
      <c r="I39" s="379" t="s">
        <v>16</v>
      </c>
      <c r="J39" s="356"/>
      <c r="K39" s="45" t="s">
        <v>41</v>
      </c>
      <c r="L39" s="163">
        <f>M9+M18+M26+M34+M37</f>
        <v>0</v>
      </c>
      <c r="M39" s="164"/>
      <c r="N39" s="163">
        <f>O9+O18+O26+O34+O37</f>
        <v>0</v>
      </c>
      <c r="O39" s="164"/>
      <c r="P39" s="163">
        <f>Q9+Q18+Q26+Q34+Q37</f>
        <v>0</v>
      </c>
      <c r="Q39" s="164"/>
      <c r="R39" s="163">
        <f>S9+S18+S26+S34+S37</f>
        <v>0</v>
      </c>
      <c r="S39" s="164"/>
      <c r="T39" s="163">
        <f>U9+U18+U26+U34+U37</f>
        <v>0</v>
      </c>
      <c r="U39" s="129"/>
      <c r="V39" s="215"/>
      <c r="W39" s="218" t="s">
        <v>140</v>
      </c>
      <c r="X39" s="169">
        <f>C38+Janvier!X43</f>
        <v>0</v>
      </c>
      <c r="Y39" s="218">
        <f>D38+Janvier!Y43+ROUNDDOWN(AC39/60,0)</f>
        <v>0</v>
      </c>
      <c r="Z39" s="218">
        <f>AC39-60*ROUNDDOWN(AC39/60,0)</f>
        <v>0</v>
      </c>
      <c r="AA39" s="218">
        <f>IF((Y39*60+Z39)=0,0,ROUND((X39*60)/(Y39*60+Z39),1))</f>
        <v>0</v>
      </c>
      <c r="AB39" s="169">
        <f>K38+Janvier!AB43</f>
        <v>0</v>
      </c>
      <c r="AC39" s="10">
        <f>E38+Janvier!$Z$43</f>
        <v>0</v>
      </c>
    </row>
    <row r="40" spans="1:50">
      <c r="A40" s="549" t="s">
        <v>209</v>
      </c>
      <c r="B40" s="549"/>
      <c r="C40" s="48">
        <f>'Décembre 16'!C40</f>
        <v>0</v>
      </c>
      <c r="D40" s="49">
        <f>'Décembre 16'!D40</f>
        <v>0</v>
      </c>
      <c r="E40" s="49">
        <f>'Décembre 16'!E40</f>
        <v>0</v>
      </c>
      <c r="F40" s="148"/>
      <c r="G40" s="50">
        <f>IF((D40*60+E40)=0,0,ROUND((C40*60)/(D40*60+E40),1))</f>
        <v>0</v>
      </c>
      <c r="H40" s="382">
        <f>'Décembre 16'!H40</f>
        <v>0</v>
      </c>
      <c r="I40" s="382">
        <f>'Décembre 16'!I40</f>
        <v>0</v>
      </c>
      <c r="J40" s="50"/>
      <c r="K40" s="205">
        <f>'Décembre 16'!K40</f>
        <v>0</v>
      </c>
      <c r="V40" s="64"/>
      <c r="W40" s="224" t="s">
        <v>206</v>
      </c>
      <c r="X40" s="225">
        <f>C38+Janvier!X44</f>
        <v>0</v>
      </c>
      <c r="Y40" s="223">
        <f>D38+Janvier!Y44+ROUNDDOWN(AC40/60,0)</f>
        <v>0</v>
      </c>
      <c r="Z40" s="223">
        <f>AC40-60*ROUNDDOWN(AC40/60,0)</f>
        <v>0</v>
      </c>
      <c r="AA40" s="223">
        <f>IF((Y40*60+Z40)=0,0,ROUND((X40*60)/(Y40*60+Z40),1))</f>
        <v>0</v>
      </c>
      <c r="AB40" s="225">
        <f>K38+Janvier!AB44</f>
        <v>0</v>
      </c>
      <c r="AC40" s="10">
        <f>E38+Janvier!$Z$44</f>
        <v>0</v>
      </c>
    </row>
    <row r="41" spans="1:50">
      <c r="A41" s="564" t="s">
        <v>25</v>
      </c>
      <c r="B41" s="564"/>
      <c r="C41" s="48">
        <f>Janvier!C42</f>
        <v>0</v>
      </c>
      <c r="D41" s="49">
        <f>Janvier!D42</f>
        <v>0</v>
      </c>
      <c r="E41" s="49">
        <f>Janvier!E42</f>
        <v>0</v>
      </c>
      <c r="F41" s="148"/>
      <c r="G41" s="50">
        <f>IF((D41*60+E41)=0,0,ROUND((C41*60)/(D41*60+E41),1))</f>
        <v>0</v>
      </c>
      <c r="H41" s="382">
        <f>Janvier!H42</f>
        <v>0</v>
      </c>
      <c r="I41" s="382">
        <f>Janvier!I42</f>
        <v>0</v>
      </c>
      <c r="J41" s="50"/>
      <c r="K41" s="51">
        <f>Janvier!K42</f>
        <v>0</v>
      </c>
      <c r="V41" s="64"/>
      <c r="W41" s="64"/>
      <c r="AA41" s="214"/>
      <c r="AB41" s="210"/>
    </row>
    <row r="42" spans="1:50">
      <c r="A42" s="96"/>
      <c r="B42" s="96"/>
      <c r="C42" s="69"/>
      <c r="D42" s="69"/>
      <c r="E42" s="69"/>
      <c r="F42" s="147"/>
      <c r="G42" s="70"/>
      <c r="H42" s="70"/>
      <c r="I42" s="70"/>
      <c r="J42" s="70"/>
      <c r="K42" s="70"/>
      <c r="V42" s="68"/>
      <c r="W42" s="355" t="s">
        <v>238</v>
      </c>
      <c r="X42" s="379" t="s">
        <v>15</v>
      </c>
      <c r="Y42" s="379" t="s">
        <v>16</v>
      </c>
      <c r="Z42" s="357"/>
      <c r="AA42" s="196"/>
      <c r="AB42" s="68"/>
      <c r="AC42" s="206">
        <f>I38+I40+I41</f>
        <v>0</v>
      </c>
    </row>
    <row r="43" spans="1:50">
      <c r="A43" s="96"/>
      <c r="B43" s="96"/>
      <c r="C43" s="69"/>
      <c r="D43" s="69"/>
      <c r="E43" s="69"/>
      <c r="F43" s="147"/>
      <c r="G43" s="70"/>
      <c r="H43" s="70"/>
      <c r="I43" s="70"/>
      <c r="J43" s="70"/>
      <c r="K43" s="69"/>
      <c r="V43" s="68"/>
      <c r="W43" s="349" t="s">
        <v>140</v>
      </c>
      <c r="X43" s="12">
        <f>H38+H40+H41+ROUNDDOWN(AC42/60,0)</f>
        <v>0</v>
      </c>
      <c r="Y43" s="12">
        <f>AC42-60*ROUNDDOWN(AC42/60,0)</f>
        <v>0</v>
      </c>
      <c r="Z43" s="357"/>
      <c r="AA43" s="196"/>
      <c r="AB43" s="64"/>
      <c r="AC43" s="206">
        <f>I38+I41</f>
        <v>0</v>
      </c>
    </row>
    <row r="44" spans="1:50">
      <c r="A44" s="96"/>
      <c r="B44" s="96"/>
      <c r="C44" s="69"/>
      <c r="D44" s="69"/>
      <c r="E44" s="69"/>
      <c r="F44" s="147"/>
      <c r="G44" s="70"/>
      <c r="H44" s="70"/>
      <c r="I44" s="70"/>
      <c r="J44" s="70"/>
      <c r="K44" s="69"/>
      <c r="W44" s="348" t="s">
        <v>206</v>
      </c>
      <c r="X44" s="348">
        <f>H38+H41+ROUNDDOWN(AC43/60,0)</f>
        <v>0</v>
      </c>
      <c r="Y44" s="348">
        <f>AC43-60*ROUNDDOWN(AC43/60,0)</f>
        <v>0</v>
      </c>
    </row>
  </sheetData>
  <sheetProtection sheet="1" objects="1" scenarios="1" selectLockedCells="1"/>
  <mergeCells count="57">
    <mergeCell ref="W31:AB31"/>
    <mergeCell ref="W32:AB32"/>
    <mergeCell ref="W33:AB33"/>
    <mergeCell ref="N2:N3"/>
    <mergeCell ref="W2:AB3"/>
    <mergeCell ref="V2:V3"/>
    <mergeCell ref="P2:P3"/>
    <mergeCell ref="W29:AB29"/>
    <mergeCell ref="W30:AB30"/>
    <mergeCell ref="W24:AB24"/>
    <mergeCell ref="W25:AB25"/>
    <mergeCell ref="W13:AB13"/>
    <mergeCell ref="W16:AB16"/>
    <mergeCell ref="W8:AB8"/>
    <mergeCell ref="W17:AB17"/>
    <mergeCell ref="W4:AB4"/>
    <mergeCell ref="A1:AA1"/>
    <mergeCell ref="A2:A3"/>
    <mergeCell ref="B2:B3"/>
    <mergeCell ref="C2:C3"/>
    <mergeCell ref="D2:D3"/>
    <mergeCell ref="G2:G3"/>
    <mergeCell ref="L2:L3"/>
    <mergeCell ref="E2:E3"/>
    <mergeCell ref="H2:I2"/>
    <mergeCell ref="A9:B9"/>
    <mergeCell ref="W14:AB14"/>
    <mergeCell ref="W9:AB9"/>
    <mergeCell ref="W10:AB10"/>
    <mergeCell ref="W11:AB11"/>
    <mergeCell ref="A26:B26"/>
    <mergeCell ref="W26:AB26"/>
    <mergeCell ref="W27:AB27"/>
    <mergeCell ref="W28:AB28"/>
    <mergeCell ref="A10:B10"/>
    <mergeCell ref="A18:B18"/>
    <mergeCell ref="W20:AB20"/>
    <mergeCell ref="W21:AB21"/>
    <mergeCell ref="W22:AB22"/>
    <mergeCell ref="W23:AB23"/>
    <mergeCell ref="W18:AB18"/>
    <mergeCell ref="W19:AB19"/>
    <mergeCell ref="A41:B41"/>
    <mergeCell ref="A40:B40"/>
    <mergeCell ref="A34:B34"/>
    <mergeCell ref="A39:B39"/>
    <mergeCell ref="W35:AB35"/>
    <mergeCell ref="W36:AB36"/>
    <mergeCell ref="W34:AB34"/>
    <mergeCell ref="A38:B38"/>
    <mergeCell ref="W37:AB37"/>
    <mergeCell ref="A37:B37"/>
    <mergeCell ref="W5:AB5"/>
    <mergeCell ref="W6:AB6"/>
    <mergeCell ref="W12:AB12"/>
    <mergeCell ref="W7:AB7"/>
    <mergeCell ref="W15:AB15"/>
  </mergeCells>
  <phoneticPr fontId="0" type="noConversion"/>
  <printOptions horizontalCentered="1"/>
  <pageMargins left="0" right="0" top="0.39370078740157483" bottom="0" header="0" footer="0"/>
  <pageSetup paperSize="9" orientation="landscape" r:id="rId1"/>
  <headerFooter alignWithMargins="0"/>
</worksheet>
</file>

<file path=xl/worksheets/sheet7.xml><?xml version="1.0" encoding="utf-8"?>
<worksheet xmlns="http://schemas.openxmlformats.org/spreadsheetml/2006/main" xmlns:r="http://schemas.openxmlformats.org/officeDocument/2006/relationships">
  <dimension ref="A1:IY47"/>
  <sheetViews>
    <sheetView zoomScale="110" zoomScaleNormal="110" workbookViewId="0">
      <pane ySplit="3" topLeftCell="A10" activePane="bottomLeft" state="frozen"/>
      <selection pane="bottomLeft" activeCell="N37" sqref="N37"/>
    </sheetView>
  </sheetViews>
  <sheetFormatPr baseColWidth="10" defaultRowHeight="12.75"/>
  <cols>
    <col min="1" max="1" width="9.7109375" customWidth="1"/>
    <col min="2" max="2" width="4.85546875" customWidth="1"/>
    <col min="3" max="3" width="6" customWidth="1"/>
    <col min="4" max="4" width="4.85546875" customWidth="1"/>
    <col min="5" max="5" width="5.140625" customWidth="1"/>
    <col min="6" max="6" width="7.28515625" style="77" hidden="1" customWidth="1"/>
    <col min="7" max="8" width="5.85546875" customWidth="1"/>
    <col min="9" max="9" width="7.42578125" customWidth="1"/>
    <col min="10" max="10" width="5.85546875" hidden="1" customWidth="1"/>
    <col min="11" max="11" width="6" customWidth="1"/>
    <col min="12" max="12" width="4.28515625" customWidth="1"/>
    <col min="13" max="13" width="5.42578125" style="77" hidden="1" customWidth="1"/>
    <col min="14" max="14" width="3.42578125" customWidth="1"/>
    <col min="15" max="15" width="3.42578125" style="77" hidden="1" customWidth="1"/>
    <col min="16" max="16" width="4.7109375" customWidth="1"/>
    <col min="17" max="17" width="3.42578125" style="77" hidden="1" customWidth="1"/>
    <col min="18" max="18" width="3.85546875" customWidth="1"/>
    <col min="19" max="19" width="3.85546875" style="77" hidden="1" customWidth="1"/>
    <col min="20" max="20" width="3.85546875" customWidth="1"/>
    <col min="21" max="21" width="3.85546875" style="77" hidden="1" customWidth="1"/>
    <col min="23" max="23" width="3" customWidth="1"/>
    <col min="24" max="24" width="14.5703125" customWidth="1"/>
    <col min="25" max="25" width="11.42578125" customWidth="1"/>
    <col min="26" max="26" width="9.42578125" customWidth="1"/>
    <col min="27" max="27" width="8.5703125" customWidth="1"/>
    <col min="28" max="29" width="11" customWidth="1"/>
    <col min="30" max="30" width="11.42578125" hidden="1" customWidth="1"/>
  </cols>
  <sheetData>
    <row r="1" spans="1:29" ht="18">
      <c r="A1" s="581" t="s">
        <v>205</v>
      </c>
      <c r="B1" s="581"/>
      <c r="C1" s="581"/>
      <c r="D1" s="581"/>
      <c r="E1" s="581"/>
      <c r="F1" s="581"/>
      <c r="G1" s="581"/>
      <c r="H1" s="581"/>
      <c r="I1" s="581"/>
      <c r="J1" s="581"/>
      <c r="K1" s="581"/>
      <c r="L1" s="581"/>
      <c r="M1" s="581"/>
      <c r="N1" s="581"/>
      <c r="O1" s="581"/>
      <c r="P1" s="581"/>
      <c r="Q1" s="581"/>
      <c r="R1" s="581"/>
      <c r="S1" s="581"/>
      <c r="T1" s="581"/>
      <c r="U1" s="581"/>
      <c r="V1" s="581"/>
      <c r="W1" s="581"/>
      <c r="X1" s="581"/>
      <c r="Y1" s="581"/>
      <c r="Z1" s="581"/>
      <c r="AA1" s="581"/>
      <c r="AB1" s="581"/>
      <c r="AC1" s="208"/>
    </row>
    <row r="2" spans="1:29" ht="13.5" customHeight="1">
      <c r="A2" s="508" t="s">
        <v>1</v>
      </c>
      <c r="B2" s="508" t="s">
        <v>9</v>
      </c>
      <c r="C2" s="508" t="s">
        <v>0</v>
      </c>
      <c r="D2" s="508" t="s">
        <v>15</v>
      </c>
      <c r="E2" s="508" t="s">
        <v>16</v>
      </c>
      <c r="F2" s="146" t="s">
        <v>16</v>
      </c>
      <c r="G2" s="510" t="s">
        <v>12</v>
      </c>
      <c r="H2" s="522" t="s">
        <v>238</v>
      </c>
      <c r="I2" s="523"/>
      <c r="J2" s="343"/>
      <c r="K2" s="31" t="s">
        <v>17</v>
      </c>
      <c r="L2" s="512" t="s">
        <v>40</v>
      </c>
      <c r="M2" s="154"/>
      <c r="N2" s="512" t="s">
        <v>11</v>
      </c>
      <c r="O2" s="154"/>
      <c r="P2" s="512" t="s">
        <v>22</v>
      </c>
      <c r="Q2" s="154"/>
      <c r="R2" s="31" t="s">
        <v>19</v>
      </c>
      <c r="S2" s="154"/>
      <c r="T2" s="31" t="s">
        <v>19</v>
      </c>
      <c r="U2" s="154"/>
      <c r="V2" s="582" t="s">
        <v>13</v>
      </c>
      <c r="W2" s="516" t="s">
        <v>14</v>
      </c>
      <c r="X2" s="517"/>
      <c r="Y2" s="517"/>
      <c r="Z2" s="517"/>
      <c r="AA2" s="517"/>
      <c r="AB2" s="517"/>
      <c r="AC2" s="518"/>
    </row>
    <row r="3" spans="1:29" ht="15" customHeight="1">
      <c r="A3" s="509"/>
      <c r="B3" s="509"/>
      <c r="C3" s="509"/>
      <c r="D3" s="509"/>
      <c r="E3" s="509"/>
      <c r="F3" s="146"/>
      <c r="G3" s="511"/>
      <c r="H3" s="355" t="s">
        <v>15</v>
      </c>
      <c r="I3" s="355" t="s">
        <v>16</v>
      </c>
      <c r="J3" s="344"/>
      <c r="K3" s="32" t="s">
        <v>18</v>
      </c>
      <c r="L3" s="513"/>
      <c r="M3" s="155"/>
      <c r="N3" s="513"/>
      <c r="O3" s="155"/>
      <c r="P3" s="513"/>
      <c r="Q3" s="155"/>
      <c r="R3" s="32" t="s">
        <v>20</v>
      </c>
      <c r="S3" s="155"/>
      <c r="T3" s="32" t="s">
        <v>21</v>
      </c>
      <c r="U3" s="155"/>
      <c r="V3" s="583"/>
      <c r="W3" s="519"/>
      <c r="X3" s="520"/>
      <c r="Y3" s="520"/>
      <c r="Z3" s="520"/>
      <c r="AA3" s="520"/>
      <c r="AB3" s="520"/>
      <c r="AC3" s="521"/>
    </row>
    <row r="4" spans="1:29">
      <c r="A4" s="19" t="s">
        <v>8</v>
      </c>
      <c r="B4" s="19">
        <v>1</v>
      </c>
      <c r="C4" s="40"/>
      <c r="D4" s="40"/>
      <c r="E4" s="40"/>
      <c r="F4" s="74">
        <f>E4</f>
        <v>0</v>
      </c>
      <c r="G4" s="105" t="str">
        <f>IF((D4*60+E4)=0,"",ROUND((C4*60)/(D4*60+E4),1))</f>
        <v/>
      </c>
      <c r="H4" s="354"/>
      <c r="I4" s="354"/>
      <c r="J4" s="74">
        <f>I4</f>
        <v>0</v>
      </c>
      <c r="K4" s="120"/>
      <c r="L4" s="120"/>
      <c r="M4" s="167">
        <f>IF(L4="",0,1)</f>
        <v>0</v>
      </c>
      <c r="N4" s="120"/>
      <c r="O4" s="167">
        <f>IF(N4="",0,1)</f>
        <v>0</v>
      </c>
      <c r="P4" s="120"/>
      <c r="Q4" s="167">
        <f>IF(P4="",0,1)</f>
        <v>0</v>
      </c>
      <c r="R4" s="120"/>
      <c r="S4" s="167">
        <f>IF(R4="",0,1)</f>
        <v>0</v>
      </c>
      <c r="T4" s="120"/>
      <c r="U4" s="167">
        <f>IF(T4="",0,1)</f>
        <v>0</v>
      </c>
      <c r="V4" s="245"/>
      <c r="W4" s="486"/>
      <c r="X4" s="487"/>
      <c r="Y4" s="487"/>
      <c r="Z4" s="487"/>
      <c r="AA4" s="487"/>
      <c r="AB4" s="487"/>
      <c r="AC4" s="488"/>
    </row>
    <row r="5" spans="1:29">
      <c r="A5" s="19" t="s">
        <v>2</v>
      </c>
      <c r="B5" s="19">
        <f t="shared" ref="B5:B25" si="0">B4+1</f>
        <v>2</v>
      </c>
      <c r="C5" s="40"/>
      <c r="D5" s="40"/>
      <c r="E5" s="40"/>
      <c r="F5" s="74">
        <f>E5</f>
        <v>0</v>
      </c>
      <c r="G5" s="105" t="str">
        <f>IF((D5*60+E5)=0,"",ROUND((C5*60)/(D5*60+E5),1))</f>
        <v/>
      </c>
      <c r="H5" s="354"/>
      <c r="I5" s="354"/>
      <c r="J5" s="74">
        <f>I5</f>
        <v>0</v>
      </c>
      <c r="K5" s="120"/>
      <c r="L5" s="120"/>
      <c r="M5" s="167">
        <f>IF(L5="",M4,M4+1)</f>
        <v>0</v>
      </c>
      <c r="N5" s="120"/>
      <c r="O5" s="167">
        <f>IF(N5="",O4,O4+1)</f>
        <v>0</v>
      </c>
      <c r="P5" s="120"/>
      <c r="Q5" s="167">
        <f>IF(P5="",Q4,Q4+1)</f>
        <v>0</v>
      </c>
      <c r="R5" s="120"/>
      <c r="S5" s="167">
        <f>IF(R5="",S4,S4+1)</f>
        <v>0</v>
      </c>
      <c r="T5" s="120"/>
      <c r="U5" s="167">
        <f>IF(T5="",U4,U4+1)</f>
        <v>0</v>
      </c>
      <c r="V5" s="245"/>
      <c r="W5" s="486"/>
      <c r="X5" s="487"/>
      <c r="Y5" s="487"/>
      <c r="Z5" s="487"/>
      <c r="AA5" s="487"/>
      <c r="AB5" s="487"/>
      <c r="AC5" s="488"/>
    </row>
    <row r="6" spans="1:29">
      <c r="A6" s="19" t="s">
        <v>3</v>
      </c>
      <c r="B6" s="19">
        <f t="shared" si="0"/>
        <v>3</v>
      </c>
      <c r="C6" s="40"/>
      <c r="D6" s="40"/>
      <c r="E6" s="40"/>
      <c r="F6" s="74">
        <f>E6</f>
        <v>0</v>
      </c>
      <c r="G6" s="105" t="str">
        <f>IF((D6*60+E6)=0,"",ROUND((C6*60)/(D6*60+E6),1))</f>
        <v/>
      </c>
      <c r="H6" s="354"/>
      <c r="I6" s="354"/>
      <c r="J6" s="74">
        <f>I6</f>
        <v>0</v>
      </c>
      <c r="K6" s="120"/>
      <c r="L6" s="120"/>
      <c r="M6" s="167">
        <f>IF(L6="",M5,M5+1)</f>
        <v>0</v>
      </c>
      <c r="N6" s="120"/>
      <c r="O6" s="167">
        <f>IF(N6="",O5,O5+1)</f>
        <v>0</v>
      </c>
      <c r="P6" s="120"/>
      <c r="Q6" s="167">
        <f>IF(P6="",Q5,Q5+1)</f>
        <v>0</v>
      </c>
      <c r="R6" s="120"/>
      <c r="S6" s="167">
        <f>IF(R6="",S5,S5+1)</f>
        <v>0</v>
      </c>
      <c r="T6" s="120"/>
      <c r="U6" s="167">
        <f>IF(T6="",U5,U5+1)</f>
        <v>0</v>
      </c>
      <c r="V6" s="245"/>
      <c r="W6" s="486"/>
      <c r="X6" s="487"/>
      <c r="Y6" s="487"/>
      <c r="Z6" s="487"/>
      <c r="AA6" s="487"/>
      <c r="AB6" s="487"/>
      <c r="AC6" s="488"/>
    </row>
    <row r="7" spans="1:29">
      <c r="A7" s="19" t="s">
        <v>4</v>
      </c>
      <c r="B7" s="19">
        <f t="shared" si="0"/>
        <v>4</v>
      </c>
      <c r="C7" s="40"/>
      <c r="D7" s="40"/>
      <c r="E7" s="40"/>
      <c r="F7" s="74">
        <f>E7</f>
        <v>0</v>
      </c>
      <c r="G7" s="105" t="str">
        <f>IF((D7*60+E7)=0,"",ROUND((C7*60)/(D7*60+E7),1))</f>
        <v/>
      </c>
      <c r="H7" s="354"/>
      <c r="I7" s="354"/>
      <c r="J7" s="74">
        <f>I7</f>
        <v>0</v>
      </c>
      <c r="K7" s="120"/>
      <c r="L7" s="120"/>
      <c r="M7" s="167">
        <f>IF(L7="",M6,M6+1)</f>
        <v>0</v>
      </c>
      <c r="N7" s="120"/>
      <c r="O7" s="167">
        <f>IF(N7="",O6,O6+1)</f>
        <v>0</v>
      </c>
      <c r="P7" s="120"/>
      <c r="Q7" s="167">
        <f>IF(P7="",Q6,Q6+1)</f>
        <v>0</v>
      </c>
      <c r="R7" s="120"/>
      <c r="S7" s="167">
        <f>IF(R7="",S6,S6+1)</f>
        <v>0</v>
      </c>
      <c r="T7" s="120"/>
      <c r="U7" s="167">
        <f>IF(T7="",U6,U6+1)</f>
        <v>0</v>
      </c>
      <c r="V7" s="245"/>
      <c r="W7" s="486"/>
      <c r="X7" s="487"/>
      <c r="Y7" s="487"/>
      <c r="Z7" s="487"/>
      <c r="AA7" s="487"/>
      <c r="AB7" s="487"/>
      <c r="AC7" s="488"/>
    </row>
    <row r="8" spans="1:29">
      <c r="A8" s="146" t="s">
        <v>5</v>
      </c>
      <c r="B8" s="146">
        <f t="shared" si="0"/>
        <v>5</v>
      </c>
      <c r="C8" s="40"/>
      <c r="D8" s="40"/>
      <c r="E8" s="40"/>
      <c r="F8" s="74">
        <f>E8</f>
        <v>0</v>
      </c>
      <c r="G8" s="105" t="str">
        <f>IF((D8*60+E8)=0,"",ROUND((C8*60)/(D8*60+E8),1))</f>
        <v/>
      </c>
      <c r="H8" s="354"/>
      <c r="I8" s="354"/>
      <c r="J8" s="74">
        <f>I8</f>
        <v>0</v>
      </c>
      <c r="K8" s="120"/>
      <c r="L8" s="120"/>
      <c r="M8" s="167">
        <f>IF(L8="",M7,M7+1)</f>
        <v>0</v>
      </c>
      <c r="N8" s="120"/>
      <c r="O8" s="167">
        <f>IF(N8="",O7,O7+1)</f>
        <v>0</v>
      </c>
      <c r="P8" s="120"/>
      <c r="Q8" s="167">
        <f>IF(P8="",Q7,Q7+1)</f>
        <v>0</v>
      </c>
      <c r="R8" s="120"/>
      <c r="S8" s="167">
        <f>IF(R8="",S7,S7+1)</f>
        <v>0</v>
      </c>
      <c r="T8" s="120"/>
      <c r="U8" s="167">
        <f>IF(T8="",U7,U7+1)</f>
        <v>0</v>
      </c>
      <c r="V8" s="245"/>
      <c r="W8" s="486"/>
      <c r="X8" s="487"/>
      <c r="Y8" s="487"/>
      <c r="Z8" s="487"/>
      <c r="AA8" s="487"/>
      <c r="AB8" s="487"/>
      <c r="AC8" s="488"/>
    </row>
    <row r="9" spans="1:29">
      <c r="A9" s="584" t="s">
        <v>10</v>
      </c>
      <c r="B9" s="585"/>
      <c r="C9" s="15">
        <f>SUM(C4:C8)</f>
        <v>0</v>
      </c>
      <c r="D9" s="15">
        <f>SUM(D4:D8)+ROUNDDOWN(F9/60,0)</f>
        <v>0</v>
      </c>
      <c r="E9" s="15">
        <f>F9-60*ROUNDDOWN(F9/60,0)</f>
        <v>0</v>
      </c>
      <c r="F9" s="151">
        <f>SUM(F4:F8)</f>
        <v>0</v>
      </c>
      <c r="G9" s="62">
        <f>IF((D9*60+E9)=0,0,ROUND((C9*60)/(D9*60+E9),1))</f>
        <v>0</v>
      </c>
      <c r="H9" s="15">
        <f>SUM(H4:H8)+ROUNDDOWN(J9/60,0)</f>
        <v>0</v>
      </c>
      <c r="I9" s="15">
        <f>J9-60*ROUNDDOWN(J9/60,0)</f>
        <v>0</v>
      </c>
      <c r="J9" s="151">
        <f>SUM(J4:J8)</f>
        <v>0</v>
      </c>
      <c r="K9" s="33">
        <f>SUM(K4:K8)</f>
        <v>0</v>
      </c>
      <c r="L9" s="33">
        <f>IF(SUM(L4:L8)=0,0,ROUND(AVERAGE(L4:L8),0))</f>
        <v>0</v>
      </c>
      <c r="M9" s="168">
        <f>IF(M8=0,0,1)</f>
        <v>0</v>
      </c>
      <c r="N9" s="33">
        <f>IF(SUM(N4:N8)=0,0,ROUND(AVERAGE(N4:N8),0))</f>
        <v>0</v>
      </c>
      <c r="O9" s="168">
        <f>IF(O8=0,0,1)</f>
        <v>0</v>
      </c>
      <c r="P9" s="33">
        <f>IF(SUM(P4:P8)=0,0,ROUND(AVERAGE(P4:P8),0))</f>
        <v>0</v>
      </c>
      <c r="Q9" s="168">
        <f>IF(Q8=0,0,1)</f>
        <v>0</v>
      </c>
      <c r="R9" s="33">
        <f>IF(SUM(R4:R8)=0,0,ROUND(AVERAGE(R4:R8),0))</f>
        <v>0</v>
      </c>
      <c r="S9" s="168">
        <f>IF(S8=0,0,1)</f>
        <v>0</v>
      </c>
      <c r="T9" s="33">
        <f>IF(SUM(T4:T8)=0,0,ROUND(AVERAGE(T4:T8),0))</f>
        <v>0</v>
      </c>
      <c r="U9" s="168">
        <f>IF(U8=0,0,1)</f>
        <v>0</v>
      </c>
      <c r="V9" s="246"/>
      <c r="W9" s="489"/>
      <c r="X9" s="490"/>
      <c r="Y9" s="490"/>
      <c r="Z9" s="490"/>
      <c r="AA9" s="490"/>
      <c r="AB9" s="490"/>
      <c r="AC9" s="491"/>
    </row>
    <row r="10" spans="1:29">
      <c r="A10" s="579" t="s">
        <v>61</v>
      </c>
      <c r="B10" s="580"/>
      <c r="C10" s="101">
        <f>C9+Février!C37</f>
        <v>0</v>
      </c>
      <c r="D10" s="101">
        <f>D9+Février!D37+ROUNDDOWN(F10/60,0)</f>
        <v>0</v>
      </c>
      <c r="E10" s="101">
        <f>F10-60*ROUNDDOWN(F10/60,0)</f>
        <v>0</v>
      </c>
      <c r="F10" s="150">
        <f>E9+Février!E37</f>
        <v>0</v>
      </c>
      <c r="G10" s="101">
        <f>IF((D10*60+E10)=0,0,ROUND((C10*60)/(D10*60+E10),1))</f>
        <v>0</v>
      </c>
      <c r="H10" s="101">
        <f>H9+Février!H37+ROUNDDOWN(J10/60,0)</f>
        <v>0</v>
      </c>
      <c r="I10" s="101">
        <f>J10-60*ROUNDDOWN(J10/60,0)</f>
        <v>0</v>
      </c>
      <c r="J10" s="150">
        <f>I9+Février!I37</f>
        <v>0</v>
      </c>
      <c r="K10" s="102">
        <f>K9+Février!K37</f>
        <v>0</v>
      </c>
      <c r="L10" s="102">
        <f>IF(L9=0,Février!L37,IF(L9+Février!L37=0,"",ROUND((SUM(L4:L8)+SUM(Février!L35:L36))/(M8+Février!M36),0)))</f>
        <v>0</v>
      </c>
      <c r="M10" s="185">
        <f>IF(M8=0,0,1)</f>
        <v>0</v>
      </c>
      <c r="N10" s="102">
        <f>IF(N9=0,Février!N37,IF(N9+Février!N37=0,"",ROUND((SUM(N4:N8)+SUM(Février!N35:N36))/(O8+Février!O36),0)))</f>
        <v>0</v>
      </c>
      <c r="O10" s="185">
        <f>IF(O8=0,0,1)</f>
        <v>0</v>
      </c>
      <c r="P10" s="102">
        <f>IF(P9=0,Février!P37,IF(P9+Février!P37=0,"",ROUND((SUM(P4:P8)+SUM(Février!P35:P36))/(Q8+Février!Q36),0)))</f>
        <v>0</v>
      </c>
      <c r="Q10" s="185">
        <f>IF(Q8=0,0,1)</f>
        <v>0</v>
      </c>
      <c r="R10" s="102">
        <f>IF(R9=0,Février!R37,IF(R9+Février!R37=0,"",ROUND((SUM(R4:R8)+SUM(Février!R35:R36))/(S8+Février!S36),0)))</f>
        <v>0</v>
      </c>
      <c r="S10" s="185">
        <f>IF(S8=0,0,1)</f>
        <v>0</v>
      </c>
      <c r="T10" s="102">
        <f>IF(T9=0,Février!T37,IF(T9+Février!T37=0,"",ROUND((SUM(T4:T8)+SUM(Février!T35:T36))/(U8+Février!U36),0)))</f>
        <v>0</v>
      </c>
      <c r="U10" s="185">
        <f>IF(U8=0,0,1)</f>
        <v>0</v>
      </c>
      <c r="V10" s="247"/>
      <c r="W10" s="552"/>
      <c r="X10" s="553"/>
      <c r="Y10" s="553"/>
      <c r="Z10" s="553"/>
      <c r="AA10" s="553"/>
      <c r="AB10" s="553"/>
      <c r="AC10" s="554"/>
    </row>
    <row r="11" spans="1:29">
      <c r="A11" s="19" t="s">
        <v>6</v>
      </c>
      <c r="B11" s="19">
        <f>B8+1</f>
        <v>6</v>
      </c>
      <c r="C11" s="40"/>
      <c r="D11" s="40"/>
      <c r="E11" s="40"/>
      <c r="F11" s="74">
        <f>E11</f>
        <v>0</v>
      </c>
      <c r="G11" s="105" t="str">
        <f t="shared" ref="G11:G39" si="1">IF((D11*60+F11)=0,"",ROUND((C11*60)/(D11*60+F11),1))</f>
        <v/>
      </c>
      <c r="H11" s="354"/>
      <c r="I11" s="354"/>
      <c r="J11" s="74">
        <f>I11</f>
        <v>0</v>
      </c>
      <c r="K11" s="120"/>
      <c r="L11" s="120"/>
      <c r="M11" s="167">
        <f>IF(L11="",0,1)</f>
        <v>0</v>
      </c>
      <c r="N11" s="120"/>
      <c r="O11" s="167">
        <f>IF(N11="",0,1)</f>
        <v>0</v>
      </c>
      <c r="P11" s="120"/>
      <c r="Q11" s="167">
        <f>IF(P11="",0,1)</f>
        <v>0</v>
      </c>
      <c r="R11" s="120"/>
      <c r="S11" s="167">
        <f>IF(R11="",0,1)</f>
        <v>0</v>
      </c>
      <c r="T11" s="120"/>
      <c r="U11" s="167">
        <f>IF(T11="",0,1)</f>
        <v>0</v>
      </c>
      <c r="V11" s="245"/>
      <c r="W11" s="590" t="s">
        <v>226</v>
      </c>
      <c r="X11" s="591"/>
      <c r="Y11" s="591"/>
      <c r="Z11" s="591"/>
      <c r="AA11" s="591"/>
      <c r="AB11" s="591"/>
      <c r="AC11" s="592"/>
    </row>
    <row r="12" spans="1:29">
      <c r="A12" s="19" t="s">
        <v>7</v>
      </c>
      <c r="B12" s="19">
        <f t="shared" si="0"/>
        <v>7</v>
      </c>
      <c r="C12" s="40"/>
      <c r="D12" s="40"/>
      <c r="E12" s="40"/>
      <c r="F12" s="74">
        <f t="shared" ref="F12:F17" si="2">E12</f>
        <v>0</v>
      </c>
      <c r="G12" s="105" t="str">
        <f t="shared" si="1"/>
        <v/>
      </c>
      <c r="H12" s="354"/>
      <c r="I12" s="354"/>
      <c r="J12" s="74">
        <f t="shared" ref="J12:J17" si="3">I12</f>
        <v>0</v>
      </c>
      <c r="K12" s="120"/>
      <c r="L12" s="120"/>
      <c r="M12" s="167">
        <f t="shared" ref="M12:M17" si="4">IF(L12="",M11,M11+1)</f>
        <v>0</v>
      </c>
      <c r="N12" s="120"/>
      <c r="O12" s="167">
        <f t="shared" ref="O12:O17" si="5">IF(N12="",O11,O11+1)</f>
        <v>0</v>
      </c>
      <c r="P12" s="120"/>
      <c r="Q12" s="167">
        <f t="shared" ref="Q12:Q17" si="6">IF(P12="",Q11,Q11+1)</f>
        <v>0</v>
      </c>
      <c r="R12" s="120"/>
      <c r="S12" s="167">
        <f t="shared" ref="S12:S17" si="7">IF(R12="",S11,S11+1)</f>
        <v>0</v>
      </c>
      <c r="T12" s="120"/>
      <c r="U12" s="167">
        <f t="shared" ref="U12:U17" si="8">IF(T12="",U11,U11+1)</f>
        <v>0</v>
      </c>
      <c r="V12" s="245"/>
      <c r="W12" s="531"/>
      <c r="X12" s="532"/>
      <c r="Y12" s="532"/>
      <c r="Z12" s="532"/>
      <c r="AA12" s="532"/>
      <c r="AB12" s="532"/>
      <c r="AC12" s="533"/>
    </row>
    <row r="13" spans="1:29">
      <c r="A13" s="19" t="s">
        <v>8</v>
      </c>
      <c r="B13" s="19">
        <f t="shared" si="0"/>
        <v>8</v>
      </c>
      <c r="C13" s="40"/>
      <c r="D13" s="40"/>
      <c r="E13" s="40"/>
      <c r="F13" s="74">
        <f t="shared" si="2"/>
        <v>0</v>
      </c>
      <c r="G13" s="105" t="str">
        <f t="shared" si="1"/>
        <v/>
      </c>
      <c r="H13" s="354"/>
      <c r="I13" s="354"/>
      <c r="J13" s="74">
        <f t="shared" si="3"/>
        <v>0</v>
      </c>
      <c r="K13" s="120"/>
      <c r="L13" s="120"/>
      <c r="M13" s="167">
        <f t="shared" si="4"/>
        <v>0</v>
      </c>
      <c r="N13" s="120"/>
      <c r="O13" s="167">
        <f t="shared" si="5"/>
        <v>0</v>
      </c>
      <c r="P13" s="120"/>
      <c r="Q13" s="167">
        <f t="shared" si="6"/>
        <v>0</v>
      </c>
      <c r="R13" s="120"/>
      <c r="S13" s="167">
        <f t="shared" si="7"/>
        <v>0</v>
      </c>
      <c r="T13" s="120"/>
      <c r="U13" s="167">
        <f t="shared" si="8"/>
        <v>0</v>
      </c>
      <c r="V13" s="245"/>
      <c r="W13" s="531"/>
      <c r="X13" s="532"/>
      <c r="Y13" s="532"/>
      <c r="Z13" s="532"/>
      <c r="AA13" s="532"/>
      <c r="AB13" s="532"/>
      <c r="AC13" s="533"/>
    </row>
    <row r="14" spans="1:29">
      <c r="A14" s="19" t="s">
        <v>2</v>
      </c>
      <c r="B14" s="19">
        <f t="shared" si="0"/>
        <v>9</v>
      </c>
      <c r="C14" s="40"/>
      <c r="D14" s="40"/>
      <c r="E14" s="40"/>
      <c r="F14" s="74">
        <f t="shared" si="2"/>
        <v>0</v>
      </c>
      <c r="G14" s="105" t="str">
        <f t="shared" si="1"/>
        <v/>
      </c>
      <c r="H14" s="354"/>
      <c r="I14" s="354"/>
      <c r="J14" s="74">
        <f t="shared" si="3"/>
        <v>0</v>
      </c>
      <c r="K14" s="120"/>
      <c r="L14" s="120"/>
      <c r="M14" s="167">
        <f t="shared" si="4"/>
        <v>0</v>
      </c>
      <c r="N14" s="120"/>
      <c r="O14" s="167">
        <f t="shared" si="5"/>
        <v>0</v>
      </c>
      <c r="P14" s="120"/>
      <c r="Q14" s="167">
        <f t="shared" si="6"/>
        <v>0</v>
      </c>
      <c r="R14" s="120"/>
      <c r="S14" s="167">
        <f t="shared" si="7"/>
        <v>0</v>
      </c>
      <c r="T14" s="120"/>
      <c r="U14" s="167">
        <f t="shared" si="8"/>
        <v>0</v>
      </c>
      <c r="V14" s="245"/>
      <c r="W14" s="531"/>
      <c r="X14" s="532"/>
      <c r="Y14" s="532"/>
      <c r="Z14" s="532"/>
      <c r="AA14" s="532"/>
      <c r="AB14" s="532"/>
      <c r="AC14" s="533"/>
    </row>
    <row r="15" spans="1:29">
      <c r="A15" s="19" t="s">
        <v>3</v>
      </c>
      <c r="B15" s="19">
        <f t="shared" si="0"/>
        <v>10</v>
      </c>
      <c r="C15" s="40"/>
      <c r="D15" s="40"/>
      <c r="E15" s="40"/>
      <c r="F15" s="74">
        <f t="shared" si="2"/>
        <v>0</v>
      </c>
      <c r="G15" s="105" t="str">
        <f t="shared" si="1"/>
        <v/>
      </c>
      <c r="H15" s="354"/>
      <c r="I15" s="354"/>
      <c r="J15" s="74">
        <f t="shared" si="3"/>
        <v>0</v>
      </c>
      <c r="K15" s="120"/>
      <c r="L15" s="120"/>
      <c r="M15" s="167">
        <f t="shared" si="4"/>
        <v>0</v>
      </c>
      <c r="N15" s="120"/>
      <c r="O15" s="167">
        <f t="shared" si="5"/>
        <v>0</v>
      </c>
      <c r="P15" s="120"/>
      <c r="Q15" s="167">
        <f t="shared" si="6"/>
        <v>0</v>
      </c>
      <c r="R15" s="120"/>
      <c r="S15" s="167">
        <f t="shared" si="7"/>
        <v>0</v>
      </c>
      <c r="T15" s="120"/>
      <c r="U15" s="167">
        <f t="shared" si="8"/>
        <v>0</v>
      </c>
      <c r="V15" s="245"/>
      <c r="W15" s="531"/>
      <c r="X15" s="532"/>
      <c r="Y15" s="532"/>
      <c r="Z15" s="532"/>
      <c r="AA15" s="532"/>
      <c r="AB15" s="532"/>
      <c r="AC15" s="533"/>
    </row>
    <row r="16" spans="1:29">
      <c r="A16" s="19" t="s">
        <v>4</v>
      </c>
      <c r="B16" s="19">
        <f t="shared" si="0"/>
        <v>11</v>
      </c>
      <c r="C16" s="40"/>
      <c r="D16" s="40"/>
      <c r="E16" s="40"/>
      <c r="F16" s="74">
        <f t="shared" si="2"/>
        <v>0</v>
      </c>
      <c r="G16" s="105" t="str">
        <f t="shared" si="1"/>
        <v/>
      </c>
      <c r="H16" s="354"/>
      <c r="I16" s="354"/>
      <c r="J16" s="74">
        <f t="shared" si="3"/>
        <v>0</v>
      </c>
      <c r="K16" s="120"/>
      <c r="L16" s="120"/>
      <c r="M16" s="167">
        <f t="shared" si="4"/>
        <v>0</v>
      </c>
      <c r="N16" s="120"/>
      <c r="O16" s="167">
        <f t="shared" si="5"/>
        <v>0</v>
      </c>
      <c r="P16" s="120"/>
      <c r="Q16" s="167">
        <f t="shared" si="6"/>
        <v>0</v>
      </c>
      <c r="R16" s="120"/>
      <c r="S16" s="167">
        <f t="shared" si="7"/>
        <v>0</v>
      </c>
      <c r="T16" s="120"/>
      <c r="U16" s="167">
        <f t="shared" si="8"/>
        <v>0</v>
      </c>
      <c r="V16" s="245"/>
      <c r="W16" s="531"/>
      <c r="X16" s="532"/>
      <c r="Y16" s="532"/>
      <c r="Z16" s="532"/>
      <c r="AA16" s="532"/>
      <c r="AB16" s="532"/>
      <c r="AC16" s="533"/>
    </row>
    <row r="17" spans="1:29">
      <c r="A17" s="146" t="s">
        <v>5</v>
      </c>
      <c r="B17" s="146">
        <f t="shared" si="0"/>
        <v>12</v>
      </c>
      <c r="C17" s="40"/>
      <c r="D17" s="40"/>
      <c r="E17" s="40"/>
      <c r="F17" s="74">
        <f t="shared" si="2"/>
        <v>0</v>
      </c>
      <c r="G17" s="105" t="str">
        <f t="shared" si="1"/>
        <v/>
      </c>
      <c r="H17" s="354"/>
      <c r="I17" s="354"/>
      <c r="J17" s="74">
        <f t="shared" si="3"/>
        <v>0</v>
      </c>
      <c r="K17" s="120"/>
      <c r="L17" s="120"/>
      <c r="M17" s="167">
        <f t="shared" si="4"/>
        <v>0</v>
      </c>
      <c r="N17" s="120"/>
      <c r="O17" s="167">
        <f t="shared" si="5"/>
        <v>0</v>
      </c>
      <c r="P17" s="120"/>
      <c r="Q17" s="167">
        <f t="shared" si="6"/>
        <v>0</v>
      </c>
      <c r="R17" s="120"/>
      <c r="S17" s="167">
        <f t="shared" si="7"/>
        <v>0</v>
      </c>
      <c r="T17" s="120"/>
      <c r="U17" s="167">
        <f t="shared" si="8"/>
        <v>0</v>
      </c>
      <c r="V17" s="245"/>
      <c r="W17" s="531"/>
      <c r="X17" s="532"/>
      <c r="Y17" s="532"/>
      <c r="Z17" s="532"/>
      <c r="AA17" s="532"/>
      <c r="AB17" s="532"/>
      <c r="AC17" s="533"/>
    </row>
    <row r="18" spans="1:29">
      <c r="A18" s="584" t="s">
        <v>217</v>
      </c>
      <c r="B18" s="585"/>
      <c r="C18" s="15">
        <f>SUM(C11:C17)</f>
        <v>0</v>
      </c>
      <c r="D18" s="15">
        <f>SUM(D11:D17)+ROUNDDOWN(F18/60,0)</f>
        <v>0</v>
      </c>
      <c r="E18" s="15">
        <f>F18-60*ROUNDDOWN(F18/60,0)</f>
        <v>0</v>
      </c>
      <c r="F18" s="151">
        <f>SUM(F11:F17)</f>
        <v>0</v>
      </c>
      <c r="G18" s="62">
        <f>IF((D18*60+E18)=0,0,ROUND((C18*60)/(D18*60+E18),1))</f>
        <v>0</v>
      </c>
      <c r="H18" s="13">
        <f>SUM(H11:H17)+ROUNDDOWN(J18/60,0)</f>
        <v>0</v>
      </c>
      <c r="I18" s="13">
        <f>J18-60*ROUNDDOWN(J18/60,0)</f>
        <v>0</v>
      </c>
      <c r="J18" s="135">
        <f>SUM(J11:J17)</f>
        <v>0</v>
      </c>
      <c r="K18" s="33">
        <f>SUM(K11:K17)</f>
        <v>0</v>
      </c>
      <c r="L18" s="33">
        <f>IF(SUM(L11:L17)=0,0,ROUND(AVERAGE(L11:L17),0))</f>
        <v>0</v>
      </c>
      <c r="M18" s="168">
        <f>IF(M17=0,0,1)</f>
        <v>0</v>
      </c>
      <c r="N18" s="33">
        <f>IF(SUM(N11:N17)=0,0,ROUND(AVERAGE(N11:N17),0))</f>
        <v>0</v>
      </c>
      <c r="O18" s="168">
        <f>IF(O17=0,0,1)</f>
        <v>0</v>
      </c>
      <c r="P18" s="33">
        <f>IF(SUM(P11:P17)=0,0,ROUND(AVERAGE(P11:P17),0))</f>
        <v>0</v>
      </c>
      <c r="Q18" s="168">
        <f>IF(Q17=0,0,1)</f>
        <v>0</v>
      </c>
      <c r="R18" s="33">
        <f>IF(SUM(R11:R17)=0,0,ROUND(AVERAGE(R11:R17),0))</f>
        <v>0</v>
      </c>
      <c r="S18" s="168">
        <f>IF(S17=0,0,1)</f>
        <v>0</v>
      </c>
      <c r="T18" s="33">
        <f>IF(SUM(T11:T17)=0,0,ROUND(AVERAGE(T11:T17),0))</f>
        <v>0</v>
      </c>
      <c r="U18" s="168">
        <f>IF(U17=0,0,1)</f>
        <v>0</v>
      </c>
      <c r="V18" s="246"/>
      <c r="W18" s="489"/>
      <c r="X18" s="490"/>
      <c r="Y18" s="490"/>
      <c r="Z18" s="490"/>
      <c r="AA18" s="490"/>
      <c r="AB18" s="490"/>
      <c r="AC18" s="491"/>
    </row>
    <row r="19" spans="1:29">
      <c r="A19" s="19" t="s">
        <v>6</v>
      </c>
      <c r="B19" s="19">
        <f>B17+1</f>
        <v>13</v>
      </c>
      <c r="C19" s="40"/>
      <c r="D19" s="40"/>
      <c r="E19" s="40"/>
      <c r="F19" s="74">
        <f t="shared" ref="F19:F25" si="9">E19</f>
        <v>0</v>
      </c>
      <c r="G19" s="105" t="str">
        <f t="shared" si="1"/>
        <v/>
      </c>
      <c r="H19" s="354"/>
      <c r="I19" s="354"/>
      <c r="J19" s="74">
        <f>I19</f>
        <v>0</v>
      </c>
      <c r="K19" s="120"/>
      <c r="L19" s="120"/>
      <c r="M19" s="167">
        <f>IF(L19="",0,1)</f>
        <v>0</v>
      </c>
      <c r="N19" s="120"/>
      <c r="O19" s="167">
        <f>IF(N19="",0,1)</f>
        <v>0</v>
      </c>
      <c r="P19" s="120"/>
      <c r="Q19" s="167">
        <f>IF(P19="",0,1)</f>
        <v>0</v>
      </c>
      <c r="R19" s="120"/>
      <c r="S19" s="167">
        <f>IF(R19="",0,1)</f>
        <v>0</v>
      </c>
      <c r="T19" s="120"/>
      <c r="U19" s="167">
        <f>IF(T19="",0,1)</f>
        <v>0</v>
      </c>
      <c r="V19" s="245"/>
      <c r="W19" s="499"/>
      <c r="X19" s="500"/>
      <c r="Y19" s="500"/>
      <c r="Z19" s="500"/>
      <c r="AA19" s="500"/>
      <c r="AB19" s="500"/>
      <c r="AC19" s="501"/>
    </row>
    <row r="20" spans="1:29">
      <c r="A20" s="19" t="s">
        <v>7</v>
      </c>
      <c r="B20" s="19">
        <f t="shared" si="0"/>
        <v>14</v>
      </c>
      <c r="C20" s="40"/>
      <c r="D20" s="40"/>
      <c r="E20" s="40"/>
      <c r="F20" s="74">
        <f t="shared" si="9"/>
        <v>0</v>
      </c>
      <c r="G20" s="105" t="str">
        <f t="shared" si="1"/>
        <v/>
      </c>
      <c r="H20" s="354"/>
      <c r="I20" s="354"/>
      <c r="J20" s="74">
        <f t="shared" ref="J20:J25" si="10">I20</f>
        <v>0</v>
      </c>
      <c r="K20" s="120"/>
      <c r="L20" s="120"/>
      <c r="M20" s="167">
        <f t="shared" ref="M20:M25" si="11">IF(L20="",M19,M19+1)</f>
        <v>0</v>
      </c>
      <c r="N20" s="120"/>
      <c r="O20" s="167">
        <f t="shared" ref="O20:O25" si="12">IF(N20="",O19,O19+1)</f>
        <v>0</v>
      </c>
      <c r="P20" s="120"/>
      <c r="Q20" s="167">
        <f t="shared" ref="Q20:Q25" si="13">IF(P20="",Q19,Q19+1)</f>
        <v>0</v>
      </c>
      <c r="R20" s="120"/>
      <c r="S20" s="167">
        <f t="shared" ref="S20:S25" si="14">IF(R20="",S19,S19+1)</f>
        <v>0</v>
      </c>
      <c r="T20" s="120"/>
      <c r="U20" s="167">
        <f t="shared" ref="U20:U25" si="15">IF(T20="",U19,U19+1)</f>
        <v>0</v>
      </c>
      <c r="V20" s="245"/>
      <c r="W20" s="499"/>
      <c r="X20" s="500"/>
      <c r="Y20" s="500"/>
      <c r="Z20" s="500"/>
      <c r="AA20" s="500"/>
      <c r="AB20" s="500"/>
      <c r="AC20" s="501"/>
    </row>
    <row r="21" spans="1:29">
      <c r="A21" s="19" t="s">
        <v>8</v>
      </c>
      <c r="B21" s="19">
        <f t="shared" si="0"/>
        <v>15</v>
      </c>
      <c r="C21" s="40"/>
      <c r="D21" s="40"/>
      <c r="E21" s="40"/>
      <c r="F21" s="74">
        <f t="shared" si="9"/>
        <v>0</v>
      </c>
      <c r="G21" s="105" t="str">
        <f t="shared" si="1"/>
        <v/>
      </c>
      <c r="H21" s="354"/>
      <c r="I21" s="354"/>
      <c r="J21" s="74">
        <f t="shared" si="10"/>
        <v>0</v>
      </c>
      <c r="K21" s="120"/>
      <c r="L21" s="120"/>
      <c r="M21" s="167">
        <f t="shared" si="11"/>
        <v>0</v>
      </c>
      <c r="N21" s="120"/>
      <c r="O21" s="167">
        <f t="shared" si="12"/>
        <v>0</v>
      </c>
      <c r="P21" s="120"/>
      <c r="Q21" s="167">
        <f t="shared" si="13"/>
        <v>0</v>
      </c>
      <c r="R21" s="120"/>
      <c r="S21" s="167">
        <f t="shared" si="14"/>
        <v>0</v>
      </c>
      <c r="T21" s="120"/>
      <c r="U21" s="167">
        <f t="shared" si="15"/>
        <v>0</v>
      </c>
      <c r="V21" s="245"/>
      <c r="W21" s="499"/>
      <c r="X21" s="500"/>
      <c r="Y21" s="500"/>
      <c r="Z21" s="500"/>
      <c r="AA21" s="500"/>
      <c r="AB21" s="500"/>
      <c r="AC21" s="501"/>
    </row>
    <row r="22" spans="1:29">
      <c r="A22" s="19" t="s">
        <v>2</v>
      </c>
      <c r="B22" s="19">
        <f t="shared" si="0"/>
        <v>16</v>
      </c>
      <c r="C22" s="40"/>
      <c r="D22" s="40"/>
      <c r="E22" s="40"/>
      <c r="F22" s="74">
        <f t="shared" si="9"/>
        <v>0</v>
      </c>
      <c r="G22" s="105" t="str">
        <f t="shared" si="1"/>
        <v/>
      </c>
      <c r="H22" s="354"/>
      <c r="I22" s="354"/>
      <c r="J22" s="74">
        <f t="shared" si="10"/>
        <v>0</v>
      </c>
      <c r="K22" s="120"/>
      <c r="L22" s="120"/>
      <c r="M22" s="167">
        <f t="shared" si="11"/>
        <v>0</v>
      </c>
      <c r="N22" s="120"/>
      <c r="O22" s="167">
        <f t="shared" si="12"/>
        <v>0</v>
      </c>
      <c r="P22" s="120"/>
      <c r="Q22" s="167">
        <f t="shared" si="13"/>
        <v>0</v>
      </c>
      <c r="R22" s="120"/>
      <c r="S22" s="167">
        <f t="shared" si="14"/>
        <v>0</v>
      </c>
      <c r="T22" s="120"/>
      <c r="U22" s="167">
        <f t="shared" si="15"/>
        <v>0</v>
      </c>
      <c r="V22" s="245"/>
      <c r="W22" s="499"/>
      <c r="X22" s="500"/>
      <c r="Y22" s="500"/>
      <c r="Z22" s="500"/>
      <c r="AA22" s="500"/>
      <c r="AB22" s="500"/>
      <c r="AC22" s="501"/>
    </row>
    <row r="23" spans="1:29">
      <c r="A23" s="19" t="s">
        <v>3</v>
      </c>
      <c r="B23" s="19">
        <f t="shared" si="0"/>
        <v>17</v>
      </c>
      <c r="C23" s="40"/>
      <c r="D23" s="40"/>
      <c r="E23" s="40"/>
      <c r="F23" s="74">
        <f t="shared" si="9"/>
        <v>0</v>
      </c>
      <c r="G23" s="105" t="str">
        <f t="shared" si="1"/>
        <v/>
      </c>
      <c r="H23" s="354"/>
      <c r="I23" s="354"/>
      <c r="J23" s="74">
        <f t="shared" si="10"/>
        <v>0</v>
      </c>
      <c r="K23" s="120"/>
      <c r="L23" s="120"/>
      <c r="M23" s="167">
        <f t="shared" si="11"/>
        <v>0</v>
      </c>
      <c r="N23" s="120"/>
      <c r="O23" s="167">
        <f t="shared" si="12"/>
        <v>0</v>
      </c>
      <c r="P23" s="120"/>
      <c r="Q23" s="167">
        <f t="shared" si="13"/>
        <v>0</v>
      </c>
      <c r="R23" s="120"/>
      <c r="S23" s="167">
        <f t="shared" si="14"/>
        <v>0</v>
      </c>
      <c r="T23" s="120"/>
      <c r="U23" s="167">
        <f t="shared" si="15"/>
        <v>0</v>
      </c>
      <c r="V23" s="245"/>
      <c r="W23" s="499"/>
      <c r="X23" s="500"/>
      <c r="Y23" s="500"/>
      <c r="Z23" s="500"/>
      <c r="AA23" s="500"/>
      <c r="AB23" s="500"/>
      <c r="AC23" s="501"/>
    </row>
    <row r="24" spans="1:29">
      <c r="A24" s="19" t="s">
        <v>4</v>
      </c>
      <c r="B24" s="19">
        <f t="shared" si="0"/>
        <v>18</v>
      </c>
      <c r="C24" s="40"/>
      <c r="D24" s="40"/>
      <c r="E24" s="40"/>
      <c r="F24" s="74">
        <f t="shared" si="9"/>
        <v>0</v>
      </c>
      <c r="G24" s="105" t="str">
        <f t="shared" si="1"/>
        <v/>
      </c>
      <c r="H24" s="354"/>
      <c r="I24" s="354"/>
      <c r="J24" s="74">
        <f t="shared" si="10"/>
        <v>0</v>
      </c>
      <c r="K24" s="120"/>
      <c r="L24" s="120"/>
      <c r="M24" s="167">
        <f t="shared" si="11"/>
        <v>0</v>
      </c>
      <c r="N24" s="120"/>
      <c r="O24" s="167">
        <f t="shared" si="12"/>
        <v>0</v>
      </c>
      <c r="P24" s="120"/>
      <c r="Q24" s="167">
        <f t="shared" si="13"/>
        <v>0</v>
      </c>
      <c r="R24" s="120"/>
      <c r="S24" s="167">
        <f t="shared" si="14"/>
        <v>0</v>
      </c>
      <c r="T24" s="120"/>
      <c r="U24" s="167">
        <f t="shared" si="15"/>
        <v>0</v>
      </c>
      <c r="V24" s="245"/>
      <c r="W24" s="499"/>
      <c r="X24" s="500"/>
      <c r="Y24" s="500"/>
      <c r="Z24" s="500"/>
      <c r="AA24" s="500"/>
      <c r="AB24" s="500"/>
      <c r="AC24" s="501"/>
    </row>
    <row r="25" spans="1:29">
      <c r="A25" s="146" t="s">
        <v>5</v>
      </c>
      <c r="B25" s="146">
        <f t="shared" si="0"/>
        <v>19</v>
      </c>
      <c r="C25" s="40"/>
      <c r="D25" s="40"/>
      <c r="E25" s="40"/>
      <c r="F25" s="74">
        <f t="shared" si="9"/>
        <v>0</v>
      </c>
      <c r="G25" s="105" t="str">
        <f t="shared" si="1"/>
        <v/>
      </c>
      <c r="H25" s="354"/>
      <c r="I25" s="354"/>
      <c r="J25" s="74">
        <f t="shared" si="10"/>
        <v>0</v>
      </c>
      <c r="K25" s="120"/>
      <c r="L25" s="120"/>
      <c r="M25" s="167">
        <f t="shared" si="11"/>
        <v>0</v>
      </c>
      <c r="N25" s="120"/>
      <c r="O25" s="167">
        <f t="shared" si="12"/>
        <v>0</v>
      </c>
      <c r="P25" s="120"/>
      <c r="Q25" s="167">
        <f t="shared" si="13"/>
        <v>0</v>
      </c>
      <c r="R25" s="120"/>
      <c r="S25" s="167">
        <f t="shared" si="14"/>
        <v>0</v>
      </c>
      <c r="T25" s="120"/>
      <c r="U25" s="167">
        <f t="shared" si="15"/>
        <v>0</v>
      </c>
      <c r="V25" s="245"/>
      <c r="W25" s="499"/>
      <c r="X25" s="500"/>
      <c r="Y25" s="500"/>
      <c r="Z25" s="500"/>
      <c r="AA25" s="500"/>
      <c r="AB25" s="500"/>
      <c r="AC25" s="501"/>
    </row>
    <row r="26" spans="1:29">
      <c r="A26" s="584" t="s">
        <v>62</v>
      </c>
      <c r="B26" s="585"/>
      <c r="C26" s="15">
        <f>SUM(C19:C25)</f>
        <v>0</v>
      </c>
      <c r="D26" s="15">
        <f>SUM(D19:D25)+ROUNDDOWN(F26/60,0)</f>
        <v>0</v>
      </c>
      <c r="E26" s="15">
        <f>F26-60*ROUNDDOWN(F26/60,0)</f>
        <v>0</v>
      </c>
      <c r="F26" s="151">
        <f>SUM(F19:F25)</f>
        <v>0</v>
      </c>
      <c r="G26" s="62">
        <f>IF((D26*60+E26)=0,0,ROUND((C26*60)/(D26*60+E26),1))</f>
        <v>0</v>
      </c>
      <c r="H26" s="13">
        <f>SUM(H19:H25)+ROUNDDOWN(J26/60,0)</f>
        <v>0</v>
      </c>
      <c r="I26" s="13">
        <f>J26-60*ROUNDDOWN(J26/60,0)</f>
        <v>0</v>
      </c>
      <c r="J26" s="135">
        <f>SUM(J19:J25)</f>
        <v>0</v>
      </c>
      <c r="K26" s="33">
        <f>SUM(K19:K25)</f>
        <v>0</v>
      </c>
      <c r="L26" s="33">
        <f>IF(SUM(L19:L25)=0,0,ROUND(AVERAGE(L19:L25),0))</f>
        <v>0</v>
      </c>
      <c r="M26" s="168">
        <f>IF(M25=0,0,1)</f>
        <v>0</v>
      </c>
      <c r="N26" s="33">
        <f>IF(SUM(N19:N25)=0,0,ROUND(AVERAGE(N19:N25),0))</f>
        <v>0</v>
      </c>
      <c r="O26" s="168">
        <f>IF(O25=0,0,1)</f>
        <v>0</v>
      </c>
      <c r="P26" s="33">
        <f>IF(SUM(P19:P25)=0,0,ROUND(AVERAGE(P19:P25),0))</f>
        <v>0</v>
      </c>
      <c r="Q26" s="168">
        <f>IF(Q25=0,0,1)</f>
        <v>0</v>
      </c>
      <c r="R26" s="33">
        <f>IF(SUM(R19:R25)=0,0,ROUND(AVERAGE(R19:R25),0))</f>
        <v>0</v>
      </c>
      <c r="S26" s="168">
        <f>IF(S25=0,0,1)</f>
        <v>0</v>
      </c>
      <c r="T26" s="33">
        <f>IF(SUM(T19:T25)=0,0,ROUND(AVERAGE(T19:T25),0))</f>
        <v>0</v>
      </c>
      <c r="U26" s="168">
        <f>IF(U25=0,0,1)</f>
        <v>0</v>
      </c>
      <c r="V26" s="246"/>
      <c r="W26" s="489"/>
      <c r="X26" s="490"/>
      <c r="Y26" s="490"/>
      <c r="Z26" s="490"/>
      <c r="AA26" s="490"/>
      <c r="AB26" s="490"/>
      <c r="AC26" s="491"/>
    </row>
    <row r="27" spans="1:29">
      <c r="A27" s="19" t="s">
        <v>6</v>
      </c>
      <c r="B27" s="19">
        <f>B25+1</f>
        <v>20</v>
      </c>
      <c r="C27" s="40"/>
      <c r="D27" s="40"/>
      <c r="E27" s="40"/>
      <c r="F27" s="74">
        <f t="shared" ref="F27:F39" si="16">E27</f>
        <v>0</v>
      </c>
      <c r="G27" s="105" t="str">
        <f t="shared" si="1"/>
        <v/>
      </c>
      <c r="H27" s="354"/>
      <c r="I27" s="354"/>
      <c r="J27" s="74">
        <f>I27</f>
        <v>0</v>
      </c>
      <c r="K27" s="120"/>
      <c r="L27" s="120"/>
      <c r="M27" s="167">
        <f>IF(L27="",0,1)</f>
        <v>0</v>
      </c>
      <c r="N27" s="120"/>
      <c r="O27" s="167">
        <f>IF(N27="",0,1)</f>
        <v>0</v>
      </c>
      <c r="P27" s="120"/>
      <c r="Q27" s="167">
        <f>IF(P27="",0,1)</f>
        <v>0</v>
      </c>
      <c r="R27" s="120"/>
      <c r="S27" s="167">
        <f>IF(R27="",0,1)</f>
        <v>0</v>
      </c>
      <c r="T27" s="120"/>
      <c r="U27" s="167">
        <f>IF(T27="",0,1)</f>
        <v>0</v>
      </c>
      <c r="V27" s="245"/>
      <c r="W27" s="499"/>
      <c r="X27" s="500"/>
      <c r="Y27" s="500"/>
      <c r="Z27" s="500"/>
      <c r="AA27" s="500"/>
      <c r="AB27" s="500"/>
      <c r="AC27" s="501"/>
    </row>
    <row r="28" spans="1:29">
      <c r="A28" s="19" t="s">
        <v>7</v>
      </c>
      <c r="B28" s="19">
        <f t="shared" ref="B28:B33" si="17">B27+1</f>
        <v>21</v>
      </c>
      <c r="C28" s="40"/>
      <c r="D28" s="40"/>
      <c r="E28" s="40"/>
      <c r="F28" s="74">
        <f t="shared" si="16"/>
        <v>0</v>
      </c>
      <c r="G28" s="105" t="str">
        <f t="shared" si="1"/>
        <v/>
      </c>
      <c r="H28" s="354"/>
      <c r="I28" s="354"/>
      <c r="J28" s="74">
        <f t="shared" ref="J28:J33" si="18">I28</f>
        <v>0</v>
      </c>
      <c r="K28" s="120"/>
      <c r="L28" s="120"/>
      <c r="M28" s="167">
        <f t="shared" ref="M28:M33" si="19">IF(L28="",M27,M27+1)</f>
        <v>0</v>
      </c>
      <c r="N28" s="120"/>
      <c r="O28" s="167">
        <f t="shared" ref="O28:O33" si="20">IF(N28="",O27,O27+1)</f>
        <v>0</v>
      </c>
      <c r="P28" s="120"/>
      <c r="Q28" s="167">
        <f t="shared" ref="Q28:Q33" si="21">IF(P28="",Q27,Q27+1)</f>
        <v>0</v>
      </c>
      <c r="R28" s="120"/>
      <c r="S28" s="167">
        <f t="shared" ref="S28:S33" si="22">IF(R28="",S27,S27+1)</f>
        <v>0</v>
      </c>
      <c r="T28" s="120"/>
      <c r="U28" s="167">
        <f t="shared" ref="U28:U33" si="23">IF(T28="",U27,U27+1)</f>
        <v>0</v>
      </c>
      <c r="V28" s="245"/>
      <c r="W28" s="499"/>
      <c r="X28" s="500"/>
      <c r="Y28" s="500"/>
      <c r="Z28" s="500"/>
      <c r="AA28" s="500"/>
      <c r="AB28" s="500"/>
      <c r="AC28" s="501"/>
    </row>
    <row r="29" spans="1:29">
      <c r="A29" s="19" t="s">
        <v>8</v>
      </c>
      <c r="B29" s="19">
        <f t="shared" si="17"/>
        <v>22</v>
      </c>
      <c r="C29" s="40"/>
      <c r="D29" s="40"/>
      <c r="E29" s="40"/>
      <c r="F29" s="74">
        <f t="shared" si="16"/>
        <v>0</v>
      </c>
      <c r="G29" s="105" t="str">
        <f t="shared" si="1"/>
        <v/>
      </c>
      <c r="H29" s="354"/>
      <c r="I29" s="354"/>
      <c r="J29" s="74">
        <f t="shared" si="18"/>
        <v>0</v>
      </c>
      <c r="K29" s="120"/>
      <c r="L29" s="120"/>
      <c r="M29" s="167">
        <f t="shared" si="19"/>
        <v>0</v>
      </c>
      <c r="N29" s="120"/>
      <c r="O29" s="167">
        <f t="shared" si="20"/>
        <v>0</v>
      </c>
      <c r="P29" s="120"/>
      <c r="Q29" s="167">
        <f t="shared" si="21"/>
        <v>0</v>
      </c>
      <c r="R29" s="120"/>
      <c r="S29" s="167">
        <f t="shared" si="22"/>
        <v>0</v>
      </c>
      <c r="T29" s="120"/>
      <c r="U29" s="167">
        <f t="shared" si="23"/>
        <v>0</v>
      </c>
      <c r="V29" s="245"/>
      <c r="W29" s="499"/>
      <c r="X29" s="500"/>
      <c r="Y29" s="500"/>
      <c r="Z29" s="500"/>
      <c r="AA29" s="500"/>
      <c r="AB29" s="500"/>
      <c r="AC29" s="501"/>
    </row>
    <row r="30" spans="1:29">
      <c r="A30" s="19" t="s">
        <v>2</v>
      </c>
      <c r="B30" s="19">
        <f t="shared" si="17"/>
        <v>23</v>
      </c>
      <c r="C30" s="40"/>
      <c r="D30" s="40"/>
      <c r="E30" s="40"/>
      <c r="F30" s="74">
        <f t="shared" si="16"/>
        <v>0</v>
      </c>
      <c r="G30" s="105" t="str">
        <f t="shared" si="1"/>
        <v/>
      </c>
      <c r="H30" s="354"/>
      <c r="I30" s="354"/>
      <c r="J30" s="74">
        <f t="shared" si="18"/>
        <v>0</v>
      </c>
      <c r="K30" s="120"/>
      <c r="L30" s="120"/>
      <c r="M30" s="167">
        <f t="shared" si="19"/>
        <v>0</v>
      </c>
      <c r="N30" s="120"/>
      <c r="O30" s="167">
        <f t="shared" si="20"/>
        <v>0</v>
      </c>
      <c r="P30" s="120"/>
      <c r="Q30" s="167">
        <f t="shared" si="21"/>
        <v>0</v>
      </c>
      <c r="R30" s="120"/>
      <c r="S30" s="167">
        <f t="shared" si="22"/>
        <v>0</v>
      </c>
      <c r="T30" s="120"/>
      <c r="U30" s="167">
        <f t="shared" si="23"/>
        <v>0</v>
      </c>
      <c r="V30" s="245"/>
      <c r="W30" s="499"/>
      <c r="X30" s="500"/>
      <c r="Y30" s="500"/>
      <c r="Z30" s="500"/>
      <c r="AA30" s="500"/>
      <c r="AB30" s="500"/>
      <c r="AC30" s="501"/>
    </row>
    <row r="31" spans="1:29">
      <c r="A31" s="19" t="s">
        <v>3</v>
      </c>
      <c r="B31" s="19">
        <f t="shared" si="17"/>
        <v>24</v>
      </c>
      <c r="C31" s="40"/>
      <c r="D31" s="40"/>
      <c r="E31" s="40"/>
      <c r="F31" s="74">
        <f t="shared" si="16"/>
        <v>0</v>
      </c>
      <c r="G31" s="105" t="str">
        <f t="shared" si="1"/>
        <v/>
      </c>
      <c r="H31" s="354"/>
      <c r="I31" s="354"/>
      <c r="J31" s="74">
        <f t="shared" si="18"/>
        <v>0</v>
      </c>
      <c r="K31" s="120"/>
      <c r="L31" s="120"/>
      <c r="M31" s="167">
        <f t="shared" si="19"/>
        <v>0</v>
      </c>
      <c r="N31" s="120"/>
      <c r="O31" s="167">
        <f t="shared" si="20"/>
        <v>0</v>
      </c>
      <c r="P31" s="120"/>
      <c r="Q31" s="167">
        <f t="shared" si="21"/>
        <v>0</v>
      </c>
      <c r="R31" s="120"/>
      <c r="S31" s="167">
        <f t="shared" si="22"/>
        <v>0</v>
      </c>
      <c r="T31" s="120"/>
      <c r="U31" s="167">
        <f t="shared" si="23"/>
        <v>0</v>
      </c>
      <c r="V31" s="245"/>
      <c r="W31" s="499"/>
      <c r="X31" s="500"/>
      <c r="Y31" s="500"/>
      <c r="Z31" s="500"/>
      <c r="AA31" s="500"/>
      <c r="AB31" s="500"/>
      <c r="AC31" s="501"/>
    </row>
    <row r="32" spans="1:29">
      <c r="A32" s="19" t="s">
        <v>4</v>
      </c>
      <c r="B32" s="19">
        <f t="shared" si="17"/>
        <v>25</v>
      </c>
      <c r="C32" s="40"/>
      <c r="D32" s="40"/>
      <c r="E32" s="40"/>
      <c r="F32" s="74">
        <f t="shared" si="16"/>
        <v>0</v>
      </c>
      <c r="G32" s="105" t="str">
        <f t="shared" si="1"/>
        <v/>
      </c>
      <c r="H32" s="354"/>
      <c r="I32" s="354"/>
      <c r="J32" s="74">
        <f t="shared" si="18"/>
        <v>0</v>
      </c>
      <c r="K32" s="120"/>
      <c r="L32" s="120"/>
      <c r="M32" s="167">
        <f t="shared" si="19"/>
        <v>0</v>
      </c>
      <c r="N32" s="120"/>
      <c r="O32" s="167">
        <f t="shared" si="20"/>
        <v>0</v>
      </c>
      <c r="P32" s="120"/>
      <c r="Q32" s="167">
        <f t="shared" si="21"/>
        <v>0</v>
      </c>
      <c r="R32" s="120"/>
      <c r="S32" s="167">
        <f t="shared" si="22"/>
        <v>0</v>
      </c>
      <c r="T32" s="120"/>
      <c r="U32" s="167">
        <f t="shared" si="23"/>
        <v>0</v>
      </c>
      <c r="V32" s="245"/>
      <c r="W32" s="499"/>
      <c r="X32" s="500"/>
      <c r="Y32" s="500"/>
      <c r="Z32" s="500"/>
      <c r="AA32" s="500"/>
      <c r="AB32" s="500"/>
      <c r="AC32" s="501"/>
    </row>
    <row r="33" spans="1:259">
      <c r="A33" s="146" t="s">
        <v>5</v>
      </c>
      <c r="B33" s="146">
        <f t="shared" si="17"/>
        <v>26</v>
      </c>
      <c r="C33" s="40"/>
      <c r="D33" s="40"/>
      <c r="E33" s="40"/>
      <c r="F33" s="74">
        <f t="shared" si="16"/>
        <v>0</v>
      </c>
      <c r="G33" s="105" t="str">
        <f t="shared" si="1"/>
        <v/>
      </c>
      <c r="H33" s="354"/>
      <c r="I33" s="354"/>
      <c r="J33" s="74">
        <f t="shared" si="18"/>
        <v>0</v>
      </c>
      <c r="K33" s="120"/>
      <c r="L33" s="120"/>
      <c r="M33" s="167">
        <f t="shared" si="19"/>
        <v>0</v>
      </c>
      <c r="N33" s="120"/>
      <c r="O33" s="167">
        <f t="shared" si="20"/>
        <v>0</v>
      </c>
      <c r="P33" s="120"/>
      <c r="Q33" s="167">
        <f t="shared" si="21"/>
        <v>0</v>
      </c>
      <c r="R33" s="120"/>
      <c r="S33" s="167">
        <f t="shared" si="22"/>
        <v>0</v>
      </c>
      <c r="T33" s="120"/>
      <c r="U33" s="167">
        <f t="shared" si="23"/>
        <v>0</v>
      </c>
      <c r="V33" s="245"/>
      <c r="W33" s="499" t="s">
        <v>227</v>
      </c>
      <c r="X33" s="500"/>
      <c r="Y33" s="500"/>
      <c r="Z33" s="500"/>
      <c r="AA33" s="500"/>
      <c r="AB33" s="500"/>
      <c r="AC33" s="501"/>
    </row>
    <row r="34" spans="1:259">
      <c r="A34" s="584" t="s">
        <v>63</v>
      </c>
      <c r="B34" s="585"/>
      <c r="C34" s="15">
        <f>SUM(C27:C33)</f>
        <v>0</v>
      </c>
      <c r="D34" s="15">
        <f>SUM(D27:D33)+ROUNDDOWN(F34/60,0)</f>
        <v>0</v>
      </c>
      <c r="E34" s="15">
        <f>F34-60*ROUNDDOWN(F34/60,0)</f>
        <v>0</v>
      </c>
      <c r="F34" s="151">
        <f>SUM(F27:F33)</f>
        <v>0</v>
      </c>
      <c r="G34" s="62">
        <f>IF((D34*60+E34)=0,0,ROUND((C34*60)/(D34*60+E34),1))</f>
        <v>0</v>
      </c>
      <c r="H34" s="13">
        <f>SUM(H27:H33)+ROUNDDOWN(J34/60,0)</f>
        <v>0</v>
      </c>
      <c r="I34" s="13">
        <f>J34-60*ROUNDDOWN(J34/60,0)</f>
        <v>0</v>
      </c>
      <c r="J34" s="135">
        <f>SUM(J27:J33)</f>
        <v>0</v>
      </c>
      <c r="K34" s="33">
        <f>SUM(K27:K33)</f>
        <v>0</v>
      </c>
      <c r="L34" s="33">
        <f>IF(SUM(L27:L33)=0,0,ROUND(AVERAGE(L27:L33),0))</f>
        <v>0</v>
      </c>
      <c r="M34" s="168">
        <f>IF(M33=0,0,1)</f>
        <v>0</v>
      </c>
      <c r="N34" s="33">
        <f>IF(SUM(N27:N33)=0,0,ROUND(AVERAGE(N27:N33),0))</f>
        <v>0</v>
      </c>
      <c r="O34" s="168">
        <f>IF(O33=0,0,1)</f>
        <v>0</v>
      </c>
      <c r="P34" s="33">
        <f>IF(SUM(P27:P33)=0,0,ROUND(AVERAGE(P27:P33),0))</f>
        <v>0</v>
      </c>
      <c r="Q34" s="168">
        <f>IF(Q33=0,0,1)</f>
        <v>0</v>
      </c>
      <c r="R34" s="33">
        <f>IF(SUM(R27:R33)=0,0,ROUND(AVERAGE(R27:R33),0))</f>
        <v>0</v>
      </c>
      <c r="S34" s="168">
        <f>IF(S33=0,0,1)</f>
        <v>0</v>
      </c>
      <c r="T34" s="33">
        <f>IF(SUM(T27:T33)=0,0,ROUND(AVERAGE(T27:T33),0))</f>
        <v>0</v>
      </c>
      <c r="U34" s="168">
        <f>IF(U33=0,0,1)</f>
        <v>0</v>
      </c>
      <c r="V34" s="246"/>
      <c r="W34" s="489"/>
      <c r="X34" s="490"/>
      <c r="Y34" s="490"/>
      <c r="Z34" s="490"/>
      <c r="AA34" s="490"/>
      <c r="AB34" s="490"/>
      <c r="AC34" s="491"/>
    </row>
    <row r="35" spans="1:259" s="78" customFormat="1">
      <c r="A35" s="19" t="s">
        <v>6</v>
      </c>
      <c r="B35" s="19">
        <f>B33+1</f>
        <v>27</v>
      </c>
      <c r="C35" s="40"/>
      <c r="D35" s="40"/>
      <c r="E35" s="40"/>
      <c r="F35" s="74">
        <f t="shared" si="16"/>
        <v>0</v>
      </c>
      <c r="G35" s="105" t="str">
        <f t="shared" si="1"/>
        <v/>
      </c>
      <c r="H35" s="354"/>
      <c r="I35" s="354"/>
      <c r="J35" s="74">
        <f>I35</f>
        <v>0</v>
      </c>
      <c r="K35" s="120"/>
      <c r="L35" s="120"/>
      <c r="M35" s="167">
        <f>IF(L35="",0,1)</f>
        <v>0</v>
      </c>
      <c r="N35" s="120"/>
      <c r="O35" s="167">
        <f>IF(N35="",0,1)</f>
        <v>0</v>
      </c>
      <c r="P35" s="120"/>
      <c r="Q35" s="167">
        <f>IF(P35="",0,1)</f>
        <v>0</v>
      </c>
      <c r="R35" s="120"/>
      <c r="S35" s="167">
        <f>IF(R35="",0,1)</f>
        <v>0</v>
      </c>
      <c r="T35" s="120"/>
      <c r="U35" s="167">
        <f>IF(T35="",0,1)</f>
        <v>0</v>
      </c>
      <c r="V35" s="245"/>
      <c r="W35" s="499"/>
      <c r="X35" s="500"/>
      <c r="Y35" s="500"/>
      <c r="Z35" s="500"/>
      <c r="AA35" s="500"/>
      <c r="AB35" s="500"/>
      <c r="AC35" s="501"/>
      <c r="AD35"/>
      <c r="AE35"/>
      <c r="AF35"/>
      <c r="AG35"/>
      <c r="AH35"/>
      <c r="AI35"/>
      <c r="AJ35"/>
      <c r="AK35"/>
      <c r="AL35"/>
      <c r="AM35"/>
      <c r="AN35"/>
      <c r="AO35"/>
      <c r="AP35"/>
      <c r="AQ35"/>
      <c r="AR35"/>
      <c r="AS35"/>
      <c r="AT35"/>
      <c r="AU35"/>
      <c r="AV35"/>
      <c r="AW35"/>
      <c r="AX35"/>
      <c r="AY35"/>
      <c r="AZ35"/>
      <c r="BA35"/>
      <c r="BB35"/>
      <c r="BC35"/>
      <c r="BD35"/>
      <c r="BE35"/>
      <c r="BF35"/>
      <c r="BG35"/>
      <c r="BH35"/>
      <c r="BI35"/>
      <c r="BJ35"/>
      <c r="BK35"/>
      <c r="BL35"/>
      <c r="BM35"/>
      <c r="BN35"/>
      <c r="BO35"/>
      <c r="BP35"/>
      <c r="BQ35"/>
      <c r="BR35"/>
      <c r="BS35"/>
      <c r="BT35"/>
      <c r="BU35"/>
      <c r="BV35"/>
      <c r="BW35"/>
      <c r="BX35"/>
      <c r="BY35"/>
      <c r="BZ35"/>
      <c r="CA35"/>
      <c r="CB35"/>
      <c r="CC35"/>
      <c r="CD35"/>
      <c r="CE35"/>
      <c r="CF35"/>
      <c r="CG35"/>
      <c r="CH35"/>
      <c r="CI35"/>
      <c r="CJ35"/>
      <c r="CK35"/>
      <c r="CL35"/>
      <c r="CM35"/>
      <c r="CN35"/>
      <c r="CO35"/>
      <c r="CP35"/>
      <c r="CQ35"/>
      <c r="CR35"/>
      <c r="CS35"/>
      <c r="CT35"/>
      <c r="CU35"/>
      <c r="CV35"/>
      <c r="CW35"/>
      <c r="CX35"/>
      <c r="CY35"/>
      <c r="CZ35"/>
      <c r="DA35"/>
      <c r="DB35"/>
      <c r="DC35"/>
      <c r="DD35"/>
      <c r="DE35"/>
      <c r="DF35"/>
      <c r="DG35"/>
      <c r="DH35"/>
      <c r="DI35"/>
      <c r="DJ35"/>
      <c r="DK35"/>
      <c r="DL35"/>
      <c r="DM35"/>
      <c r="DN35"/>
      <c r="DO35"/>
      <c r="DP35"/>
      <c r="DQ35"/>
      <c r="DR35"/>
      <c r="DS35"/>
      <c r="DT35"/>
      <c r="DU35"/>
      <c r="DV35"/>
      <c r="DW35"/>
      <c r="DX35"/>
      <c r="DY35"/>
      <c r="DZ35"/>
      <c r="EA35"/>
      <c r="EB35"/>
      <c r="EC35"/>
      <c r="ED35"/>
      <c r="EE35"/>
      <c r="EF35"/>
      <c r="EG35"/>
      <c r="EH35"/>
      <c r="EI35"/>
      <c r="EJ35"/>
      <c r="EK35"/>
      <c r="EL35"/>
      <c r="EM35"/>
      <c r="EN35"/>
      <c r="EO35"/>
      <c r="EP35"/>
      <c r="EQ35"/>
      <c r="ER35"/>
      <c r="ES35"/>
      <c r="ET35"/>
      <c r="EU35"/>
      <c r="EV35"/>
      <c r="EW35"/>
      <c r="EX35"/>
      <c r="EY35"/>
      <c r="EZ35"/>
      <c r="FA35"/>
      <c r="FB35"/>
      <c r="FC35"/>
      <c r="FD35"/>
      <c r="FE35"/>
      <c r="FF35"/>
      <c r="FG35"/>
      <c r="FH35"/>
      <c r="FI35"/>
      <c r="FJ35"/>
      <c r="FK35"/>
      <c r="FL35"/>
      <c r="FM35"/>
      <c r="FN35"/>
      <c r="FO35"/>
      <c r="FP35"/>
      <c r="FQ35"/>
      <c r="FR35"/>
      <c r="FS35"/>
      <c r="FT35"/>
      <c r="FU35"/>
      <c r="FV35"/>
      <c r="FW35"/>
      <c r="FX35"/>
      <c r="FY35"/>
      <c r="FZ35"/>
      <c r="GA35"/>
      <c r="GB35"/>
      <c r="GC35"/>
      <c r="GD35"/>
      <c r="GE35"/>
      <c r="GF35"/>
      <c r="GG35"/>
      <c r="GH35"/>
      <c r="GI35"/>
      <c r="GJ35"/>
      <c r="GK35"/>
      <c r="GL35"/>
      <c r="GM35"/>
      <c r="GN35"/>
      <c r="GO35"/>
      <c r="GP35"/>
      <c r="GQ35"/>
      <c r="GR35"/>
      <c r="GS35"/>
      <c r="GT35"/>
      <c r="GU35"/>
      <c r="GV35"/>
      <c r="GW35"/>
      <c r="GX35"/>
      <c r="GY35"/>
      <c r="GZ35"/>
      <c r="HA35"/>
      <c r="HB35"/>
      <c r="HC35"/>
      <c r="HD35"/>
      <c r="HE35"/>
      <c r="HF35"/>
      <c r="HG35"/>
      <c r="HH35"/>
      <c r="HI35"/>
      <c r="HJ35"/>
      <c r="HK35"/>
      <c r="HL35"/>
      <c r="HM35"/>
      <c r="HN35"/>
      <c r="HO35"/>
      <c r="HP35"/>
      <c r="HQ35"/>
      <c r="HR35"/>
      <c r="HS35"/>
      <c r="HT35"/>
      <c r="HU35"/>
      <c r="HV35"/>
      <c r="HW35"/>
      <c r="HX35"/>
      <c r="HY35"/>
      <c r="HZ35"/>
      <c r="IA35"/>
      <c r="IB35"/>
      <c r="IC35"/>
      <c r="ID35"/>
      <c r="IE35"/>
      <c r="IF35"/>
      <c r="IG35"/>
      <c r="IH35"/>
      <c r="II35"/>
      <c r="IJ35"/>
      <c r="IK35"/>
      <c r="IL35"/>
      <c r="IM35"/>
      <c r="IN35"/>
      <c r="IO35"/>
      <c r="IP35"/>
      <c r="IQ35"/>
      <c r="IR35"/>
      <c r="IS35"/>
      <c r="IT35"/>
      <c r="IU35"/>
      <c r="IV35"/>
      <c r="IW35"/>
      <c r="IX35"/>
      <c r="IY35"/>
    </row>
    <row r="36" spans="1:259" s="78" customFormat="1">
      <c r="A36" s="19" t="s">
        <v>7</v>
      </c>
      <c r="B36" s="19">
        <f>B35+1</f>
        <v>28</v>
      </c>
      <c r="C36" s="40"/>
      <c r="D36" s="40"/>
      <c r="E36" s="40"/>
      <c r="F36" s="74">
        <f t="shared" si="16"/>
        <v>0</v>
      </c>
      <c r="G36" s="105" t="str">
        <f t="shared" si="1"/>
        <v/>
      </c>
      <c r="H36" s="354"/>
      <c r="I36" s="354"/>
      <c r="J36" s="74">
        <f t="shared" ref="J36:J39" si="24">I36</f>
        <v>0</v>
      </c>
      <c r="K36" s="120"/>
      <c r="L36" s="120"/>
      <c r="M36" s="167">
        <f t="shared" ref="M36:U39" si="25">IF(L36="",M35,M35+1)</f>
        <v>0</v>
      </c>
      <c r="N36" s="120"/>
      <c r="O36" s="167">
        <f t="shared" si="25"/>
        <v>0</v>
      </c>
      <c r="P36" s="120"/>
      <c r="Q36" s="167">
        <f t="shared" si="25"/>
        <v>0</v>
      </c>
      <c r="R36" s="120"/>
      <c r="S36" s="167">
        <f t="shared" si="25"/>
        <v>0</v>
      </c>
      <c r="T36" s="120"/>
      <c r="U36" s="167">
        <f t="shared" si="25"/>
        <v>0</v>
      </c>
      <c r="V36" s="245"/>
      <c r="W36" s="499"/>
      <c r="X36" s="500"/>
      <c r="Y36" s="500"/>
      <c r="Z36" s="500"/>
      <c r="AA36" s="500"/>
      <c r="AB36" s="500"/>
      <c r="AC36" s="501"/>
      <c r="AD36"/>
      <c r="AE36"/>
      <c r="AF36"/>
      <c r="AG36"/>
      <c r="AH36"/>
      <c r="AI36"/>
      <c r="AJ36"/>
      <c r="AK36"/>
      <c r="AL36"/>
      <c r="AM36"/>
      <c r="AN36"/>
      <c r="AO36"/>
      <c r="AP36"/>
      <c r="AQ36"/>
      <c r="AR36"/>
      <c r="AS36"/>
      <c r="AT36"/>
      <c r="AU36"/>
      <c r="AV36"/>
      <c r="AW36"/>
      <c r="AX36"/>
      <c r="AY36"/>
      <c r="AZ36"/>
      <c r="BA36"/>
      <c r="BB36"/>
      <c r="BC36"/>
      <c r="BD36"/>
      <c r="BE36"/>
      <c r="BF36"/>
      <c r="BG36"/>
      <c r="BH36"/>
      <c r="BI36"/>
      <c r="BJ36"/>
      <c r="BK36"/>
      <c r="BL36"/>
      <c r="BM36"/>
      <c r="BN36"/>
      <c r="BO36"/>
      <c r="BP36"/>
      <c r="BQ36"/>
      <c r="BR36"/>
      <c r="BS36"/>
      <c r="BT36"/>
      <c r="BU36"/>
      <c r="BV36"/>
      <c r="BW36"/>
      <c r="BX36"/>
      <c r="BY36"/>
      <c r="BZ36"/>
      <c r="CA36"/>
      <c r="CB36"/>
      <c r="CC36"/>
      <c r="CD36"/>
      <c r="CE36"/>
      <c r="CF36"/>
      <c r="CG36"/>
      <c r="CH36"/>
      <c r="CI36"/>
      <c r="CJ36"/>
      <c r="CK36"/>
      <c r="CL36"/>
      <c r="CM36"/>
      <c r="CN36"/>
      <c r="CO36"/>
      <c r="CP36"/>
      <c r="CQ36"/>
      <c r="CR36"/>
      <c r="CS36"/>
      <c r="CT36"/>
      <c r="CU36"/>
      <c r="CV36"/>
      <c r="CW36"/>
      <c r="CX36"/>
      <c r="CY36"/>
      <c r="CZ36"/>
      <c r="DA36"/>
      <c r="DB36"/>
      <c r="DC36"/>
      <c r="DD36"/>
      <c r="DE36"/>
      <c r="DF36"/>
      <c r="DG36"/>
      <c r="DH36"/>
      <c r="DI36"/>
      <c r="DJ36"/>
      <c r="DK36"/>
      <c r="DL36"/>
      <c r="DM36"/>
      <c r="DN36"/>
      <c r="DO36"/>
      <c r="DP36"/>
      <c r="DQ36"/>
      <c r="DR36"/>
      <c r="DS36"/>
      <c r="DT36"/>
      <c r="DU36"/>
      <c r="DV36"/>
      <c r="DW36"/>
      <c r="DX36"/>
      <c r="DY36"/>
      <c r="DZ36"/>
      <c r="EA36"/>
      <c r="EB36"/>
      <c r="EC36"/>
      <c r="ED36"/>
      <c r="EE36"/>
      <c r="EF36"/>
      <c r="EG36"/>
      <c r="EH36"/>
      <c r="EI36"/>
      <c r="EJ36"/>
      <c r="EK36"/>
      <c r="EL36"/>
      <c r="EM36"/>
      <c r="EN36"/>
      <c r="EO36"/>
      <c r="EP36"/>
      <c r="EQ36"/>
      <c r="ER36"/>
      <c r="ES36"/>
      <c r="ET36"/>
      <c r="EU36"/>
      <c r="EV36"/>
      <c r="EW36"/>
      <c r="EX36"/>
      <c r="EY36"/>
      <c r="EZ36"/>
      <c r="FA36"/>
      <c r="FB36"/>
      <c r="FC36"/>
      <c r="FD36"/>
      <c r="FE36"/>
      <c r="FF36"/>
      <c r="FG36"/>
      <c r="FH36"/>
      <c r="FI36"/>
      <c r="FJ36"/>
      <c r="FK36"/>
      <c r="FL36"/>
      <c r="FM36"/>
      <c r="FN36"/>
      <c r="FO36"/>
      <c r="FP36"/>
      <c r="FQ36"/>
      <c r="FR36"/>
      <c r="FS36"/>
      <c r="FT36"/>
      <c r="FU36"/>
      <c r="FV36"/>
      <c r="FW36"/>
      <c r="FX36"/>
      <c r="FY36"/>
      <c r="FZ36"/>
      <c r="GA36"/>
      <c r="GB36"/>
      <c r="GC36"/>
      <c r="GD36"/>
      <c r="GE36"/>
      <c r="GF36"/>
      <c r="GG36"/>
      <c r="GH36"/>
      <c r="GI36"/>
      <c r="GJ36"/>
      <c r="GK36"/>
      <c r="GL36"/>
      <c r="GM36"/>
      <c r="GN36"/>
      <c r="GO36"/>
      <c r="GP36"/>
      <c r="GQ36"/>
      <c r="GR36"/>
      <c r="GS36"/>
      <c r="GT36"/>
      <c r="GU36"/>
      <c r="GV36"/>
      <c r="GW36"/>
      <c r="GX36"/>
      <c r="GY36"/>
      <c r="GZ36"/>
      <c r="HA36"/>
      <c r="HB36"/>
      <c r="HC36"/>
      <c r="HD36"/>
      <c r="HE36"/>
      <c r="HF36"/>
      <c r="HG36"/>
      <c r="HH36"/>
      <c r="HI36"/>
      <c r="HJ36"/>
      <c r="HK36"/>
      <c r="HL36"/>
      <c r="HM36"/>
      <c r="HN36"/>
      <c r="HO36"/>
      <c r="HP36"/>
      <c r="HQ36"/>
      <c r="HR36"/>
      <c r="HS36"/>
      <c r="HT36"/>
      <c r="HU36"/>
      <c r="HV36"/>
      <c r="HW36"/>
      <c r="HX36"/>
      <c r="HY36"/>
      <c r="HZ36"/>
      <c r="IA36"/>
      <c r="IB36"/>
      <c r="IC36"/>
      <c r="ID36"/>
      <c r="IE36"/>
      <c r="IF36"/>
      <c r="IG36"/>
      <c r="IH36"/>
      <c r="II36"/>
      <c r="IJ36"/>
      <c r="IK36"/>
      <c r="IL36"/>
      <c r="IM36"/>
      <c r="IN36"/>
      <c r="IO36"/>
      <c r="IP36"/>
      <c r="IQ36"/>
      <c r="IR36"/>
      <c r="IS36"/>
      <c r="IT36"/>
      <c r="IU36"/>
      <c r="IV36"/>
      <c r="IW36"/>
      <c r="IX36"/>
      <c r="IY36"/>
    </row>
    <row r="37" spans="1:259" s="78" customFormat="1">
      <c r="A37" s="19" t="s">
        <v>8</v>
      </c>
      <c r="B37" s="19">
        <f>B36+1</f>
        <v>29</v>
      </c>
      <c r="C37" s="40"/>
      <c r="D37" s="40"/>
      <c r="E37" s="40"/>
      <c r="F37" s="74">
        <f t="shared" si="16"/>
        <v>0</v>
      </c>
      <c r="G37" s="105" t="str">
        <f t="shared" si="1"/>
        <v/>
      </c>
      <c r="H37" s="354"/>
      <c r="I37" s="354"/>
      <c r="J37" s="74">
        <f t="shared" si="24"/>
        <v>0</v>
      </c>
      <c r="K37" s="120"/>
      <c r="L37" s="120"/>
      <c r="M37" s="167">
        <f t="shared" si="25"/>
        <v>0</v>
      </c>
      <c r="N37" s="120"/>
      <c r="O37" s="167">
        <f t="shared" si="25"/>
        <v>0</v>
      </c>
      <c r="P37" s="120"/>
      <c r="Q37" s="167">
        <f t="shared" si="25"/>
        <v>0</v>
      </c>
      <c r="R37" s="120"/>
      <c r="S37" s="167">
        <f t="shared" si="25"/>
        <v>0</v>
      </c>
      <c r="T37" s="120"/>
      <c r="U37" s="167">
        <f t="shared" si="25"/>
        <v>0</v>
      </c>
      <c r="V37" s="245"/>
      <c r="W37" s="499"/>
      <c r="X37" s="500"/>
      <c r="Y37" s="500"/>
      <c r="Z37" s="500"/>
      <c r="AA37" s="500"/>
      <c r="AB37" s="500"/>
      <c r="AC37" s="501"/>
      <c r="AD37"/>
      <c r="AE37"/>
      <c r="AF37"/>
      <c r="AG37"/>
      <c r="AH37"/>
      <c r="AI37"/>
      <c r="AJ37"/>
      <c r="AK37"/>
      <c r="AL37"/>
      <c r="AM37"/>
      <c r="AN37"/>
      <c r="AO37"/>
      <c r="AP37"/>
      <c r="AQ37"/>
      <c r="AR37"/>
      <c r="AS37"/>
      <c r="AT37"/>
      <c r="AU37"/>
      <c r="AV37"/>
      <c r="AW37"/>
      <c r="AX37"/>
      <c r="AY37"/>
      <c r="AZ37"/>
      <c r="BA37"/>
      <c r="BB37"/>
      <c r="BC37"/>
      <c r="BD37"/>
      <c r="BE37"/>
      <c r="BF37"/>
      <c r="BG37"/>
      <c r="BH37"/>
      <c r="BI37"/>
      <c r="BJ37"/>
      <c r="BK37"/>
      <c r="BL37"/>
      <c r="BM37"/>
      <c r="BN37"/>
      <c r="BO37"/>
      <c r="BP37"/>
      <c r="BQ37"/>
      <c r="BR37"/>
      <c r="BS37"/>
      <c r="BT37"/>
      <c r="BU37"/>
      <c r="BV37"/>
      <c r="BW37"/>
      <c r="BX37"/>
      <c r="BY37"/>
      <c r="BZ37"/>
      <c r="CA37"/>
      <c r="CB37"/>
      <c r="CC37"/>
      <c r="CD37"/>
      <c r="CE37"/>
      <c r="CF37"/>
      <c r="CG37"/>
      <c r="CH37"/>
      <c r="CI37"/>
      <c r="CJ37"/>
      <c r="CK37"/>
      <c r="CL37"/>
      <c r="CM37"/>
      <c r="CN37"/>
      <c r="CO37"/>
      <c r="CP37"/>
      <c r="CQ37"/>
      <c r="CR37"/>
      <c r="CS37"/>
      <c r="CT37"/>
      <c r="CU37"/>
      <c r="CV37"/>
      <c r="CW37"/>
      <c r="CX37"/>
      <c r="CY37"/>
      <c r="CZ37"/>
      <c r="DA37"/>
      <c r="DB37"/>
      <c r="DC37"/>
      <c r="DD37"/>
      <c r="DE37"/>
      <c r="DF37"/>
      <c r="DG37"/>
      <c r="DH37"/>
      <c r="DI37"/>
      <c r="DJ37"/>
      <c r="DK37"/>
      <c r="DL37"/>
      <c r="DM37"/>
      <c r="DN37"/>
      <c r="DO37"/>
      <c r="DP37"/>
      <c r="DQ37"/>
      <c r="DR37"/>
      <c r="DS37"/>
      <c r="DT37"/>
      <c r="DU37"/>
      <c r="DV37"/>
      <c r="DW37"/>
      <c r="DX37"/>
      <c r="DY37"/>
      <c r="DZ37"/>
      <c r="EA37"/>
      <c r="EB37"/>
      <c r="EC37"/>
      <c r="ED37"/>
      <c r="EE37"/>
      <c r="EF37"/>
      <c r="EG37"/>
      <c r="EH37"/>
      <c r="EI37"/>
      <c r="EJ37"/>
      <c r="EK37"/>
      <c r="EL37"/>
      <c r="EM37"/>
      <c r="EN37"/>
      <c r="EO37"/>
      <c r="EP37"/>
      <c r="EQ37"/>
      <c r="ER37"/>
      <c r="ES37"/>
      <c r="ET37"/>
      <c r="EU37"/>
      <c r="EV37"/>
      <c r="EW37"/>
      <c r="EX37"/>
      <c r="EY37"/>
      <c r="EZ37"/>
      <c r="FA37"/>
      <c r="FB37"/>
      <c r="FC37"/>
      <c r="FD37"/>
      <c r="FE37"/>
      <c r="FF37"/>
      <c r="FG37"/>
      <c r="FH37"/>
      <c r="FI37"/>
      <c r="FJ37"/>
      <c r="FK37"/>
      <c r="FL37"/>
      <c r="FM37"/>
      <c r="FN37"/>
      <c r="FO37"/>
      <c r="FP37"/>
      <c r="FQ37"/>
      <c r="FR37"/>
      <c r="FS37"/>
      <c r="FT37"/>
      <c r="FU37"/>
      <c r="FV37"/>
      <c r="FW37"/>
      <c r="FX37"/>
      <c r="FY37"/>
      <c r="FZ37"/>
      <c r="GA37"/>
      <c r="GB37"/>
      <c r="GC37"/>
      <c r="GD37"/>
      <c r="GE37"/>
      <c r="GF37"/>
      <c r="GG37"/>
      <c r="GH37"/>
      <c r="GI37"/>
      <c r="GJ37"/>
      <c r="GK37"/>
      <c r="GL37"/>
      <c r="GM37"/>
      <c r="GN37"/>
      <c r="GO37"/>
      <c r="GP37"/>
      <c r="GQ37"/>
      <c r="GR37"/>
      <c r="GS37"/>
      <c r="GT37"/>
      <c r="GU37"/>
      <c r="GV37"/>
      <c r="GW37"/>
      <c r="GX37"/>
      <c r="GY37"/>
      <c r="GZ37"/>
      <c r="HA37"/>
      <c r="HB37"/>
      <c r="HC37"/>
      <c r="HD37"/>
      <c r="HE37"/>
      <c r="HF37"/>
      <c r="HG37"/>
      <c r="HH37"/>
      <c r="HI37"/>
      <c r="HJ37"/>
      <c r="HK37"/>
      <c r="HL37"/>
      <c r="HM37"/>
      <c r="HN37"/>
      <c r="HO37"/>
      <c r="HP37"/>
      <c r="HQ37"/>
      <c r="HR37"/>
      <c r="HS37"/>
      <c r="HT37"/>
      <c r="HU37"/>
      <c r="HV37"/>
      <c r="HW37"/>
      <c r="HX37"/>
      <c r="HY37"/>
      <c r="HZ37"/>
      <c r="IA37"/>
      <c r="IB37"/>
      <c r="IC37"/>
      <c r="ID37"/>
      <c r="IE37"/>
      <c r="IF37"/>
      <c r="IG37"/>
      <c r="IH37"/>
      <c r="II37"/>
      <c r="IJ37"/>
      <c r="IK37"/>
      <c r="IL37"/>
      <c r="IM37"/>
      <c r="IN37"/>
      <c r="IO37"/>
      <c r="IP37"/>
      <c r="IQ37"/>
      <c r="IR37"/>
      <c r="IS37"/>
      <c r="IT37"/>
      <c r="IU37"/>
      <c r="IV37"/>
      <c r="IW37"/>
      <c r="IX37"/>
      <c r="IY37"/>
    </row>
    <row r="38" spans="1:259" s="78" customFormat="1">
      <c r="A38" s="19" t="s">
        <v>2</v>
      </c>
      <c r="B38" s="19">
        <f>B37+1</f>
        <v>30</v>
      </c>
      <c r="C38" s="40"/>
      <c r="D38" s="40"/>
      <c r="E38" s="40"/>
      <c r="F38" s="74">
        <f t="shared" si="16"/>
        <v>0</v>
      </c>
      <c r="G38" s="105" t="str">
        <f t="shared" si="1"/>
        <v/>
      </c>
      <c r="H38" s="354"/>
      <c r="I38" s="354"/>
      <c r="J38" s="74">
        <f t="shared" si="24"/>
        <v>0</v>
      </c>
      <c r="K38" s="120"/>
      <c r="L38" s="120"/>
      <c r="M38" s="167">
        <f t="shared" si="25"/>
        <v>0</v>
      </c>
      <c r="N38" s="120"/>
      <c r="O38" s="167">
        <f t="shared" si="25"/>
        <v>0</v>
      </c>
      <c r="P38" s="120"/>
      <c r="Q38" s="167">
        <f t="shared" si="25"/>
        <v>0</v>
      </c>
      <c r="R38" s="120"/>
      <c r="S38" s="167">
        <f t="shared" si="25"/>
        <v>0</v>
      </c>
      <c r="T38" s="120"/>
      <c r="U38" s="167">
        <f t="shared" si="25"/>
        <v>0</v>
      </c>
      <c r="V38" s="245"/>
      <c r="W38" s="499"/>
      <c r="X38" s="500"/>
      <c r="Y38" s="500"/>
      <c r="Z38" s="500"/>
      <c r="AA38" s="500"/>
      <c r="AB38" s="500"/>
      <c r="AC38" s="501"/>
      <c r="AD38"/>
      <c r="AE38"/>
      <c r="AF38"/>
      <c r="AG38"/>
      <c r="AH38"/>
      <c r="AI38"/>
      <c r="AJ38"/>
      <c r="AK38"/>
      <c r="AL38"/>
      <c r="AM38"/>
      <c r="AN38"/>
      <c r="AO38"/>
      <c r="AP38"/>
      <c r="AQ38"/>
      <c r="AR38"/>
      <c r="AS38"/>
      <c r="AT38"/>
      <c r="AU38"/>
      <c r="AV38"/>
      <c r="AW38"/>
      <c r="AX38"/>
      <c r="AY38"/>
      <c r="AZ38"/>
      <c r="BA38"/>
      <c r="BB38"/>
      <c r="BC38"/>
      <c r="BD38"/>
      <c r="BE38"/>
      <c r="BF38"/>
      <c r="BG38"/>
      <c r="BH38"/>
      <c r="BI38"/>
      <c r="BJ38"/>
      <c r="BK38"/>
      <c r="BL38"/>
      <c r="BM38"/>
      <c r="BN38"/>
      <c r="BO38"/>
      <c r="BP38"/>
      <c r="BQ38"/>
      <c r="BR38"/>
      <c r="BS38"/>
      <c r="BT38"/>
      <c r="BU38"/>
      <c r="BV38"/>
      <c r="BW38"/>
      <c r="BX38"/>
      <c r="BY38"/>
      <c r="BZ38"/>
      <c r="CA38"/>
      <c r="CB38"/>
      <c r="CC38"/>
      <c r="CD38"/>
      <c r="CE38"/>
      <c r="CF38"/>
      <c r="CG38"/>
      <c r="CH38"/>
      <c r="CI38"/>
      <c r="CJ38"/>
      <c r="CK38"/>
      <c r="CL38"/>
      <c r="CM38"/>
      <c r="CN38"/>
      <c r="CO38"/>
      <c r="CP38"/>
      <c r="CQ38"/>
      <c r="CR38"/>
      <c r="CS38"/>
      <c r="CT38"/>
      <c r="CU38"/>
      <c r="CV38"/>
      <c r="CW38"/>
      <c r="CX38"/>
      <c r="CY38"/>
      <c r="CZ38"/>
      <c r="DA38"/>
      <c r="DB38"/>
      <c r="DC38"/>
      <c r="DD38"/>
      <c r="DE38"/>
      <c r="DF38"/>
      <c r="DG38"/>
      <c r="DH38"/>
      <c r="DI38"/>
      <c r="DJ38"/>
      <c r="DK38"/>
      <c r="DL38"/>
      <c r="DM38"/>
      <c r="DN38"/>
      <c r="DO38"/>
      <c r="DP38"/>
      <c r="DQ38"/>
      <c r="DR38"/>
      <c r="DS38"/>
      <c r="DT38"/>
      <c r="DU38"/>
      <c r="DV38"/>
      <c r="DW38"/>
      <c r="DX38"/>
      <c r="DY38"/>
      <c r="DZ38"/>
      <c r="EA38"/>
      <c r="EB38"/>
      <c r="EC38"/>
      <c r="ED38"/>
      <c r="EE38"/>
      <c r="EF38"/>
      <c r="EG38"/>
      <c r="EH38"/>
      <c r="EI38"/>
      <c r="EJ38"/>
      <c r="EK38"/>
      <c r="EL38"/>
      <c r="EM38"/>
      <c r="EN38"/>
      <c r="EO38"/>
      <c r="EP38"/>
      <c r="EQ38"/>
      <c r="ER38"/>
      <c r="ES38"/>
      <c r="ET38"/>
      <c r="EU38"/>
      <c r="EV38"/>
      <c r="EW38"/>
      <c r="EX38"/>
      <c r="EY38"/>
      <c r="EZ38"/>
      <c r="FA38"/>
      <c r="FB38"/>
      <c r="FC38"/>
      <c r="FD38"/>
      <c r="FE38"/>
      <c r="FF38"/>
      <c r="FG38"/>
      <c r="FH38"/>
      <c r="FI38"/>
      <c r="FJ38"/>
      <c r="FK38"/>
      <c r="FL38"/>
      <c r="FM38"/>
      <c r="FN38"/>
      <c r="FO38"/>
      <c r="FP38"/>
      <c r="FQ38"/>
      <c r="FR38"/>
      <c r="FS38"/>
      <c r="FT38"/>
      <c r="FU38"/>
      <c r="FV38"/>
      <c r="FW38"/>
      <c r="FX38"/>
      <c r="FY38"/>
      <c r="FZ38"/>
      <c r="GA38"/>
      <c r="GB38"/>
      <c r="GC38"/>
      <c r="GD38"/>
      <c r="GE38"/>
      <c r="GF38"/>
      <c r="GG38"/>
      <c r="GH38"/>
      <c r="GI38"/>
      <c r="GJ38"/>
      <c r="GK38"/>
      <c r="GL38"/>
      <c r="GM38"/>
      <c r="GN38"/>
      <c r="GO38"/>
      <c r="GP38"/>
      <c r="GQ38"/>
      <c r="GR38"/>
      <c r="GS38"/>
      <c r="GT38"/>
      <c r="GU38"/>
      <c r="GV38"/>
      <c r="GW38"/>
      <c r="GX38"/>
      <c r="GY38"/>
      <c r="GZ38"/>
      <c r="HA38"/>
      <c r="HB38"/>
      <c r="HC38"/>
      <c r="HD38"/>
      <c r="HE38"/>
      <c r="HF38"/>
      <c r="HG38"/>
      <c r="HH38"/>
      <c r="HI38"/>
      <c r="HJ38"/>
      <c r="HK38"/>
      <c r="HL38"/>
      <c r="HM38"/>
      <c r="HN38"/>
      <c r="HO38"/>
      <c r="HP38"/>
      <c r="HQ38"/>
      <c r="HR38"/>
      <c r="HS38"/>
      <c r="HT38"/>
      <c r="HU38"/>
      <c r="HV38"/>
      <c r="HW38"/>
      <c r="HX38"/>
      <c r="HY38"/>
      <c r="HZ38"/>
      <c r="IA38"/>
      <c r="IB38"/>
      <c r="IC38"/>
      <c r="ID38"/>
      <c r="IE38"/>
      <c r="IF38"/>
      <c r="IG38"/>
      <c r="IH38"/>
      <c r="II38"/>
      <c r="IJ38"/>
      <c r="IK38"/>
      <c r="IL38"/>
      <c r="IM38"/>
      <c r="IN38"/>
      <c r="IO38"/>
      <c r="IP38"/>
      <c r="IQ38"/>
      <c r="IR38"/>
      <c r="IS38"/>
      <c r="IT38"/>
      <c r="IU38"/>
      <c r="IV38"/>
      <c r="IW38"/>
      <c r="IX38"/>
      <c r="IY38"/>
    </row>
    <row r="39" spans="1:259" s="78" customFormat="1">
      <c r="A39" s="19" t="s">
        <v>3</v>
      </c>
      <c r="B39" s="19">
        <f>B38+1</f>
        <v>31</v>
      </c>
      <c r="C39" s="40"/>
      <c r="D39" s="40"/>
      <c r="E39" s="40"/>
      <c r="F39" s="74">
        <f t="shared" si="16"/>
        <v>0</v>
      </c>
      <c r="G39" s="105" t="str">
        <f t="shared" si="1"/>
        <v/>
      </c>
      <c r="H39" s="354"/>
      <c r="I39" s="354"/>
      <c r="J39" s="74">
        <f t="shared" si="24"/>
        <v>0</v>
      </c>
      <c r="K39" s="120"/>
      <c r="L39" s="120"/>
      <c r="M39" s="167">
        <f t="shared" si="25"/>
        <v>0</v>
      </c>
      <c r="N39" s="120"/>
      <c r="O39" s="167">
        <f t="shared" si="25"/>
        <v>0</v>
      </c>
      <c r="P39" s="120"/>
      <c r="Q39" s="167">
        <f t="shared" si="25"/>
        <v>0</v>
      </c>
      <c r="R39" s="120"/>
      <c r="S39" s="167">
        <f t="shared" si="25"/>
        <v>0</v>
      </c>
      <c r="T39" s="120"/>
      <c r="U39" s="167">
        <f t="shared" si="25"/>
        <v>0</v>
      </c>
      <c r="V39" s="245"/>
      <c r="W39" s="499"/>
      <c r="X39" s="500"/>
      <c r="Y39" s="500"/>
      <c r="Z39" s="500"/>
      <c r="AA39" s="500"/>
      <c r="AB39" s="500"/>
      <c r="AC39" s="501"/>
      <c r="AD39"/>
      <c r="AE39"/>
      <c r="AF39"/>
      <c r="AG39"/>
      <c r="AH39"/>
      <c r="AI39"/>
      <c r="AJ39"/>
      <c r="AK39"/>
      <c r="AL39"/>
      <c r="AM39"/>
      <c r="AN39"/>
      <c r="AO39"/>
      <c r="AP39"/>
      <c r="AQ39"/>
      <c r="AR39"/>
      <c r="AS39"/>
      <c r="AT39"/>
      <c r="AU39"/>
      <c r="AV39"/>
      <c r="AW39"/>
      <c r="AX39"/>
      <c r="AY39"/>
      <c r="AZ39"/>
      <c r="BA39"/>
      <c r="BB39"/>
      <c r="BC39"/>
      <c r="BD39"/>
      <c r="BE39"/>
      <c r="BF39"/>
      <c r="BG39"/>
      <c r="BH39"/>
      <c r="BI39"/>
      <c r="BJ39"/>
      <c r="BK39"/>
      <c r="BL39"/>
      <c r="BM39"/>
      <c r="BN39"/>
      <c r="BO39"/>
      <c r="BP39"/>
      <c r="BQ39"/>
      <c r="BR39"/>
      <c r="BS39"/>
      <c r="BT39"/>
      <c r="BU39"/>
      <c r="BV39"/>
      <c r="BW39"/>
      <c r="BX39"/>
      <c r="BY39"/>
      <c r="BZ39"/>
      <c r="CA39"/>
      <c r="CB39"/>
      <c r="CC39"/>
      <c r="CD39"/>
      <c r="CE39"/>
      <c r="CF39"/>
      <c r="CG39"/>
      <c r="CH39"/>
      <c r="CI39"/>
      <c r="CJ39"/>
      <c r="CK39"/>
      <c r="CL39"/>
      <c r="CM39"/>
      <c r="CN39"/>
      <c r="CO39"/>
      <c r="CP39"/>
      <c r="CQ39"/>
      <c r="CR39"/>
      <c r="CS39"/>
      <c r="CT39"/>
      <c r="CU39"/>
      <c r="CV39"/>
      <c r="CW39"/>
      <c r="CX39"/>
      <c r="CY39"/>
      <c r="CZ39"/>
      <c r="DA39"/>
      <c r="DB39"/>
      <c r="DC39"/>
      <c r="DD39"/>
      <c r="DE39"/>
      <c r="DF39"/>
      <c r="DG39"/>
      <c r="DH39"/>
      <c r="DI39"/>
      <c r="DJ39"/>
      <c r="DK39"/>
      <c r="DL39"/>
      <c r="DM39"/>
      <c r="DN39"/>
      <c r="DO39"/>
      <c r="DP39"/>
      <c r="DQ39"/>
      <c r="DR39"/>
      <c r="DS39"/>
      <c r="DT39"/>
      <c r="DU39"/>
      <c r="DV39"/>
      <c r="DW39"/>
      <c r="DX39"/>
      <c r="DY39"/>
      <c r="DZ39"/>
      <c r="EA39"/>
      <c r="EB39"/>
      <c r="EC39"/>
      <c r="ED39"/>
      <c r="EE39"/>
      <c r="EF39"/>
      <c r="EG39"/>
      <c r="EH39"/>
      <c r="EI39"/>
      <c r="EJ39"/>
      <c r="EK39"/>
      <c r="EL39"/>
      <c r="EM39"/>
      <c r="EN39"/>
      <c r="EO39"/>
      <c r="EP39"/>
      <c r="EQ39"/>
      <c r="ER39"/>
      <c r="ES39"/>
      <c r="ET39"/>
      <c r="EU39"/>
      <c r="EV39"/>
      <c r="EW39"/>
      <c r="EX39"/>
      <c r="EY39"/>
      <c r="EZ39"/>
      <c r="FA39"/>
      <c r="FB39"/>
      <c r="FC39"/>
      <c r="FD39"/>
      <c r="FE39"/>
      <c r="FF39"/>
      <c r="FG39"/>
      <c r="FH39"/>
      <c r="FI39"/>
      <c r="FJ39"/>
      <c r="FK39"/>
      <c r="FL39"/>
      <c r="FM39"/>
      <c r="FN39"/>
      <c r="FO39"/>
      <c r="FP39"/>
      <c r="FQ39"/>
      <c r="FR39"/>
      <c r="FS39"/>
      <c r="FT39"/>
      <c r="FU39"/>
      <c r="FV39"/>
      <c r="FW39"/>
      <c r="FX39"/>
      <c r="FY39"/>
      <c r="FZ39"/>
      <c r="GA39"/>
      <c r="GB39"/>
      <c r="GC39"/>
      <c r="GD39"/>
      <c r="GE39"/>
      <c r="GF39"/>
      <c r="GG39"/>
      <c r="GH39"/>
      <c r="GI39"/>
      <c r="GJ39"/>
      <c r="GK39"/>
      <c r="GL39"/>
      <c r="GM39"/>
      <c r="GN39"/>
      <c r="GO39"/>
      <c r="GP39"/>
      <c r="GQ39"/>
      <c r="GR39"/>
      <c r="GS39"/>
      <c r="GT39"/>
      <c r="GU39"/>
      <c r="GV39"/>
      <c r="GW39"/>
      <c r="GX39"/>
      <c r="GY39"/>
      <c r="GZ39"/>
      <c r="HA39"/>
      <c r="HB39"/>
      <c r="HC39"/>
      <c r="HD39"/>
      <c r="HE39"/>
      <c r="HF39"/>
      <c r="HG39"/>
      <c r="HH39"/>
      <c r="HI39"/>
      <c r="HJ39"/>
      <c r="HK39"/>
      <c r="HL39"/>
      <c r="HM39"/>
      <c r="HN39"/>
      <c r="HO39"/>
      <c r="HP39"/>
      <c r="HQ39"/>
      <c r="HR39"/>
      <c r="HS39"/>
      <c r="HT39"/>
      <c r="HU39"/>
      <c r="HV39"/>
      <c r="HW39"/>
      <c r="HX39"/>
      <c r="HY39"/>
      <c r="HZ39"/>
      <c r="IA39"/>
      <c r="IB39"/>
      <c r="IC39"/>
      <c r="ID39"/>
      <c r="IE39"/>
      <c r="IF39"/>
      <c r="IG39"/>
      <c r="IH39"/>
      <c r="II39"/>
      <c r="IJ39"/>
      <c r="IK39"/>
      <c r="IL39"/>
      <c r="IM39"/>
      <c r="IN39"/>
      <c r="IO39"/>
      <c r="IP39"/>
      <c r="IQ39"/>
      <c r="IR39"/>
      <c r="IS39"/>
      <c r="IT39"/>
      <c r="IU39"/>
      <c r="IV39"/>
      <c r="IW39"/>
      <c r="IX39"/>
      <c r="IY39"/>
    </row>
    <row r="40" spans="1:259" s="78" customFormat="1">
      <c r="A40" s="526" t="s">
        <v>24</v>
      </c>
      <c r="B40" s="527"/>
      <c r="C40" s="13">
        <f>SUM(C35:C39)</f>
        <v>0</v>
      </c>
      <c r="D40" s="13">
        <f>SUM(D35:D39)+ROUNDDOWN(F40/60,0)</f>
        <v>0</v>
      </c>
      <c r="E40" s="13">
        <f>F40-60*ROUNDDOWN(F40/60,0)</f>
        <v>0</v>
      </c>
      <c r="F40" s="135">
        <f>SUM(F35:F39)</f>
        <v>0</v>
      </c>
      <c r="G40" s="52">
        <f>IF((D40*60+E40)=0,0,ROUND((C40*60)/(D40*60+E40),1))</f>
        <v>0</v>
      </c>
      <c r="H40" s="13">
        <f>SUM(H35:H39)+ROUNDDOWN(J40/60,0)</f>
        <v>0</v>
      </c>
      <c r="I40" s="13">
        <f>J40-60*ROUNDDOWN(J40/60,0)</f>
        <v>0</v>
      </c>
      <c r="J40" s="135">
        <f>SUM(J35:J39)</f>
        <v>0</v>
      </c>
      <c r="K40" s="27">
        <f>SUM(K35:K39)</f>
        <v>0</v>
      </c>
      <c r="L40" s="27">
        <f>IF(SUM(L35:L39)=0,0,ROUND(AVERAGE(L35:L39),0))</f>
        <v>0</v>
      </c>
      <c r="M40" s="168">
        <f>IF(M39=0,0,1)</f>
        <v>0</v>
      </c>
      <c r="N40" s="27">
        <f>IF(SUM(N35:N39)=0,0,ROUND(AVERAGE(N35:N39),0))</f>
        <v>0</v>
      </c>
      <c r="O40" s="168">
        <f>IF(O39=0,0,1)</f>
        <v>0</v>
      </c>
      <c r="P40" s="27">
        <f>IF(SUM(P35:P39)=0,0,ROUND(AVERAGE(P35:P39),0))</f>
        <v>0</v>
      </c>
      <c r="Q40" s="168">
        <f>IF(Q39=0,0,1)</f>
        <v>0</v>
      </c>
      <c r="R40" s="27">
        <f>IF(SUM(R35:R39)=0,0,ROUND(AVERAGE(R35:R39),0))</f>
        <v>0</v>
      </c>
      <c r="S40" s="168">
        <f>IF(S39=0,0,1)</f>
        <v>0</v>
      </c>
      <c r="T40" s="27">
        <f>IF(SUM(T35:T39)=0,0,ROUND(AVERAGE(T35:T39),0))</f>
        <v>0</v>
      </c>
      <c r="U40" s="168">
        <f>IF(U35=0,0,1)</f>
        <v>0</v>
      </c>
      <c r="V40" s="246"/>
      <c r="W40" s="489"/>
      <c r="X40" s="490"/>
      <c r="Y40" s="490"/>
      <c r="Z40" s="490"/>
      <c r="AA40" s="490"/>
      <c r="AB40" s="490"/>
      <c r="AC40" s="491"/>
      <c r="AD40"/>
      <c r="AE40"/>
      <c r="AF40"/>
      <c r="AG40"/>
      <c r="AH40"/>
      <c r="AI40"/>
      <c r="AJ40"/>
      <c r="AK40"/>
      <c r="AL40"/>
      <c r="AM40"/>
      <c r="AN40"/>
      <c r="AO40"/>
      <c r="AP40"/>
      <c r="AQ40"/>
      <c r="AR40"/>
      <c r="AS40"/>
      <c r="AT40"/>
      <c r="AU40"/>
      <c r="AV40"/>
      <c r="AW40"/>
      <c r="AX40"/>
      <c r="AY40"/>
      <c r="AZ40"/>
      <c r="BA40"/>
      <c r="BB40"/>
      <c r="BC40"/>
      <c r="BD40"/>
      <c r="BE40"/>
      <c r="BF40"/>
      <c r="BG40"/>
      <c r="BH40"/>
      <c r="BI40"/>
      <c r="BJ40"/>
      <c r="BK40"/>
      <c r="BL40"/>
      <c r="BM40"/>
      <c r="BN40"/>
      <c r="BO40"/>
      <c r="BP40"/>
      <c r="BQ40"/>
      <c r="BR40"/>
      <c r="BS40"/>
      <c r="BT40"/>
      <c r="BU40"/>
      <c r="BV40"/>
      <c r="BW40"/>
      <c r="BX40"/>
      <c r="BY40"/>
      <c r="BZ40"/>
      <c r="CA40"/>
      <c r="CB40"/>
      <c r="CC40"/>
      <c r="CD40"/>
      <c r="CE40"/>
      <c r="CF40"/>
      <c r="CG40"/>
      <c r="CH40"/>
      <c r="CI40"/>
      <c r="CJ40"/>
      <c r="CK40"/>
      <c r="CL40"/>
      <c r="CM40"/>
      <c r="CN40"/>
      <c r="CO40"/>
      <c r="CP40"/>
      <c r="CQ40"/>
      <c r="CR40"/>
      <c r="CS40"/>
      <c r="CT40"/>
      <c r="CU40"/>
      <c r="CV40"/>
      <c r="CW40"/>
      <c r="CX40"/>
      <c r="CY40"/>
      <c r="CZ40"/>
      <c r="DA40"/>
      <c r="DB40"/>
      <c r="DC40"/>
      <c r="DD40"/>
      <c r="DE40"/>
      <c r="DF40"/>
      <c r="DG40"/>
      <c r="DH40"/>
      <c r="DI40"/>
      <c r="DJ40"/>
      <c r="DK40"/>
      <c r="DL40"/>
      <c r="DM40"/>
      <c r="DN40"/>
      <c r="DO40"/>
      <c r="DP40"/>
      <c r="DQ40"/>
      <c r="DR40"/>
      <c r="DS40"/>
      <c r="DT40"/>
      <c r="DU40"/>
      <c r="DV40"/>
      <c r="DW40"/>
      <c r="DX40"/>
      <c r="DY40"/>
      <c r="DZ40"/>
      <c r="EA40"/>
      <c r="EB40"/>
      <c r="EC40"/>
      <c r="ED40"/>
      <c r="EE40"/>
      <c r="EF40"/>
      <c r="EG40"/>
      <c r="EH40"/>
      <c r="EI40"/>
      <c r="EJ40"/>
      <c r="EK40"/>
      <c r="EL40"/>
      <c r="EM40"/>
      <c r="EN40"/>
      <c r="EO40"/>
      <c r="EP40"/>
      <c r="EQ40"/>
      <c r="ER40"/>
      <c r="ES40"/>
      <c r="ET40"/>
      <c r="EU40"/>
      <c r="EV40"/>
      <c r="EW40"/>
      <c r="EX40"/>
      <c r="EY40"/>
      <c r="EZ40"/>
      <c r="FA40"/>
      <c r="FB40"/>
      <c r="FC40"/>
      <c r="FD40"/>
      <c r="FE40"/>
      <c r="FF40"/>
      <c r="FG40"/>
      <c r="FH40"/>
      <c r="FI40"/>
      <c r="FJ40"/>
      <c r="FK40"/>
      <c r="FL40"/>
      <c r="FM40"/>
      <c r="FN40"/>
      <c r="FO40"/>
      <c r="FP40"/>
      <c r="FQ40"/>
      <c r="FR40"/>
      <c r="FS40"/>
      <c r="FT40"/>
      <c r="FU40"/>
      <c r="FV40"/>
      <c r="FW40"/>
      <c r="FX40"/>
      <c r="FY40"/>
      <c r="FZ40"/>
      <c r="GA40"/>
      <c r="GB40"/>
      <c r="GC40"/>
      <c r="GD40"/>
      <c r="GE40"/>
      <c r="GF40"/>
      <c r="GG40"/>
      <c r="GH40"/>
      <c r="GI40"/>
      <c r="GJ40"/>
      <c r="GK40"/>
      <c r="GL40"/>
      <c r="GM40"/>
      <c r="GN40"/>
      <c r="GO40"/>
      <c r="GP40"/>
      <c r="GQ40"/>
      <c r="GR40"/>
      <c r="GS40"/>
      <c r="GT40"/>
      <c r="GU40"/>
      <c r="GV40"/>
      <c r="GW40"/>
      <c r="GX40"/>
      <c r="GY40"/>
      <c r="GZ40"/>
      <c r="HA40"/>
      <c r="HB40"/>
      <c r="HC40"/>
      <c r="HD40"/>
      <c r="HE40"/>
      <c r="HF40"/>
      <c r="HG40"/>
      <c r="HH40"/>
      <c r="HI40"/>
      <c r="HJ40"/>
      <c r="HK40"/>
      <c r="HL40"/>
      <c r="HM40"/>
      <c r="HN40"/>
      <c r="HO40"/>
      <c r="HP40"/>
      <c r="HQ40"/>
      <c r="HR40"/>
      <c r="HS40"/>
      <c r="HT40"/>
      <c r="HU40"/>
      <c r="HV40"/>
      <c r="HW40"/>
      <c r="HX40"/>
      <c r="HY40"/>
      <c r="HZ40"/>
      <c r="IA40"/>
      <c r="IB40"/>
      <c r="IC40"/>
      <c r="ID40"/>
      <c r="IE40"/>
      <c r="IF40"/>
      <c r="IG40"/>
      <c r="IH40"/>
      <c r="II40"/>
      <c r="IJ40"/>
      <c r="IK40"/>
      <c r="IL40"/>
      <c r="IM40"/>
      <c r="IN40"/>
      <c r="IO40"/>
      <c r="IP40"/>
      <c r="IQ40"/>
      <c r="IR40"/>
      <c r="IS40"/>
      <c r="IT40"/>
      <c r="IU40"/>
      <c r="IV40"/>
      <c r="IW40"/>
      <c r="IX40"/>
      <c r="IY40"/>
    </row>
    <row r="41" spans="1:259">
      <c r="A41" s="587" t="s">
        <v>28</v>
      </c>
      <c r="B41" s="588"/>
      <c r="C41" s="16">
        <f>C9+C18+C26+C34+C40</f>
        <v>0</v>
      </c>
      <c r="D41" s="16">
        <f>D9+D18+D26+D34+D40+ROUNDDOWN(F41/60,0)</f>
        <v>0</v>
      </c>
      <c r="E41" s="17">
        <f>F41-60*ROUNDDOWN(F41/60,0)</f>
        <v>0</v>
      </c>
      <c r="F41" s="16">
        <f>E9+E18+E26+E34+E40</f>
        <v>0</v>
      </c>
      <c r="G41" s="61">
        <f>IF((D41*60+E41)=0,0,ROUND((C41*60)/(D41*60+E41),1))</f>
        <v>0</v>
      </c>
      <c r="H41" s="16">
        <f>H9+H18+H26+H34+H40+ROUNDDOWN(J41/60,0)</f>
        <v>0</v>
      </c>
      <c r="I41" s="17">
        <f>J41-60*ROUNDDOWN(J41/60,0)</f>
        <v>0</v>
      </c>
      <c r="J41" s="16">
        <f>I9+I18+I26+I34+I40</f>
        <v>0</v>
      </c>
      <c r="K41" s="34">
        <f>K9+K18+K26+K34+K40</f>
        <v>0</v>
      </c>
      <c r="L41" s="34" t="str">
        <f>IF(L42=0,"",(L9+L18+L26+L34+L40)/L42)</f>
        <v/>
      </c>
      <c r="M41" s="183"/>
      <c r="N41" s="34" t="str">
        <f>IF(N42=0,"",(N9+N18+N26+N34+N40)/N42)</f>
        <v/>
      </c>
      <c r="O41" s="183"/>
      <c r="P41" s="326" t="str">
        <f>IF(P42=0,"",(P9+P18+P26+P34+P40)/P42)</f>
        <v/>
      </c>
      <c r="Q41" s="183"/>
      <c r="R41" s="34" t="str">
        <f>IF(R42=0,"",(R9+R18+R26+R34+R40)/R42)</f>
        <v/>
      </c>
      <c r="S41" s="183"/>
      <c r="T41" s="34" t="str">
        <f>IF(T42=0,"",(T9+T18+T26+T34+T40)/T42)</f>
        <v/>
      </c>
      <c r="U41" s="183"/>
      <c r="V41" s="35"/>
      <c r="W41" s="36"/>
      <c r="X41" s="36"/>
      <c r="Y41" s="211" t="s">
        <v>42</v>
      </c>
      <c r="Z41" s="46" t="s">
        <v>29</v>
      </c>
      <c r="AA41" s="46" t="s">
        <v>16</v>
      </c>
      <c r="AB41" s="46" t="s">
        <v>23</v>
      </c>
      <c r="AC41" s="19" t="s">
        <v>26</v>
      </c>
    </row>
    <row r="42" spans="1:259">
      <c r="A42" s="589"/>
      <c r="B42" s="589"/>
      <c r="C42" s="19" t="s">
        <v>0</v>
      </c>
      <c r="D42" s="19" t="s">
        <v>15</v>
      </c>
      <c r="E42" s="19" t="s">
        <v>16</v>
      </c>
      <c r="F42" s="146"/>
      <c r="G42" s="24" t="s">
        <v>12</v>
      </c>
      <c r="H42" s="379" t="s">
        <v>15</v>
      </c>
      <c r="I42" s="379" t="s">
        <v>16</v>
      </c>
      <c r="J42" s="24"/>
      <c r="K42" s="39" t="s">
        <v>17</v>
      </c>
      <c r="L42" s="163">
        <f>M9+M18+M26+M34+M40</f>
        <v>0</v>
      </c>
      <c r="M42" s="164"/>
      <c r="N42" s="163">
        <f>O9+O18+O26+O34+O40</f>
        <v>0</v>
      </c>
      <c r="O42" s="164"/>
      <c r="P42" s="163">
        <f>Q9+Q18+Q26+Q34+Q40</f>
        <v>0</v>
      </c>
      <c r="Q42" s="164"/>
      <c r="R42" s="163">
        <f>S9+S18+S26+S34+S40</f>
        <v>0</v>
      </c>
      <c r="S42" s="164"/>
      <c r="T42" s="163">
        <f>U9+U18+U26+U34+U40</f>
        <v>0</v>
      </c>
      <c r="U42" s="129"/>
      <c r="V42" s="71"/>
      <c r="W42" s="483" t="s">
        <v>140</v>
      </c>
      <c r="X42" s="485"/>
      <c r="Y42" s="217">
        <f>$C$41+Février!X39</f>
        <v>0</v>
      </c>
      <c r="Z42" s="58">
        <f>$D$41+Février!Y39+ROUNDDOWN(AD42/60,0)</f>
        <v>0</v>
      </c>
      <c r="AA42" s="58">
        <f>AD42-60*ROUNDDOWN(AD42/60,0)</f>
        <v>0</v>
      </c>
      <c r="AB42" s="59">
        <f>IF((Z42*60+AA42)=0,0,ROUND((Y42*60)/(Z42*60+AA42),1))</f>
        <v>0</v>
      </c>
      <c r="AC42" s="23">
        <f>K41+Février!AB39</f>
        <v>0</v>
      </c>
      <c r="AD42" s="9">
        <f>$E$41+Février!Z39</f>
        <v>0</v>
      </c>
    </row>
    <row r="43" spans="1:259">
      <c r="A43" s="549" t="s">
        <v>209</v>
      </c>
      <c r="B43" s="549"/>
      <c r="C43" s="48">
        <f>'Décembre 16'!C40</f>
        <v>0</v>
      </c>
      <c r="D43" s="49">
        <f>'Décembre 16'!D40</f>
        <v>0</v>
      </c>
      <c r="E43" s="49">
        <f>'Décembre 16'!E40</f>
        <v>0</v>
      </c>
      <c r="F43" s="148"/>
      <c r="G43" s="50">
        <f>IF((D43*60+E43)=0,0,ROUND((C43*60)/(D43*60+E43),1))</f>
        <v>0</v>
      </c>
      <c r="H43" s="382">
        <f>'Décembre 16'!H40</f>
        <v>0</v>
      </c>
      <c r="I43" s="382">
        <f>'Décembre 16'!I40</f>
        <v>0</v>
      </c>
      <c r="J43" s="50"/>
      <c r="K43" s="205">
        <f>'Décembre 16'!K40</f>
        <v>0</v>
      </c>
      <c r="L43" s="163"/>
      <c r="M43" s="164"/>
      <c r="N43" s="163"/>
      <c r="O43" s="164"/>
      <c r="P43" s="163"/>
      <c r="Q43" s="164"/>
      <c r="R43" s="163"/>
      <c r="S43" s="164"/>
      <c r="T43" s="163"/>
      <c r="U43" s="129"/>
      <c r="V43" s="71"/>
      <c r="W43" s="577" t="s">
        <v>206</v>
      </c>
      <c r="X43" s="578"/>
      <c r="Y43" s="226">
        <f>$C$41+Février!X40</f>
        <v>0</v>
      </c>
      <c r="Z43" s="227">
        <f>$D$41+Février!Y40+ROUNDDOWN(AD43/60,0)</f>
        <v>0</v>
      </c>
      <c r="AA43" s="227">
        <f>AD43-60*ROUNDDOWN(AD43/60,0)</f>
        <v>0</v>
      </c>
      <c r="AB43" s="228">
        <f>IF((Z43*60+AA43)=0,0,ROUND((Y43*60)/(Z43*60+AA43),1))</f>
        <v>0</v>
      </c>
      <c r="AC43" s="225">
        <f>K41+Février!AB40</f>
        <v>0</v>
      </c>
      <c r="AD43" s="222">
        <f>$E$41+Février!Z40</f>
        <v>0</v>
      </c>
    </row>
    <row r="44" spans="1:259">
      <c r="A44" s="564" t="s">
        <v>25</v>
      </c>
      <c r="B44" s="564"/>
      <c r="C44" s="48">
        <f>Janvier!C42</f>
        <v>0</v>
      </c>
      <c r="D44" s="49">
        <f>Janvier!D42</f>
        <v>0</v>
      </c>
      <c r="E44" s="49">
        <f>Janvier!E42</f>
        <v>0</v>
      </c>
      <c r="F44" s="153"/>
      <c r="G44" s="50">
        <f>IF((D44*60+E44)=0,0,ROUND((C44*60)/(D44*60+E44),1))</f>
        <v>0</v>
      </c>
      <c r="H44" s="382">
        <f>Janvier!H42</f>
        <v>0</v>
      </c>
      <c r="I44" s="382">
        <f>Janvier!I42</f>
        <v>0</v>
      </c>
      <c r="J44" s="50"/>
      <c r="K44" s="51">
        <f>Janvier!K42</f>
        <v>0</v>
      </c>
      <c r="V44" s="64"/>
      <c r="W44" s="64"/>
      <c r="X44" s="64"/>
      <c r="Y44" s="69"/>
      <c r="Z44" s="69"/>
      <c r="AA44" s="69"/>
      <c r="AB44" s="69"/>
      <c r="AC44" s="216"/>
      <c r="AD44" s="70"/>
    </row>
    <row r="45" spans="1:259">
      <c r="A45" s="564" t="s">
        <v>27</v>
      </c>
      <c r="B45" s="586"/>
      <c r="C45" s="48">
        <f>Février!C38</f>
        <v>0</v>
      </c>
      <c r="D45" s="49">
        <f>Février!D38</f>
        <v>0</v>
      </c>
      <c r="E45" s="49">
        <f>Février!E38</f>
        <v>0</v>
      </c>
      <c r="F45" s="153"/>
      <c r="G45" s="50">
        <f>IF((D45*60+E45)=0,0,ROUND((C45*60)/(D45*60+E45),1))</f>
        <v>0</v>
      </c>
      <c r="H45" s="380">
        <f>Février!H38</f>
        <v>0</v>
      </c>
      <c r="I45" s="380">
        <f>Février!I38</f>
        <v>0</v>
      </c>
      <c r="J45" s="50"/>
      <c r="K45" s="51">
        <f>Février!K38</f>
        <v>0</v>
      </c>
      <c r="V45" s="72"/>
      <c r="W45" s="522" t="s">
        <v>238</v>
      </c>
      <c r="X45" s="523"/>
      <c r="Y45" s="379" t="s">
        <v>15</v>
      </c>
      <c r="Z45" s="379" t="s">
        <v>16</v>
      </c>
      <c r="AA45" s="357"/>
      <c r="AB45" s="196"/>
      <c r="AC45" s="68"/>
      <c r="AD45" s="213">
        <f>I41+SUM(I43:I45)</f>
        <v>0</v>
      </c>
      <c r="AE45" s="70"/>
    </row>
    <row r="46" spans="1:259">
      <c r="V46" s="72"/>
      <c r="W46" s="483" t="s">
        <v>140</v>
      </c>
      <c r="X46" s="485"/>
      <c r="Y46" s="12">
        <f>H41+SUM(H43:H45)+ROUNDDOWN(AD45/60,0)</f>
        <v>0</v>
      </c>
      <c r="Z46" s="12">
        <f>AD45-60*ROUNDDOWN(AD45/60,0)</f>
        <v>0</v>
      </c>
      <c r="AA46" s="357"/>
      <c r="AB46" s="196"/>
      <c r="AC46" s="64"/>
      <c r="AD46" s="206">
        <f>I41+SUM(I44:I45)</f>
        <v>0</v>
      </c>
      <c r="AE46" s="69"/>
    </row>
    <row r="47" spans="1:259">
      <c r="V47" s="72"/>
      <c r="W47" s="575" t="s">
        <v>206</v>
      </c>
      <c r="X47" s="576"/>
      <c r="Y47" s="348">
        <f>H41+SUM(H44:H45)+ROUNDDOWN(AD46/60,0)</f>
        <v>0</v>
      </c>
      <c r="Z47" s="348">
        <f>AD46-60*ROUNDDOWN(AD46/60,0)</f>
        <v>0</v>
      </c>
      <c r="AE47" s="69"/>
    </row>
  </sheetData>
  <sheetProtection sheet="1" objects="1" scenarios="1" selectLockedCells="1"/>
  <mergeCells count="66">
    <mergeCell ref="A40:B40"/>
    <mergeCell ref="W39:AC39"/>
    <mergeCell ref="A18:B18"/>
    <mergeCell ref="A34:B34"/>
    <mergeCell ref="A26:B26"/>
    <mergeCell ref="W26:AC26"/>
    <mergeCell ref="W27:AC27"/>
    <mergeCell ref="W28:AC28"/>
    <mergeCell ref="W30:AC30"/>
    <mergeCell ref="W29:AC29"/>
    <mergeCell ref="W42:X42"/>
    <mergeCell ref="W22:AC22"/>
    <mergeCell ref="W23:AC23"/>
    <mergeCell ref="W37:AC37"/>
    <mergeCell ref="W38:AC38"/>
    <mergeCell ref="W24:AC24"/>
    <mergeCell ref="W25:AC25"/>
    <mergeCell ref="W40:AC40"/>
    <mergeCell ref="W36:AC36"/>
    <mergeCell ref="W31:AC31"/>
    <mergeCell ref="W32:AC32"/>
    <mergeCell ref="W34:AC34"/>
    <mergeCell ref="W33:AC33"/>
    <mergeCell ref="W35:AC35"/>
    <mergeCell ref="W11:AC11"/>
    <mergeCell ref="W6:AC6"/>
    <mergeCell ref="W7:AC7"/>
    <mergeCell ref="W8:AC8"/>
    <mergeCell ref="W9:AC9"/>
    <mergeCell ref="A45:B45"/>
    <mergeCell ref="A41:B41"/>
    <mergeCell ref="A44:B44"/>
    <mergeCell ref="A43:B43"/>
    <mergeCell ref="A42:B42"/>
    <mergeCell ref="A10:B10"/>
    <mergeCell ref="W10:AC10"/>
    <mergeCell ref="A1:AB1"/>
    <mergeCell ref="A2:A3"/>
    <mergeCell ref="B2:B3"/>
    <mergeCell ref="C2:C3"/>
    <mergeCell ref="D2:D3"/>
    <mergeCell ref="E2:E3"/>
    <mergeCell ref="G2:G3"/>
    <mergeCell ref="L2:L3"/>
    <mergeCell ref="N2:N3"/>
    <mergeCell ref="P2:P3"/>
    <mergeCell ref="V2:V3"/>
    <mergeCell ref="W2:AC3"/>
    <mergeCell ref="A9:B9"/>
    <mergeCell ref="W4:AC4"/>
    <mergeCell ref="W17:AC17"/>
    <mergeCell ref="H2:I2"/>
    <mergeCell ref="W45:X45"/>
    <mergeCell ref="W46:X46"/>
    <mergeCell ref="W47:X47"/>
    <mergeCell ref="W14:AC14"/>
    <mergeCell ref="W15:AC15"/>
    <mergeCell ref="W16:AC16"/>
    <mergeCell ref="W43:X43"/>
    <mergeCell ref="W18:AC18"/>
    <mergeCell ref="W19:AC19"/>
    <mergeCell ref="W20:AC20"/>
    <mergeCell ref="W21:AC21"/>
    <mergeCell ref="W12:AC12"/>
    <mergeCell ref="W13:AC13"/>
    <mergeCell ref="W5:AC5"/>
  </mergeCells>
  <phoneticPr fontId="0" type="noConversion"/>
  <pageMargins left="0.39370078740157483" right="0" top="0" bottom="0" header="0" footer="0"/>
  <pageSetup paperSize="9" orientation="landscape" r:id="rId1"/>
  <headerFooter alignWithMargins="0"/>
</worksheet>
</file>

<file path=xl/worksheets/sheet8.xml><?xml version="1.0" encoding="utf-8"?>
<worksheet xmlns="http://schemas.openxmlformats.org/spreadsheetml/2006/main" xmlns:r="http://schemas.openxmlformats.org/officeDocument/2006/relationships">
  <dimension ref="A1:AD48"/>
  <sheetViews>
    <sheetView zoomScale="110" zoomScaleNormal="110" workbookViewId="0">
      <pane ySplit="3" topLeftCell="A10" activePane="bottomLeft" state="frozen"/>
      <selection pane="bottomLeft" activeCell="W30" sqref="W30:AB30"/>
    </sheetView>
  </sheetViews>
  <sheetFormatPr baseColWidth="10" defaultRowHeight="12.75"/>
  <cols>
    <col min="1" max="1" width="9.7109375" customWidth="1"/>
    <col min="2" max="2" width="4.85546875" customWidth="1"/>
    <col min="3" max="3" width="6" customWidth="1"/>
    <col min="4" max="4" width="3.7109375" customWidth="1"/>
    <col min="5" max="5" width="3.85546875" customWidth="1"/>
    <col min="6" max="6" width="6.42578125" style="77" hidden="1" customWidth="1"/>
    <col min="7" max="8" width="6" customWidth="1"/>
    <col min="9" max="9" width="7.42578125" customWidth="1"/>
    <col min="10" max="10" width="6" hidden="1" customWidth="1"/>
    <col min="11" max="11" width="6" customWidth="1"/>
    <col min="12" max="12" width="3.42578125" customWidth="1"/>
    <col min="13" max="13" width="3.42578125" style="77" hidden="1" customWidth="1"/>
    <col min="14" max="14" width="3.85546875" customWidth="1"/>
    <col min="15" max="15" width="3.140625" style="77" hidden="1" customWidth="1"/>
    <col min="16" max="16" width="4.85546875" customWidth="1"/>
    <col min="17" max="17" width="3.42578125" style="77" hidden="1" customWidth="1"/>
    <col min="18" max="18" width="3.85546875" customWidth="1"/>
    <col min="19" max="19" width="3.85546875" style="77" hidden="1" customWidth="1"/>
    <col min="20" max="20" width="3.85546875" customWidth="1"/>
    <col min="21" max="21" width="3.85546875" hidden="1" customWidth="1"/>
    <col min="23" max="23" width="18" customWidth="1"/>
    <col min="26" max="26" width="9" customWidth="1"/>
    <col min="27" max="28" width="9.85546875" customWidth="1"/>
    <col min="29" max="29" width="11.42578125" hidden="1" customWidth="1"/>
    <col min="30" max="30" width="0" hidden="1" customWidth="1"/>
  </cols>
  <sheetData>
    <row r="1" spans="1:29" ht="18">
      <c r="A1" s="534" t="s">
        <v>207</v>
      </c>
      <c r="B1" s="534"/>
      <c r="C1" s="534"/>
      <c r="D1" s="534"/>
      <c r="E1" s="534"/>
      <c r="F1" s="534"/>
      <c r="G1" s="534"/>
      <c r="H1" s="534"/>
      <c r="I1" s="534"/>
      <c r="J1" s="534"/>
      <c r="K1" s="534"/>
      <c r="L1" s="534"/>
      <c r="M1" s="534"/>
      <c r="N1" s="534"/>
      <c r="O1" s="534"/>
      <c r="P1" s="534"/>
      <c r="Q1" s="534"/>
      <c r="R1" s="534"/>
      <c r="S1" s="534"/>
      <c r="T1" s="534"/>
      <c r="U1" s="534"/>
      <c r="V1" s="534"/>
      <c r="W1" s="534"/>
      <c r="X1" s="534"/>
      <c r="Y1" s="534"/>
      <c r="Z1" s="534"/>
      <c r="AA1" s="534"/>
      <c r="AB1" s="207"/>
    </row>
    <row r="2" spans="1:29" ht="16.5" customHeight="1">
      <c r="A2" s="535" t="s">
        <v>1</v>
      </c>
      <c r="B2" s="535" t="s">
        <v>9</v>
      </c>
      <c r="C2" s="535" t="s">
        <v>0</v>
      </c>
      <c r="D2" s="535" t="s">
        <v>15</v>
      </c>
      <c r="E2" s="535" t="s">
        <v>16</v>
      </c>
      <c r="F2" s="74" t="s">
        <v>16</v>
      </c>
      <c r="G2" s="541" t="s">
        <v>12</v>
      </c>
      <c r="H2" s="522" t="s">
        <v>238</v>
      </c>
      <c r="I2" s="523"/>
      <c r="J2" s="345"/>
      <c r="K2" s="25" t="s">
        <v>17</v>
      </c>
      <c r="L2" s="537" t="s">
        <v>40</v>
      </c>
      <c r="M2" s="140"/>
      <c r="N2" s="537" t="s">
        <v>11</v>
      </c>
      <c r="O2" s="140"/>
      <c r="P2" s="537" t="s">
        <v>22</v>
      </c>
      <c r="Q2" s="140"/>
      <c r="R2" s="25" t="s">
        <v>19</v>
      </c>
      <c r="S2" s="140"/>
      <c r="T2" s="25" t="s">
        <v>19</v>
      </c>
      <c r="U2" s="25"/>
      <c r="V2" s="539" t="s">
        <v>13</v>
      </c>
      <c r="W2" s="594" t="s">
        <v>14</v>
      </c>
      <c r="X2" s="594"/>
      <c r="Y2" s="594"/>
      <c r="Z2" s="594"/>
      <c r="AA2" s="594"/>
      <c r="AB2" s="594"/>
    </row>
    <row r="3" spans="1:29" ht="15.75" customHeight="1">
      <c r="A3" s="536"/>
      <c r="B3" s="536"/>
      <c r="C3" s="536"/>
      <c r="D3" s="536"/>
      <c r="E3" s="536"/>
      <c r="F3" s="74"/>
      <c r="G3" s="542"/>
      <c r="H3" s="355" t="s">
        <v>15</v>
      </c>
      <c r="I3" s="355" t="s">
        <v>16</v>
      </c>
      <c r="J3" s="346"/>
      <c r="K3" s="26" t="s">
        <v>18</v>
      </c>
      <c r="L3" s="538"/>
      <c r="M3" s="141"/>
      <c r="N3" s="538"/>
      <c r="O3" s="141"/>
      <c r="P3" s="538"/>
      <c r="Q3" s="141"/>
      <c r="R3" s="26" t="s">
        <v>20</v>
      </c>
      <c r="S3" s="141"/>
      <c r="T3" s="26" t="s">
        <v>21</v>
      </c>
      <c r="U3" s="26"/>
      <c r="V3" s="540"/>
      <c r="W3" s="594"/>
      <c r="X3" s="594"/>
      <c r="Y3" s="594"/>
      <c r="Z3" s="594"/>
      <c r="AA3" s="594"/>
      <c r="AB3" s="594"/>
    </row>
    <row r="4" spans="1:29">
      <c r="A4" s="2" t="s">
        <v>4</v>
      </c>
      <c r="B4" s="2">
        <v>1</v>
      </c>
      <c r="C4" s="40"/>
      <c r="D4" s="40"/>
      <c r="E4" s="40"/>
      <c r="F4" s="74">
        <f>E4</f>
        <v>0</v>
      </c>
      <c r="G4" s="89" t="str">
        <f>IF((D4*60+E4)=0,"",ROUND((C4*60)/(D4*60+E4),1))</f>
        <v/>
      </c>
      <c r="H4" s="354"/>
      <c r="I4" s="354"/>
      <c r="J4" s="74">
        <f>I4</f>
        <v>0</v>
      </c>
      <c r="K4" s="120"/>
      <c r="L4" s="120"/>
      <c r="M4" s="167">
        <f>IF(L4="",0,1)</f>
        <v>0</v>
      </c>
      <c r="N4" s="120"/>
      <c r="O4" s="167">
        <f>IF(N4="",0,1)</f>
        <v>0</v>
      </c>
      <c r="P4" s="120"/>
      <c r="Q4" s="167">
        <f>IF(P4="",0,1)</f>
        <v>0</v>
      </c>
      <c r="R4" s="120"/>
      <c r="S4" s="167">
        <f>IF(R4="",0,1)</f>
        <v>0</v>
      </c>
      <c r="T4" s="120"/>
      <c r="U4" s="167">
        <f>IF(T4="",0,1)</f>
        <v>0</v>
      </c>
      <c r="V4" s="245"/>
      <c r="W4" s="563"/>
      <c r="X4" s="563"/>
      <c r="Y4" s="563"/>
      <c r="Z4" s="563"/>
      <c r="AA4" s="563"/>
      <c r="AB4" s="563"/>
      <c r="AC4" s="1"/>
    </row>
    <row r="5" spans="1:29">
      <c r="A5" s="74" t="s">
        <v>5</v>
      </c>
      <c r="B5" s="74">
        <f t="shared" ref="B5:B30" si="0">B4+1</f>
        <v>2</v>
      </c>
      <c r="C5" s="40"/>
      <c r="D5" s="40"/>
      <c r="E5" s="40"/>
      <c r="F5" s="74">
        <f>E5</f>
        <v>0</v>
      </c>
      <c r="G5" s="89" t="str">
        <f>IF((D5*60+E5)=0,"",ROUND((C5*60)/(D5*60+E5),1))</f>
        <v/>
      </c>
      <c r="H5" s="354"/>
      <c r="I5" s="354"/>
      <c r="J5" s="74">
        <f>I5</f>
        <v>0</v>
      </c>
      <c r="K5" s="120"/>
      <c r="L5" s="120"/>
      <c r="M5" s="167">
        <f>IF(L5="",M4,M4+1)</f>
        <v>0</v>
      </c>
      <c r="N5" s="120"/>
      <c r="O5" s="167">
        <f>IF(N5="",O4,O4+1)</f>
        <v>0</v>
      </c>
      <c r="P5" s="120"/>
      <c r="Q5" s="167">
        <f>IF(P5="",Q4,Q4+1)</f>
        <v>0</v>
      </c>
      <c r="R5" s="120"/>
      <c r="S5" s="167">
        <f>IF(R5="",S4,S4+1)</f>
        <v>0</v>
      </c>
      <c r="T5" s="120"/>
      <c r="U5" s="167">
        <f>IF(T5="",U4,U4+1)</f>
        <v>0</v>
      </c>
      <c r="V5" s="245"/>
      <c r="W5" s="563"/>
      <c r="X5" s="563"/>
      <c r="Y5" s="563"/>
      <c r="Z5" s="563"/>
      <c r="AA5" s="563"/>
      <c r="AB5" s="563"/>
      <c r="AC5" s="1"/>
    </row>
    <row r="6" spans="1:29">
      <c r="A6" s="479" t="s">
        <v>10</v>
      </c>
      <c r="B6" s="480"/>
      <c r="C6" s="13">
        <f>SUM(C4:C5)</f>
        <v>0</v>
      </c>
      <c r="D6" s="13">
        <f>SUM(D4:D5)+ROUNDDOWN(F6/60,0)</f>
        <v>0</v>
      </c>
      <c r="E6" s="13">
        <f>F6-60*ROUNDDOWN(F6/60,0)</f>
        <v>0</v>
      </c>
      <c r="F6" s="135">
        <f>SUM(F4:F5)</f>
        <v>0</v>
      </c>
      <c r="G6" s="52">
        <f>IF((D6*60+E6)=0,0,ROUND((C6*60)/(D6*60+E6),1))</f>
        <v>0</v>
      </c>
      <c r="H6" s="13">
        <f>SUM(H4:H5)+ROUNDDOWN(J6/60,0)</f>
        <v>0</v>
      </c>
      <c r="I6" s="13">
        <f>J6-60*ROUNDDOWN(J6/60,0)</f>
        <v>0</v>
      </c>
      <c r="J6" s="135">
        <f>SUM(J4:J5)</f>
        <v>0</v>
      </c>
      <c r="K6" s="27">
        <f>SUM(K4:K5)</f>
        <v>0</v>
      </c>
      <c r="L6" s="27">
        <f>IF(SUM(L4:L5)=0,0,ROUND(AVERAGE(L4:L5),0))</f>
        <v>0</v>
      </c>
      <c r="M6" s="168">
        <f>IF(M5=0,0,1)</f>
        <v>0</v>
      </c>
      <c r="N6" s="27">
        <f>IF(SUM(N4:N5)=0,0,ROUND(AVERAGE(N4:N5),0))</f>
        <v>0</v>
      </c>
      <c r="O6" s="168">
        <f>IF(O5=0,0,1)</f>
        <v>0</v>
      </c>
      <c r="P6" s="27">
        <f>IF(SUM(P4:P5)=0,0,ROUND(AVERAGE(P4:P5),0))</f>
        <v>0</v>
      </c>
      <c r="Q6" s="168">
        <f>IF(Q5=0,0,1)</f>
        <v>0</v>
      </c>
      <c r="R6" s="27">
        <f>IF(SUM(R4:R5)=0,0,ROUND(AVERAGE(R4:R5),0))</f>
        <v>0</v>
      </c>
      <c r="S6" s="168">
        <f>IF(S5=0,0,1)</f>
        <v>0</v>
      </c>
      <c r="T6" s="27">
        <f>IF(SUM(T4:T5)=0,0,ROUND(AVERAGE(T4:T5),0))</f>
        <v>0</v>
      </c>
      <c r="U6" s="168">
        <f>IF(U5=0,0,1)</f>
        <v>0</v>
      </c>
      <c r="V6" s="246"/>
      <c r="W6" s="571"/>
      <c r="X6" s="571"/>
      <c r="Y6" s="571"/>
      <c r="Z6" s="571"/>
      <c r="AA6" s="571"/>
      <c r="AB6" s="571"/>
      <c r="AC6" s="1"/>
    </row>
    <row r="7" spans="1:29">
      <c r="A7" s="550" t="s">
        <v>64</v>
      </c>
      <c r="B7" s="551"/>
      <c r="C7" s="76">
        <f>C6+Mars!C40</f>
        <v>0</v>
      </c>
      <c r="D7" s="76">
        <f>ROUNDDOWN(F7/60,0)+Mars!D40+D6</f>
        <v>0</v>
      </c>
      <c r="E7" s="76">
        <f>F7-60*ROUNDDOWN(F7/60,0)</f>
        <v>0</v>
      </c>
      <c r="F7" s="136">
        <f>E6+Mars!E40</f>
        <v>0</v>
      </c>
      <c r="G7" s="76">
        <f>IF((D7*60+E7)=0,0,ROUND((C7*60)/(D7*60+E7),1))</f>
        <v>0</v>
      </c>
      <c r="H7" s="76">
        <f>ROUNDDOWN(J7/60,0)+Mars!H40+H6</f>
        <v>0</v>
      </c>
      <c r="I7" s="76">
        <f>J7-60*ROUNDDOWN(J7/60,0)</f>
        <v>0</v>
      </c>
      <c r="J7" s="136">
        <f>I6+Mars!I40</f>
        <v>0</v>
      </c>
      <c r="K7" s="86">
        <f>K6+Mars!K40</f>
        <v>0</v>
      </c>
      <c r="L7" s="86">
        <f>IF(L6=0,Mars!L40,IF(L6+Mars!L40=0,"",ROUND((SUM(Mars!L35:L39)+SUM(L4:L5))/(Avril!M5+Mars!M39),0)))</f>
        <v>0</v>
      </c>
      <c r="M7" s="185"/>
      <c r="N7" s="86">
        <f>IF(N6=0,Mars!N40,IF(N6+Mars!N40=0,"",ROUND((SUM(Mars!N35:N39)+SUM(N4:N5))/(Avril!O5+Mars!O39),0)))</f>
        <v>0</v>
      </c>
      <c r="O7" s="185"/>
      <c r="P7" s="86">
        <f>IF(P6=0,Mars!P40,IF(P6+Mars!P40=0,"",ROUND((SUM(Mars!P35:P39)+SUM(P4:P5))/(Avril!Q5+Mars!Q39),0)))</f>
        <v>0</v>
      </c>
      <c r="Q7" s="185"/>
      <c r="R7" s="86">
        <f>IF(R6=0,Mars!R40,IF(R6+Mars!R40=0,"",ROUND((SUM(Mars!R35:R39)+SUM(R4:R5))/(Avril!S5+Mars!S39),0)))</f>
        <v>0</v>
      </c>
      <c r="S7" s="185"/>
      <c r="T7" s="86">
        <f>IF(T6=0,Mars!T40,IF(T6+Mars!T40=0,"",ROUND((SUM(Mars!T35:T39)+SUM(T4:T5))/(Avril!U5+Mars!U39),0)))</f>
        <v>0</v>
      </c>
      <c r="U7" s="185"/>
      <c r="V7" s="247"/>
      <c r="W7" s="573"/>
      <c r="X7" s="573"/>
      <c r="Y7" s="573"/>
      <c r="Z7" s="573"/>
      <c r="AA7" s="573"/>
      <c r="AB7" s="573"/>
      <c r="AC7" s="1"/>
    </row>
    <row r="8" spans="1:29">
      <c r="A8" s="2" t="s">
        <v>6</v>
      </c>
      <c r="B8" s="2">
        <f>B5+1</f>
        <v>3</v>
      </c>
      <c r="C8" s="40"/>
      <c r="D8" s="40"/>
      <c r="E8" s="40"/>
      <c r="F8" s="74">
        <f>E8</f>
        <v>0</v>
      </c>
      <c r="G8" s="89" t="str">
        <f t="shared" ref="G8:G38" si="1">IF((D8*60+F8)=0,"",ROUND((C8*60)/(D8*60+F8),1))</f>
        <v/>
      </c>
      <c r="H8" s="354"/>
      <c r="I8" s="354"/>
      <c r="J8" s="74">
        <f>I8</f>
        <v>0</v>
      </c>
      <c r="K8" s="120"/>
      <c r="L8" s="120"/>
      <c r="M8" s="167">
        <f>IF(L8="",0,1)</f>
        <v>0</v>
      </c>
      <c r="N8" s="120"/>
      <c r="O8" s="167">
        <f>IF(N8="",0,1)</f>
        <v>0</v>
      </c>
      <c r="P8" s="120"/>
      <c r="Q8" s="167">
        <f>IF(P8="",0,1)</f>
        <v>0</v>
      </c>
      <c r="R8" s="120"/>
      <c r="S8" s="167">
        <f>IF(R8="",0,1)</f>
        <v>0</v>
      </c>
      <c r="T8" s="120"/>
      <c r="U8" s="167">
        <f>IF(T8="",0,1)</f>
        <v>0</v>
      </c>
      <c r="V8" s="245"/>
      <c r="W8" s="563"/>
      <c r="X8" s="563"/>
      <c r="Y8" s="563"/>
      <c r="Z8" s="563"/>
      <c r="AA8" s="563"/>
      <c r="AB8" s="563"/>
      <c r="AC8" s="1"/>
    </row>
    <row r="9" spans="1:29">
      <c r="A9" s="2" t="s">
        <v>7</v>
      </c>
      <c r="B9" s="2">
        <f t="shared" si="0"/>
        <v>4</v>
      </c>
      <c r="C9" s="40"/>
      <c r="D9" s="40"/>
      <c r="E9" s="40"/>
      <c r="F9" s="74">
        <f t="shared" ref="F9:F14" si="2">E9</f>
        <v>0</v>
      </c>
      <c r="G9" s="89" t="str">
        <f t="shared" si="1"/>
        <v/>
      </c>
      <c r="H9" s="354"/>
      <c r="I9" s="354"/>
      <c r="J9" s="74">
        <f t="shared" ref="J9:J14" si="3">I9</f>
        <v>0</v>
      </c>
      <c r="K9" s="120"/>
      <c r="L9" s="120"/>
      <c r="M9" s="167">
        <f t="shared" ref="M9:M14" si="4">IF(L9="",M8,M8+1)</f>
        <v>0</v>
      </c>
      <c r="N9" s="120"/>
      <c r="O9" s="167">
        <f t="shared" ref="O9:O14" si="5">IF(N9="",O8,O8+1)</f>
        <v>0</v>
      </c>
      <c r="P9" s="120"/>
      <c r="Q9" s="167">
        <f t="shared" ref="Q9:Q14" si="6">IF(P9="",Q8,Q8+1)</f>
        <v>0</v>
      </c>
      <c r="R9" s="120"/>
      <c r="S9" s="167">
        <f t="shared" ref="S9:S14" si="7">IF(R9="",S8,S8+1)</f>
        <v>0</v>
      </c>
      <c r="T9" s="120"/>
      <c r="U9" s="167">
        <f t="shared" ref="U9:U14" si="8">IF(T9="",U8,U8+1)</f>
        <v>0</v>
      </c>
      <c r="V9" s="245"/>
      <c r="W9" s="563"/>
      <c r="X9" s="563"/>
      <c r="Y9" s="563"/>
      <c r="Z9" s="563"/>
      <c r="AA9" s="563"/>
      <c r="AB9" s="563"/>
      <c r="AC9" s="1"/>
    </row>
    <row r="10" spans="1:29">
      <c r="A10" s="2" t="s">
        <v>8</v>
      </c>
      <c r="B10" s="2">
        <f t="shared" si="0"/>
        <v>5</v>
      </c>
      <c r="C10" s="40"/>
      <c r="D10" s="40"/>
      <c r="E10" s="40"/>
      <c r="F10" s="74">
        <f t="shared" si="2"/>
        <v>0</v>
      </c>
      <c r="G10" s="89" t="str">
        <f t="shared" si="1"/>
        <v/>
      </c>
      <c r="H10" s="354"/>
      <c r="I10" s="354"/>
      <c r="J10" s="74">
        <f t="shared" si="3"/>
        <v>0</v>
      </c>
      <c r="K10" s="120"/>
      <c r="L10" s="120"/>
      <c r="M10" s="167">
        <f t="shared" si="4"/>
        <v>0</v>
      </c>
      <c r="N10" s="120"/>
      <c r="O10" s="167">
        <f t="shared" si="5"/>
        <v>0</v>
      </c>
      <c r="P10" s="120"/>
      <c r="Q10" s="167">
        <f t="shared" si="6"/>
        <v>0</v>
      </c>
      <c r="R10" s="120"/>
      <c r="S10" s="167">
        <f t="shared" si="7"/>
        <v>0</v>
      </c>
      <c r="T10" s="120"/>
      <c r="U10" s="167">
        <f t="shared" si="8"/>
        <v>0</v>
      </c>
      <c r="V10" s="245"/>
      <c r="W10" s="563"/>
      <c r="X10" s="563"/>
      <c r="Y10" s="563"/>
      <c r="Z10" s="563"/>
      <c r="AA10" s="563"/>
      <c r="AB10" s="563"/>
      <c r="AC10" s="1"/>
    </row>
    <row r="11" spans="1:29">
      <c r="A11" s="2" t="s">
        <v>2</v>
      </c>
      <c r="B11" s="2">
        <f t="shared" si="0"/>
        <v>6</v>
      </c>
      <c r="C11" s="40"/>
      <c r="D11" s="40"/>
      <c r="E11" s="40"/>
      <c r="F11" s="74">
        <f t="shared" si="2"/>
        <v>0</v>
      </c>
      <c r="G11" s="89" t="str">
        <f t="shared" si="1"/>
        <v/>
      </c>
      <c r="H11" s="354"/>
      <c r="I11" s="354"/>
      <c r="J11" s="74">
        <f t="shared" si="3"/>
        <v>0</v>
      </c>
      <c r="K11" s="120"/>
      <c r="L11" s="120"/>
      <c r="M11" s="167">
        <f t="shared" si="4"/>
        <v>0</v>
      </c>
      <c r="N11" s="120"/>
      <c r="O11" s="167">
        <f t="shared" si="5"/>
        <v>0</v>
      </c>
      <c r="P11" s="120"/>
      <c r="Q11" s="167">
        <f t="shared" si="6"/>
        <v>0</v>
      </c>
      <c r="R11" s="120"/>
      <c r="S11" s="167">
        <f t="shared" si="7"/>
        <v>0</v>
      </c>
      <c r="T11" s="120"/>
      <c r="U11" s="167">
        <f t="shared" si="8"/>
        <v>0</v>
      </c>
      <c r="V11" s="245"/>
      <c r="W11" s="563"/>
      <c r="X11" s="563"/>
      <c r="Y11" s="563"/>
      <c r="Z11" s="563"/>
      <c r="AA11" s="563"/>
      <c r="AB11" s="563"/>
      <c r="AC11" s="1"/>
    </row>
    <row r="12" spans="1:29">
      <c r="A12" s="2" t="s">
        <v>3</v>
      </c>
      <c r="B12" s="2">
        <f t="shared" si="0"/>
        <v>7</v>
      </c>
      <c r="C12" s="40"/>
      <c r="D12" s="40"/>
      <c r="E12" s="40"/>
      <c r="F12" s="74">
        <f t="shared" si="2"/>
        <v>0</v>
      </c>
      <c r="G12" s="89" t="str">
        <f t="shared" si="1"/>
        <v/>
      </c>
      <c r="H12" s="354"/>
      <c r="I12" s="354"/>
      <c r="J12" s="74">
        <f t="shared" si="3"/>
        <v>0</v>
      </c>
      <c r="K12" s="120"/>
      <c r="L12" s="120"/>
      <c r="M12" s="167">
        <f t="shared" si="4"/>
        <v>0</v>
      </c>
      <c r="N12" s="120"/>
      <c r="O12" s="167">
        <f t="shared" si="5"/>
        <v>0</v>
      </c>
      <c r="P12" s="120"/>
      <c r="Q12" s="167">
        <f t="shared" si="6"/>
        <v>0</v>
      </c>
      <c r="R12" s="120"/>
      <c r="S12" s="167">
        <f t="shared" si="7"/>
        <v>0</v>
      </c>
      <c r="T12" s="120"/>
      <c r="U12" s="167">
        <f t="shared" si="8"/>
        <v>0</v>
      </c>
      <c r="V12" s="245"/>
      <c r="W12" s="563"/>
      <c r="X12" s="563"/>
      <c r="Y12" s="563"/>
      <c r="Z12" s="563"/>
      <c r="AA12" s="563"/>
      <c r="AB12" s="563"/>
      <c r="AC12" s="1"/>
    </row>
    <row r="13" spans="1:29">
      <c r="A13" s="2" t="s">
        <v>4</v>
      </c>
      <c r="B13" s="2">
        <f t="shared" si="0"/>
        <v>8</v>
      </c>
      <c r="C13" s="40"/>
      <c r="D13" s="40"/>
      <c r="E13" s="40"/>
      <c r="F13" s="74">
        <f t="shared" si="2"/>
        <v>0</v>
      </c>
      <c r="G13" s="89" t="str">
        <f t="shared" si="1"/>
        <v/>
      </c>
      <c r="H13" s="354"/>
      <c r="I13" s="354"/>
      <c r="J13" s="74">
        <f t="shared" si="3"/>
        <v>0</v>
      </c>
      <c r="K13" s="120"/>
      <c r="L13" s="120"/>
      <c r="M13" s="167">
        <f t="shared" si="4"/>
        <v>0</v>
      </c>
      <c r="N13" s="120"/>
      <c r="O13" s="167">
        <f t="shared" si="5"/>
        <v>0</v>
      </c>
      <c r="P13" s="120"/>
      <c r="Q13" s="167">
        <f t="shared" si="6"/>
        <v>0</v>
      </c>
      <c r="R13" s="120"/>
      <c r="S13" s="167">
        <f t="shared" si="7"/>
        <v>0</v>
      </c>
      <c r="T13" s="120"/>
      <c r="U13" s="167">
        <f t="shared" si="8"/>
        <v>0</v>
      </c>
      <c r="V13" s="245"/>
      <c r="W13" s="563"/>
      <c r="X13" s="563"/>
      <c r="Y13" s="563"/>
      <c r="Z13" s="563"/>
      <c r="AA13" s="563"/>
      <c r="AB13" s="563"/>
      <c r="AC13" s="1"/>
    </row>
    <row r="14" spans="1:29">
      <c r="A14" s="74" t="s">
        <v>5</v>
      </c>
      <c r="B14" s="74">
        <f t="shared" si="0"/>
        <v>9</v>
      </c>
      <c r="C14" s="40"/>
      <c r="D14" s="40"/>
      <c r="E14" s="40"/>
      <c r="F14" s="74">
        <f t="shared" si="2"/>
        <v>0</v>
      </c>
      <c r="G14" s="89" t="str">
        <f t="shared" si="1"/>
        <v/>
      </c>
      <c r="H14" s="354"/>
      <c r="I14" s="354"/>
      <c r="J14" s="74">
        <f t="shared" si="3"/>
        <v>0</v>
      </c>
      <c r="K14" s="120"/>
      <c r="L14" s="120"/>
      <c r="M14" s="167">
        <f t="shared" si="4"/>
        <v>0</v>
      </c>
      <c r="N14" s="120"/>
      <c r="O14" s="167">
        <f t="shared" si="5"/>
        <v>0</v>
      </c>
      <c r="P14" s="120"/>
      <c r="Q14" s="167">
        <f t="shared" si="6"/>
        <v>0</v>
      </c>
      <c r="R14" s="120"/>
      <c r="S14" s="167">
        <f t="shared" si="7"/>
        <v>0</v>
      </c>
      <c r="T14" s="120"/>
      <c r="U14" s="167">
        <f t="shared" si="8"/>
        <v>0</v>
      </c>
      <c r="V14" s="245"/>
      <c r="W14" s="563"/>
      <c r="X14" s="563"/>
      <c r="Y14" s="563"/>
      <c r="Z14" s="563"/>
      <c r="AA14" s="563"/>
      <c r="AB14" s="563"/>
      <c r="AC14" s="1"/>
    </row>
    <row r="15" spans="1:29">
      <c r="A15" s="479" t="s">
        <v>186</v>
      </c>
      <c r="B15" s="480"/>
      <c r="C15" s="13">
        <f>SUM(C8:C14)</f>
        <v>0</v>
      </c>
      <c r="D15" s="13">
        <f>SUM(D8:D14)+ROUNDDOWN(F15/60,0)</f>
        <v>0</v>
      </c>
      <c r="E15" s="13">
        <f>F15-60*ROUNDDOWN(F15/60,0)</f>
        <v>0</v>
      </c>
      <c r="F15" s="135">
        <f>SUM(F8:F14)</f>
        <v>0</v>
      </c>
      <c r="G15" s="52">
        <f>IF((D15*60+E15)=0,0,ROUND((C15*60)/(D15*60+E15),1))</f>
        <v>0</v>
      </c>
      <c r="H15" s="13">
        <f>SUM(H8:H14)+ROUNDDOWN(J15/60,0)</f>
        <v>0</v>
      </c>
      <c r="I15" s="13">
        <f>J15-60*ROUNDDOWN(J15/60,0)</f>
        <v>0</v>
      </c>
      <c r="J15" s="135">
        <f>SUM(J8:J14)</f>
        <v>0</v>
      </c>
      <c r="K15" s="27">
        <f>SUM(K8:K14)</f>
        <v>0</v>
      </c>
      <c r="L15" s="27">
        <f>IF(SUM(L8:L14)=0,0,ROUND(AVERAGE(L8:L14),0))</f>
        <v>0</v>
      </c>
      <c r="M15" s="168">
        <f>IF(M14=0,0,1)</f>
        <v>0</v>
      </c>
      <c r="N15" s="27">
        <f>IF(SUM(N8:N14)=0,0,ROUND(AVERAGE(N8:N14),0))</f>
        <v>0</v>
      </c>
      <c r="O15" s="168">
        <f>IF(O14=0,0,1)</f>
        <v>0</v>
      </c>
      <c r="P15" s="27">
        <f>IF(SUM(P8:P14)=0,0,ROUND(AVERAGE(P8:P14),0))</f>
        <v>0</v>
      </c>
      <c r="Q15" s="168">
        <f>IF(Q14=0,0,1)</f>
        <v>0</v>
      </c>
      <c r="R15" s="27">
        <f>IF(SUM(R8:R14)=0,0,ROUND(AVERAGE(R8:R14),0))</f>
        <v>0</v>
      </c>
      <c r="S15" s="168">
        <f>IF(S14=0,0,1)</f>
        <v>0</v>
      </c>
      <c r="T15" s="27">
        <f>IF(SUM(T8:T14)=0,0,ROUND(AVERAGE(T8:T14),0))</f>
        <v>0</v>
      </c>
      <c r="U15" s="168">
        <f>IF(U14=0,0,1)</f>
        <v>0</v>
      </c>
      <c r="V15" s="246"/>
      <c r="W15" s="571"/>
      <c r="X15" s="571"/>
      <c r="Y15" s="571"/>
      <c r="Z15" s="571"/>
      <c r="AA15" s="571"/>
      <c r="AB15" s="571"/>
      <c r="AC15" s="1"/>
    </row>
    <row r="16" spans="1:29">
      <c r="A16" s="2" t="s">
        <v>6</v>
      </c>
      <c r="B16" s="2">
        <f>B14+1</f>
        <v>10</v>
      </c>
      <c r="C16" s="40"/>
      <c r="D16" s="40"/>
      <c r="E16" s="40"/>
      <c r="F16" s="74">
        <f>E16</f>
        <v>0</v>
      </c>
      <c r="G16" s="89" t="str">
        <f t="shared" si="1"/>
        <v/>
      </c>
      <c r="H16" s="354"/>
      <c r="I16" s="354"/>
      <c r="J16" s="74">
        <f>I16</f>
        <v>0</v>
      </c>
      <c r="K16" s="120"/>
      <c r="L16" s="120"/>
      <c r="M16" s="167">
        <f>IF(L16="",0,1)</f>
        <v>0</v>
      </c>
      <c r="N16" s="120"/>
      <c r="O16" s="167">
        <f>IF(N16="",0,1)</f>
        <v>0</v>
      </c>
      <c r="P16" s="120"/>
      <c r="Q16" s="167">
        <f>IF(P16="",0,1)</f>
        <v>0</v>
      </c>
      <c r="R16" s="120"/>
      <c r="S16" s="167">
        <f>IF(R16="",0,1)</f>
        <v>0</v>
      </c>
      <c r="T16" s="120"/>
      <c r="U16" s="167">
        <f>IF(T16="",0,1)</f>
        <v>0</v>
      </c>
      <c r="V16" s="245"/>
      <c r="W16" s="563"/>
      <c r="X16" s="563"/>
      <c r="Y16" s="563"/>
      <c r="Z16" s="563"/>
      <c r="AA16" s="563"/>
      <c r="AB16" s="563"/>
      <c r="AC16" s="1"/>
    </row>
    <row r="17" spans="1:29">
      <c r="A17" s="2" t="s">
        <v>7</v>
      </c>
      <c r="B17" s="2">
        <f t="shared" si="0"/>
        <v>11</v>
      </c>
      <c r="C17" s="40"/>
      <c r="D17" s="40"/>
      <c r="E17" s="40"/>
      <c r="F17" s="74">
        <f t="shared" ref="F17:F22" si="9">E17</f>
        <v>0</v>
      </c>
      <c r="G17" s="89" t="str">
        <f t="shared" si="1"/>
        <v/>
      </c>
      <c r="H17" s="354"/>
      <c r="I17" s="354"/>
      <c r="J17" s="74">
        <f t="shared" ref="J17:J22" si="10">I17</f>
        <v>0</v>
      </c>
      <c r="K17" s="120"/>
      <c r="L17" s="120"/>
      <c r="M17" s="167">
        <f t="shared" ref="M17:M22" si="11">IF(L17="",M16,M16+1)</f>
        <v>0</v>
      </c>
      <c r="N17" s="120"/>
      <c r="O17" s="167">
        <f t="shared" ref="O17:O22" si="12">IF(N17="",O16,O16+1)</f>
        <v>0</v>
      </c>
      <c r="P17" s="120"/>
      <c r="Q17" s="167">
        <f t="shared" ref="Q17:Q22" si="13">IF(P17="",Q16,Q16+1)</f>
        <v>0</v>
      </c>
      <c r="R17" s="120"/>
      <c r="S17" s="167">
        <f t="shared" ref="S17:S22" si="14">IF(R17="",S16,S16+1)</f>
        <v>0</v>
      </c>
      <c r="T17" s="120"/>
      <c r="U17" s="167">
        <f t="shared" ref="U17:U22" si="15">IF(T17="",U16,U16+1)</f>
        <v>0</v>
      </c>
      <c r="V17" s="245"/>
      <c r="W17" s="563"/>
      <c r="X17" s="563"/>
      <c r="Y17" s="563"/>
      <c r="Z17" s="563"/>
      <c r="AA17" s="563"/>
      <c r="AB17" s="563"/>
      <c r="AC17" s="1"/>
    </row>
    <row r="18" spans="1:29">
      <c r="A18" s="2" t="s">
        <v>8</v>
      </c>
      <c r="B18" s="2">
        <f t="shared" si="0"/>
        <v>12</v>
      </c>
      <c r="C18" s="40"/>
      <c r="D18" s="40"/>
      <c r="E18" s="40"/>
      <c r="F18" s="74">
        <f t="shared" si="9"/>
        <v>0</v>
      </c>
      <c r="G18" s="89" t="str">
        <f t="shared" si="1"/>
        <v/>
      </c>
      <c r="H18" s="354"/>
      <c r="I18" s="354"/>
      <c r="J18" s="74">
        <f t="shared" si="10"/>
        <v>0</v>
      </c>
      <c r="K18" s="120"/>
      <c r="L18" s="120"/>
      <c r="M18" s="167">
        <f t="shared" si="11"/>
        <v>0</v>
      </c>
      <c r="N18" s="120"/>
      <c r="O18" s="167">
        <f t="shared" si="12"/>
        <v>0</v>
      </c>
      <c r="P18" s="120"/>
      <c r="Q18" s="167">
        <f t="shared" si="13"/>
        <v>0</v>
      </c>
      <c r="R18" s="120"/>
      <c r="S18" s="167">
        <f t="shared" si="14"/>
        <v>0</v>
      </c>
      <c r="T18" s="120"/>
      <c r="U18" s="167">
        <f t="shared" si="15"/>
        <v>0</v>
      </c>
      <c r="V18" s="245"/>
      <c r="W18" s="563"/>
      <c r="X18" s="563"/>
      <c r="Y18" s="563"/>
      <c r="Z18" s="563"/>
      <c r="AA18" s="563"/>
      <c r="AB18" s="563"/>
      <c r="AC18" s="1"/>
    </row>
    <row r="19" spans="1:29">
      <c r="A19" s="2" t="s">
        <v>2</v>
      </c>
      <c r="B19" s="2">
        <f t="shared" si="0"/>
        <v>13</v>
      </c>
      <c r="C19" s="40"/>
      <c r="D19" s="40"/>
      <c r="E19" s="40"/>
      <c r="F19" s="74">
        <f t="shared" si="9"/>
        <v>0</v>
      </c>
      <c r="G19" s="89" t="str">
        <f t="shared" si="1"/>
        <v/>
      </c>
      <c r="H19" s="354"/>
      <c r="I19" s="354"/>
      <c r="J19" s="74">
        <f t="shared" si="10"/>
        <v>0</v>
      </c>
      <c r="K19" s="120"/>
      <c r="L19" s="120"/>
      <c r="M19" s="167">
        <f t="shared" si="11"/>
        <v>0</v>
      </c>
      <c r="N19" s="120"/>
      <c r="O19" s="167">
        <f t="shared" si="12"/>
        <v>0</v>
      </c>
      <c r="P19" s="120"/>
      <c r="Q19" s="167">
        <f t="shared" si="13"/>
        <v>0</v>
      </c>
      <c r="R19" s="120"/>
      <c r="S19" s="167">
        <f t="shared" si="14"/>
        <v>0</v>
      </c>
      <c r="T19" s="120"/>
      <c r="U19" s="167">
        <f t="shared" si="15"/>
        <v>0</v>
      </c>
      <c r="V19" s="245"/>
      <c r="W19" s="563"/>
      <c r="X19" s="563"/>
      <c r="Y19" s="563"/>
      <c r="Z19" s="563"/>
      <c r="AA19" s="563"/>
      <c r="AB19" s="563"/>
      <c r="AC19" s="1"/>
    </row>
    <row r="20" spans="1:29">
      <c r="A20" s="2" t="s">
        <v>3</v>
      </c>
      <c r="B20" s="2">
        <f t="shared" si="0"/>
        <v>14</v>
      </c>
      <c r="C20" s="40"/>
      <c r="D20" s="40"/>
      <c r="E20" s="40"/>
      <c r="F20" s="74">
        <f t="shared" si="9"/>
        <v>0</v>
      </c>
      <c r="G20" s="89" t="str">
        <f t="shared" si="1"/>
        <v/>
      </c>
      <c r="H20" s="354"/>
      <c r="I20" s="354"/>
      <c r="J20" s="74">
        <f t="shared" si="10"/>
        <v>0</v>
      </c>
      <c r="K20" s="120"/>
      <c r="L20" s="120"/>
      <c r="M20" s="167">
        <f t="shared" si="11"/>
        <v>0</v>
      </c>
      <c r="N20" s="120"/>
      <c r="O20" s="167">
        <f t="shared" si="12"/>
        <v>0</v>
      </c>
      <c r="P20" s="120"/>
      <c r="Q20" s="167">
        <f t="shared" si="13"/>
        <v>0</v>
      </c>
      <c r="R20" s="120"/>
      <c r="S20" s="167">
        <f t="shared" si="14"/>
        <v>0</v>
      </c>
      <c r="T20" s="120"/>
      <c r="U20" s="167">
        <f t="shared" si="15"/>
        <v>0</v>
      </c>
      <c r="V20" s="245"/>
      <c r="W20" s="563"/>
      <c r="X20" s="563"/>
      <c r="Y20" s="563"/>
      <c r="Z20" s="563"/>
      <c r="AA20" s="563"/>
      <c r="AB20" s="563"/>
      <c r="AC20" s="1"/>
    </row>
    <row r="21" spans="1:29">
      <c r="A21" s="2" t="s">
        <v>4</v>
      </c>
      <c r="B21" s="2">
        <f t="shared" si="0"/>
        <v>15</v>
      </c>
      <c r="C21" s="40"/>
      <c r="D21" s="40"/>
      <c r="E21" s="40"/>
      <c r="F21" s="74">
        <f t="shared" si="9"/>
        <v>0</v>
      </c>
      <c r="G21" s="89" t="str">
        <f t="shared" si="1"/>
        <v/>
      </c>
      <c r="H21" s="354"/>
      <c r="I21" s="354"/>
      <c r="J21" s="74">
        <f t="shared" si="10"/>
        <v>0</v>
      </c>
      <c r="K21" s="120"/>
      <c r="L21" s="120"/>
      <c r="M21" s="167">
        <f t="shared" si="11"/>
        <v>0</v>
      </c>
      <c r="N21" s="120"/>
      <c r="O21" s="167">
        <f t="shared" si="12"/>
        <v>0</v>
      </c>
      <c r="P21" s="120"/>
      <c r="Q21" s="167">
        <f t="shared" si="13"/>
        <v>0</v>
      </c>
      <c r="R21" s="120"/>
      <c r="S21" s="167">
        <f t="shared" si="14"/>
        <v>0</v>
      </c>
      <c r="T21" s="120"/>
      <c r="U21" s="167">
        <f t="shared" si="15"/>
        <v>0</v>
      </c>
      <c r="V21" s="245"/>
      <c r="W21" s="574" t="s">
        <v>228</v>
      </c>
      <c r="X21" s="574"/>
      <c r="Y21" s="574"/>
      <c r="Z21" s="574"/>
      <c r="AA21" s="574"/>
      <c r="AB21" s="574"/>
      <c r="AC21" s="1"/>
    </row>
    <row r="22" spans="1:29">
      <c r="A22" s="74" t="s">
        <v>5</v>
      </c>
      <c r="B22" s="74">
        <f t="shared" si="0"/>
        <v>16</v>
      </c>
      <c r="C22" s="40"/>
      <c r="D22" s="40"/>
      <c r="E22" s="40"/>
      <c r="F22" s="74">
        <f t="shared" si="9"/>
        <v>0</v>
      </c>
      <c r="G22" s="89" t="str">
        <f t="shared" si="1"/>
        <v/>
      </c>
      <c r="H22" s="354"/>
      <c r="I22" s="354"/>
      <c r="J22" s="74">
        <f t="shared" si="10"/>
        <v>0</v>
      </c>
      <c r="K22" s="120"/>
      <c r="L22" s="120"/>
      <c r="M22" s="167">
        <f t="shared" si="11"/>
        <v>0</v>
      </c>
      <c r="N22" s="120"/>
      <c r="O22" s="167">
        <f t="shared" si="12"/>
        <v>0</v>
      </c>
      <c r="P22" s="120"/>
      <c r="Q22" s="167">
        <f t="shared" si="13"/>
        <v>0</v>
      </c>
      <c r="R22" s="120"/>
      <c r="S22" s="167">
        <f t="shared" si="14"/>
        <v>0</v>
      </c>
      <c r="T22" s="120"/>
      <c r="U22" s="167">
        <f t="shared" si="15"/>
        <v>0</v>
      </c>
      <c r="V22" s="245"/>
      <c r="W22" s="567"/>
      <c r="X22" s="567"/>
      <c r="Y22" s="567"/>
      <c r="Z22" s="567"/>
      <c r="AA22" s="567"/>
      <c r="AB22" s="567"/>
      <c r="AC22" s="1"/>
    </row>
    <row r="23" spans="1:29">
      <c r="A23" s="479" t="s">
        <v>65</v>
      </c>
      <c r="B23" s="480"/>
      <c r="C23" s="13">
        <f>SUM(C16:C22)</f>
        <v>0</v>
      </c>
      <c r="D23" s="13">
        <f>SUM(D16:D22)+ROUNDDOWN(F23/60,0)</f>
        <v>0</v>
      </c>
      <c r="E23" s="13">
        <f>F23-60*ROUNDDOWN(F23/60,0)</f>
        <v>0</v>
      </c>
      <c r="F23" s="135">
        <f>SUM(F16:F22)</f>
        <v>0</v>
      </c>
      <c r="G23" s="52">
        <f>IF((D23*60+E23)=0,0,ROUND((C23*60)/(D23*60+E23),1))</f>
        <v>0</v>
      </c>
      <c r="H23" s="13">
        <f>SUM(H16:H22)+ROUNDDOWN(J23/60,0)</f>
        <v>0</v>
      </c>
      <c r="I23" s="13">
        <f>J23-60*ROUNDDOWN(J23/60,0)</f>
        <v>0</v>
      </c>
      <c r="J23" s="135">
        <f>SUM(J16:J22)</f>
        <v>0</v>
      </c>
      <c r="K23" s="27">
        <f>SUM(K16:K22)</f>
        <v>0</v>
      </c>
      <c r="L23" s="27">
        <f>IF(SUM(L16:L22)=0,0,ROUND(AVERAGE(L16:L22),0))</f>
        <v>0</v>
      </c>
      <c r="M23" s="168">
        <f>IF(M22=0,0,1)</f>
        <v>0</v>
      </c>
      <c r="N23" s="27">
        <f>IF(SUM(N16:N22)=0,0,ROUND(AVERAGE(N16:N22),0))</f>
        <v>0</v>
      </c>
      <c r="O23" s="168">
        <f>IF(O22=0,0,1)</f>
        <v>0</v>
      </c>
      <c r="P23" s="27">
        <f>IF(SUM(P16:P22)=0,0,ROUND(AVERAGE(P16:P22),0))</f>
        <v>0</v>
      </c>
      <c r="Q23" s="168">
        <f>IF(Q22=0,0,1)</f>
        <v>0</v>
      </c>
      <c r="R23" s="27">
        <f>IF(SUM(R16:R22)=0,0,ROUND(AVERAGE(R16:R22),0))</f>
        <v>0</v>
      </c>
      <c r="S23" s="168">
        <f>IF(S22=0,0,1)</f>
        <v>0</v>
      </c>
      <c r="T23" s="27">
        <f>IF(SUM(T16:T22)=0,0,ROUND(AVERAGE(T16:T22),0))</f>
        <v>0</v>
      </c>
      <c r="U23" s="168">
        <f>IF(U22=0,0,1)</f>
        <v>0</v>
      </c>
      <c r="V23" s="246"/>
      <c r="W23" s="571"/>
      <c r="X23" s="571"/>
      <c r="Y23" s="571"/>
      <c r="Z23" s="571"/>
      <c r="AA23" s="571"/>
      <c r="AB23" s="571"/>
      <c r="AC23" s="1"/>
    </row>
    <row r="24" spans="1:29">
      <c r="A24" s="2" t="s">
        <v>6</v>
      </c>
      <c r="B24" s="2">
        <f>B22+1</f>
        <v>17</v>
      </c>
      <c r="C24" s="40"/>
      <c r="D24" s="40"/>
      <c r="E24" s="40"/>
      <c r="F24" s="74">
        <f t="shared" ref="F24:F38" si="16">E24</f>
        <v>0</v>
      </c>
      <c r="G24" s="89" t="str">
        <f t="shared" si="1"/>
        <v/>
      </c>
      <c r="H24" s="354"/>
      <c r="I24" s="354"/>
      <c r="J24" s="74">
        <f>I24</f>
        <v>0</v>
      </c>
      <c r="K24" s="120"/>
      <c r="L24" s="120"/>
      <c r="M24" s="167">
        <f>IF(L24="",0,1)</f>
        <v>0</v>
      </c>
      <c r="N24" s="120"/>
      <c r="O24" s="167">
        <f>IF(N24="",0,1)</f>
        <v>0</v>
      </c>
      <c r="P24" s="120"/>
      <c r="Q24" s="167">
        <f>IF(P24="",0,1)</f>
        <v>0</v>
      </c>
      <c r="R24" s="120"/>
      <c r="S24" s="167">
        <f>IF(R24="",0,1)</f>
        <v>0</v>
      </c>
      <c r="T24" s="120"/>
      <c r="U24" s="167">
        <f>IF(T24="",0,1)</f>
        <v>0</v>
      </c>
      <c r="V24" s="245"/>
      <c r="W24" s="574"/>
      <c r="X24" s="574"/>
      <c r="Y24" s="574"/>
      <c r="Z24" s="574"/>
      <c r="AA24" s="574"/>
      <c r="AB24" s="574"/>
      <c r="AC24" s="1"/>
    </row>
    <row r="25" spans="1:29">
      <c r="A25" s="2" t="s">
        <v>7</v>
      </c>
      <c r="B25" s="2">
        <f t="shared" si="0"/>
        <v>18</v>
      </c>
      <c r="C25" s="40"/>
      <c r="D25" s="40"/>
      <c r="E25" s="40"/>
      <c r="F25" s="74">
        <f t="shared" si="16"/>
        <v>0</v>
      </c>
      <c r="G25" s="89" t="str">
        <f t="shared" si="1"/>
        <v/>
      </c>
      <c r="H25" s="354"/>
      <c r="I25" s="354"/>
      <c r="J25" s="74">
        <f t="shared" ref="J25:J30" si="17">I25</f>
        <v>0</v>
      </c>
      <c r="K25" s="120"/>
      <c r="L25" s="120"/>
      <c r="M25" s="167">
        <f t="shared" ref="M25:M30" si="18">IF(L25="",M24,M24+1)</f>
        <v>0</v>
      </c>
      <c r="N25" s="120"/>
      <c r="O25" s="167">
        <f t="shared" ref="O25:O30" si="19">IF(N25="",O24,O24+1)</f>
        <v>0</v>
      </c>
      <c r="P25" s="120"/>
      <c r="Q25" s="167">
        <f t="shared" ref="Q25:Q30" si="20">IF(P25="",Q24,Q24+1)</f>
        <v>0</v>
      </c>
      <c r="R25" s="120"/>
      <c r="S25" s="167">
        <f t="shared" ref="S25:S30" si="21">IF(R25="",S24,S24+1)</f>
        <v>0</v>
      </c>
      <c r="T25" s="120"/>
      <c r="U25" s="167">
        <f t="shared" ref="U25:U30" si="22">IF(T25="",U24,U24+1)</f>
        <v>0</v>
      </c>
      <c r="V25" s="245"/>
      <c r="W25" s="567"/>
      <c r="X25" s="567"/>
      <c r="Y25" s="567"/>
      <c r="Z25" s="567"/>
      <c r="AA25" s="567"/>
      <c r="AB25" s="567"/>
      <c r="AC25" s="1"/>
    </row>
    <row r="26" spans="1:29">
      <c r="A26" s="2" t="s">
        <v>8</v>
      </c>
      <c r="B26" s="2">
        <f t="shared" si="0"/>
        <v>19</v>
      </c>
      <c r="C26" s="40"/>
      <c r="D26" s="40"/>
      <c r="E26" s="40"/>
      <c r="F26" s="74">
        <f t="shared" si="16"/>
        <v>0</v>
      </c>
      <c r="G26" s="89" t="str">
        <f t="shared" si="1"/>
        <v/>
      </c>
      <c r="H26" s="354"/>
      <c r="I26" s="354"/>
      <c r="J26" s="74">
        <f t="shared" si="17"/>
        <v>0</v>
      </c>
      <c r="K26" s="120"/>
      <c r="L26" s="120"/>
      <c r="M26" s="167">
        <f t="shared" si="18"/>
        <v>0</v>
      </c>
      <c r="N26" s="120"/>
      <c r="O26" s="167">
        <f t="shared" si="19"/>
        <v>0</v>
      </c>
      <c r="P26" s="120"/>
      <c r="Q26" s="167">
        <f t="shared" si="20"/>
        <v>0</v>
      </c>
      <c r="R26" s="120"/>
      <c r="S26" s="167">
        <f t="shared" si="21"/>
        <v>0</v>
      </c>
      <c r="T26" s="120"/>
      <c r="U26" s="167">
        <f t="shared" si="22"/>
        <v>0</v>
      </c>
      <c r="V26" s="245"/>
      <c r="W26" s="567"/>
      <c r="X26" s="567"/>
      <c r="Y26" s="567"/>
      <c r="Z26" s="567"/>
      <c r="AA26" s="567"/>
      <c r="AB26" s="567"/>
      <c r="AC26" s="1"/>
    </row>
    <row r="27" spans="1:29">
      <c r="A27" s="2" t="s">
        <v>2</v>
      </c>
      <c r="B27" s="2">
        <f t="shared" si="0"/>
        <v>20</v>
      </c>
      <c r="C27" s="40"/>
      <c r="D27" s="40"/>
      <c r="E27" s="40"/>
      <c r="F27" s="74">
        <f t="shared" si="16"/>
        <v>0</v>
      </c>
      <c r="G27" s="89" t="str">
        <f t="shared" si="1"/>
        <v/>
      </c>
      <c r="H27" s="354"/>
      <c r="I27" s="354"/>
      <c r="J27" s="74">
        <f t="shared" si="17"/>
        <v>0</v>
      </c>
      <c r="K27" s="120"/>
      <c r="L27" s="120"/>
      <c r="M27" s="167">
        <f t="shared" si="18"/>
        <v>0</v>
      </c>
      <c r="N27" s="120"/>
      <c r="O27" s="167">
        <f t="shared" si="19"/>
        <v>0</v>
      </c>
      <c r="P27" s="120"/>
      <c r="Q27" s="167">
        <f t="shared" si="20"/>
        <v>0</v>
      </c>
      <c r="R27" s="120"/>
      <c r="S27" s="167">
        <f t="shared" si="21"/>
        <v>0</v>
      </c>
      <c r="T27" s="120"/>
      <c r="U27" s="167">
        <f t="shared" si="22"/>
        <v>0</v>
      </c>
      <c r="V27" s="245"/>
      <c r="W27" s="567"/>
      <c r="X27" s="567"/>
      <c r="Y27" s="567"/>
      <c r="Z27" s="567"/>
      <c r="AA27" s="567"/>
      <c r="AB27" s="567"/>
      <c r="AC27" s="1"/>
    </row>
    <row r="28" spans="1:29">
      <c r="A28" s="2" t="s">
        <v>3</v>
      </c>
      <c r="B28" s="2">
        <f t="shared" si="0"/>
        <v>21</v>
      </c>
      <c r="C28" s="40"/>
      <c r="D28" s="40"/>
      <c r="E28" s="40"/>
      <c r="F28" s="74">
        <f t="shared" si="16"/>
        <v>0</v>
      </c>
      <c r="G28" s="89" t="str">
        <f t="shared" si="1"/>
        <v/>
      </c>
      <c r="H28" s="354"/>
      <c r="I28" s="354"/>
      <c r="J28" s="74">
        <f t="shared" si="17"/>
        <v>0</v>
      </c>
      <c r="K28" s="120"/>
      <c r="L28" s="120"/>
      <c r="M28" s="167">
        <f t="shared" si="18"/>
        <v>0</v>
      </c>
      <c r="N28" s="120"/>
      <c r="O28" s="167">
        <f t="shared" si="19"/>
        <v>0</v>
      </c>
      <c r="P28" s="120"/>
      <c r="Q28" s="167">
        <f t="shared" si="20"/>
        <v>0</v>
      </c>
      <c r="R28" s="120"/>
      <c r="S28" s="167">
        <f t="shared" si="21"/>
        <v>0</v>
      </c>
      <c r="T28" s="120"/>
      <c r="U28" s="167">
        <f t="shared" si="22"/>
        <v>0</v>
      </c>
      <c r="V28" s="245"/>
      <c r="W28" s="567"/>
      <c r="X28" s="567"/>
      <c r="Y28" s="567"/>
      <c r="Z28" s="567"/>
      <c r="AA28" s="567"/>
      <c r="AB28" s="567"/>
      <c r="AC28" s="1"/>
    </row>
    <row r="29" spans="1:29">
      <c r="A29" s="2" t="s">
        <v>4</v>
      </c>
      <c r="B29" s="2">
        <f t="shared" si="0"/>
        <v>22</v>
      </c>
      <c r="C29" s="40"/>
      <c r="D29" s="40"/>
      <c r="E29" s="40"/>
      <c r="F29" s="74">
        <f t="shared" si="16"/>
        <v>0</v>
      </c>
      <c r="G29" s="89" t="str">
        <f t="shared" si="1"/>
        <v/>
      </c>
      <c r="H29" s="354"/>
      <c r="I29" s="354"/>
      <c r="J29" s="74">
        <f t="shared" si="17"/>
        <v>0</v>
      </c>
      <c r="K29" s="120"/>
      <c r="L29" s="120"/>
      <c r="M29" s="167">
        <f t="shared" si="18"/>
        <v>0</v>
      </c>
      <c r="N29" s="120"/>
      <c r="O29" s="167">
        <f t="shared" si="19"/>
        <v>0</v>
      </c>
      <c r="P29" s="120"/>
      <c r="Q29" s="167">
        <f t="shared" si="20"/>
        <v>0</v>
      </c>
      <c r="R29" s="120"/>
      <c r="S29" s="167">
        <f t="shared" si="21"/>
        <v>0</v>
      </c>
      <c r="T29" s="120"/>
      <c r="U29" s="167">
        <f t="shared" si="22"/>
        <v>0</v>
      </c>
      <c r="V29" s="245"/>
      <c r="W29" s="567"/>
      <c r="X29" s="567"/>
      <c r="Y29" s="567"/>
      <c r="Z29" s="567"/>
      <c r="AA29" s="567"/>
      <c r="AB29" s="567"/>
      <c r="AC29" s="1"/>
    </row>
    <row r="30" spans="1:29">
      <c r="A30" s="74" t="s">
        <v>5</v>
      </c>
      <c r="B30" s="74">
        <f t="shared" si="0"/>
        <v>23</v>
      </c>
      <c r="C30" s="40"/>
      <c r="D30" s="40"/>
      <c r="E30" s="40"/>
      <c r="F30" s="74">
        <f t="shared" si="16"/>
        <v>0</v>
      </c>
      <c r="G30" s="89" t="str">
        <f t="shared" si="1"/>
        <v/>
      </c>
      <c r="H30" s="354"/>
      <c r="I30" s="354"/>
      <c r="J30" s="74">
        <f t="shared" si="17"/>
        <v>0</v>
      </c>
      <c r="K30" s="120"/>
      <c r="L30" s="120"/>
      <c r="M30" s="167">
        <f t="shared" si="18"/>
        <v>0</v>
      </c>
      <c r="N30" s="120"/>
      <c r="O30" s="167">
        <f t="shared" si="19"/>
        <v>0</v>
      </c>
      <c r="P30" s="120"/>
      <c r="Q30" s="167">
        <f t="shared" si="20"/>
        <v>0</v>
      </c>
      <c r="R30" s="120"/>
      <c r="S30" s="167">
        <f t="shared" si="21"/>
        <v>0</v>
      </c>
      <c r="T30" s="120"/>
      <c r="U30" s="167">
        <f t="shared" si="22"/>
        <v>0</v>
      </c>
      <c r="V30" s="245"/>
      <c r="W30" s="595" t="s">
        <v>241</v>
      </c>
      <c r="X30" s="595"/>
      <c r="Y30" s="595"/>
      <c r="Z30" s="595"/>
      <c r="AA30" s="595"/>
      <c r="AB30" s="595"/>
      <c r="AC30" s="1"/>
    </row>
    <row r="31" spans="1:29">
      <c r="A31" s="479" t="s">
        <v>66</v>
      </c>
      <c r="B31" s="480"/>
      <c r="C31" s="13">
        <f>SUM(C24:C30)</f>
        <v>0</v>
      </c>
      <c r="D31" s="13">
        <f>SUM(D24:D30)+ROUNDDOWN(F31/60,0)</f>
        <v>0</v>
      </c>
      <c r="E31" s="13">
        <f>F31-60*ROUNDDOWN(F31/60,0)</f>
        <v>0</v>
      </c>
      <c r="F31" s="135">
        <f>SUM(F24:F30)</f>
        <v>0</v>
      </c>
      <c r="G31" s="52">
        <f>IF((D31*60+E31)=0,0,ROUND((C31*60)/(D31*60+E31),1))</f>
        <v>0</v>
      </c>
      <c r="H31" s="13">
        <f>SUM(H24:H30)+ROUNDDOWN(J31/60,0)</f>
        <v>0</v>
      </c>
      <c r="I31" s="13">
        <f>J31-60*ROUNDDOWN(J31/60,0)</f>
        <v>0</v>
      </c>
      <c r="J31" s="135">
        <f>SUM(J24:J30)</f>
        <v>0</v>
      </c>
      <c r="K31" s="27">
        <f>SUM(K24:K30)</f>
        <v>0</v>
      </c>
      <c r="L31" s="27">
        <f>IF(SUM(L24:L30)=0,0,ROUND(AVERAGE(L24:L30),0))</f>
        <v>0</v>
      </c>
      <c r="M31" s="168">
        <f>IF(M30=0,0,1)</f>
        <v>0</v>
      </c>
      <c r="N31" s="27">
        <f>IF(SUM(N24:N30)=0,0,ROUND(AVERAGE(N24:N30),0))</f>
        <v>0</v>
      </c>
      <c r="O31" s="168">
        <f>IF(O30=0,0,1)</f>
        <v>0</v>
      </c>
      <c r="P31" s="27">
        <f>IF(SUM(P24:P30)=0,0,ROUND(AVERAGE(P24:P30),0))</f>
        <v>0</v>
      </c>
      <c r="Q31" s="168">
        <f>IF(Q30=0,0,1)</f>
        <v>0</v>
      </c>
      <c r="R31" s="27">
        <f>IF(SUM(R24:R30)=0,0,ROUND(AVERAGE(R24:R30),0))</f>
        <v>0</v>
      </c>
      <c r="S31" s="168">
        <f>IF(S30=0,0,1)</f>
        <v>0</v>
      </c>
      <c r="T31" s="27">
        <f>IF(SUM(T24:T30)=0,0,ROUND(AVERAGE(T24:T30),0))</f>
        <v>0</v>
      </c>
      <c r="U31" s="168">
        <f>IF(U30=0,0,1)</f>
        <v>0</v>
      </c>
      <c r="V31" s="246"/>
      <c r="W31" s="571"/>
      <c r="X31" s="571"/>
      <c r="Y31" s="571"/>
      <c r="Z31" s="571"/>
      <c r="AA31" s="571"/>
      <c r="AB31" s="571"/>
      <c r="AC31" s="1"/>
    </row>
    <row r="32" spans="1:29">
      <c r="A32" s="244" t="s">
        <v>100</v>
      </c>
      <c r="B32" s="244">
        <f>B30+1</f>
        <v>24</v>
      </c>
      <c r="C32" s="40"/>
      <c r="D32" s="40"/>
      <c r="E32" s="40"/>
      <c r="F32" s="74">
        <f t="shared" si="16"/>
        <v>0</v>
      </c>
      <c r="G32" s="89" t="str">
        <f t="shared" si="1"/>
        <v/>
      </c>
      <c r="H32" s="354"/>
      <c r="I32" s="354"/>
      <c r="J32" s="74">
        <f>I32</f>
        <v>0</v>
      </c>
      <c r="K32" s="120"/>
      <c r="L32" s="120"/>
      <c r="M32" s="167">
        <f>IF(L32="",0,1)</f>
        <v>0</v>
      </c>
      <c r="N32" s="120"/>
      <c r="O32" s="167">
        <f>IF(N32="",0,1)</f>
        <v>0</v>
      </c>
      <c r="P32" s="120"/>
      <c r="Q32" s="167">
        <f>IF(P32="",0,1)</f>
        <v>0</v>
      </c>
      <c r="R32" s="120"/>
      <c r="S32" s="167">
        <f>IF(R32="",0,1)</f>
        <v>0</v>
      </c>
      <c r="T32" s="120"/>
      <c r="U32" s="167">
        <f>IF(T32="",0,1)</f>
        <v>0</v>
      </c>
      <c r="V32" s="186"/>
      <c r="W32" s="567"/>
      <c r="X32" s="567"/>
      <c r="Y32" s="567"/>
      <c r="Z32" s="567"/>
      <c r="AA32" s="567"/>
      <c r="AB32" s="567"/>
      <c r="AC32" s="1"/>
    </row>
    <row r="33" spans="1:30">
      <c r="A33" s="244" t="s">
        <v>103</v>
      </c>
      <c r="B33" s="244">
        <f t="shared" ref="B33:B38" si="23">B32+1</f>
        <v>25</v>
      </c>
      <c r="C33" s="40"/>
      <c r="D33" s="40"/>
      <c r="E33" s="40"/>
      <c r="F33" s="74">
        <f t="shared" si="16"/>
        <v>0</v>
      </c>
      <c r="G33" s="89" t="str">
        <f t="shared" si="1"/>
        <v/>
      </c>
      <c r="H33" s="354"/>
      <c r="I33" s="354"/>
      <c r="J33" s="74">
        <f t="shared" ref="J33:J38" si="24">I33</f>
        <v>0</v>
      </c>
      <c r="K33" s="120"/>
      <c r="L33" s="120"/>
      <c r="M33" s="167">
        <f t="shared" ref="M33:U38" si="25">IF(L33="",M32,M32+1)</f>
        <v>0</v>
      </c>
      <c r="N33" s="120"/>
      <c r="O33" s="167">
        <f t="shared" si="25"/>
        <v>0</v>
      </c>
      <c r="P33" s="120"/>
      <c r="Q33" s="167">
        <f t="shared" si="25"/>
        <v>0</v>
      </c>
      <c r="R33" s="120"/>
      <c r="S33" s="167">
        <f t="shared" si="25"/>
        <v>0</v>
      </c>
      <c r="T33" s="120"/>
      <c r="U33" s="167">
        <f t="shared" si="25"/>
        <v>0</v>
      </c>
      <c r="V33" s="186"/>
      <c r="W33" s="567"/>
      <c r="X33" s="567"/>
      <c r="Y33" s="567"/>
      <c r="Z33" s="567"/>
      <c r="AA33" s="567"/>
      <c r="AB33" s="567"/>
      <c r="AC33" s="1"/>
    </row>
    <row r="34" spans="1:30">
      <c r="A34" s="244" t="s">
        <v>104</v>
      </c>
      <c r="B34" s="244">
        <f t="shared" si="23"/>
        <v>26</v>
      </c>
      <c r="C34" s="40"/>
      <c r="D34" s="40"/>
      <c r="E34" s="40"/>
      <c r="F34" s="74">
        <f t="shared" si="16"/>
        <v>0</v>
      </c>
      <c r="G34" s="89" t="str">
        <f t="shared" si="1"/>
        <v/>
      </c>
      <c r="H34" s="354"/>
      <c r="I34" s="354"/>
      <c r="J34" s="74">
        <f t="shared" si="24"/>
        <v>0</v>
      </c>
      <c r="K34" s="120"/>
      <c r="L34" s="120"/>
      <c r="M34" s="167">
        <f t="shared" si="25"/>
        <v>0</v>
      </c>
      <c r="N34" s="120"/>
      <c r="O34" s="167">
        <f t="shared" si="25"/>
        <v>0</v>
      </c>
      <c r="P34" s="120"/>
      <c r="Q34" s="167">
        <f t="shared" si="25"/>
        <v>0</v>
      </c>
      <c r="R34" s="120"/>
      <c r="S34" s="167">
        <f t="shared" si="25"/>
        <v>0</v>
      </c>
      <c r="T34" s="120"/>
      <c r="U34" s="167">
        <f t="shared" si="25"/>
        <v>0</v>
      </c>
      <c r="V34" s="186"/>
      <c r="W34" s="567"/>
      <c r="X34" s="567"/>
      <c r="Y34" s="567"/>
      <c r="Z34" s="567"/>
      <c r="AA34" s="567"/>
      <c r="AB34" s="567"/>
      <c r="AC34" s="1"/>
    </row>
    <row r="35" spans="1:30">
      <c r="A35" s="244" t="s">
        <v>101</v>
      </c>
      <c r="B35" s="244">
        <f t="shared" si="23"/>
        <v>27</v>
      </c>
      <c r="C35" s="40"/>
      <c r="D35" s="40"/>
      <c r="E35" s="40"/>
      <c r="F35" s="74">
        <f t="shared" si="16"/>
        <v>0</v>
      </c>
      <c r="G35" s="89" t="str">
        <f t="shared" si="1"/>
        <v/>
      </c>
      <c r="H35" s="354"/>
      <c r="I35" s="354"/>
      <c r="J35" s="74">
        <f t="shared" si="24"/>
        <v>0</v>
      </c>
      <c r="K35" s="120"/>
      <c r="L35" s="120"/>
      <c r="M35" s="167">
        <f t="shared" si="25"/>
        <v>0</v>
      </c>
      <c r="N35" s="120"/>
      <c r="O35" s="167">
        <f t="shared" si="25"/>
        <v>0</v>
      </c>
      <c r="P35" s="120"/>
      <c r="Q35" s="167">
        <f t="shared" si="25"/>
        <v>0</v>
      </c>
      <c r="R35" s="120"/>
      <c r="S35" s="167">
        <f t="shared" si="25"/>
        <v>0</v>
      </c>
      <c r="T35" s="120"/>
      <c r="U35" s="167">
        <f t="shared" si="25"/>
        <v>0</v>
      </c>
      <c r="V35" s="186"/>
      <c r="W35" s="567"/>
      <c r="X35" s="567"/>
      <c r="Y35" s="567"/>
      <c r="Z35" s="567"/>
      <c r="AA35" s="567"/>
      <c r="AB35" s="567"/>
      <c r="AC35" s="1"/>
    </row>
    <row r="36" spans="1:30">
      <c r="A36" s="244" t="s">
        <v>97</v>
      </c>
      <c r="B36" s="244">
        <f t="shared" si="23"/>
        <v>28</v>
      </c>
      <c r="C36" s="40"/>
      <c r="D36" s="40"/>
      <c r="E36" s="40"/>
      <c r="F36" s="74">
        <f t="shared" si="16"/>
        <v>0</v>
      </c>
      <c r="G36" s="89" t="str">
        <f t="shared" si="1"/>
        <v/>
      </c>
      <c r="H36" s="354"/>
      <c r="I36" s="354"/>
      <c r="J36" s="74">
        <f t="shared" si="24"/>
        <v>0</v>
      </c>
      <c r="K36" s="120"/>
      <c r="L36" s="120"/>
      <c r="M36" s="167">
        <f t="shared" si="25"/>
        <v>0</v>
      </c>
      <c r="N36" s="120"/>
      <c r="O36" s="167">
        <f t="shared" si="25"/>
        <v>0</v>
      </c>
      <c r="P36" s="120"/>
      <c r="Q36" s="167">
        <f t="shared" si="25"/>
        <v>0</v>
      </c>
      <c r="R36" s="120"/>
      <c r="S36" s="167">
        <f t="shared" si="25"/>
        <v>0</v>
      </c>
      <c r="T36" s="120"/>
      <c r="U36" s="167">
        <f t="shared" si="25"/>
        <v>0</v>
      </c>
      <c r="V36" s="186"/>
      <c r="W36" s="567"/>
      <c r="X36" s="567"/>
      <c r="Y36" s="567"/>
      <c r="Z36" s="567"/>
      <c r="AA36" s="567"/>
      <c r="AB36" s="567"/>
      <c r="AC36" s="1"/>
    </row>
    <row r="37" spans="1:30">
      <c r="A37" s="244" t="s">
        <v>98</v>
      </c>
      <c r="B37" s="244">
        <f t="shared" si="23"/>
        <v>29</v>
      </c>
      <c r="C37" s="40"/>
      <c r="D37" s="40"/>
      <c r="E37" s="40"/>
      <c r="F37" s="74">
        <f t="shared" si="16"/>
        <v>0</v>
      </c>
      <c r="G37" s="89" t="str">
        <f t="shared" si="1"/>
        <v/>
      </c>
      <c r="H37" s="354"/>
      <c r="I37" s="354"/>
      <c r="J37" s="74">
        <f t="shared" si="24"/>
        <v>0</v>
      </c>
      <c r="K37" s="120"/>
      <c r="L37" s="120"/>
      <c r="M37" s="167">
        <f t="shared" si="25"/>
        <v>0</v>
      </c>
      <c r="N37" s="120"/>
      <c r="O37" s="167">
        <f t="shared" si="25"/>
        <v>0</v>
      </c>
      <c r="P37" s="120"/>
      <c r="Q37" s="167">
        <f t="shared" si="25"/>
        <v>0</v>
      </c>
      <c r="R37" s="120"/>
      <c r="S37" s="167">
        <f t="shared" si="25"/>
        <v>0</v>
      </c>
      <c r="T37" s="120"/>
      <c r="U37" s="167">
        <f t="shared" si="25"/>
        <v>0</v>
      </c>
      <c r="V37" s="186"/>
      <c r="W37" s="567"/>
      <c r="X37" s="567"/>
      <c r="Y37" s="567"/>
      <c r="Z37" s="567"/>
      <c r="AA37" s="567"/>
      <c r="AB37" s="567"/>
      <c r="AC37" s="1"/>
    </row>
    <row r="38" spans="1:30">
      <c r="A38" s="123" t="s">
        <v>99</v>
      </c>
      <c r="B38" s="123">
        <f t="shared" si="23"/>
        <v>30</v>
      </c>
      <c r="C38" s="40"/>
      <c r="D38" s="40"/>
      <c r="E38" s="40"/>
      <c r="F38" s="74">
        <f t="shared" si="16"/>
        <v>0</v>
      </c>
      <c r="G38" s="89" t="str">
        <f t="shared" si="1"/>
        <v/>
      </c>
      <c r="H38" s="354"/>
      <c r="I38" s="354"/>
      <c r="J38" s="74">
        <f t="shared" si="24"/>
        <v>0</v>
      </c>
      <c r="K38" s="120"/>
      <c r="L38" s="120"/>
      <c r="M38" s="167">
        <f t="shared" si="25"/>
        <v>0</v>
      </c>
      <c r="N38" s="120"/>
      <c r="O38" s="167">
        <f t="shared" si="25"/>
        <v>0</v>
      </c>
      <c r="P38" s="120"/>
      <c r="Q38" s="167">
        <f t="shared" si="25"/>
        <v>0</v>
      </c>
      <c r="R38" s="120"/>
      <c r="S38" s="167">
        <f t="shared" si="25"/>
        <v>0</v>
      </c>
      <c r="T38" s="120"/>
      <c r="U38" s="167">
        <f t="shared" si="25"/>
        <v>0</v>
      </c>
      <c r="V38" s="186"/>
      <c r="W38" s="567"/>
      <c r="X38" s="567"/>
      <c r="Y38" s="567"/>
      <c r="Z38" s="567"/>
      <c r="AA38" s="567"/>
      <c r="AB38" s="567"/>
      <c r="AC38" s="1"/>
    </row>
    <row r="39" spans="1:30">
      <c r="A39" s="479" t="s">
        <v>218</v>
      </c>
      <c r="B39" s="480"/>
      <c r="C39" s="15">
        <f>SUM(C32:C38)</f>
        <v>0</v>
      </c>
      <c r="D39" s="15">
        <f>SUM(D32:D38)+ROUNDDOWN(F39/60,0)</f>
        <v>0</v>
      </c>
      <c r="E39" s="15">
        <f>F39-60*ROUNDDOWN(F39/60,0)</f>
        <v>0</v>
      </c>
      <c r="F39" s="151">
        <f>SUM(F32:F38)</f>
        <v>0</v>
      </c>
      <c r="G39" s="62">
        <f>IF((D39*60+E39)=0,0,ROUND((C39*60)/(D39*60+E39),1))</f>
        <v>0</v>
      </c>
      <c r="H39" s="13">
        <f>SUM(H32:H38)+ROUNDDOWN(J39/60,0)</f>
        <v>0</v>
      </c>
      <c r="I39" s="13">
        <f>J39-60*ROUNDDOWN(J39/60,0)</f>
        <v>0</v>
      </c>
      <c r="J39" s="135">
        <f>SUM(J32:J38)</f>
        <v>0</v>
      </c>
      <c r="K39" s="33">
        <f>SUM(K32:K38)</f>
        <v>0</v>
      </c>
      <c r="L39" s="33">
        <f>IF(SUM(L32:L38)=0,0,ROUND(AVERAGE(L32:L38),0))</f>
        <v>0</v>
      </c>
      <c r="M39" s="168">
        <f>IF(M38=0,0,1)</f>
        <v>0</v>
      </c>
      <c r="N39" s="33">
        <f>IF(SUM(N32:N38)=0,0,ROUND(AVERAGE(N32:N38),0))</f>
        <v>0</v>
      </c>
      <c r="O39" s="168">
        <f>IF(O38=0,0,1)</f>
        <v>0</v>
      </c>
      <c r="P39" s="33">
        <f>IF(SUM(P32:P38)=0,0,ROUND(AVERAGE(P32:P38),0))</f>
        <v>0</v>
      </c>
      <c r="Q39" s="168">
        <f>IF(Q38=0,0,1)</f>
        <v>0</v>
      </c>
      <c r="R39" s="33">
        <f>IF(SUM(R32:R38)=0,0,ROUND(AVERAGE(R32:R38),0))</f>
        <v>0</v>
      </c>
      <c r="S39" s="168">
        <f>IF(S38=0,0,1)</f>
        <v>0</v>
      </c>
      <c r="T39" s="33">
        <f>IF(SUM(T32:T38)=0,0,ROUND(AVERAGE(T32:T38),0))</f>
        <v>0</v>
      </c>
      <c r="U39" s="168">
        <f>IF(U37=0,0,1)</f>
        <v>0</v>
      </c>
      <c r="V39" s="246"/>
      <c r="W39" s="571"/>
      <c r="X39" s="571"/>
      <c r="Y39" s="571"/>
      <c r="Z39" s="571"/>
      <c r="AA39" s="571"/>
      <c r="AB39" s="571"/>
      <c r="AC39" s="1"/>
    </row>
    <row r="40" spans="1:30">
      <c r="A40" s="587" t="s">
        <v>31</v>
      </c>
      <c r="B40" s="588"/>
      <c r="C40" s="16">
        <f>C6+C15+C23+C31+C39</f>
        <v>0</v>
      </c>
      <c r="D40" s="16">
        <f>D6+D15+D23+D31+D39+ROUNDDOWN(F40/60,0)</f>
        <v>0</v>
      </c>
      <c r="E40" s="17">
        <f>F40-60*ROUNDDOWN(F40/60,0)</f>
        <v>0</v>
      </c>
      <c r="F40" s="152">
        <f>E6+E15+E23+E31+E39</f>
        <v>0</v>
      </c>
      <c r="G40" s="61">
        <f>IF((D40*60+E40)=0,0,ROUND((C40*60)/(D40*60+E40),1))</f>
        <v>0</v>
      </c>
      <c r="H40" s="16">
        <f>H6+H15+H23+H31+H39+ROUNDDOWN(J40/60,0)</f>
        <v>0</v>
      </c>
      <c r="I40" s="17">
        <f>J40-60*ROUNDDOWN(J40/60,0)</f>
        <v>0</v>
      </c>
      <c r="J40" s="152">
        <f>I6+I15+I23+I31+I39</f>
        <v>0</v>
      </c>
      <c r="K40" s="34">
        <f>K6+K15+K23+K31+K39</f>
        <v>0</v>
      </c>
      <c r="L40" s="34" t="str">
        <f>IF(L41=0,"",(L6+L15+L23+L31+L39)/L41)</f>
        <v/>
      </c>
      <c r="M40" s="183"/>
      <c r="N40" s="34" t="str">
        <f>IF(N41=0,"",(N6+N15+N23+N31+N39)/N41)</f>
        <v/>
      </c>
      <c r="O40" s="183"/>
      <c r="P40" s="34" t="str">
        <f>IF(P41=0,"",(P6+P15+P23+P31+P39)/P41)</f>
        <v/>
      </c>
      <c r="Q40" s="183"/>
      <c r="R40" s="34" t="str">
        <f>IF(R41=0,"",(R6+R15+R23+R31+R39)/R41)</f>
        <v/>
      </c>
      <c r="S40" s="183"/>
      <c r="T40" s="34" t="str">
        <f>IF(T41=0,"",(T6+T15+T23+T31+T39)/T41)</f>
        <v/>
      </c>
      <c r="U40" s="183"/>
      <c r="V40" s="596"/>
      <c r="W40" s="596"/>
      <c r="X40" s="187" t="s">
        <v>42</v>
      </c>
      <c r="Y40" s="187" t="s">
        <v>111</v>
      </c>
      <c r="Z40" s="188" t="s">
        <v>112</v>
      </c>
      <c r="AA40" s="188" t="s">
        <v>23</v>
      </c>
      <c r="AB40" s="45" t="s">
        <v>26</v>
      </c>
      <c r="AC40" s="1"/>
    </row>
    <row r="41" spans="1:30" ht="15" customHeight="1">
      <c r="A41" s="477"/>
      <c r="B41" s="477"/>
      <c r="C41" s="2" t="s">
        <v>0</v>
      </c>
      <c r="D41" s="2" t="s">
        <v>15</v>
      </c>
      <c r="E41" s="2" t="s">
        <v>16</v>
      </c>
      <c r="F41" s="74"/>
      <c r="G41" s="22" t="s">
        <v>12</v>
      </c>
      <c r="H41" s="379" t="s">
        <v>15</v>
      </c>
      <c r="I41" s="379" t="s">
        <v>16</v>
      </c>
      <c r="J41" s="22"/>
      <c r="K41" s="37" t="s">
        <v>17</v>
      </c>
      <c r="L41" s="163">
        <f>M6+M15+M23+M31+M39</f>
        <v>0</v>
      </c>
      <c r="M41" s="164"/>
      <c r="N41" s="163">
        <f>O6+O15+O23+O31+O39</f>
        <v>0</v>
      </c>
      <c r="O41" s="164"/>
      <c r="P41" s="163">
        <f>Q6+Q15+Q23+Q31+Q39</f>
        <v>0</v>
      </c>
      <c r="Q41" s="164"/>
      <c r="R41" s="163">
        <f>S6+S15+S23+S31+S39</f>
        <v>0</v>
      </c>
      <c r="S41" s="164"/>
      <c r="T41" s="163">
        <f>U6+U15+U23+U31+U39</f>
        <v>0</v>
      </c>
      <c r="U41" s="166"/>
      <c r="V41" s="215"/>
      <c r="W41" s="218" t="s">
        <v>140</v>
      </c>
      <c r="X41" s="169">
        <f>$C$40+Mars!Y42</f>
        <v>0</v>
      </c>
      <c r="Y41" s="170">
        <f>$D$40+Mars!Z42+ROUNDDOWN(AC41/60,0)</f>
        <v>0</v>
      </c>
      <c r="Z41" s="170">
        <f>AC41-60*ROUNDDOWN(AC41/60,0)</f>
        <v>0</v>
      </c>
      <c r="AA41" s="170">
        <f>IF((Y41*60+Z41)=0,0,ROUND((X41*60)/(Y41*60+Z41),1))</f>
        <v>0</v>
      </c>
      <c r="AB41" s="169">
        <f>$K$40+Mars!AC42</f>
        <v>0</v>
      </c>
      <c r="AC41" s="213">
        <f>$E$40+Mars!AA42</f>
        <v>0</v>
      </c>
    </row>
    <row r="42" spans="1:30" ht="14.25" customHeight="1">
      <c r="A42" s="549" t="s">
        <v>209</v>
      </c>
      <c r="B42" s="549"/>
      <c r="C42" s="48">
        <f>'Décembre 16'!$C$40</f>
        <v>0</v>
      </c>
      <c r="D42" s="49">
        <f>'Décembre 16'!$D$40</f>
        <v>0</v>
      </c>
      <c r="E42" s="49">
        <f>'Décembre 16'!$E$40</f>
        <v>0</v>
      </c>
      <c r="F42" s="148"/>
      <c r="G42" s="50">
        <f>IF((D42*60+E42)=0,0,ROUND((C42*60)/(D42*60+E42),1))</f>
        <v>0</v>
      </c>
      <c r="H42" s="382">
        <f>Mars!H43</f>
        <v>0</v>
      </c>
      <c r="I42" s="382">
        <f>Mars!I43</f>
        <v>0</v>
      </c>
      <c r="J42" s="50"/>
      <c r="K42" s="205">
        <f>'Décembre 16'!$K$40</f>
        <v>0</v>
      </c>
      <c r="L42" s="163"/>
      <c r="M42" s="164"/>
      <c r="N42" s="163"/>
      <c r="O42" s="164"/>
      <c r="P42" s="163"/>
      <c r="Q42" s="164"/>
      <c r="R42" s="163"/>
      <c r="S42" s="164"/>
      <c r="T42" s="163"/>
      <c r="U42" s="166"/>
      <c r="V42" s="204"/>
      <c r="W42" s="302" t="s">
        <v>206</v>
      </c>
      <c r="X42" s="225">
        <f>$C$40+Mars!Y43</f>
        <v>0</v>
      </c>
      <c r="Y42" s="223">
        <f>$D$40+Mars!Z43+ROUNDDOWN(AC42/60,0)</f>
        <v>0</v>
      </c>
      <c r="Z42" s="223">
        <f>AC42-60*ROUNDDOWN(AC42/60,0)</f>
        <v>0</v>
      </c>
      <c r="AA42" s="223">
        <f>IF((Y42*60+Z42)=0,0,ROUND((X42*60)/(Y42*60+Z42),1))</f>
        <v>0</v>
      </c>
      <c r="AB42" s="225">
        <f>$K$40+Mars!AC43</f>
        <v>0</v>
      </c>
      <c r="AC42" s="229">
        <f>$E$40+Mars!AA43</f>
        <v>0</v>
      </c>
    </row>
    <row r="43" spans="1:30" ht="14.25" customHeight="1">
      <c r="A43" s="564" t="s">
        <v>25</v>
      </c>
      <c r="B43" s="564"/>
      <c r="C43" s="48">
        <f>Janvier!C42</f>
        <v>0</v>
      </c>
      <c r="D43" s="48">
        <f>Janvier!D42</f>
        <v>0</v>
      </c>
      <c r="E43" s="48">
        <f>Janvier!E42</f>
        <v>0</v>
      </c>
      <c r="F43" s="138"/>
      <c r="G43" s="47">
        <f>IF((D43*60+E43)=0,0,ROUND((C43*60)/(D43*60+E43),1))</f>
        <v>0</v>
      </c>
      <c r="H43" s="382">
        <f>Mars!H44</f>
        <v>0</v>
      </c>
      <c r="I43" s="382">
        <f>Mars!I44</f>
        <v>0</v>
      </c>
      <c r="J43" s="347"/>
      <c r="K43" s="53">
        <f>Janvier!K42</f>
        <v>0</v>
      </c>
      <c r="V43" s="64"/>
      <c r="W43" s="64"/>
      <c r="X43" s="69"/>
      <c r="Y43" s="69"/>
      <c r="Z43" s="69"/>
      <c r="AA43" s="92"/>
      <c r="AB43" s="196"/>
    </row>
    <row r="44" spans="1:30" ht="14.25" customHeight="1">
      <c r="A44" s="564" t="s">
        <v>27</v>
      </c>
      <c r="B44" s="586"/>
      <c r="C44" s="48">
        <f>Février!C38</f>
        <v>0</v>
      </c>
      <c r="D44" s="48">
        <f>Février!D38</f>
        <v>0</v>
      </c>
      <c r="E44" s="48">
        <f>Février!E38</f>
        <v>0</v>
      </c>
      <c r="F44" s="138"/>
      <c r="G44" s="47">
        <f>IF((D44*60+E44)=0,0,ROUND((C44*60)/(D44*60+E44),1))</f>
        <v>0</v>
      </c>
      <c r="H44" s="380">
        <f>Mars!H45</f>
        <v>0</v>
      </c>
      <c r="I44" s="380">
        <f>Mars!I45</f>
        <v>0</v>
      </c>
      <c r="J44" s="347"/>
      <c r="K44" s="53">
        <f>Février!K38</f>
        <v>0</v>
      </c>
      <c r="V44" s="72"/>
      <c r="W44" s="359" t="s">
        <v>238</v>
      </c>
      <c r="X44" s="379" t="s">
        <v>15</v>
      </c>
      <c r="Y44" s="379" t="s">
        <v>16</v>
      </c>
      <c r="Z44" s="357"/>
      <c r="AA44" s="196"/>
      <c r="AB44" s="196"/>
      <c r="AC44" s="68"/>
      <c r="AD44" s="213">
        <f>I40+SUM(I42:I45)</f>
        <v>0</v>
      </c>
    </row>
    <row r="45" spans="1:30" ht="15.75" customHeight="1">
      <c r="A45" s="564" t="s">
        <v>28</v>
      </c>
      <c r="B45" s="564"/>
      <c r="C45" s="54">
        <f>Mars!C41</f>
        <v>0</v>
      </c>
      <c r="D45" s="54">
        <f>Mars!D41</f>
        <v>0</v>
      </c>
      <c r="E45" s="54">
        <f>Mars!E41</f>
        <v>0</v>
      </c>
      <c r="F45" s="138"/>
      <c r="G45" s="47">
        <f>IF((D45*60+E45)=0,0,ROUND((C45*60)/(D45*60+E45),1))</f>
        <v>0</v>
      </c>
      <c r="H45" s="381">
        <f>Mars!H41</f>
        <v>0</v>
      </c>
      <c r="I45" s="379">
        <f>Mars!I41</f>
        <v>0</v>
      </c>
      <c r="J45" s="347"/>
      <c r="K45" s="53">
        <f>Mars!K41</f>
        <v>0</v>
      </c>
      <c r="V45" s="72"/>
      <c r="W45" s="360" t="s">
        <v>140</v>
      </c>
      <c r="X45" s="12">
        <f>H40+SUM(H42:H45)+ROUNDDOWN(AD44/60,0)</f>
        <v>0</v>
      </c>
      <c r="Y45" s="12">
        <f>AD44-60*ROUNDDOWN(AD44/60,0)</f>
        <v>0</v>
      </c>
      <c r="Z45" s="357"/>
      <c r="AA45" s="196"/>
      <c r="AB45" s="196"/>
      <c r="AC45" s="64"/>
      <c r="AD45" s="206">
        <f>I40+SUM(I43:I45)</f>
        <v>0</v>
      </c>
    </row>
    <row r="46" spans="1:30" ht="12.75" hidden="1" customHeight="1">
      <c r="C46" s="221">
        <f>SUM(C42:C45)+C40</f>
        <v>0</v>
      </c>
      <c r="D46" s="221">
        <f>SUM(D42:D45)+D40</f>
        <v>0</v>
      </c>
      <c r="E46" s="221">
        <f>SUM(E42:E45)+E40</f>
        <v>0</v>
      </c>
      <c r="K46" s="221">
        <f>SUM(K42:K45)+K40</f>
        <v>0</v>
      </c>
      <c r="V46" s="72"/>
      <c r="W46" s="593" t="s">
        <v>206</v>
      </c>
      <c r="X46" s="593"/>
      <c r="Y46" s="348">
        <f>H40+SUM(H43:H44)+ROUNDDOWN(AD45/60,0)</f>
        <v>0</v>
      </c>
      <c r="Z46" s="363">
        <f>AD45-60*ROUNDDOWN(AD45/60,0)</f>
        <v>0</v>
      </c>
    </row>
    <row r="47" spans="1:30" hidden="1">
      <c r="C47" s="221">
        <f>SUM(C43:C45)+C40</f>
        <v>0</v>
      </c>
      <c r="D47" s="221">
        <f>SUM(D43:D45)+D40</f>
        <v>0</v>
      </c>
      <c r="E47" s="221">
        <f>SUM(E43:E45)+E40</f>
        <v>0</v>
      </c>
      <c r="K47" s="221">
        <f>SUM(K43:K45)+K40</f>
        <v>0</v>
      </c>
      <c r="W47" s="361"/>
      <c r="X47" s="361"/>
      <c r="Y47" s="361"/>
    </row>
    <row r="48" spans="1:30">
      <c r="W48" s="362" t="s">
        <v>206</v>
      </c>
      <c r="X48" s="348">
        <f>H40+SUM(H43:H45)+ROUNDDOWN(AD45/60,0)</f>
        <v>0</v>
      </c>
      <c r="Y48" s="348">
        <f>AD45-60*ROUNDDOWN(AD45/60,0)</f>
        <v>0</v>
      </c>
    </row>
  </sheetData>
  <sheetProtection sheet="1" objects="1" scenarios="1" selectLockedCells="1"/>
  <mergeCells count="63">
    <mergeCell ref="A44:B44"/>
    <mergeCell ref="W36:AB36"/>
    <mergeCell ref="A45:B45"/>
    <mergeCell ref="A31:B31"/>
    <mergeCell ref="A41:B41"/>
    <mergeCell ref="V40:W40"/>
    <mergeCell ref="A40:B40"/>
    <mergeCell ref="A43:B43"/>
    <mergeCell ref="A39:B39"/>
    <mergeCell ref="W39:AB39"/>
    <mergeCell ref="W37:AB37"/>
    <mergeCell ref="W35:AB35"/>
    <mergeCell ref="A42:B42"/>
    <mergeCell ref="W32:AB32"/>
    <mergeCell ref="W34:AB34"/>
    <mergeCell ref="W38:AB38"/>
    <mergeCell ref="W29:AB29"/>
    <mergeCell ref="W17:AB17"/>
    <mergeCell ref="W24:AB24"/>
    <mergeCell ref="W27:AB27"/>
    <mergeCell ref="W28:AB28"/>
    <mergeCell ref="W20:AB20"/>
    <mergeCell ref="W21:AB21"/>
    <mergeCell ref="A1:AA1"/>
    <mergeCell ref="A2:A3"/>
    <mergeCell ref="B2:B3"/>
    <mergeCell ref="C2:C3"/>
    <mergeCell ref="D2:D3"/>
    <mergeCell ref="G2:G3"/>
    <mergeCell ref="L2:L3"/>
    <mergeCell ref="A23:B23"/>
    <mergeCell ref="A6:B6"/>
    <mergeCell ref="P2:P3"/>
    <mergeCell ref="V2:V3"/>
    <mergeCell ref="E2:E3"/>
    <mergeCell ref="N2:N3"/>
    <mergeCell ref="A7:B7"/>
    <mergeCell ref="A15:B15"/>
    <mergeCell ref="H2:I2"/>
    <mergeCell ref="W11:AB11"/>
    <mergeCell ref="W12:AB12"/>
    <mergeCell ref="W19:AB19"/>
    <mergeCell ref="W22:AB22"/>
    <mergeCell ref="W8:AB8"/>
    <mergeCell ref="W15:AB15"/>
    <mergeCell ref="W14:AB14"/>
    <mergeCell ref="W16:AB16"/>
    <mergeCell ref="W46:X46"/>
    <mergeCell ref="W4:AB4"/>
    <mergeCell ref="W2:AB3"/>
    <mergeCell ref="W33:AB33"/>
    <mergeCell ref="W5:AB5"/>
    <mergeCell ref="W31:AB31"/>
    <mergeCell ref="W30:AB30"/>
    <mergeCell ref="W13:AB13"/>
    <mergeCell ref="W26:AB26"/>
    <mergeCell ref="W23:AB23"/>
    <mergeCell ref="W6:AB6"/>
    <mergeCell ref="W7:AB7"/>
    <mergeCell ref="W18:AB18"/>
    <mergeCell ref="W9:AB9"/>
    <mergeCell ref="W25:AB25"/>
    <mergeCell ref="W10:AB10"/>
  </mergeCells>
  <phoneticPr fontId="0" type="noConversion"/>
  <pageMargins left="0.19685039370078741" right="0" top="0" bottom="0" header="0" footer="0"/>
  <pageSetup paperSize="9" orientation="landscape" r:id="rId1"/>
  <headerFooter alignWithMargins="0"/>
</worksheet>
</file>

<file path=xl/worksheets/sheet9.xml><?xml version="1.0" encoding="utf-8"?>
<worksheet xmlns="http://schemas.openxmlformats.org/spreadsheetml/2006/main" xmlns:r="http://schemas.openxmlformats.org/officeDocument/2006/relationships">
  <dimension ref="A1:AV48"/>
  <sheetViews>
    <sheetView zoomScale="110" zoomScaleNormal="110" workbookViewId="0">
      <pane ySplit="3" topLeftCell="A4" activePane="bottomLeft" state="frozen"/>
      <selection pane="bottomLeft" activeCell="W29" sqref="W29:AB29"/>
    </sheetView>
  </sheetViews>
  <sheetFormatPr baseColWidth="10" defaultRowHeight="12.75"/>
  <cols>
    <col min="1" max="1" width="9.7109375" customWidth="1"/>
    <col min="2" max="2" width="4.85546875" customWidth="1"/>
    <col min="3" max="3" width="6" customWidth="1"/>
    <col min="4" max="4" width="4.7109375" customWidth="1"/>
    <col min="5" max="5" width="3.85546875" customWidth="1"/>
    <col min="6" max="6" width="7.42578125" style="77" hidden="1" customWidth="1"/>
    <col min="7" max="7" width="5.7109375" customWidth="1"/>
    <col min="8" max="9" width="6.42578125" customWidth="1"/>
    <col min="10" max="10" width="5.7109375" hidden="1" customWidth="1"/>
    <col min="11" max="11" width="6" customWidth="1"/>
    <col min="12" max="12" width="3.42578125" customWidth="1"/>
    <col min="13" max="13" width="3.42578125" style="77" hidden="1" customWidth="1"/>
    <col min="14" max="14" width="3.140625" customWidth="1"/>
    <col min="15" max="15" width="3.28515625" style="77" hidden="1" customWidth="1"/>
    <col min="16" max="16" width="4.5703125" customWidth="1"/>
    <col min="17" max="17" width="3.42578125" style="77" hidden="1" customWidth="1"/>
    <col min="18" max="18" width="3.85546875" customWidth="1"/>
    <col min="19" max="19" width="3.85546875" style="77" hidden="1" customWidth="1"/>
    <col min="20" max="20" width="3.85546875" customWidth="1"/>
    <col min="21" max="21" width="3.85546875" style="77" hidden="1" customWidth="1"/>
    <col min="23" max="23" width="20.85546875" customWidth="1"/>
    <col min="26" max="26" width="8.42578125" customWidth="1"/>
    <col min="27" max="28" width="9.85546875" customWidth="1"/>
    <col min="29" max="29" width="11.42578125" hidden="1" customWidth="1"/>
    <col min="30" max="30" width="0" hidden="1" customWidth="1"/>
  </cols>
  <sheetData>
    <row r="1" spans="1:28" ht="15.75" customHeight="1">
      <c r="A1" s="534" t="s">
        <v>208</v>
      </c>
      <c r="B1" s="534"/>
      <c r="C1" s="534"/>
      <c r="D1" s="534"/>
      <c r="E1" s="534"/>
      <c r="F1" s="534"/>
      <c r="G1" s="534"/>
      <c r="H1" s="534"/>
      <c r="I1" s="534"/>
      <c r="J1" s="534"/>
      <c r="K1" s="534"/>
      <c r="L1" s="534"/>
      <c r="M1" s="534"/>
      <c r="N1" s="534"/>
      <c r="O1" s="534"/>
      <c r="P1" s="534"/>
      <c r="Q1" s="534"/>
      <c r="R1" s="534"/>
      <c r="S1" s="534"/>
      <c r="T1" s="534"/>
      <c r="U1" s="534"/>
      <c r="V1" s="534"/>
      <c r="W1" s="534"/>
      <c r="X1" s="534"/>
      <c r="Y1" s="534"/>
      <c r="Z1" s="534"/>
      <c r="AA1" s="534"/>
      <c r="AB1" s="207"/>
    </row>
    <row r="2" spans="1:28" ht="21" customHeight="1">
      <c r="A2" s="535" t="s">
        <v>1</v>
      </c>
      <c r="B2" s="535" t="s">
        <v>9</v>
      </c>
      <c r="C2" s="535" t="s">
        <v>0</v>
      </c>
      <c r="D2" s="535" t="s">
        <v>15</v>
      </c>
      <c r="E2" s="535" t="s">
        <v>16</v>
      </c>
      <c r="F2" s="74" t="s">
        <v>16</v>
      </c>
      <c r="G2" s="541" t="s">
        <v>12</v>
      </c>
      <c r="H2" s="522" t="s">
        <v>238</v>
      </c>
      <c r="I2" s="523"/>
      <c r="J2" s="345"/>
      <c r="K2" s="25" t="s">
        <v>17</v>
      </c>
      <c r="L2" s="537" t="s">
        <v>40</v>
      </c>
      <c r="M2" s="140"/>
      <c r="N2" s="537" t="s">
        <v>11</v>
      </c>
      <c r="O2" s="140"/>
      <c r="P2" s="537" t="s">
        <v>22</v>
      </c>
      <c r="Q2" s="140"/>
      <c r="R2" s="25" t="s">
        <v>19</v>
      </c>
      <c r="S2" s="140"/>
      <c r="T2" s="25" t="s">
        <v>19</v>
      </c>
      <c r="U2" s="140"/>
      <c r="V2" s="539" t="s">
        <v>13</v>
      </c>
      <c r="W2" s="597" t="s">
        <v>14</v>
      </c>
      <c r="X2" s="597"/>
      <c r="Y2" s="597"/>
      <c r="Z2" s="597"/>
      <c r="AA2" s="597"/>
      <c r="AB2" s="597"/>
    </row>
    <row r="3" spans="1:28" ht="15" customHeight="1">
      <c r="A3" s="536"/>
      <c r="B3" s="536"/>
      <c r="C3" s="536"/>
      <c r="D3" s="536"/>
      <c r="E3" s="536"/>
      <c r="F3" s="74"/>
      <c r="G3" s="542"/>
      <c r="H3" s="355" t="s">
        <v>15</v>
      </c>
      <c r="I3" s="355" t="s">
        <v>16</v>
      </c>
      <c r="J3" s="346"/>
      <c r="K3" s="26" t="s">
        <v>18</v>
      </c>
      <c r="L3" s="538"/>
      <c r="M3" s="141"/>
      <c r="N3" s="538"/>
      <c r="O3" s="141"/>
      <c r="P3" s="538"/>
      <c r="Q3" s="141"/>
      <c r="R3" s="26" t="s">
        <v>20</v>
      </c>
      <c r="S3" s="141"/>
      <c r="T3" s="26" t="s">
        <v>21</v>
      </c>
      <c r="U3" s="141"/>
      <c r="V3" s="540"/>
      <c r="W3" s="597"/>
      <c r="X3" s="597"/>
      <c r="Y3" s="597"/>
      <c r="Z3" s="597"/>
      <c r="AA3" s="597"/>
      <c r="AB3" s="597"/>
    </row>
    <row r="4" spans="1:28">
      <c r="A4" s="74" t="s">
        <v>6</v>
      </c>
      <c r="B4" s="74">
        <v>1</v>
      </c>
      <c r="C4" s="40"/>
      <c r="D4" s="40"/>
      <c r="E4" s="40"/>
      <c r="F4" s="74">
        <f>E4</f>
        <v>0</v>
      </c>
      <c r="G4" s="89" t="str">
        <f t="shared" ref="G4:G38" si="0">IF((D4*60+F4)=0,"",ROUND((C4*60)/(D4*60+F4),1))</f>
        <v/>
      </c>
      <c r="H4" s="354"/>
      <c r="I4" s="354"/>
      <c r="J4" s="74">
        <f>I4</f>
        <v>0</v>
      </c>
      <c r="K4" s="120"/>
      <c r="L4" s="120"/>
      <c r="M4" s="167">
        <f>IF(L4="",0,1)</f>
        <v>0</v>
      </c>
      <c r="N4" s="120"/>
      <c r="O4" s="167">
        <f>IF(N4="",0,1)</f>
        <v>0</v>
      </c>
      <c r="P4" s="120"/>
      <c r="Q4" s="167">
        <f>IF(P4="",0,1)</f>
        <v>0</v>
      </c>
      <c r="R4" s="120"/>
      <c r="S4" s="167">
        <f>IF(R4="",0,1)</f>
        <v>0</v>
      </c>
      <c r="T4" s="120"/>
      <c r="U4" s="167">
        <f>IF(T4="",0,1)</f>
        <v>0</v>
      </c>
      <c r="V4" s="245"/>
      <c r="W4" s="574" t="s">
        <v>229</v>
      </c>
      <c r="X4" s="574"/>
      <c r="Y4" s="574"/>
      <c r="Z4" s="574"/>
      <c r="AA4" s="574"/>
      <c r="AB4" s="574"/>
    </row>
    <row r="5" spans="1:28">
      <c r="A5" s="2" t="s">
        <v>7</v>
      </c>
      <c r="B5" s="2">
        <f t="shared" ref="B5:B24" si="1">B4+1</f>
        <v>2</v>
      </c>
      <c r="C5" s="40"/>
      <c r="D5" s="40"/>
      <c r="E5" s="40"/>
      <c r="F5" s="74">
        <f t="shared" ref="F5:F10" si="2">E5</f>
        <v>0</v>
      </c>
      <c r="G5" s="89" t="str">
        <f t="shared" si="0"/>
        <v/>
      </c>
      <c r="H5" s="354"/>
      <c r="I5" s="354"/>
      <c r="J5" s="74">
        <f t="shared" ref="J5:J10" si="3">I5</f>
        <v>0</v>
      </c>
      <c r="K5" s="120"/>
      <c r="L5" s="120"/>
      <c r="M5" s="167">
        <f t="shared" ref="M5:M10" si="4">IF(L5="",M4,M4+1)</f>
        <v>0</v>
      </c>
      <c r="N5" s="120"/>
      <c r="O5" s="167">
        <f t="shared" ref="O5:O10" si="5">IF(N5="",O4,O4+1)</f>
        <v>0</v>
      </c>
      <c r="P5" s="120"/>
      <c r="Q5" s="167">
        <f t="shared" ref="Q5:Q10" si="6">IF(P5="",Q4,Q4+1)</f>
        <v>0</v>
      </c>
      <c r="R5" s="120"/>
      <c r="S5" s="167">
        <f t="shared" ref="S5:S10" si="7">IF(R5="",S4,S4+1)</f>
        <v>0</v>
      </c>
      <c r="T5" s="120"/>
      <c r="U5" s="167">
        <f t="shared" ref="U5:U10" si="8">IF(T5="",U4,U4+1)</f>
        <v>0</v>
      </c>
      <c r="V5" s="245"/>
      <c r="W5" s="598" t="s">
        <v>230</v>
      </c>
      <c r="X5" s="598"/>
      <c r="Y5" s="598"/>
      <c r="Z5" s="598"/>
      <c r="AA5" s="598"/>
      <c r="AB5" s="598"/>
    </row>
    <row r="6" spans="1:28">
      <c r="A6" s="2" t="s">
        <v>8</v>
      </c>
      <c r="B6" s="2">
        <f t="shared" si="1"/>
        <v>3</v>
      </c>
      <c r="C6" s="40"/>
      <c r="D6" s="40"/>
      <c r="E6" s="40"/>
      <c r="F6" s="74">
        <f t="shared" si="2"/>
        <v>0</v>
      </c>
      <c r="G6" s="89" t="str">
        <f t="shared" si="0"/>
        <v/>
      </c>
      <c r="H6" s="354"/>
      <c r="I6" s="354"/>
      <c r="J6" s="74">
        <f t="shared" si="3"/>
        <v>0</v>
      </c>
      <c r="K6" s="120"/>
      <c r="L6" s="120"/>
      <c r="M6" s="167">
        <f t="shared" si="4"/>
        <v>0</v>
      </c>
      <c r="N6" s="120"/>
      <c r="O6" s="167">
        <f t="shared" si="5"/>
        <v>0</v>
      </c>
      <c r="P6" s="120"/>
      <c r="Q6" s="167">
        <f t="shared" si="6"/>
        <v>0</v>
      </c>
      <c r="R6" s="120"/>
      <c r="S6" s="167">
        <f t="shared" si="7"/>
        <v>0</v>
      </c>
      <c r="T6" s="120"/>
      <c r="U6" s="167">
        <f t="shared" si="8"/>
        <v>0</v>
      </c>
      <c r="V6" s="245"/>
      <c r="W6" s="563"/>
      <c r="X6" s="563"/>
      <c r="Y6" s="563"/>
      <c r="Z6" s="563"/>
      <c r="AA6" s="563"/>
      <c r="AB6" s="563"/>
    </row>
    <row r="7" spans="1:28">
      <c r="A7" s="2" t="s">
        <v>2</v>
      </c>
      <c r="B7" s="2">
        <f t="shared" si="1"/>
        <v>4</v>
      </c>
      <c r="C7" s="40"/>
      <c r="D7" s="40"/>
      <c r="E7" s="40"/>
      <c r="F7" s="74">
        <f t="shared" si="2"/>
        <v>0</v>
      </c>
      <c r="G7" s="89" t="str">
        <f t="shared" si="0"/>
        <v/>
      </c>
      <c r="H7" s="354"/>
      <c r="I7" s="354"/>
      <c r="J7" s="74">
        <f t="shared" si="3"/>
        <v>0</v>
      </c>
      <c r="K7" s="120"/>
      <c r="L7" s="120"/>
      <c r="M7" s="167">
        <f t="shared" si="4"/>
        <v>0</v>
      </c>
      <c r="N7" s="120"/>
      <c r="O7" s="167">
        <f t="shared" si="5"/>
        <v>0</v>
      </c>
      <c r="P7" s="120"/>
      <c r="Q7" s="167">
        <f t="shared" si="6"/>
        <v>0</v>
      </c>
      <c r="R7" s="120"/>
      <c r="S7" s="167">
        <f t="shared" si="7"/>
        <v>0</v>
      </c>
      <c r="T7" s="120"/>
      <c r="U7" s="167">
        <f t="shared" si="8"/>
        <v>0</v>
      </c>
      <c r="V7" s="245"/>
      <c r="W7" s="563"/>
      <c r="X7" s="563"/>
      <c r="Y7" s="563"/>
      <c r="Z7" s="563"/>
      <c r="AA7" s="563"/>
      <c r="AB7" s="563"/>
    </row>
    <row r="8" spans="1:28">
      <c r="A8" s="2" t="s">
        <v>3</v>
      </c>
      <c r="B8" s="2">
        <f t="shared" si="1"/>
        <v>5</v>
      </c>
      <c r="C8" s="40"/>
      <c r="D8" s="40"/>
      <c r="E8" s="40"/>
      <c r="F8" s="74">
        <f t="shared" si="2"/>
        <v>0</v>
      </c>
      <c r="G8" s="89" t="str">
        <f t="shared" si="0"/>
        <v/>
      </c>
      <c r="H8" s="354"/>
      <c r="I8" s="354"/>
      <c r="J8" s="74">
        <f t="shared" si="3"/>
        <v>0</v>
      </c>
      <c r="K8" s="120"/>
      <c r="L8" s="120"/>
      <c r="M8" s="167">
        <f t="shared" si="4"/>
        <v>0</v>
      </c>
      <c r="N8" s="120"/>
      <c r="O8" s="167">
        <f t="shared" si="5"/>
        <v>0</v>
      </c>
      <c r="P8" s="120"/>
      <c r="Q8" s="167">
        <f t="shared" si="6"/>
        <v>0</v>
      </c>
      <c r="R8" s="120"/>
      <c r="S8" s="167">
        <f t="shared" si="7"/>
        <v>0</v>
      </c>
      <c r="T8" s="120"/>
      <c r="U8" s="167">
        <f t="shared" si="8"/>
        <v>0</v>
      </c>
      <c r="V8" s="245"/>
      <c r="W8" s="563"/>
      <c r="X8" s="563"/>
      <c r="Y8" s="563"/>
      <c r="Z8" s="563"/>
      <c r="AA8" s="563"/>
      <c r="AB8" s="563"/>
    </row>
    <row r="9" spans="1:28">
      <c r="A9" s="2" t="s">
        <v>4</v>
      </c>
      <c r="B9" s="2">
        <f t="shared" si="1"/>
        <v>6</v>
      </c>
      <c r="C9" s="40"/>
      <c r="D9" s="40"/>
      <c r="E9" s="40"/>
      <c r="F9" s="74">
        <f t="shared" si="2"/>
        <v>0</v>
      </c>
      <c r="G9" s="89" t="str">
        <f t="shared" si="0"/>
        <v/>
      </c>
      <c r="H9" s="354"/>
      <c r="I9" s="354"/>
      <c r="J9" s="74">
        <f t="shared" si="3"/>
        <v>0</v>
      </c>
      <c r="K9" s="120"/>
      <c r="L9" s="120"/>
      <c r="M9" s="167">
        <f t="shared" si="4"/>
        <v>0</v>
      </c>
      <c r="N9" s="120"/>
      <c r="O9" s="167">
        <f t="shared" si="5"/>
        <v>0</v>
      </c>
      <c r="P9" s="120"/>
      <c r="Q9" s="167">
        <f t="shared" si="6"/>
        <v>0</v>
      </c>
      <c r="R9" s="120"/>
      <c r="S9" s="167">
        <f t="shared" si="7"/>
        <v>0</v>
      </c>
      <c r="T9" s="120"/>
      <c r="U9" s="167">
        <f t="shared" si="8"/>
        <v>0</v>
      </c>
      <c r="V9" s="245"/>
      <c r="W9" s="563"/>
      <c r="X9" s="563"/>
      <c r="Y9" s="563"/>
      <c r="Z9" s="563"/>
      <c r="AA9" s="563"/>
      <c r="AB9" s="563"/>
    </row>
    <row r="10" spans="1:28">
      <c r="A10" s="74" t="s">
        <v>5</v>
      </c>
      <c r="B10" s="74">
        <f t="shared" si="1"/>
        <v>7</v>
      </c>
      <c r="C10" s="40"/>
      <c r="D10" s="40"/>
      <c r="E10" s="40"/>
      <c r="F10" s="74">
        <f t="shared" si="2"/>
        <v>0</v>
      </c>
      <c r="G10" s="89" t="str">
        <f t="shared" si="0"/>
        <v/>
      </c>
      <c r="H10" s="354"/>
      <c r="I10" s="354"/>
      <c r="J10" s="74">
        <f t="shared" si="3"/>
        <v>0</v>
      </c>
      <c r="K10" s="120"/>
      <c r="L10" s="120"/>
      <c r="M10" s="167">
        <f t="shared" si="4"/>
        <v>0</v>
      </c>
      <c r="N10" s="120"/>
      <c r="O10" s="167">
        <f t="shared" si="5"/>
        <v>0</v>
      </c>
      <c r="P10" s="120"/>
      <c r="Q10" s="167">
        <f t="shared" si="6"/>
        <v>0</v>
      </c>
      <c r="R10" s="120"/>
      <c r="S10" s="167">
        <f t="shared" si="7"/>
        <v>0</v>
      </c>
      <c r="T10" s="120"/>
      <c r="U10" s="167">
        <f t="shared" si="8"/>
        <v>0</v>
      </c>
      <c r="V10" s="245"/>
      <c r="W10" s="599" t="s">
        <v>242</v>
      </c>
      <c r="X10" s="599"/>
      <c r="Y10" s="599"/>
      <c r="Z10" s="599"/>
      <c r="AA10" s="599"/>
      <c r="AB10" s="599"/>
    </row>
    <row r="11" spans="1:28">
      <c r="A11" s="479" t="s">
        <v>68</v>
      </c>
      <c r="B11" s="480"/>
      <c r="C11" s="13">
        <f>SUM(C4:C10)</f>
        <v>0</v>
      </c>
      <c r="D11" s="13">
        <f>SUM(D4:D10)+ROUNDDOWN(F11/60,0)</f>
        <v>0</v>
      </c>
      <c r="E11" s="13">
        <f>F11-60*ROUNDDOWN(F11/60,0)</f>
        <v>0</v>
      </c>
      <c r="F11" s="135">
        <f>SUM(F4:F10)</f>
        <v>0</v>
      </c>
      <c r="G11" s="52">
        <f>IF((D11*60+E11)=0,0,ROUND((C11*60)/(D11*60+E11),1))</f>
        <v>0</v>
      </c>
      <c r="H11" s="13">
        <f>SUM(H4:H10)+ROUNDDOWN(J11/60,0)</f>
        <v>0</v>
      </c>
      <c r="I11" s="13">
        <f>J11-60*ROUNDDOWN(J11/60,0)</f>
        <v>0</v>
      </c>
      <c r="J11" s="135">
        <f>SUM(J4:J10)</f>
        <v>0</v>
      </c>
      <c r="K11" s="27">
        <f>SUM(K4:K10)</f>
        <v>0</v>
      </c>
      <c r="L11" s="27">
        <f>IF(SUM(L4:L10)=0,0,ROUND(AVERAGE(L4:L10),0))</f>
        <v>0</v>
      </c>
      <c r="M11" s="168">
        <f>IF(M10=0,0,1)</f>
        <v>0</v>
      </c>
      <c r="N11" s="27">
        <f>IF(SUM(N4:N10)=0,0,ROUND(AVERAGE(N4:N10),0))</f>
        <v>0</v>
      </c>
      <c r="O11" s="168">
        <f>IF(O10=0,0,1)</f>
        <v>0</v>
      </c>
      <c r="P11" s="27">
        <f>IF(SUM(P4:P10)=0,0,ROUND(AVERAGE(P4:P10),0))</f>
        <v>0</v>
      </c>
      <c r="Q11" s="168">
        <f>IF(Q10=0,0,1)</f>
        <v>0</v>
      </c>
      <c r="R11" s="27">
        <f>IF(SUM(R4:R10)=0,0,ROUND(AVERAGE(R4:R10),0))</f>
        <v>0</v>
      </c>
      <c r="S11" s="168">
        <f>IF(S10=0,0,1)</f>
        <v>0</v>
      </c>
      <c r="T11" s="27">
        <f>IF(SUM(T4:T10)=0,0,ROUND(AVERAGE(T4:T10),0))</f>
        <v>0</v>
      </c>
      <c r="U11" s="168">
        <f>IF(U10=0,0,1)</f>
        <v>0</v>
      </c>
      <c r="V11" s="246"/>
      <c r="W11" s="571"/>
      <c r="X11" s="571"/>
      <c r="Y11" s="571"/>
      <c r="Z11" s="571"/>
      <c r="AA11" s="571"/>
      <c r="AB11" s="571"/>
    </row>
    <row r="12" spans="1:28">
      <c r="A12" s="74" t="s">
        <v>6</v>
      </c>
      <c r="B12" s="74">
        <f>B10+1</f>
        <v>8</v>
      </c>
      <c r="C12" s="40"/>
      <c r="D12" s="40"/>
      <c r="E12" s="40"/>
      <c r="F12" s="74">
        <f>E12</f>
        <v>0</v>
      </c>
      <c r="G12" s="89" t="str">
        <f t="shared" si="0"/>
        <v/>
      </c>
      <c r="H12" s="354"/>
      <c r="I12" s="354"/>
      <c r="J12" s="74">
        <f>I12</f>
        <v>0</v>
      </c>
      <c r="K12" s="120"/>
      <c r="L12" s="120"/>
      <c r="M12" s="167">
        <f>IF(L12="",0,1)</f>
        <v>0</v>
      </c>
      <c r="N12" s="120"/>
      <c r="O12" s="167">
        <f>IF(N12="",0,1)</f>
        <v>0</v>
      </c>
      <c r="P12" s="120"/>
      <c r="Q12" s="167">
        <f>IF(P12="",0,1)</f>
        <v>0</v>
      </c>
      <c r="R12" s="120"/>
      <c r="S12" s="167">
        <f>IF(R12="",0,1)</f>
        <v>0</v>
      </c>
      <c r="T12" s="120"/>
      <c r="U12" s="167">
        <f>IF(T12="",0,1)</f>
        <v>0</v>
      </c>
      <c r="V12" s="245"/>
      <c r="W12" s="574" t="s">
        <v>231</v>
      </c>
      <c r="X12" s="574"/>
      <c r="Y12" s="574"/>
      <c r="Z12" s="574"/>
      <c r="AA12" s="574"/>
      <c r="AB12" s="574"/>
    </row>
    <row r="13" spans="1:28">
      <c r="A13" s="2" t="s">
        <v>7</v>
      </c>
      <c r="B13" s="2">
        <f t="shared" si="1"/>
        <v>9</v>
      </c>
      <c r="C13" s="40"/>
      <c r="D13" s="40"/>
      <c r="E13" s="40"/>
      <c r="F13" s="74">
        <f t="shared" ref="F13:F18" si="9">E13</f>
        <v>0</v>
      </c>
      <c r="G13" s="89" t="str">
        <f t="shared" si="0"/>
        <v/>
      </c>
      <c r="H13" s="354"/>
      <c r="I13" s="354"/>
      <c r="J13" s="74">
        <f t="shared" ref="J13:J18" si="10">I13</f>
        <v>0</v>
      </c>
      <c r="K13" s="120"/>
      <c r="L13" s="120"/>
      <c r="M13" s="167">
        <f t="shared" ref="M13:M18" si="11">IF(L13="",M12,M12+1)</f>
        <v>0</v>
      </c>
      <c r="N13" s="120"/>
      <c r="O13" s="167">
        <f t="shared" ref="O13:O18" si="12">IF(N13="",O12,O12+1)</f>
        <v>0</v>
      </c>
      <c r="P13" s="120"/>
      <c r="Q13" s="167">
        <f t="shared" ref="Q13:Q18" si="13">IF(P13="",Q12,Q12+1)</f>
        <v>0</v>
      </c>
      <c r="R13" s="120"/>
      <c r="S13" s="167">
        <f t="shared" ref="S13:S18" si="14">IF(R13="",S12,S12+1)</f>
        <v>0</v>
      </c>
      <c r="T13" s="120"/>
      <c r="U13" s="167">
        <f t="shared" ref="U13:U18" si="15">IF(T13="",U12,U12+1)</f>
        <v>0</v>
      </c>
      <c r="V13" s="245"/>
      <c r="W13" s="563"/>
      <c r="X13" s="563"/>
      <c r="Y13" s="563"/>
      <c r="Z13" s="563"/>
      <c r="AA13" s="563"/>
      <c r="AB13" s="563"/>
    </row>
    <row r="14" spans="1:28">
      <c r="A14" s="2" t="s">
        <v>8</v>
      </c>
      <c r="B14" s="2">
        <f t="shared" si="1"/>
        <v>10</v>
      </c>
      <c r="C14" s="40"/>
      <c r="D14" s="40"/>
      <c r="E14" s="40"/>
      <c r="F14" s="74">
        <f t="shared" si="9"/>
        <v>0</v>
      </c>
      <c r="G14" s="89" t="str">
        <f t="shared" si="0"/>
        <v/>
      </c>
      <c r="H14" s="354"/>
      <c r="I14" s="354"/>
      <c r="J14" s="74">
        <f t="shared" si="10"/>
        <v>0</v>
      </c>
      <c r="K14" s="120"/>
      <c r="L14" s="120"/>
      <c r="M14" s="167">
        <f t="shared" si="11"/>
        <v>0</v>
      </c>
      <c r="N14" s="120"/>
      <c r="O14" s="167">
        <f t="shared" si="12"/>
        <v>0</v>
      </c>
      <c r="P14" s="120"/>
      <c r="Q14" s="167">
        <f t="shared" si="13"/>
        <v>0</v>
      </c>
      <c r="R14" s="120"/>
      <c r="S14" s="167">
        <f t="shared" si="14"/>
        <v>0</v>
      </c>
      <c r="T14" s="120"/>
      <c r="U14" s="167">
        <f t="shared" si="15"/>
        <v>0</v>
      </c>
      <c r="V14" s="245"/>
      <c r="W14" s="563"/>
      <c r="X14" s="563"/>
      <c r="Y14" s="563"/>
      <c r="Z14" s="563"/>
      <c r="AA14" s="563"/>
      <c r="AB14" s="563"/>
    </row>
    <row r="15" spans="1:28" s="75" customFormat="1">
      <c r="A15" s="2" t="s">
        <v>2</v>
      </c>
      <c r="B15" s="2">
        <f t="shared" si="1"/>
        <v>11</v>
      </c>
      <c r="C15" s="40"/>
      <c r="D15" s="40"/>
      <c r="E15" s="40"/>
      <c r="F15" s="74">
        <f t="shared" si="9"/>
        <v>0</v>
      </c>
      <c r="G15" s="89" t="str">
        <f t="shared" si="0"/>
        <v/>
      </c>
      <c r="H15" s="354"/>
      <c r="I15" s="354"/>
      <c r="J15" s="74">
        <f t="shared" si="10"/>
        <v>0</v>
      </c>
      <c r="K15" s="120"/>
      <c r="L15" s="120"/>
      <c r="M15" s="167">
        <f t="shared" si="11"/>
        <v>0</v>
      </c>
      <c r="N15" s="120"/>
      <c r="O15" s="167">
        <f t="shared" si="12"/>
        <v>0</v>
      </c>
      <c r="P15" s="120"/>
      <c r="Q15" s="167">
        <f t="shared" si="13"/>
        <v>0</v>
      </c>
      <c r="R15" s="120"/>
      <c r="S15" s="167">
        <f t="shared" si="14"/>
        <v>0</v>
      </c>
      <c r="T15" s="120"/>
      <c r="U15" s="167">
        <f t="shared" si="15"/>
        <v>0</v>
      </c>
      <c r="V15" s="245"/>
      <c r="W15" s="563"/>
      <c r="X15" s="563"/>
      <c r="Y15" s="563"/>
      <c r="Z15" s="563"/>
      <c r="AA15" s="563"/>
      <c r="AB15" s="563"/>
    </row>
    <row r="16" spans="1:28">
      <c r="A16" s="2" t="s">
        <v>3</v>
      </c>
      <c r="B16" s="2">
        <f t="shared" si="1"/>
        <v>12</v>
      </c>
      <c r="C16" s="40"/>
      <c r="D16" s="40"/>
      <c r="E16" s="40"/>
      <c r="F16" s="74">
        <f t="shared" si="9"/>
        <v>0</v>
      </c>
      <c r="G16" s="89" t="str">
        <f t="shared" si="0"/>
        <v/>
      </c>
      <c r="H16" s="354"/>
      <c r="I16" s="354"/>
      <c r="J16" s="74">
        <f t="shared" si="10"/>
        <v>0</v>
      </c>
      <c r="K16" s="120"/>
      <c r="L16" s="120"/>
      <c r="M16" s="167">
        <f t="shared" si="11"/>
        <v>0</v>
      </c>
      <c r="N16" s="120"/>
      <c r="O16" s="167">
        <f t="shared" si="12"/>
        <v>0</v>
      </c>
      <c r="P16" s="120"/>
      <c r="Q16" s="167">
        <f t="shared" si="13"/>
        <v>0</v>
      </c>
      <c r="R16" s="120"/>
      <c r="S16" s="167">
        <f t="shared" si="14"/>
        <v>0</v>
      </c>
      <c r="T16" s="120"/>
      <c r="U16" s="167">
        <f t="shared" si="15"/>
        <v>0</v>
      </c>
      <c r="V16" s="245"/>
      <c r="W16" s="563"/>
      <c r="X16" s="563"/>
      <c r="Y16" s="563"/>
      <c r="Z16" s="563"/>
      <c r="AA16" s="563"/>
      <c r="AB16" s="563"/>
    </row>
    <row r="17" spans="1:48">
      <c r="A17" s="2" t="s">
        <v>4</v>
      </c>
      <c r="B17" s="2">
        <f t="shared" si="1"/>
        <v>13</v>
      </c>
      <c r="C17" s="40"/>
      <c r="D17" s="40"/>
      <c r="E17" s="40"/>
      <c r="F17" s="74">
        <f t="shared" si="9"/>
        <v>0</v>
      </c>
      <c r="G17" s="89" t="str">
        <f t="shared" si="0"/>
        <v/>
      </c>
      <c r="H17" s="354"/>
      <c r="I17" s="354"/>
      <c r="J17" s="74">
        <f t="shared" si="10"/>
        <v>0</v>
      </c>
      <c r="K17" s="120"/>
      <c r="L17" s="120"/>
      <c r="M17" s="167">
        <f t="shared" si="11"/>
        <v>0</v>
      </c>
      <c r="N17" s="120"/>
      <c r="O17" s="167">
        <f t="shared" si="12"/>
        <v>0</v>
      </c>
      <c r="P17" s="120"/>
      <c r="Q17" s="167">
        <f t="shared" si="13"/>
        <v>0</v>
      </c>
      <c r="R17" s="120"/>
      <c r="S17" s="167">
        <f t="shared" si="14"/>
        <v>0</v>
      </c>
      <c r="T17" s="120"/>
      <c r="U17" s="167">
        <f t="shared" si="15"/>
        <v>0</v>
      </c>
      <c r="V17" s="245"/>
      <c r="W17" s="563"/>
      <c r="X17" s="563"/>
      <c r="Y17" s="563"/>
      <c r="Z17" s="563"/>
      <c r="AA17" s="563"/>
      <c r="AB17" s="563"/>
    </row>
    <row r="18" spans="1:48">
      <c r="A18" s="116" t="s">
        <v>5</v>
      </c>
      <c r="B18" s="116">
        <f>B17+1</f>
        <v>14</v>
      </c>
      <c r="C18" s="40"/>
      <c r="D18" s="40"/>
      <c r="E18" s="40"/>
      <c r="F18" s="74">
        <f t="shared" si="9"/>
        <v>0</v>
      </c>
      <c r="G18" s="89" t="str">
        <f t="shared" si="0"/>
        <v/>
      </c>
      <c r="H18" s="354"/>
      <c r="I18" s="354"/>
      <c r="J18" s="74">
        <f t="shared" si="10"/>
        <v>0</v>
      </c>
      <c r="K18" s="120"/>
      <c r="L18" s="120"/>
      <c r="M18" s="167">
        <f t="shared" si="11"/>
        <v>0</v>
      </c>
      <c r="N18" s="120"/>
      <c r="O18" s="167">
        <f t="shared" si="12"/>
        <v>0</v>
      </c>
      <c r="P18" s="120"/>
      <c r="Q18" s="167">
        <f t="shared" si="13"/>
        <v>0</v>
      </c>
      <c r="R18" s="120"/>
      <c r="S18" s="167">
        <f t="shared" si="14"/>
        <v>0</v>
      </c>
      <c r="T18" s="120"/>
      <c r="U18" s="167">
        <f t="shared" si="15"/>
        <v>0</v>
      </c>
      <c r="V18" s="245"/>
      <c r="W18" s="563"/>
      <c r="X18" s="563"/>
      <c r="Y18" s="563"/>
      <c r="Z18" s="563"/>
      <c r="AA18" s="563"/>
      <c r="AB18" s="563"/>
    </row>
    <row r="19" spans="1:48">
      <c r="A19" s="479" t="s">
        <v>67</v>
      </c>
      <c r="B19" s="480"/>
      <c r="C19" s="13">
        <f>SUM(C12:C18)</f>
        <v>0</v>
      </c>
      <c r="D19" s="13">
        <f>SUM(D12:D18)+ROUNDDOWN(F19/60,0)</f>
        <v>0</v>
      </c>
      <c r="E19" s="13">
        <f>F19-60*ROUNDDOWN(F19/60,0)</f>
        <v>0</v>
      </c>
      <c r="F19" s="135">
        <f>SUM(F12:F18)</f>
        <v>0</v>
      </c>
      <c r="G19" s="52">
        <f>IF((D19*60+E19)=0,0,ROUND((C19*60)/(D19*60+E19),1))</f>
        <v>0</v>
      </c>
      <c r="H19" s="13">
        <f>SUM(H12:H18)+ROUNDDOWN(J19/60,0)</f>
        <v>0</v>
      </c>
      <c r="I19" s="13">
        <f>J19-60*ROUNDDOWN(J19/60,0)</f>
        <v>0</v>
      </c>
      <c r="J19" s="135">
        <f>SUM(J12:J18)</f>
        <v>0</v>
      </c>
      <c r="K19" s="27">
        <f>SUM(K12:K18)</f>
        <v>0</v>
      </c>
      <c r="L19" s="27">
        <f>IF(SUM(L12:L18)=0,0,ROUND(AVERAGE(L12:L18),0))</f>
        <v>0</v>
      </c>
      <c r="M19" s="168">
        <f>IF(M18=0,0,1)</f>
        <v>0</v>
      </c>
      <c r="N19" s="27">
        <f>IF(SUM(N12:N18)=0,0,ROUND(AVERAGE(N12:N18),0))</f>
        <v>0</v>
      </c>
      <c r="O19" s="168">
        <f>IF(O18=0,0,1)</f>
        <v>0</v>
      </c>
      <c r="P19" s="27">
        <f>IF(SUM(P12:P18)=0,0,ROUND(AVERAGE(P12:P18),0))</f>
        <v>0</v>
      </c>
      <c r="Q19" s="168">
        <f>IF(Q18=0,0,1)</f>
        <v>0</v>
      </c>
      <c r="R19" s="27">
        <f>IF(SUM(R12:R18)=0,0,ROUND(AVERAGE(R12:R18),0))</f>
        <v>0</v>
      </c>
      <c r="S19" s="168">
        <f>IF(S18=0,0,1)</f>
        <v>0</v>
      </c>
      <c r="T19" s="27">
        <f>IF(SUM(T12:T18)=0,0,ROUND(AVERAGE(T12:T18),0))</f>
        <v>0</v>
      </c>
      <c r="U19" s="168">
        <f>IF(U18=0,0,1)</f>
        <v>0</v>
      </c>
      <c r="V19" s="246"/>
      <c r="W19" s="571"/>
      <c r="X19" s="571"/>
      <c r="Y19" s="571"/>
      <c r="Z19" s="571"/>
      <c r="AA19" s="571"/>
      <c r="AB19" s="571"/>
    </row>
    <row r="20" spans="1:48">
      <c r="A20" s="2" t="s">
        <v>6</v>
      </c>
      <c r="B20" s="2">
        <f>B18+1</f>
        <v>15</v>
      </c>
      <c r="C20" s="40"/>
      <c r="D20" s="40"/>
      <c r="E20" s="40"/>
      <c r="F20" s="74">
        <f t="shared" ref="F20:F38" si="16">E20</f>
        <v>0</v>
      </c>
      <c r="G20" s="89" t="str">
        <f t="shared" si="0"/>
        <v/>
      </c>
      <c r="H20" s="354"/>
      <c r="I20" s="354"/>
      <c r="J20" s="74">
        <f>I20</f>
        <v>0</v>
      </c>
      <c r="K20" s="120"/>
      <c r="L20" s="120"/>
      <c r="M20" s="167">
        <f>IF(L20="",0,1)</f>
        <v>0</v>
      </c>
      <c r="N20" s="120"/>
      <c r="O20" s="167">
        <f>IF(N20="",0,1)</f>
        <v>0</v>
      </c>
      <c r="P20" s="120"/>
      <c r="Q20" s="167">
        <f>IF(P20="",0,1)</f>
        <v>0</v>
      </c>
      <c r="R20" s="120"/>
      <c r="S20" s="167">
        <f>IF(R20="",0,1)</f>
        <v>0</v>
      </c>
      <c r="T20" s="120"/>
      <c r="U20" s="167">
        <f>IF(T20="",0,1)</f>
        <v>0</v>
      </c>
      <c r="V20" s="245"/>
      <c r="W20" s="563"/>
      <c r="X20" s="563"/>
      <c r="Y20" s="563"/>
      <c r="Z20" s="563"/>
      <c r="AA20" s="563"/>
      <c r="AB20" s="563"/>
    </row>
    <row r="21" spans="1:48">
      <c r="A21" s="2" t="s">
        <v>7</v>
      </c>
      <c r="B21" s="2">
        <f t="shared" si="1"/>
        <v>16</v>
      </c>
      <c r="C21" s="40"/>
      <c r="D21" s="40"/>
      <c r="E21" s="40"/>
      <c r="F21" s="74">
        <f t="shared" si="16"/>
        <v>0</v>
      </c>
      <c r="G21" s="89" t="str">
        <f t="shared" si="0"/>
        <v/>
      </c>
      <c r="H21" s="354"/>
      <c r="I21" s="354"/>
      <c r="J21" s="74">
        <f t="shared" ref="J21:J26" si="17">I21</f>
        <v>0</v>
      </c>
      <c r="K21" s="120"/>
      <c r="L21" s="120"/>
      <c r="M21" s="167">
        <f t="shared" ref="M21:M26" si="18">IF(L21="",M20,M20+1)</f>
        <v>0</v>
      </c>
      <c r="N21" s="120"/>
      <c r="O21" s="167">
        <f t="shared" ref="O21:O26" si="19">IF(N21="",O20,O20+1)</f>
        <v>0</v>
      </c>
      <c r="P21" s="120"/>
      <c r="Q21" s="167">
        <f t="shared" ref="Q21:Q26" si="20">IF(P21="",Q20,Q20+1)</f>
        <v>0</v>
      </c>
      <c r="R21" s="120"/>
      <c r="S21" s="167">
        <f t="shared" ref="S21:S26" si="21">IF(R21="",S20,S20+1)</f>
        <v>0</v>
      </c>
      <c r="T21" s="120"/>
      <c r="U21" s="167">
        <f t="shared" ref="U21:U26" si="22">IF(T21="",U20,U20+1)</f>
        <v>0</v>
      </c>
      <c r="V21" s="245"/>
      <c r="W21" s="563"/>
      <c r="X21" s="563"/>
      <c r="Y21" s="563"/>
      <c r="Z21" s="563"/>
      <c r="AA21" s="563"/>
      <c r="AB21" s="563"/>
    </row>
    <row r="22" spans="1:48">
      <c r="A22" s="2" t="s">
        <v>8</v>
      </c>
      <c r="B22" s="2">
        <f t="shared" si="1"/>
        <v>17</v>
      </c>
      <c r="C22" s="40"/>
      <c r="D22" s="40"/>
      <c r="E22" s="40"/>
      <c r="F22" s="74">
        <f t="shared" si="16"/>
        <v>0</v>
      </c>
      <c r="G22" s="89" t="str">
        <f t="shared" si="0"/>
        <v/>
      </c>
      <c r="H22" s="354"/>
      <c r="I22" s="354"/>
      <c r="J22" s="74">
        <f t="shared" si="17"/>
        <v>0</v>
      </c>
      <c r="K22" s="120"/>
      <c r="L22" s="120"/>
      <c r="M22" s="167">
        <f t="shared" si="18"/>
        <v>0</v>
      </c>
      <c r="N22" s="120"/>
      <c r="O22" s="167">
        <f t="shared" si="19"/>
        <v>0</v>
      </c>
      <c r="P22" s="120"/>
      <c r="Q22" s="167">
        <f t="shared" si="20"/>
        <v>0</v>
      </c>
      <c r="R22" s="120"/>
      <c r="S22" s="167">
        <f t="shared" si="21"/>
        <v>0</v>
      </c>
      <c r="T22" s="120"/>
      <c r="U22" s="167">
        <f t="shared" si="22"/>
        <v>0</v>
      </c>
      <c r="V22" s="245"/>
      <c r="W22" s="563"/>
      <c r="X22" s="563"/>
      <c r="Y22" s="563"/>
      <c r="Z22" s="563"/>
      <c r="AA22" s="563"/>
      <c r="AB22" s="563"/>
    </row>
    <row r="23" spans="1:48">
      <c r="A23" s="2" t="s">
        <v>2</v>
      </c>
      <c r="B23" s="2">
        <f t="shared" si="1"/>
        <v>18</v>
      </c>
      <c r="C23" s="40"/>
      <c r="D23" s="40"/>
      <c r="E23" s="40"/>
      <c r="F23" s="74">
        <f t="shared" si="16"/>
        <v>0</v>
      </c>
      <c r="G23" s="89" t="str">
        <f t="shared" si="0"/>
        <v/>
      </c>
      <c r="H23" s="354"/>
      <c r="I23" s="354"/>
      <c r="J23" s="74">
        <f t="shared" si="17"/>
        <v>0</v>
      </c>
      <c r="K23" s="120"/>
      <c r="L23" s="120"/>
      <c r="M23" s="167">
        <f t="shared" si="18"/>
        <v>0</v>
      </c>
      <c r="N23" s="120"/>
      <c r="O23" s="167">
        <f t="shared" si="19"/>
        <v>0</v>
      </c>
      <c r="P23" s="120"/>
      <c r="Q23" s="167">
        <f t="shared" si="20"/>
        <v>0</v>
      </c>
      <c r="R23" s="120"/>
      <c r="S23" s="167">
        <f t="shared" si="21"/>
        <v>0</v>
      </c>
      <c r="T23" s="120"/>
      <c r="U23" s="167">
        <f t="shared" si="22"/>
        <v>0</v>
      </c>
      <c r="V23" s="245"/>
      <c r="W23" s="563"/>
      <c r="X23" s="563"/>
      <c r="Y23" s="563"/>
      <c r="Z23" s="563"/>
      <c r="AA23" s="563"/>
      <c r="AB23" s="563"/>
    </row>
    <row r="24" spans="1:48">
      <c r="A24" s="2" t="s">
        <v>3</v>
      </c>
      <c r="B24" s="2">
        <f t="shared" si="1"/>
        <v>19</v>
      </c>
      <c r="C24" s="40"/>
      <c r="D24" s="40"/>
      <c r="E24" s="40"/>
      <c r="F24" s="74">
        <f t="shared" si="16"/>
        <v>0</v>
      </c>
      <c r="G24" s="89" t="str">
        <f t="shared" si="0"/>
        <v/>
      </c>
      <c r="H24" s="354"/>
      <c r="I24" s="354"/>
      <c r="J24" s="74">
        <f t="shared" si="17"/>
        <v>0</v>
      </c>
      <c r="K24" s="120"/>
      <c r="L24" s="120"/>
      <c r="M24" s="167">
        <f t="shared" si="18"/>
        <v>0</v>
      </c>
      <c r="N24" s="120"/>
      <c r="O24" s="167">
        <f t="shared" si="19"/>
        <v>0</v>
      </c>
      <c r="P24" s="120"/>
      <c r="Q24" s="167">
        <f t="shared" si="20"/>
        <v>0</v>
      </c>
      <c r="R24" s="120"/>
      <c r="S24" s="167">
        <f t="shared" si="21"/>
        <v>0</v>
      </c>
      <c r="T24" s="120"/>
      <c r="U24" s="167">
        <f t="shared" si="22"/>
        <v>0</v>
      </c>
      <c r="V24" s="245"/>
      <c r="W24" s="563"/>
      <c r="X24" s="563"/>
      <c r="Y24" s="563"/>
      <c r="Z24" s="563"/>
      <c r="AA24" s="563"/>
      <c r="AB24" s="563"/>
    </row>
    <row r="25" spans="1:48">
      <c r="A25" s="83" t="s">
        <v>4</v>
      </c>
      <c r="B25" s="83">
        <f>B24+1</f>
        <v>20</v>
      </c>
      <c r="C25" s="40"/>
      <c r="D25" s="40"/>
      <c r="E25" s="40"/>
      <c r="F25" s="74">
        <f t="shared" si="16"/>
        <v>0</v>
      </c>
      <c r="G25" s="89" t="str">
        <f t="shared" si="0"/>
        <v/>
      </c>
      <c r="H25" s="354"/>
      <c r="I25" s="354"/>
      <c r="J25" s="74">
        <f t="shared" si="17"/>
        <v>0</v>
      </c>
      <c r="K25" s="120"/>
      <c r="L25" s="120"/>
      <c r="M25" s="167">
        <f t="shared" si="18"/>
        <v>0</v>
      </c>
      <c r="N25" s="120"/>
      <c r="O25" s="167">
        <f t="shared" si="19"/>
        <v>0</v>
      </c>
      <c r="P25" s="120"/>
      <c r="Q25" s="167">
        <f t="shared" si="20"/>
        <v>0</v>
      </c>
      <c r="R25" s="120"/>
      <c r="S25" s="167">
        <f t="shared" si="21"/>
        <v>0</v>
      </c>
      <c r="T25" s="120"/>
      <c r="U25" s="167">
        <f t="shared" si="22"/>
        <v>0</v>
      </c>
      <c r="V25" s="245"/>
      <c r="W25" s="563"/>
      <c r="X25" s="563"/>
      <c r="Y25" s="563"/>
      <c r="Z25" s="563"/>
      <c r="AA25" s="563"/>
      <c r="AB25" s="563"/>
    </row>
    <row r="26" spans="1:48">
      <c r="A26" s="74" t="s">
        <v>5</v>
      </c>
      <c r="B26" s="74">
        <f>B25+1</f>
        <v>21</v>
      </c>
      <c r="C26" s="40"/>
      <c r="D26" s="40"/>
      <c r="E26" s="40"/>
      <c r="F26" s="74">
        <f t="shared" si="16"/>
        <v>0</v>
      </c>
      <c r="G26" s="89" t="str">
        <f t="shared" si="0"/>
        <v/>
      </c>
      <c r="H26" s="354"/>
      <c r="I26" s="354"/>
      <c r="J26" s="74">
        <f t="shared" si="17"/>
        <v>0</v>
      </c>
      <c r="K26" s="120"/>
      <c r="L26" s="120"/>
      <c r="M26" s="167">
        <f t="shared" si="18"/>
        <v>0</v>
      </c>
      <c r="N26" s="120"/>
      <c r="O26" s="167">
        <f t="shared" si="19"/>
        <v>0</v>
      </c>
      <c r="P26" s="120"/>
      <c r="Q26" s="167">
        <f t="shared" si="20"/>
        <v>0</v>
      </c>
      <c r="R26" s="120"/>
      <c r="S26" s="167">
        <f t="shared" si="21"/>
        <v>0</v>
      </c>
      <c r="T26" s="120"/>
      <c r="U26" s="167">
        <f t="shared" si="22"/>
        <v>0</v>
      </c>
      <c r="V26" s="245"/>
      <c r="W26" s="563"/>
      <c r="X26" s="563"/>
      <c r="Y26" s="563"/>
      <c r="Z26" s="563"/>
      <c r="AA26" s="563"/>
      <c r="AB26" s="563"/>
    </row>
    <row r="27" spans="1:48">
      <c r="A27" s="479" t="s">
        <v>69</v>
      </c>
      <c r="B27" s="480"/>
      <c r="C27" s="13">
        <f>SUM(C20:C26)</f>
        <v>0</v>
      </c>
      <c r="D27" s="13">
        <f>SUM(D20:D26)+ROUNDDOWN(F27/60,0)</f>
        <v>0</v>
      </c>
      <c r="E27" s="13">
        <f>F27-60*ROUNDDOWN(F27/60,0)</f>
        <v>0</v>
      </c>
      <c r="F27" s="135">
        <f>SUM(F20:F26)</f>
        <v>0</v>
      </c>
      <c r="G27" s="52">
        <f>IF((D27*60+E27)=0,0,ROUND((C27*60)/(D27*60+E27),1))</f>
        <v>0</v>
      </c>
      <c r="H27" s="13">
        <f>SUM(H20:H26)+ROUNDDOWN(J27/60,0)</f>
        <v>0</v>
      </c>
      <c r="I27" s="13">
        <f>J27-60*ROUNDDOWN(J27/60,0)</f>
        <v>0</v>
      </c>
      <c r="J27" s="135">
        <f>SUM(J20:J26)</f>
        <v>0</v>
      </c>
      <c r="K27" s="27">
        <f>SUM(K20:K26)</f>
        <v>0</v>
      </c>
      <c r="L27" s="27">
        <f>IF(SUM(L20:L26)=0,0,ROUND(AVERAGE(L20:L26),0))</f>
        <v>0</v>
      </c>
      <c r="M27" s="168">
        <f>IF(M26=0,0,1)</f>
        <v>0</v>
      </c>
      <c r="N27" s="27">
        <f>IF(SUM(N20:N26)=0,0,ROUND(AVERAGE(N20:N26),0))</f>
        <v>0</v>
      </c>
      <c r="O27" s="168">
        <f>IF(O26=0,0,1)</f>
        <v>0</v>
      </c>
      <c r="P27" s="27">
        <f>IF(SUM(P20:P26)=0,0,ROUND(AVERAGE(P20:P26),0))</f>
        <v>0</v>
      </c>
      <c r="Q27" s="168">
        <f>IF(Q26=0,0,1)</f>
        <v>0</v>
      </c>
      <c r="R27" s="27">
        <f>IF(SUM(R20:R26)=0,0,ROUND(AVERAGE(R20:R26),0))</f>
        <v>0</v>
      </c>
      <c r="S27" s="168">
        <f>IF(S26=0,0,1)</f>
        <v>0</v>
      </c>
      <c r="T27" s="27">
        <f>IF(SUM(T20:T26)=0,0,ROUND(AVERAGE(T20:T26),0))</f>
        <v>0</v>
      </c>
      <c r="U27" s="168">
        <f>IF(U26=0,0,1)</f>
        <v>0</v>
      </c>
      <c r="V27" s="246"/>
      <c r="W27" s="571"/>
      <c r="X27" s="571"/>
      <c r="Y27" s="571"/>
      <c r="Z27" s="571"/>
      <c r="AA27" s="571"/>
      <c r="AB27" s="571"/>
    </row>
    <row r="28" spans="1:48" s="78" customFormat="1">
      <c r="A28" s="244" t="s">
        <v>100</v>
      </c>
      <c r="B28" s="321">
        <f>B26+1</f>
        <v>22</v>
      </c>
      <c r="C28" s="40"/>
      <c r="D28" s="40"/>
      <c r="E28" s="40"/>
      <c r="F28" s="74">
        <f t="shared" si="16"/>
        <v>0</v>
      </c>
      <c r="G28" s="89" t="str">
        <f t="shared" si="0"/>
        <v/>
      </c>
      <c r="H28" s="354"/>
      <c r="I28" s="354"/>
      <c r="J28" s="74">
        <f>I28</f>
        <v>0</v>
      </c>
      <c r="K28" s="120"/>
      <c r="L28" s="120"/>
      <c r="M28" s="167">
        <f>IF(L28="",0,1)</f>
        <v>0</v>
      </c>
      <c r="N28" s="120"/>
      <c r="O28" s="167">
        <f>IF(N28="",0,1)</f>
        <v>0</v>
      </c>
      <c r="P28" s="120"/>
      <c r="Q28" s="167">
        <f>IF(P28="",0,1)</f>
        <v>0</v>
      </c>
      <c r="R28" s="120"/>
      <c r="S28" s="167">
        <f>IF(R28="",0,1)</f>
        <v>0</v>
      </c>
      <c r="T28" s="120"/>
      <c r="U28" s="167">
        <f>IF(T28="",0,1)</f>
        <v>0</v>
      </c>
      <c r="V28" s="248"/>
      <c r="W28" s="563"/>
      <c r="X28" s="563"/>
      <c r="Y28" s="563"/>
      <c r="Z28" s="563"/>
      <c r="AA28" s="563"/>
      <c r="AB28" s="563"/>
      <c r="AC28"/>
      <c r="AD28"/>
      <c r="AE28"/>
      <c r="AF28"/>
      <c r="AG28"/>
      <c r="AH28"/>
      <c r="AI28"/>
      <c r="AJ28"/>
      <c r="AK28"/>
      <c r="AL28"/>
      <c r="AM28"/>
      <c r="AN28"/>
      <c r="AO28"/>
      <c r="AP28"/>
      <c r="AQ28"/>
      <c r="AR28"/>
      <c r="AS28"/>
      <c r="AT28"/>
      <c r="AU28"/>
      <c r="AV28"/>
    </row>
    <row r="29" spans="1:48" s="78" customFormat="1">
      <c r="A29" s="85" t="s">
        <v>103</v>
      </c>
      <c r="B29" s="84">
        <f t="shared" ref="B29:B34" si="23">B28+1</f>
        <v>23</v>
      </c>
      <c r="C29" s="40"/>
      <c r="D29" s="40"/>
      <c r="E29" s="40"/>
      <c r="F29" s="74">
        <f t="shared" si="16"/>
        <v>0</v>
      </c>
      <c r="G29" s="89" t="str">
        <f t="shared" si="0"/>
        <v/>
      </c>
      <c r="H29" s="354"/>
      <c r="I29" s="354"/>
      <c r="J29" s="74">
        <f t="shared" ref="J29:J34" si="24">I29</f>
        <v>0</v>
      </c>
      <c r="K29" s="120"/>
      <c r="L29" s="120"/>
      <c r="M29" s="167">
        <f t="shared" ref="M29:M34" si="25">IF(L29="",M28,M28+1)</f>
        <v>0</v>
      </c>
      <c r="N29" s="120"/>
      <c r="O29" s="167">
        <f t="shared" ref="O29:O34" si="26">IF(N29="",O28,O28+1)</f>
        <v>0</v>
      </c>
      <c r="P29" s="120"/>
      <c r="Q29" s="167">
        <f t="shared" ref="Q29:Q34" si="27">IF(P29="",Q28,Q28+1)</f>
        <v>0</v>
      </c>
      <c r="R29" s="120"/>
      <c r="S29" s="167">
        <f t="shared" ref="S29:S34" si="28">IF(R29="",S28,S28+1)</f>
        <v>0</v>
      </c>
      <c r="T29" s="120"/>
      <c r="U29" s="167">
        <f t="shared" ref="U29:U34" si="29">IF(T29="",U28,U28+1)</f>
        <v>0</v>
      </c>
      <c r="V29" s="248"/>
      <c r="W29" s="563"/>
      <c r="X29" s="563"/>
      <c r="Y29" s="563"/>
      <c r="Z29" s="563"/>
      <c r="AA29" s="563"/>
      <c r="AB29" s="563"/>
      <c r="AC29"/>
      <c r="AD29"/>
      <c r="AE29"/>
      <c r="AF29"/>
      <c r="AG29"/>
      <c r="AH29"/>
      <c r="AI29"/>
      <c r="AJ29"/>
      <c r="AK29"/>
      <c r="AL29"/>
      <c r="AM29"/>
      <c r="AN29"/>
      <c r="AO29"/>
      <c r="AP29"/>
      <c r="AQ29"/>
      <c r="AR29"/>
      <c r="AS29"/>
      <c r="AT29"/>
      <c r="AU29"/>
      <c r="AV29"/>
    </row>
    <row r="30" spans="1:48" s="78" customFormat="1">
      <c r="A30" s="85" t="s">
        <v>104</v>
      </c>
      <c r="B30" s="84">
        <f t="shared" si="23"/>
        <v>24</v>
      </c>
      <c r="C30" s="40"/>
      <c r="D30" s="40"/>
      <c r="E30" s="40"/>
      <c r="F30" s="74">
        <f t="shared" si="16"/>
        <v>0</v>
      </c>
      <c r="G30" s="89" t="str">
        <f t="shared" si="0"/>
        <v/>
      </c>
      <c r="H30" s="354"/>
      <c r="I30" s="354"/>
      <c r="J30" s="74">
        <f t="shared" si="24"/>
        <v>0</v>
      </c>
      <c r="K30" s="120"/>
      <c r="L30" s="120"/>
      <c r="M30" s="167">
        <f t="shared" si="25"/>
        <v>0</v>
      </c>
      <c r="N30" s="120"/>
      <c r="O30" s="167">
        <f t="shared" si="26"/>
        <v>0</v>
      </c>
      <c r="P30" s="120"/>
      <c r="Q30" s="167">
        <f t="shared" si="27"/>
        <v>0</v>
      </c>
      <c r="R30" s="120"/>
      <c r="S30" s="167">
        <f t="shared" si="28"/>
        <v>0</v>
      </c>
      <c r="T30" s="120"/>
      <c r="U30" s="167">
        <f t="shared" si="29"/>
        <v>0</v>
      </c>
      <c r="V30" s="248"/>
      <c r="W30" s="563"/>
      <c r="X30" s="563"/>
      <c r="Y30" s="563"/>
      <c r="Z30" s="563"/>
      <c r="AA30" s="563"/>
      <c r="AB30" s="563"/>
      <c r="AC30"/>
      <c r="AD30"/>
      <c r="AE30"/>
      <c r="AF30"/>
      <c r="AG30"/>
      <c r="AH30"/>
      <c r="AI30"/>
      <c r="AJ30"/>
      <c r="AK30"/>
      <c r="AL30"/>
      <c r="AM30"/>
      <c r="AN30"/>
      <c r="AO30"/>
      <c r="AP30"/>
      <c r="AQ30"/>
      <c r="AR30"/>
      <c r="AS30"/>
      <c r="AT30"/>
      <c r="AU30"/>
      <c r="AV30"/>
    </row>
    <row r="31" spans="1:48" s="78" customFormat="1">
      <c r="A31" s="244" t="s">
        <v>101</v>
      </c>
      <c r="B31" s="298">
        <f t="shared" si="23"/>
        <v>25</v>
      </c>
      <c r="C31" s="40"/>
      <c r="D31" s="40"/>
      <c r="E31" s="40"/>
      <c r="F31" s="74">
        <f t="shared" si="16"/>
        <v>0</v>
      </c>
      <c r="G31" s="89" t="str">
        <f t="shared" si="0"/>
        <v/>
      </c>
      <c r="H31" s="354"/>
      <c r="I31" s="354"/>
      <c r="J31" s="74">
        <f t="shared" si="24"/>
        <v>0</v>
      </c>
      <c r="K31" s="120"/>
      <c r="L31" s="120"/>
      <c r="M31" s="167">
        <f t="shared" si="25"/>
        <v>0</v>
      </c>
      <c r="N31" s="120"/>
      <c r="O31" s="167">
        <f t="shared" si="26"/>
        <v>0</v>
      </c>
      <c r="P31" s="120"/>
      <c r="Q31" s="167">
        <f t="shared" si="27"/>
        <v>0</v>
      </c>
      <c r="R31" s="120"/>
      <c r="S31" s="167">
        <f t="shared" si="28"/>
        <v>0</v>
      </c>
      <c r="T31" s="120"/>
      <c r="U31" s="167">
        <f t="shared" si="29"/>
        <v>0</v>
      </c>
      <c r="V31" s="248"/>
      <c r="W31" s="502" t="s">
        <v>232</v>
      </c>
      <c r="X31" s="503"/>
      <c r="Y31" s="503"/>
      <c r="Z31" s="503"/>
      <c r="AA31" s="503"/>
      <c r="AB31" s="504"/>
      <c r="AC31"/>
      <c r="AD31"/>
      <c r="AE31"/>
      <c r="AF31"/>
      <c r="AG31"/>
      <c r="AH31"/>
      <c r="AI31"/>
      <c r="AJ31"/>
      <c r="AK31"/>
      <c r="AL31"/>
      <c r="AM31"/>
      <c r="AN31"/>
      <c r="AO31"/>
      <c r="AP31"/>
      <c r="AQ31"/>
      <c r="AR31"/>
      <c r="AS31"/>
      <c r="AT31"/>
      <c r="AU31"/>
      <c r="AV31"/>
    </row>
    <row r="32" spans="1:48" s="78" customFormat="1">
      <c r="A32" s="85" t="s">
        <v>97</v>
      </c>
      <c r="B32" s="84">
        <f t="shared" si="23"/>
        <v>26</v>
      </c>
      <c r="C32" s="40"/>
      <c r="D32" s="40"/>
      <c r="E32" s="40"/>
      <c r="F32" s="74">
        <f t="shared" si="16"/>
        <v>0</v>
      </c>
      <c r="G32" s="89" t="str">
        <f t="shared" si="0"/>
        <v/>
      </c>
      <c r="H32" s="354"/>
      <c r="I32" s="354"/>
      <c r="J32" s="74">
        <f t="shared" si="24"/>
        <v>0</v>
      </c>
      <c r="K32" s="120"/>
      <c r="L32" s="120"/>
      <c r="M32" s="167">
        <f t="shared" si="25"/>
        <v>0</v>
      </c>
      <c r="N32" s="120"/>
      <c r="O32" s="167">
        <f t="shared" si="26"/>
        <v>0</v>
      </c>
      <c r="P32" s="120"/>
      <c r="Q32" s="167">
        <f t="shared" si="27"/>
        <v>0</v>
      </c>
      <c r="R32" s="120"/>
      <c r="S32" s="167">
        <f t="shared" si="28"/>
        <v>0</v>
      </c>
      <c r="T32" s="120"/>
      <c r="U32" s="167">
        <f t="shared" si="29"/>
        <v>0</v>
      </c>
      <c r="V32" s="248"/>
      <c r="W32" s="486"/>
      <c r="X32" s="487"/>
      <c r="Y32" s="487"/>
      <c r="Z32" s="487"/>
      <c r="AA32" s="487"/>
      <c r="AB32" s="488"/>
      <c r="AC32"/>
      <c r="AD32"/>
      <c r="AE32"/>
      <c r="AF32"/>
      <c r="AG32"/>
      <c r="AH32"/>
      <c r="AI32"/>
      <c r="AJ32"/>
      <c r="AK32"/>
      <c r="AL32"/>
      <c r="AM32"/>
      <c r="AN32"/>
      <c r="AO32"/>
      <c r="AP32"/>
      <c r="AQ32"/>
      <c r="AR32"/>
      <c r="AS32"/>
      <c r="AT32"/>
      <c r="AU32"/>
      <c r="AV32"/>
    </row>
    <row r="33" spans="1:48" s="78" customFormat="1">
      <c r="A33" s="209" t="s">
        <v>98</v>
      </c>
      <c r="B33" s="84">
        <f t="shared" si="23"/>
        <v>27</v>
      </c>
      <c r="C33" s="40"/>
      <c r="D33" s="40"/>
      <c r="E33" s="40"/>
      <c r="F33" s="74">
        <f t="shared" si="16"/>
        <v>0</v>
      </c>
      <c r="G33" s="89" t="str">
        <f t="shared" si="0"/>
        <v/>
      </c>
      <c r="H33" s="354"/>
      <c r="I33" s="354"/>
      <c r="J33" s="74">
        <f t="shared" si="24"/>
        <v>0</v>
      </c>
      <c r="K33" s="120"/>
      <c r="L33" s="120"/>
      <c r="M33" s="167">
        <f t="shared" si="25"/>
        <v>0</v>
      </c>
      <c r="N33" s="120"/>
      <c r="O33" s="167">
        <f t="shared" si="26"/>
        <v>0</v>
      </c>
      <c r="P33" s="120"/>
      <c r="Q33" s="167">
        <f t="shared" si="27"/>
        <v>0</v>
      </c>
      <c r="R33" s="120"/>
      <c r="S33" s="167">
        <f t="shared" si="28"/>
        <v>0</v>
      </c>
      <c r="T33" s="120"/>
      <c r="U33" s="167">
        <f t="shared" si="29"/>
        <v>0</v>
      </c>
      <c r="V33" s="248"/>
      <c r="W33" s="486"/>
      <c r="X33" s="487"/>
      <c r="Y33" s="487"/>
      <c r="Z33" s="487"/>
      <c r="AA33" s="487"/>
      <c r="AB33" s="488"/>
      <c r="AC33"/>
      <c r="AD33"/>
      <c r="AE33"/>
      <c r="AF33"/>
      <c r="AG33"/>
      <c r="AH33"/>
      <c r="AI33"/>
      <c r="AJ33"/>
      <c r="AK33"/>
      <c r="AL33"/>
      <c r="AM33"/>
      <c r="AN33"/>
      <c r="AO33"/>
      <c r="AP33"/>
      <c r="AQ33"/>
      <c r="AR33"/>
      <c r="AS33"/>
      <c r="AT33"/>
      <c r="AU33"/>
      <c r="AV33"/>
    </row>
    <row r="34" spans="1:48" s="78" customFormat="1">
      <c r="A34" s="123" t="s">
        <v>99</v>
      </c>
      <c r="B34" s="124">
        <f t="shared" si="23"/>
        <v>28</v>
      </c>
      <c r="C34" s="40"/>
      <c r="D34" s="40"/>
      <c r="E34" s="40"/>
      <c r="F34" s="74">
        <f t="shared" si="16"/>
        <v>0</v>
      </c>
      <c r="G34" s="89" t="str">
        <f t="shared" si="0"/>
        <v/>
      </c>
      <c r="H34" s="354"/>
      <c r="I34" s="354"/>
      <c r="J34" s="74">
        <f t="shared" si="24"/>
        <v>0</v>
      </c>
      <c r="K34" s="120"/>
      <c r="L34" s="120"/>
      <c r="M34" s="167">
        <f t="shared" si="25"/>
        <v>0</v>
      </c>
      <c r="N34" s="120"/>
      <c r="O34" s="167">
        <f t="shared" si="26"/>
        <v>0</v>
      </c>
      <c r="P34" s="120"/>
      <c r="Q34" s="167">
        <f t="shared" si="27"/>
        <v>0</v>
      </c>
      <c r="R34" s="120"/>
      <c r="S34" s="167">
        <f t="shared" si="28"/>
        <v>0</v>
      </c>
      <c r="T34" s="120"/>
      <c r="U34" s="167">
        <f t="shared" si="29"/>
        <v>0</v>
      </c>
      <c r="V34" s="248"/>
      <c r="W34" s="600" t="s">
        <v>233</v>
      </c>
      <c r="X34" s="487"/>
      <c r="Y34" s="487"/>
      <c r="Z34" s="487"/>
      <c r="AA34" s="487"/>
      <c r="AB34" s="488"/>
      <c r="AC34"/>
      <c r="AD34"/>
      <c r="AE34"/>
      <c r="AF34"/>
      <c r="AG34"/>
      <c r="AH34"/>
      <c r="AI34"/>
      <c r="AJ34"/>
      <c r="AK34"/>
      <c r="AL34"/>
      <c r="AM34"/>
      <c r="AN34"/>
      <c r="AO34"/>
      <c r="AP34"/>
      <c r="AQ34"/>
      <c r="AR34"/>
      <c r="AS34"/>
      <c r="AT34"/>
      <c r="AU34"/>
      <c r="AV34"/>
    </row>
    <row r="35" spans="1:48" s="78" customFormat="1">
      <c r="A35" s="479" t="s">
        <v>70</v>
      </c>
      <c r="B35" s="480"/>
      <c r="C35" s="13">
        <f>SUM(C28:C34)</f>
        <v>0</v>
      </c>
      <c r="D35" s="13">
        <f>SUM(D28:D34)+ROUNDDOWN(F35/60,0)</f>
        <v>0</v>
      </c>
      <c r="E35" s="13">
        <f>F35-60*ROUNDDOWN(F35/60,0)</f>
        <v>0</v>
      </c>
      <c r="F35" s="135">
        <f>SUM(F28:F34)</f>
        <v>0</v>
      </c>
      <c r="G35" s="52">
        <f>IF((D35*60+E35)=0,0,ROUND((C35*60)/(D35*60+E35),1))</f>
        <v>0</v>
      </c>
      <c r="H35" s="13">
        <f>SUM(H28:H34)+ROUNDDOWN(J35/60,0)</f>
        <v>0</v>
      </c>
      <c r="I35" s="13">
        <f>J35-60*ROUNDDOWN(J35/60,0)</f>
        <v>0</v>
      </c>
      <c r="J35" s="135">
        <f>SUM(J28:J34)</f>
        <v>0</v>
      </c>
      <c r="K35" s="27">
        <f>SUM(K28:K34)</f>
        <v>0</v>
      </c>
      <c r="L35" s="27">
        <f>IF(SUM(L28:L34)=0,0,ROUND(AVERAGE(L28:L34),0))</f>
        <v>0</v>
      </c>
      <c r="M35" s="168">
        <f>IF(M34=0,0,1)</f>
        <v>0</v>
      </c>
      <c r="N35" s="27">
        <f>IF(SUM(N28:N34)=0,0,ROUND(AVERAGE(N28:N34),0))</f>
        <v>0</v>
      </c>
      <c r="O35" s="168">
        <f>IF(O34=0,0,1)</f>
        <v>0</v>
      </c>
      <c r="P35" s="27">
        <f>IF(SUM(P28:P34)=0,0,ROUND(AVERAGE(P28:P34),0))</f>
        <v>0</v>
      </c>
      <c r="Q35" s="168">
        <f>IF(Q34=0,0,1)</f>
        <v>0</v>
      </c>
      <c r="R35" s="27">
        <f>IF(SUM(R28:R34)=0,0,ROUND(AVERAGE(R28:R34),0))</f>
        <v>0</v>
      </c>
      <c r="S35" s="168">
        <f>IF(S34=0,0,1)</f>
        <v>0</v>
      </c>
      <c r="T35" s="27">
        <f>IF(SUM(T28:T34)=0,0,ROUND(AVERAGE(T28:T34),0))</f>
        <v>0</v>
      </c>
      <c r="U35" s="168">
        <f>IF(U34=0,0,1)</f>
        <v>0</v>
      </c>
      <c r="V35" s="322"/>
      <c r="W35" s="493"/>
      <c r="X35" s="494"/>
      <c r="Y35" s="494"/>
      <c r="Z35" s="494"/>
      <c r="AA35" s="494"/>
      <c r="AB35" s="495"/>
      <c r="AC35"/>
      <c r="AD35"/>
      <c r="AE35"/>
      <c r="AF35"/>
      <c r="AG35"/>
      <c r="AH35"/>
      <c r="AI35"/>
      <c r="AJ35"/>
      <c r="AK35"/>
      <c r="AL35"/>
      <c r="AM35"/>
      <c r="AN35"/>
      <c r="AO35"/>
      <c r="AP35"/>
      <c r="AQ35"/>
      <c r="AR35"/>
      <c r="AS35"/>
      <c r="AT35"/>
      <c r="AU35"/>
      <c r="AV35"/>
    </row>
    <row r="36" spans="1:48" s="78" customFormat="1">
      <c r="A36" s="2" t="s">
        <v>6</v>
      </c>
      <c r="B36" s="310">
        <f>B34+1</f>
        <v>29</v>
      </c>
      <c r="C36" s="40"/>
      <c r="D36" s="40"/>
      <c r="E36" s="40"/>
      <c r="F36" s="74">
        <f t="shared" si="16"/>
        <v>0</v>
      </c>
      <c r="G36" s="89" t="str">
        <f t="shared" si="0"/>
        <v/>
      </c>
      <c r="H36" s="354"/>
      <c r="I36" s="354"/>
      <c r="J36" s="74">
        <f>I36</f>
        <v>0</v>
      </c>
      <c r="K36" s="120"/>
      <c r="L36" s="120"/>
      <c r="M36" s="167">
        <f>IF(L36="",0,1)</f>
        <v>0</v>
      </c>
      <c r="N36" s="120"/>
      <c r="O36" s="167">
        <f>IF(N36="",0,1)</f>
        <v>0</v>
      </c>
      <c r="P36" s="120"/>
      <c r="Q36" s="167">
        <f>IF(P36="",0,1)</f>
        <v>0</v>
      </c>
      <c r="R36" s="120"/>
      <c r="S36" s="167">
        <f>IF(R36="",0,1)</f>
        <v>0</v>
      </c>
      <c r="T36" s="120"/>
      <c r="U36" s="167">
        <f>IF(T36="",0,1)</f>
        <v>0</v>
      </c>
      <c r="V36" s="248"/>
      <c r="W36" s="531"/>
      <c r="X36" s="532"/>
      <c r="Y36" s="532"/>
      <c r="Z36" s="532"/>
      <c r="AA36" s="532"/>
      <c r="AB36" s="533"/>
      <c r="AC36"/>
      <c r="AD36"/>
      <c r="AE36"/>
      <c r="AF36"/>
      <c r="AG36"/>
      <c r="AH36"/>
      <c r="AI36"/>
      <c r="AJ36"/>
      <c r="AK36"/>
      <c r="AL36"/>
      <c r="AM36"/>
      <c r="AN36"/>
      <c r="AO36"/>
      <c r="AP36"/>
      <c r="AQ36"/>
      <c r="AR36"/>
      <c r="AS36"/>
      <c r="AT36"/>
      <c r="AU36"/>
      <c r="AV36"/>
    </row>
    <row r="37" spans="1:48" s="78" customFormat="1">
      <c r="A37" s="2" t="s">
        <v>7</v>
      </c>
      <c r="B37" s="310">
        <f>B36+1</f>
        <v>30</v>
      </c>
      <c r="C37" s="40"/>
      <c r="D37" s="40"/>
      <c r="E37" s="40"/>
      <c r="F37" s="74">
        <f t="shared" si="16"/>
        <v>0</v>
      </c>
      <c r="G37" s="89" t="str">
        <f t="shared" si="0"/>
        <v/>
      </c>
      <c r="H37" s="354"/>
      <c r="I37" s="354"/>
      <c r="J37" s="74">
        <f t="shared" ref="J37:J38" si="30">I37</f>
        <v>0</v>
      </c>
      <c r="K37" s="120"/>
      <c r="L37" s="120"/>
      <c r="M37" s="167">
        <f>IF(L37="",M36,M36+1)</f>
        <v>0</v>
      </c>
      <c r="N37" s="120"/>
      <c r="O37" s="167">
        <f>IF(N37="",O36,O36+1)</f>
        <v>0</v>
      </c>
      <c r="P37" s="120"/>
      <c r="Q37" s="167">
        <f>IF(P37="",Q36,Q36+1)</f>
        <v>0</v>
      </c>
      <c r="R37" s="120"/>
      <c r="S37" s="167">
        <f>IF(R37="",S36,S36+1)</f>
        <v>0</v>
      </c>
      <c r="T37" s="120"/>
      <c r="U37" s="167">
        <f>IF(T37="",U36,U36+1)</f>
        <v>0</v>
      </c>
      <c r="V37" s="248"/>
      <c r="W37" s="531"/>
      <c r="X37" s="532"/>
      <c r="Y37" s="532"/>
      <c r="Z37" s="532"/>
      <c r="AA37" s="532"/>
      <c r="AB37" s="533"/>
      <c r="AC37"/>
      <c r="AD37"/>
      <c r="AE37"/>
      <c r="AF37"/>
      <c r="AG37"/>
      <c r="AH37"/>
      <c r="AI37"/>
      <c r="AJ37"/>
      <c r="AK37"/>
      <c r="AL37"/>
      <c r="AM37"/>
      <c r="AN37"/>
      <c r="AO37"/>
      <c r="AP37"/>
      <c r="AQ37"/>
      <c r="AR37"/>
      <c r="AS37"/>
      <c r="AT37"/>
      <c r="AU37"/>
      <c r="AV37"/>
    </row>
    <row r="38" spans="1:48" s="78" customFormat="1">
      <c r="A38" s="2" t="s">
        <v>8</v>
      </c>
      <c r="B38" s="330">
        <f>B37+1</f>
        <v>31</v>
      </c>
      <c r="C38" s="40"/>
      <c r="D38" s="40"/>
      <c r="E38" s="40"/>
      <c r="F38" s="74">
        <f t="shared" si="16"/>
        <v>0</v>
      </c>
      <c r="G38" s="89" t="str">
        <f t="shared" si="0"/>
        <v/>
      </c>
      <c r="H38" s="354"/>
      <c r="I38" s="354"/>
      <c r="J38" s="74">
        <f t="shared" si="30"/>
        <v>0</v>
      </c>
      <c r="K38" s="120"/>
      <c r="L38" s="120"/>
      <c r="M38" s="167">
        <f>IF(L38="",M37,M37+1)</f>
        <v>0</v>
      </c>
      <c r="N38" s="120"/>
      <c r="O38" s="167">
        <f>IF(N38="",O37,O37+1)</f>
        <v>0</v>
      </c>
      <c r="P38" s="120"/>
      <c r="Q38" s="167">
        <f>IF(P38="",Q37,Q37+1)</f>
        <v>0</v>
      </c>
      <c r="R38" s="120"/>
      <c r="S38" s="167">
        <f>IF(R38="",S37,S37+1)</f>
        <v>0</v>
      </c>
      <c r="T38" s="120"/>
      <c r="U38" s="167">
        <f>IF(T38="",U37,U37+1)</f>
        <v>0</v>
      </c>
      <c r="V38" s="248"/>
      <c r="W38" s="531"/>
      <c r="X38" s="532"/>
      <c r="Y38" s="532"/>
      <c r="Z38" s="532"/>
      <c r="AA38" s="532"/>
      <c r="AB38" s="533"/>
      <c r="AC38"/>
      <c r="AD38"/>
      <c r="AE38"/>
      <c r="AF38"/>
      <c r="AG38"/>
      <c r="AH38"/>
      <c r="AI38"/>
      <c r="AJ38"/>
      <c r="AK38"/>
      <c r="AL38"/>
      <c r="AM38"/>
      <c r="AN38"/>
      <c r="AO38"/>
      <c r="AP38"/>
      <c r="AQ38"/>
      <c r="AR38"/>
      <c r="AS38"/>
      <c r="AT38"/>
      <c r="AU38"/>
      <c r="AV38"/>
    </row>
    <row r="39" spans="1:48" s="78" customFormat="1">
      <c r="A39" s="526" t="s">
        <v>10</v>
      </c>
      <c r="B39" s="527"/>
      <c r="C39" s="13">
        <f>SUM(C36:C38)</f>
        <v>0</v>
      </c>
      <c r="D39" s="13">
        <f>SUM(D36:D38)+ROUNDDOWN(F39/60,0)</f>
        <v>0</v>
      </c>
      <c r="E39" s="13">
        <f>F39-60*ROUNDDOWN(F39/60,0)</f>
        <v>0</v>
      </c>
      <c r="F39" s="135">
        <f>SUM(F36:F38)</f>
        <v>0</v>
      </c>
      <c r="G39" s="52">
        <f>IF((D39*60+E39)=0,0,ROUND((C39*60)/(D39*60+E39),1))</f>
        <v>0</v>
      </c>
      <c r="H39" s="13">
        <f>SUM(H36:H38)+ROUNDDOWN(J39/60,0)</f>
        <v>0</v>
      </c>
      <c r="I39" s="13">
        <f>J39-60*ROUNDDOWN(J39/60,0)</f>
        <v>0</v>
      </c>
      <c r="J39" s="135">
        <f>SUM(J36:J38)</f>
        <v>0</v>
      </c>
      <c r="K39" s="27">
        <f>SUM(K36:K38)</f>
        <v>0</v>
      </c>
      <c r="L39" s="27">
        <f>IF(SUM(L36:L38)=0,0,ROUND(AVERAGE(L36:L38),0))</f>
        <v>0</v>
      </c>
      <c r="M39" s="168">
        <f>IF(M38=0,0,1)</f>
        <v>0</v>
      </c>
      <c r="N39" s="27">
        <f>IF(SUM(N36:N38)=0,0,ROUND(AVERAGE(N36:N38),0))</f>
        <v>0</v>
      </c>
      <c r="O39" s="168">
        <f>IF(O38=0,0,1)</f>
        <v>0</v>
      </c>
      <c r="P39" s="27">
        <f>IF(SUM(P36:P38)=0,0,ROUND(AVERAGE(P36:P38),0))</f>
        <v>0</v>
      </c>
      <c r="Q39" s="168">
        <f>IF(Q38=0,0,1)</f>
        <v>0</v>
      </c>
      <c r="R39" s="27">
        <f>IF(SUM(R36:R38)=0,0,ROUND(AVERAGE(R36:R38),0))</f>
        <v>0</v>
      </c>
      <c r="S39" s="168">
        <f>IF(S38=0,0,1)</f>
        <v>0</v>
      </c>
      <c r="T39" s="27">
        <f>IF(SUM(T36:T38)=0,0,ROUND(AVERAGE(T36:T38),0))</f>
        <v>0</v>
      </c>
      <c r="U39" s="168">
        <f>IF(U37=0,0,1)</f>
        <v>0</v>
      </c>
      <c r="V39" s="322"/>
      <c r="W39" s="493"/>
      <c r="X39" s="494"/>
      <c r="Y39" s="494"/>
      <c r="Z39" s="494"/>
      <c r="AA39" s="494"/>
      <c r="AB39" s="495"/>
      <c r="AC39"/>
      <c r="AD39"/>
      <c r="AE39"/>
      <c r="AF39"/>
      <c r="AG39"/>
      <c r="AH39"/>
      <c r="AI39"/>
      <c r="AJ39"/>
      <c r="AK39"/>
      <c r="AL39"/>
      <c r="AM39"/>
      <c r="AN39"/>
      <c r="AO39"/>
      <c r="AP39"/>
      <c r="AQ39"/>
      <c r="AR39"/>
      <c r="AS39"/>
      <c r="AT39"/>
      <c r="AU39"/>
      <c r="AV39"/>
    </row>
    <row r="40" spans="1:48">
      <c r="A40" s="475" t="s">
        <v>32</v>
      </c>
      <c r="B40" s="476"/>
      <c r="C40" s="14">
        <f>C11+C19+C27+C35+C39</f>
        <v>0</v>
      </c>
      <c r="D40" s="11">
        <f>D11+D19+D27+D35+D39+ROUNDDOWN(F40/60,0)</f>
        <v>0</v>
      </c>
      <c r="E40" s="11">
        <f>F40-60*ROUNDDOWN(F40/60,0)</f>
        <v>0</v>
      </c>
      <c r="F40" s="137">
        <f>E11+E19+E27+E35+E39</f>
        <v>0</v>
      </c>
      <c r="G40" s="60">
        <f>IF((D40*60+E40)=0,0,ROUND((C40*60)/(D40*60+E40),1))</f>
        <v>0</v>
      </c>
      <c r="H40" s="11">
        <f>H11+H19+H27+H35+H39+ROUNDDOWN(J40/60,0)</f>
        <v>0</v>
      </c>
      <c r="I40" s="11">
        <f>J40-60*ROUNDDOWN(J40/60,0)</f>
        <v>0</v>
      </c>
      <c r="J40" s="137">
        <f>I11+I19+I27+I35+I39</f>
        <v>0</v>
      </c>
      <c r="K40" s="28">
        <f>K11+K19+K27+K35+K39</f>
        <v>0</v>
      </c>
      <c r="L40" s="28" t="str">
        <f>IF(L41=0,"",(L11+L19+L27+L35+L39)/L41)</f>
        <v/>
      </c>
      <c r="M40" s="183"/>
      <c r="N40" s="28" t="str">
        <f>IF(N41=0,"",(N11+N19+N27+N35+N39)/N41)</f>
        <v/>
      </c>
      <c r="O40" s="183"/>
      <c r="P40" s="28" t="str">
        <f>IF(P41=0,"",(P11+P19+P27+P35+P39)/P41)</f>
        <v/>
      </c>
      <c r="Q40" s="183"/>
      <c r="R40" s="28" t="str">
        <f>IF(R41=0,"",(R11+R19+R27+R35+R39)/R41)</f>
        <v/>
      </c>
      <c r="S40" s="183"/>
      <c r="T40" s="28" t="str">
        <f>IF(T41=0,"",(T11+T19+T27+T35+T39)/T41)</f>
        <v/>
      </c>
      <c r="U40" s="183"/>
      <c r="V40" s="64"/>
      <c r="W40" s="30"/>
      <c r="X40" s="2" t="s">
        <v>0</v>
      </c>
      <c r="Y40" s="2" t="s">
        <v>30</v>
      </c>
      <c r="Z40" s="2" t="s">
        <v>16</v>
      </c>
      <c r="AA40" s="2" t="s">
        <v>23</v>
      </c>
      <c r="AB40" s="2" t="s">
        <v>26</v>
      </c>
    </row>
    <row r="41" spans="1:48" ht="16.5" customHeight="1">
      <c r="A41" s="477"/>
      <c r="B41" s="477"/>
      <c r="C41" s="2" t="s">
        <v>0</v>
      </c>
      <c r="D41" s="2" t="s">
        <v>15</v>
      </c>
      <c r="E41" s="2" t="s">
        <v>16</v>
      </c>
      <c r="F41" s="74"/>
      <c r="G41" s="22" t="s">
        <v>12</v>
      </c>
      <c r="H41" s="379" t="s">
        <v>15</v>
      </c>
      <c r="I41" s="379" t="s">
        <v>16</v>
      </c>
      <c r="J41" s="22"/>
      <c r="K41" s="37" t="s">
        <v>17</v>
      </c>
      <c r="L41" s="163">
        <f>M11+M19+M27+M35+M39</f>
        <v>0</v>
      </c>
      <c r="M41" s="164"/>
      <c r="N41" s="163">
        <f>O11+O19+O27+O35+O39</f>
        <v>0</v>
      </c>
      <c r="O41" s="164"/>
      <c r="P41" s="163">
        <f>Q11+Q19+Q27+Q35+Q39</f>
        <v>0</v>
      </c>
      <c r="Q41" s="164"/>
      <c r="R41" s="163">
        <f>S11+S19+S27+S35+S39</f>
        <v>0</v>
      </c>
      <c r="S41" s="164"/>
      <c r="T41" s="163">
        <f>U11+U19+U27+U35+U39</f>
        <v>0</v>
      </c>
      <c r="U41" s="129"/>
      <c r="V41" s="64"/>
      <c r="W41" s="220" t="s">
        <v>140</v>
      </c>
      <c r="X41" s="23">
        <f>C40+Avril!X41</f>
        <v>0</v>
      </c>
      <c r="Y41" s="23">
        <f>D40+Avril!Y41+ROUNDDOWN(AC41/60,0)</f>
        <v>0</v>
      </c>
      <c r="Z41" s="12">
        <f>AC41-60*ROUNDDOWN(AC41/60,0)</f>
        <v>0</v>
      </c>
      <c r="AA41" s="57">
        <f>IF((Y41*60+Z41)=0,0,ROUND((X41*60)/(Y41*60+Z41),1))</f>
        <v>0</v>
      </c>
      <c r="AB41" s="231">
        <f>K40+Avril!AB41</f>
        <v>0</v>
      </c>
      <c r="AC41" s="10">
        <f>E40+Avril!Z41</f>
        <v>0</v>
      </c>
    </row>
    <row r="42" spans="1:48" ht="12" customHeight="1">
      <c r="A42" s="549" t="s">
        <v>209</v>
      </c>
      <c r="B42" s="549"/>
      <c r="C42" s="48">
        <f>'Décembre 16'!$C$40</f>
        <v>0</v>
      </c>
      <c r="D42" s="49">
        <f>'Décembre 16'!$D$40</f>
        <v>0</v>
      </c>
      <c r="E42" s="49">
        <f>'Décembre 16'!$E$40</f>
        <v>0</v>
      </c>
      <c r="F42" s="148"/>
      <c r="G42" s="50">
        <f>IF((D42*60+E42)=0,0,ROUND((C42*60)/(D42*60+E42),1))</f>
        <v>0</v>
      </c>
      <c r="H42" s="380">
        <f>Avril!H42</f>
        <v>0</v>
      </c>
      <c r="I42" s="380">
        <f>Avril!I42</f>
        <v>0</v>
      </c>
      <c r="J42" s="50"/>
      <c r="K42" s="205">
        <f>'Décembre 16'!$K$40</f>
        <v>0</v>
      </c>
      <c r="L42" s="163"/>
      <c r="M42" s="164"/>
      <c r="N42" s="163"/>
      <c r="O42" s="164"/>
      <c r="P42" s="163"/>
      <c r="Q42" s="164"/>
      <c r="R42" s="163"/>
      <c r="S42" s="164"/>
      <c r="T42" s="163"/>
      <c r="U42" s="129"/>
      <c r="V42" s="64"/>
      <c r="W42" s="302" t="s">
        <v>206</v>
      </c>
      <c r="X42" s="225">
        <f>$C$40+Avril!X42</f>
        <v>0</v>
      </c>
      <c r="Y42" s="223">
        <f>$D$40+Avril!Y42+ROUNDDOWN(AC42/60,0)</f>
        <v>0</v>
      </c>
      <c r="Z42" s="223">
        <f>AC42-60*ROUNDDOWN(AC42/60,0)</f>
        <v>0</v>
      </c>
      <c r="AA42" s="223">
        <f>IF((Y42*60+Z42)=0,0,ROUND((X42*60)/(Y42*60+Z42),1))</f>
        <v>0</v>
      </c>
      <c r="AB42" s="225">
        <f>$K$40+Avril!AB42</f>
        <v>0</v>
      </c>
      <c r="AC42" s="229">
        <f>$E$40+Avril!Z42</f>
        <v>0</v>
      </c>
    </row>
    <row r="43" spans="1:48" ht="12" customHeight="1">
      <c r="A43" s="564" t="s">
        <v>25</v>
      </c>
      <c r="B43" s="564"/>
      <c r="C43" s="48">
        <f>Janvier!C42</f>
        <v>0</v>
      </c>
      <c r="D43" s="48">
        <f>Janvier!D42</f>
        <v>0</v>
      </c>
      <c r="E43" s="48">
        <f>Janvier!E42</f>
        <v>0</v>
      </c>
      <c r="F43" s="138"/>
      <c r="G43" s="47">
        <f>IF((D43*60+E43)=0,0,ROUND((C43*60)/(D43*60+E43),1))</f>
        <v>0</v>
      </c>
      <c r="H43" s="380">
        <f>Avril!H43</f>
        <v>0</v>
      </c>
      <c r="I43" s="379">
        <f>Avril!I43</f>
        <v>0</v>
      </c>
      <c r="J43" s="347"/>
      <c r="K43" s="53">
        <f>Janvier!K42</f>
        <v>0</v>
      </c>
      <c r="V43" s="64"/>
      <c r="W43" s="64"/>
    </row>
    <row r="44" spans="1:48" ht="12" customHeight="1">
      <c r="A44" s="564" t="s">
        <v>27</v>
      </c>
      <c r="B44" s="586"/>
      <c r="C44" s="48">
        <f>Février!C38</f>
        <v>0</v>
      </c>
      <c r="D44" s="48">
        <f>Février!D38</f>
        <v>0</v>
      </c>
      <c r="E44" s="48">
        <f>Février!E38</f>
        <v>0</v>
      </c>
      <c r="F44" s="138"/>
      <c r="G44" s="47">
        <f>IF((D44*60+E44)=0,0,ROUND((C44*60)/(D44*60+E44),1))</f>
        <v>0</v>
      </c>
      <c r="H44" s="380">
        <f>Avril!H44</f>
        <v>0</v>
      </c>
      <c r="I44" s="379">
        <f>Avril!I44</f>
        <v>0</v>
      </c>
      <c r="J44" s="347"/>
      <c r="K44" s="53">
        <f>Février!K38</f>
        <v>0</v>
      </c>
      <c r="V44" s="64"/>
      <c r="W44" s="359" t="s">
        <v>238</v>
      </c>
      <c r="X44" s="379" t="s">
        <v>15</v>
      </c>
      <c r="Y44" s="379" t="s">
        <v>16</v>
      </c>
      <c r="Z44" s="357"/>
      <c r="AA44" s="196"/>
      <c r="AB44" s="196"/>
      <c r="AC44" s="68"/>
      <c r="AD44" s="213">
        <f>I40+SUM(I42:I46)</f>
        <v>0</v>
      </c>
    </row>
    <row r="45" spans="1:48" ht="12" customHeight="1">
      <c r="A45" s="564" t="s">
        <v>28</v>
      </c>
      <c r="B45" s="564"/>
      <c r="C45" s="54">
        <f>Mars!C41</f>
        <v>0</v>
      </c>
      <c r="D45" s="54">
        <f>Mars!D41</f>
        <v>0</v>
      </c>
      <c r="E45" s="54">
        <f>Mars!E41</f>
        <v>0</v>
      </c>
      <c r="F45" s="138"/>
      <c r="G45" s="47">
        <f>IF((D45*60+E45)=0,0,ROUND((C45*60)/(D45*60+E45),1))</f>
        <v>0</v>
      </c>
      <c r="H45" s="380">
        <f>Avril!H45</f>
        <v>0</v>
      </c>
      <c r="I45" s="379">
        <f>Avril!I45</f>
        <v>0</v>
      </c>
      <c r="J45" s="347"/>
      <c r="K45" s="53">
        <f>Mars!K41</f>
        <v>0</v>
      </c>
      <c r="V45" s="72"/>
      <c r="W45" s="360" t="s">
        <v>140</v>
      </c>
      <c r="X45" s="12">
        <f>H40+SUM(H42:H46)+ROUNDDOWN(AD44/60,0)</f>
        <v>0</v>
      </c>
      <c r="Y45" s="12">
        <f>AD44-60*ROUNDDOWN(AD44/60,0)</f>
        <v>0</v>
      </c>
      <c r="Z45" s="357"/>
      <c r="AA45" s="196"/>
      <c r="AB45" s="196"/>
      <c r="AC45" s="64"/>
      <c r="AD45" s="206">
        <f>I40+SUM(I43:I46)</f>
        <v>0</v>
      </c>
    </row>
    <row r="46" spans="1:48" ht="10.5" customHeight="1">
      <c r="A46" s="564" t="s">
        <v>31</v>
      </c>
      <c r="B46" s="564"/>
      <c r="C46" s="54">
        <f>Avril!C40</f>
        <v>0</v>
      </c>
      <c r="D46" s="54">
        <f>Avril!D40</f>
        <v>0</v>
      </c>
      <c r="E46" s="47">
        <f>Avril!E40</f>
        <v>0</v>
      </c>
      <c r="F46" s="138"/>
      <c r="G46" s="47">
        <f>IF((D46*60+E46)=0,0,ROUND((C46*60)/(D46*60+E46),1))</f>
        <v>0</v>
      </c>
      <c r="H46" s="383">
        <f>Avril!H40</f>
        <v>0</v>
      </c>
      <c r="I46" s="379">
        <f>Avril!I40</f>
        <v>0</v>
      </c>
      <c r="J46" s="347"/>
      <c r="K46" s="53">
        <f>Avril!K40</f>
        <v>0</v>
      </c>
      <c r="V46" s="72"/>
      <c r="W46" s="358" t="s">
        <v>206</v>
      </c>
      <c r="X46" s="348">
        <f>H40+SUM(H43:H46)+ROUNDDOWN(AD45/60,0)</f>
        <v>0</v>
      </c>
      <c r="Y46" s="363">
        <f>AD45-60*ROUNDDOWN(AD45/60,0)</f>
        <v>0</v>
      </c>
    </row>
    <row r="47" spans="1:48" ht="12.75" hidden="1" customHeight="1">
      <c r="C47" s="221">
        <f>SUM(C42:C46)+C40</f>
        <v>0</v>
      </c>
      <c r="D47" s="221">
        <f>SUM(D42:D46)+D40</f>
        <v>0</v>
      </c>
      <c r="E47" s="221">
        <f>SUM(E42:E46)+E40</f>
        <v>0</v>
      </c>
      <c r="F47" s="221">
        <f>SUM(F42:F46)+F40</f>
        <v>0</v>
      </c>
      <c r="K47" s="221">
        <f>SUM(K42:K46)+K40</f>
        <v>0</v>
      </c>
      <c r="V47" s="72"/>
      <c r="W47" s="361"/>
      <c r="X47" s="361"/>
      <c r="Y47" s="361"/>
    </row>
    <row r="48" spans="1:48" ht="12.75" hidden="1" customHeight="1">
      <c r="C48" s="221">
        <f>SUM(C43:C46)+C40</f>
        <v>0</v>
      </c>
      <c r="D48" s="221">
        <f>SUM(D43:D46)+D40</f>
        <v>0</v>
      </c>
      <c r="E48" s="221">
        <f>SUM(E43:E46)+E40</f>
        <v>0</v>
      </c>
      <c r="K48" s="221">
        <f>SUM(K43:K46)+K40</f>
        <v>0</v>
      </c>
      <c r="W48" s="362" t="s">
        <v>206</v>
      </c>
      <c r="X48" s="348">
        <f>H40+SUM(H43:H45)+ROUNDDOWN(AD45/60,0)</f>
        <v>0</v>
      </c>
      <c r="Y48" s="348">
        <f>AD45-60*ROUNDDOWN(AD45/60,0)</f>
        <v>0</v>
      </c>
    </row>
  </sheetData>
  <sheetProtection sheet="1" objects="1" scenarios="1" selectLockedCells="1"/>
  <mergeCells count="61">
    <mergeCell ref="W38:AB38"/>
    <mergeCell ref="W33:AB33"/>
    <mergeCell ref="W35:AB35"/>
    <mergeCell ref="W34:AB34"/>
    <mergeCell ref="W26:AB26"/>
    <mergeCell ref="W27:AB27"/>
    <mergeCell ref="W30:AB30"/>
    <mergeCell ref="W31:AB31"/>
    <mergeCell ref="W32:AB32"/>
    <mergeCell ref="W36:AB36"/>
    <mergeCell ref="W21:AB21"/>
    <mergeCell ref="W37:AB37"/>
    <mergeCell ref="W23:AB23"/>
    <mergeCell ref="W24:AB24"/>
    <mergeCell ref="W25:AB25"/>
    <mergeCell ref="A11:B11"/>
    <mergeCell ref="W22:AB22"/>
    <mergeCell ref="W39:AB39"/>
    <mergeCell ref="W9:AB9"/>
    <mergeCell ref="W10:AB10"/>
    <mergeCell ref="W29:AB29"/>
    <mergeCell ref="W12:AB12"/>
    <mergeCell ref="W13:AB13"/>
    <mergeCell ref="W14:AB14"/>
    <mergeCell ref="W15:AB15"/>
    <mergeCell ref="W16:AB16"/>
    <mergeCell ref="W28:AB28"/>
    <mergeCell ref="W17:AB17"/>
    <mergeCell ref="W18:AB18"/>
    <mergeCell ref="W19:AB19"/>
    <mergeCell ref="W20:AB20"/>
    <mergeCell ref="W4:AB4"/>
    <mergeCell ref="W2:AB3"/>
    <mergeCell ref="W11:AB11"/>
    <mergeCell ref="W5:AB5"/>
    <mergeCell ref="W6:AB6"/>
    <mergeCell ref="W7:AB7"/>
    <mergeCell ref="W8:AB8"/>
    <mergeCell ref="A46:B46"/>
    <mergeCell ref="A40:B40"/>
    <mergeCell ref="A41:B41"/>
    <mergeCell ref="A19:B19"/>
    <mergeCell ref="A44:B44"/>
    <mergeCell ref="A45:B45"/>
    <mergeCell ref="A43:B43"/>
    <mergeCell ref="A35:B35"/>
    <mergeCell ref="A39:B39"/>
    <mergeCell ref="A42:B42"/>
    <mergeCell ref="A27:B27"/>
    <mergeCell ref="A1:AA1"/>
    <mergeCell ref="A2:A3"/>
    <mergeCell ref="B2:B3"/>
    <mergeCell ref="C2:C3"/>
    <mergeCell ref="D2:D3"/>
    <mergeCell ref="G2:G3"/>
    <mergeCell ref="E2:E3"/>
    <mergeCell ref="V2:V3"/>
    <mergeCell ref="N2:N3"/>
    <mergeCell ref="P2:P3"/>
    <mergeCell ref="H2:I2"/>
    <mergeCell ref="L2:L3"/>
  </mergeCells>
  <phoneticPr fontId="0" type="noConversion"/>
  <pageMargins left="0" right="0" top="0" bottom="0" header="0" footer="0"/>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16</vt:i4>
      </vt:variant>
    </vt:vector>
  </HeadingPairs>
  <TitlesOfParts>
    <vt:vector size="16" baseType="lpstr">
      <vt:lpstr>Explications</vt:lpstr>
      <vt:lpstr>Développements</vt:lpstr>
      <vt:lpstr>Divers</vt:lpstr>
      <vt:lpstr>Décembre 16</vt:lpstr>
      <vt:lpstr>Janvier</vt:lpstr>
      <vt:lpstr>Février</vt:lpstr>
      <vt:lpstr>Mars</vt:lpstr>
      <vt:lpstr>Avril</vt:lpstr>
      <vt:lpstr>Mai</vt:lpstr>
      <vt:lpstr>Juin</vt:lpstr>
      <vt:lpstr>Juillet</vt:lpstr>
      <vt:lpstr>Août</vt:lpstr>
      <vt:lpstr>Septembre</vt:lpstr>
      <vt:lpstr>Octobre</vt:lpstr>
      <vt:lpstr>Novembre</vt:lpstr>
      <vt:lpstr>Décembre</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miaou</dc:creator>
  <cp:lastModifiedBy>maison</cp:lastModifiedBy>
  <cp:lastPrinted>2016-11-13T22:16:26Z</cp:lastPrinted>
  <dcterms:created xsi:type="dcterms:W3CDTF">2007-10-27T19:52:59Z</dcterms:created>
  <dcterms:modified xsi:type="dcterms:W3CDTF">2016-11-15T10:34:36Z</dcterms:modified>
</cp:coreProperties>
</file>