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25" yWindow="30" windowWidth="12120" windowHeight="9120"/>
  </bookViews>
  <sheets>
    <sheet name="Explications" sheetId="14" r:id="rId1"/>
    <sheet name="Développements" sheetId="16" r:id="rId2"/>
    <sheet name="Divers" sheetId="15" r:id="rId3"/>
    <sheet name="Décembre 16"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25725"/>
</workbook>
</file>

<file path=xl/calcChain.xml><?xml version="1.0" encoding="utf-8"?>
<calcChain xmlns="http://schemas.openxmlformats.org/spreadsheetml/2006/main">
  <c r="AE50" i="7"/>
  <c r="AE51"/>
  <c r="AE52"/>
  <c r="R38"/>
  <c r="P38"/>
  <c r="N38"/>
  <c r="L38"/>
  <c r="F38"/>
  <c r="G38"/>
  <c r="B38"/>
  <c r="B39"/>
  <c r="R4"/>
  <c r="P4"/>
  <c r="N4"/>
  <c r="L4"/>
  <c r="J4"/>
  <c r="AE53"/>
  <c r="F37" i="8"/>
  <c r="G37"/>
  <c r="B37"/>
  <c r="B38"/>
  <c r="R4"/>
  <c r="P4"/>
  <c r="N4"/>
  <c r="L4"/>
  <c r="J4"/>
  <c r="Q41" i="9"/>
  <c r="O41"/>
  <c r="M41"/>
  <c r="K41"/>
  <c r="I41"/>
  <c r="H41"/>
  <c r="C41"/>
  <c r="J40"/>
  <c r="J41"/>
  <c r="R39"/>
  <c r="R40"/>
  <c r="R41"/>
  <c r="P39"/>
  <c r="P40"/>
  <c r="P41"/>
  <c r="N39"/>
  <c r="N40"/>
  <c r="N41"/>
  <c r="L39"/>
  <c r="L40"/>
  <c r="L41"/>
  <c r="J39"/>
  <c r="G39"/>
  <c r="F39"/>
  <c r="R4"/>
  <c r="P4"/>
  <c r="N4"/>
  <c r="L4"/>
  <c r="J4"/>
  <c r="F37" i="10"/>
  <c r="G37"/>
  <c r="R4"/>
  <c r="P4"/>
  <c r="N4"/>
  <c r="L4"/>
  <c r="J4"/>
  <c r="C40" i="11"/>
  <c r="H40"/>
  <c r="I40"/>
  <c r="K40"/>
  <c r="M40"/>
  <c r="O40"/>
  <c r="Q40"/>
  <c r="F12"/>
  <c r="R13"/>
  <c r="P13"/>
  <c r="N13"/>
  <c r="J13"/>
  <c r="L13"/>
  <c r="F13"/>
  <c r="G13"/>
  <c r="F5"/>
  <c r="G5"/>
  <c r="F6"/>
  <c r="G6"/>
  <c r="F7"/>
  <c r="G7"/>
  <c r="F8"/>
  <c r="G8"/>
  <c r="B5"/>
  <c r="B6"/>
  <c r="B7"/>
  <c r="B8"/>
  <c r="B9"/>
  <c r="B12"/>
  <c r="B13"/>
  <c r="B14"/>
  <c r="B15"/>
  <c r="B16"/>
  <c r="B17"/>
  <c r="B18"/>
  <c r="C19"/>
  <c r="H19"/>
  <c r="I19"/>
  <c r="K19"/>
  <c r="M19"/>
  <c r="O19"/>
  <c r="Q19"/>
  <c r="R12"/>
  <c r="P12"/>
  <c r="N12"/>
  <c r="L12"/>
  <c r="J12"/>
  <c r="R40" i="12"/>
  <c r="P40"/>
  <c r="N40"/>
  <c r="L40"/>
  <c r="J40"/>
  <c r="F40"/>
  <c r="G40"/>
  <c r="B40"/>
  <c r="R4"/>
  <c r="P4"/>
  <c r="N4"/>
  <c r="L4"/>
  <c r="J4"/>
  <c r="Q39" i="13"/>
  <c r="O39"/>
  <c r="M39"/>
  <c r="K39"/>
  <c r="I39"/>
  <c r="H39"/>
  <c r="C39"/>
  <c r="F38"/>
  <c r="G38"/>
  <c r="B38"/>
  <c r="R4"/>
  <c r="P4"/>
  <c r="N4"/>
  <c r="L4"/>
  <c r="J4"/>
  <c r="Q39" i="5"/>
  <c r="O39"/>
  <c r="M39"/>
  <c r="K39"/>
  <c r="I39"/>
  <c r="H39"/>
  <c r="C39"/>
  <c r="F38"/>
  <c r="G38"/>
  <c r="B38"/>
  <c r="Q39" i="6"/>
  <c r="O39"/>
  <c r="M39"/>
  <c r="K39"/>
  <c r="I39"/>
  <c r="H39"/>
  <c r="C39"/>
  <c r="F38"/>
  <c r="G38"/>
  <c r="B38"/>
  <c r="R4"/>
  <c r="P4"/>
  <c r="N4"/>
  <c r="L4"/>
  <c r="J4"/>
  <c r="Q40" i="4"/>
  <c r="O40"/>
  <c r="M40"/>
  <c r="K40"/>
  <c r="I40"/>
  <c r="I7" i="6"/>
  <c r="H40" i="4"/>
  <c r="C40"/>
  <c r="F39"/>
  <c r="G39"/>
  <c r="R4"/>
  <c r="R5"/>
  <c r="R6"/>
  <c r="R7"/>
  <c r="R8"/>
  <c r="P4"/>
  <c r="P5"/>
  <c r="P6"/>
  <c r="P7"/>
  <c r="P8"/>
  <c r="N4"/>
  <c r="N5"/>
  <c r="N6"/>
  <c r="N7"/>
  <c r="N8"/>
  <c r="L4"/>
  <c r="J4"/>
  <c r="I9" i="2"/>
  <c r="R4"/>
  <c r="R5"/>
  <c r="R6"/>
  <c r="R7"/>
  <c r="R8"/>
  <c r="R9"/>
  <c r="P4"/>
  <c r="P5"/>
  <c r="P6"/>
  <c r="P7"/>
  <c r="P8"/>
  <c r="P9"/>
  <c r="N4"/>
  <c r="N5"/>
  <c r="N6"/>
  <c r="N7"/>
  <c r="N8"/>
  <c r="N9"/>
  <c r="L4"/>
  <c r="L5"/>
  <c r="L6"/>
  <c r="L7"/>
  <c r="L8"/>
  <c r="L9"/>
  <c r="J4"/>
  <c r="J5"/>
  <c r="J6"/>
  <c r="J7"/>
  <c r="J8"/>
  <c r="J9"/>
  <c r="H9"/>
  <c r="G4"/>
  <c r="G5"/>
  <c r="G6"/>
  <c r="G7"/>
  <c r="F4"/>
  <c r="F5"/>
  <c r="F6"/>
  <c r="F7"/>
  <c r="C9"/>
  <c r="B5"/>
  <c r="B6"/>
  <c r="B7"/>
  <c r="B8"/>
  <c r="B11"/>
  <c r="B12"/>
  <c r="B13"/>
  <c r="B14"/>
  <c r="B15"/>
  <c r="B16"/>
  <c r="B17"/>
  <c r="B19"/>
  <c r="B20"/>
  <c r="B21"/>
  <c r="B22"/>
  <c r="B23"/>
  <c r="B24"/>
  <c r="B25"/>
  <c r="B27"/>
  <c r="B28"/>
  <c r="B29"/>
  <c r="B30"/>
  <c r="B31"/>
  <c r="B32"/>
  <c r="B33"/>
  <c r="B35"/>
  <c r="B36"/>
  <c r="Q41" i="1"/>
  <c r="O41"/>
  <c r="M41"/>
  <c r="K41"/>
  <c r="I41"/>
  <c r="H41"/>
  <c r="H10" i="2"/>
  <c r="C41" i="1"/>
  <c r="C10" i="2"/>
  <c r="R39" i="1"/>
  <c r="R40"/>
  <c r="R41"/>
  <c r="P39"/>
  <c r="P40"/>
  <c r="N39"/>
  <c r="N40"/>
  <c r="N41"/>
  <c r="L39"/>
  <c r="L40"/>
  <c r="J39"/>
  <c r="J40"/>
  <c r="F40"/>
  <c r="G40"/>
  <c r="F39"/>
  <c r="G39"/>
  <c r="R4"/>
  <c r="R5"/>
  <c r="P4"/>
  <c r="P5"/>
  <c r="N4"/>
  <c r="L4"/>
  <c r="J4"/>
  <c r="J5"/>
  <c r="Q39" i="17"/>
  <c r="O39"/>
  <c r="M39"/>
  <c r="K39"/>
  <c r="I39"/>
  <c r="H39"/>
  <c r="C39"/>
  <c r="F37"/>
  <c r="G37"/>
  <c r="F38"/>
  <c r="G38"/>
  <c r="B37"/>
  <c r="B38"/>
  <c r="R4"/>
  <c r="P4"/>
  <c r="N4"/>
  <c r="L4"/>
  <c r="L5"/>
  <c r="L6"/>
  <c r="L7"/>
  <c r="L8"/>
  <c r="J4"/>
  <c r="G7" i="4"/>
  <c r="F4"/>
  <c r="G4"/>
  <c r="F5"/>
  <c r="G5"/>
  <c r="F6"/>
  <c r="G6"/>
  <c r="F7"/>
  <c r="F8"/>
  <c r="G8"/>
  <c r="C9"/>
  <c r="Q40" i="7"/>
  <c r="O40"/>
  <c r="M40"/>
  <c r="K40"/>
  <c r="I40"/>
  <c r="H40"/>
  <c r="C40"/>
  <c r="R37"/>
  <c r="R39"/>
  <c r="R40"/>
  <c r="P37"/>
  <c r="P39"/>
  <c r="P40"/>
  <c r="N37"/>
  <c r="N39"/>
  <c r="N40"/>
  <c r="L37"/>
  <c r="L39"/>
  <c r="L40"/>
  <c r="F37"/>
  <c r="G37"/>
  <c r="F39"/>
  <c r="G39"/>
  <c r="R5"/>
  <c r="R6"/>
  <c r="AE54"/>
  <c r="Q39" i="8"/>
  <c r="O39"/>
  <c r="M39"/>
  <c r="K39"/>
  <c r="I39"/>
  <c r="H39"/>
  <c r="C39"/>
  <c r="Q9"/>
  <c r="O9"/>
  <c r="O10"/>
  <c r="M9"/>
  <c r="M10"/>
  <c r="K9"/>
  <c r="I9"/>
  <c r="I10"/>
  <c r="H9"/>
  <c r="H10"/>
  <c r="C9"/>
  <c r="C10"/>
  <c r="F7"/>
  <c r="G7"/>
  <c r="F8"/>
  <c r="G8"/>
  <c r="F4"/>
  <c r="F5"/>
  <c r="G5"/>
  <c r="F6"/>
  <c r="G6"/>
  <c r="B5"/>
  <c r="B6"/>
  <c r="B7"/>
  <c r="B8"/>
  <c r="B11"/>
  <c r="B12"/>
  <c r="B13"/>
  <c r="B14"/>
  <c r="B15"/>
  <c r="B16"/>
  <c r="B17"/>
  <c r="B19"/>
  <c r="B20"/>
  <c r="B21"/>
  <c r="B22"/>
  <c r="B23"/>
  <c r="B24"/>
  <c r="B25"/>
  <c r="B27"/>
  <c r="B28"/>
  <c r="B29"/>
  <c r="B30"/>
  <c r="B31"/>
  <c r="B32"/>
  <c r="B33"/>
  <c r="B35"/>
  <c r="B36"/>
  <c r="F40" i="9"/>
  <c r="F41"/>
  <c r="Q38"/>
  <c r="O38"/>
  <c r="M38"/>
  <c r="K38"/>
  <c r="I38"/>
  <c r="H38"/>
  <c r="C38"/>
  <c r="F37"/>
  <c r="G37"/>
  <c r="N5"/>
  <c r="Q39" i="10"/>
  <c r="O39"/>
  <c r="M39"/>
  <c r="K39"/>
  <c r="I39"/>
  <c r="H39"/>
  <c r="C39"/>
  <c r="F36"/>
  <c r="G36"/>
  <c r="F38"/>
  <c r="G38"/>
  <c r="R5"/>
  <c r="R6"/>
  <c r="J5"/>
  <c r="J6"/>
  <c r="J8"/>
  <c r="Q39" i="12"/>
  <c r="O39"/>
  <c r="M39"/>
  <c r="K39"/>
  <c r="I39"/>
  <c r="H39"/>
  <c r="C39"/>
  <c r="F37"/>
  <c r="G37"/>
  <c r="F38"/>
  <c r="G38"/>
  <c r="F36" i="13"/>
  <c r="G36"/>
  <c r="F37"/>
  <c r="G37"/>
  <c r="R36" i="5"/>
  <c r="R37"/>
  <c r="P36"/>
  <c r="P37"/>
  <c r="N36"/>
  <c r="N37"/>
  <c r="L36"/>
  <c r="L37"/>
  <c r="J36"/>
  <c r="J37"/>
  <c r="F37"/>
  <c r="G37"/>
  <c r="F36"/>
  <c r="F36" i="6"/>
  <c r="G36"/>
  <c r="F37"/>
  <c r="G37"/>
  <c r="R5"/>
  <c r="R6"/>
  <c r="J5"/>
  <c r="J6"/>
  <c r="Q9" i="4"/>
  <c r="Q10"/>
  <c r="O9"/>
  <c r="M9"/>
  <c r="K9"/>
  <c r="I9"/>
  <c r="H9"/>
  <c r="F37"/>
  <c r="G37"/>
  <c r="F38"/>
  <c r="F40"/>
  <c r="Q37" i="2"/>
  <c r="O37"/>
  <c r="O10" i="4"/>
  <c r="M37" i="2"/>
  <c r="K37"/>
  <c r="I37"/>
  <c r="H37"/>
  <c r="C37"/>
  <c r="Q38" i="1"/>
  <c r="O38"/>
  <c r="M38"/>
  <c r="K38"/>
  <c r="I38"/>
  <c r="H38"/>
  <c r="C38"/>
  <c r="F37"/>
  <c r="G37"/>
  <c r="F36" i="17"/>
  <c r="G36"/>
  <c r="AE49" i="7"/>
  <c r="AE48"/>
  <c r="AE47"/>
  <c r="AE46"/>
  <c r="AE45"/>
  <c r="AE44"/>
  <c r="Q8" i="17"/>
  <c r="O8"/>
  <c r="R36" i="7"/>
  <c r="P36"/>
  <c r="N36"/>
  <c r="L36"/>
  <c r="F36"/>
  <c r="G36"/>
  <c r="Q7"/>
  <c r="O7"/>
  <c r="M7"/>
  <c r="K7"/>
  <c r="I7"/>
  <c r="H7"/>
  <c r="C7"/>
  <c r="J5"/>
  <c r="J6"/>
  <c r="R5" i="8"/>
  <c r="R6"/>
  <c r="R7"/>
  <c r="R8"/>
  <c r="R9"/>
  <c r="P5"/>
  <c r="P6"/>
  <c r="P7"/>
  <c r="P8"/>
  <c r="P9"/>
  <c r="N5"/>
  <c r="N6"/>
  <c r="N7"/>
  <c r="N8"/>
  <c r="N9"/>
  <c r="L5"/>
  <c r="L6"/>
  <c r="L7"/>
  <c r="L8"/>
  <c r="L9"/>
  <c r="J5"/>
  <c r="J6"/>
  <c r="J7"/>
  <c r="J8"/>
  <c r="J9"/>
  <c r="F36" i="9"/>
  <c r="G36"/>
  <c r="J5"/>
  <c r="F35" i="10"/>
  <c r="G35"/>
  <c r="Q7"/>
  <c r="O7"/>
  <c r="M7"/>
  <c r="K7"/>
  <c r="I7"/>
  <c r="H7"/>
  <c r="H8"/>
  <c r="C7"/>
  <c r="C8"/>
  <c r="R4" i="11"/>
  <c r="R5"/>
  <c r="R6"/>
  <c r="R7"/>
  <c r="R8"/>
  <c r="R9"/>
  <c r="P4"/>
  <c r="P5"/>
  <c r="P6"/>
  <c r="P7"/>
  <c r="P8"/>
  <c r="P9"/>
  <c r="N4"/>
  <c r="N5"/>
  <c r="N6"/>
  <c r="N7"/>
  <c r="N8"/>
  <c r="N9"/>
  <c r="L4"/>
  <c r="L5"/>
  <c r="L6"/>
  <c r="L7"/>
  <c r="L8"/>
  <c r="L9"/>
  <c r="J4"/>
  <c r="J5"/>
  <c r="J6"/>
  <c r="J7"/>
  <c r="J8"/>
  <c r="J9"/>
  <c r="F36" i="12"/>
  <c r="G36"/>
  <c r="F35" i="13"/>
  <c r="G35"/>
  <c r="Q35" i="5"/>
  <c r="O35"/>
  <c r="M35"/>
  <c r="K35"/>
  <c r="I35"/>
  <c r="H35"/>
  <c r="C35"/>
  <c r="F34"/>
  <c r="G34"/>
  <c r="F35" i="6"/>
  <c r="G35"/>
  <c r="F36" i="4"/>
  <c r="G36"/>
  <c r="F36" i="1"/>
  <c r="G36"/>
  <c r="F35" i="17"/>
  <c r="F39"/>
  <c r="J66" i="15"/>
  <c r="K66"/>
  <c r="K65"/>
  <c r="K64"/>
  <c r="K62"/>
  <c r="E70"/>
  <c r="C70"/>
  <c r="E65"/>
  <c r="C65"/>
  <c r="E16"/>
  <c r="R35" i="7"/>
  <c r="P35"/>
  <c r="N35"/>
  <c r="L35"/>
  <c r="F35"/>
  <c r="G35"/>
  <c r="F35" i="9"/>
  <c r="G35"/>
  <c r="P5"/>
  <c r="F34" i="10"/>
  <c r="G34"/>
  <c r="F35" i="12"/>
  <c r="G35"/>
  <c r="R34" i="13"/>
  <c r="P34"/>
  <c r="N34"/>
  <c r="N35"/>
  <c r="N36"/>
  <c r="N37"/>
  <c r="N38"/>
  <c r="N39"/>
  <c r="L34"/>
  <c r="L35"/>
  <c r="L36"/>
  <c r="L37"/>
  <c r="L38"/>
  <c r="L39"/>
  <c r="J34"/>
  <c r="J35"/>
  <c r="J36"/>
  <c r="J37"/>
  <c r="J38"/>
  <c r="J39"/>
  <c r="F34"/>
  <c r="F33" i="5"/>
  <c r="G33"/>
  <c r="F34" i="6"/>
  <c r="G34"/>
  <c r="R35" i="4"/>
  <c r="R36"/>
  <c r="R37"/>
  <c r="R38"/>
  <c r="R39"/>
  <c r="P35"/>
  <c r="P36"/>
  <c r="P37"/>
  <c r="P38"/>
  <c r="P39"/>
  <c r="P40"/>
  <c r="N35"/>
  <c r="N36"/>
  <c r="N37"/>
  <c r="N38"/>
  <c r="N39"/>
  <c r="N40"/>
  <c r="L35"/>
  <c r="L36"/>
  <c r="L37"/>
  <c r="L38"/>
  <c r="L39"/>
  <c r="L40"/>
  <c r="J35"/>
  <c r="J36"/>
  <c r="J37"/>
  <c r="J38"/>
  <c r="J39"/>
  <c r="J40"/>
  <c r="F35"/>
  <c r="F35" i="1"/>
  <c r="G35"/>
  <c r="N5"/>
  <c r="F34" i="17"/>
  <c r="G34"/>
  <c r="R33"/>
  <c r="R34"/>
  <c r="R35"/>
  <c r="R36"/>
  <c r="P33"/>
  <c r="N33"/>
  <c r="N34"/>
  <c r="N35"/>
  <c r="N36"/>
  <c r="N37"/>
  <c r="N38"/>
  <c r="N39"/>
  <c r="L33"/>
  <c r="L34"/>
  <c r="L35"/>
  <c r="L36"/>
  <c r="J33"/>
  <c r="J34"/>
  <c r="J35"/>
  <c r="J36"/>
  <c r="F33"/>
  <c r="G33"/>
  <c r="Q32"/>
  <c r="O32"/>
  <c r="M32"/>
  <c r="K32"/>
  <c r="I32"/>
  <c r="H32"/>
  <c r="C32"/>
  <c r="F31"/>
  <c r="G31"/>
  <c r="F30"/>
  <c r="G30"/>
  <c r="F29"/>
  <c r="G29"/>
  <c r="F28"/>
  <c r="G28"/>
  <c r="F27"/>
  <c r="G27"/>
  <c r="F26"/>
  <c r="F32"/>
  <c r="R25"/>
  <c r="R26"/>
  <c r="R27"/>
  <c r="R28"/>
  <c r="R29"/>
  <c r="R30"/>
  <c r="R31"/>
  <c r="R32"/>
  <c r="P25"/>
  <c r="P26"/>
  <c r="P27"/>
  <c r="P28"/>
  <c r="P29"/>
  <c r="P30"/>
  <c r="P31"/>
  <c r="P32"/>
  <c r="N25"/>
  <c r="N26"/>
  <c r="N27"/>
  <c r="N28"/>
  <c r="N29"/>
  <c r="N30"/>
  <c r="N31"/>
  <c r="N32"/>
  <c r="L25"/>
  <c r="L26"/>
  <c r="L27"/>
  <c r="L28"/>
  <c r="L29"/>
  <c r="L30"/>
  <c r="L31"/>
  <c r="L32"/>
  <c r="J25"/>
  <c r="J26"/>
  <c r="J27"/>
  <c r="J28"/>
  <c r="J29"/>
  <c r="J30"/>
  <c r="J31"/>
  <c r="J32"/>
  <c r="F25"/>
  <c r="G25"/>
  <c r="Q24"/>
  <c r="O24"/>
  <c r="M24"/>
  <c r="K24"/>
  <c r="I24"/>
  <c r="H24"/>
  <c r="C24"/>
  <c r="F23"/>
  <c r="G23"/>
  <c r="F22"/>
  <c r="G22"/>
  <c r="F21"/>
  <c r="G21"/>
  <c r="F20"/>
  <c r="G20"/>
  <c r="F19"/>
  <c r="G19"/>
  <c r="F18"/>
  <c r="G18"/>
  <c r="R17"/>
  <c r="R18"/>
  <c r="R19"/>
  <c r="R20"/>
  <c r="R21"/>
  <c r="R22"/>
  <c r="R23"/>
  <c r="R24"/>
  <c r="P17"/>
  <c r="P18"/>
  <c r="P19"/>
  <c r="P20"/>
  <c r="P21"/>
  <c r="P22"/>
  <c r="P23"/>
  <c r="P24"/>
  <c r="N17"/>
  <c r="N18"/>
  <c r="N19"/>
  <c r="N20"/>
  <c r="N21"/>
  <c r="N22"/>
  <c r="N23"/>
  <c r="N24"/>
  <c r="L17"/>
  <c r="L18"/>
  <c r="L19"/>
  <c r="L20"/>
  <c r="L21"/>
  <c r="L22"/>
  <c r="L23"/>
  <c r="L24"/>
  <c r="J17"/>
  <c r="J18"/>
  <c r="J19"/>
  <c r="J20"/>
  <c r="J21"/>
  <c r="J22"/>
  <c r="J23"/>
  <c r="J24"/>
  <c r="F17"/>
  <c r="G17"/>
  <c r="Q16"/>
  <c r="O16"/>
  <c r="M16"/>
  <c r="K16"/>
  <c r="I16"/>
  <c r="H16"/>
  <c r="C16"/>
  <c r="F15"/>
  <c r="G15"/>
  <c r="F14"/>
  <c r="G14"/>
  <c r="F13"/>
  <c r="G13"/>
  <c r="F12"/>
  <c r="G12"/>
  <c r="F11"/>
  <c r="G11"/>
  <c r="F10"/>
  <c r="G10"/>
  <c r="R9"/>
  <c r="R10"/>
  <c r="R11"/>
  <c r="R12"/>
  <c r="R13"/>
  <c r="R14"/>
  <c r="R15"/>
  <c r="R16"/>
  <c r="P9"/>
  <c r="P10"/>
  <c r="P11"/>
  <c r="P12"/>
  <c r="P13"/>
  <c r="P14"/>
  <c r="P15"/>
  <c r="P16"/>
  <c r="N9"/>
  <c r="N10"/>
  <c r="N11"/>
  <c r="N12"/>
  <c r="N13"/>
  <c r="N14"/>
  <c r="N15"/>
  <c r="N16"/>
  <c r="L9"/>
  <c r="L10"/>
  <c r="L11"/>
  <c r="L12"/>
  <c r="L13"/>
  <c r="L14"/>
  <c r="L15"/>
  <c r="L16"/>
  <c r="J9"/>
  <c r="J10"/>
  <c r="J11"/>
  <c r="J12"/>
  <c r="J13"/>
  <c r="J14"/>
  <c r="J15"/>
  <c r="J16"/>
  <c r="F9"/>
  <c r="M8"/>
  <c r="K8"/>
  <c r="I8"/>
  <c r="H8"/>
  <c r="H40"/>
  <c r="C8"/>
  <c r="F7"/>
  <c r="G7"/>
  <c r="F6"/>
  <c r="G6"/>
  <c r="F5"/>
  <c r="G5"/>
  <c r="F4"/>
  <c r="G4"/>
  <c r="R5"/>
  <c r="R6"/>
  <c r="R7"/>
  <c r="R8"/>
  <c r="P5"/>
  <c r="P6"/>
  <c r="P7"/>
  <c r="P8"/>
  <c r="N5"/>
  <c r="N6"/>
  <c r="N7"/>
  <c r="N8"/>
  <c r="J5"/>
  <c r="J6"/>
  <c r="J7"/>
  <c r="J8"/>
  <c r="B5"/>
  <c r="B6"/>
  <c r="B7"/>
  <c r="B9"/>
  <c r="B10"/>
  <c r="B11"/>
  <c r="B12"/>
  <c r="B13"/>
  <c r="B14"/>
  <c r="B15"/>
  <c r="B17"/>
  <c r="B18"/>
  <c r="B19"/>
  <c r="B20"/>
  <c r="B21"/>
  <c r="B22"/>
  <c r="B23"/>
  <c r="B25"/>
  <c r="B26"/>
  <c r="B27"/>
  <c r="B28"/>
  <c r="B29"/>
  <c r="B30"/>
  <c r="B31"/>
  <c r="B33"/>
  <c r="B34"/>
  <c r="B35"/>
  <c r="B36"/>
  <c r="Q35" i="11"/>
  <c r="O35"/>
  <c r="M35"/>
  <c r="K35"/>
  <c r="I35"/>
  <c r="H35"/>
  <c r="C35"/>
  <c r="B36" i="15"/>
  <c r="Q32" i="7"/>
  <c r="O32"/>
  <c r="M32"/>
  <c r="K32"/>
  <c r="I32"/>
  <c r="H32"/>
  <c r="C32"/>
  <c r="F31"/>
  <c r="G31"/>
  <c r="R34"/>
  <c r="P34"/>
  <c r="N34"/>
  <c r="L34"/>
  <c r="F34"/>
  <c r="G34"/>
  <c r="C5" i="9"/>
  <c r="F34"/>
  <c r="G34"/>
  <c r="R33" i="10"/>
  <c r="R34"/>
  <c r="R35"/>
  <c r="R36"/>
  <c r="P33"/>
  <c r="P34"/>
  <c r="P35"/>
  <c r="P36"/>
  <c r="N33"/>
  <c r="N34"/>
  <c r="N35"/>
  <c r="N36"/>
  <c r="L33"/>
  <c r="L34"/>
  <c r="L35"/>
  <c r="L36"/>
  <c r="J33"/>
  <c r="J34"/>
  <c r="J35"/>
  <c r="J36"/>
  <c r="F33"/>
  <c r="F34" i="12"/>
  <c r="G34"/>
  <c r="Q33" i="13"/>
  <c r="O33"/>
  <c r="M33"/>
  <c r="K33"/>
  <c r="I33"/>
  <c r="H33"/>
  <c r="C33"/>
  <c r="F32"/>
  <c r="G32"/>
  <c r="F32" i="5"/>
  <c r="G32"/>
  <c r="F33" i="6"/>
  <c r="Q34" i="4"/>
  <c r="O34"/>
  <c r="M34"/>
  <c r="K34"/>
  <c r="I34"/>
  <c r="H34"/>
  <c r="C34"/>
  <c r="F33"/>
  <c r="G33"/>
  <c r="F33" i="1"/>
  <c r="G33"/>
  <c r="F34"/>
  <c r="G34"/>
  <c r="C3" i="16"/>
  <c r="D3"/>
  <c r="B4"/>
  <c r="A5"/>
  <c r="A6"/>
  <c r="L7" i="1"/>
  <c r="L8"/>
  <c r="L9"/>
  <c r="L10"/>
  <c r="L11"/>
  <c r="L12"/>
  <c r="L13"/>
  <c r="L14"/>
  <c r="R33" i="7"/>
  <c r="P33"/>
  <c r="N33"/>
  <c r="L33"/>
  <c r="J33"/>
  <c r="J34"/>
  <c r="J35"/>
  <c r="J36"/>
  <c r="J37"/>
  <c r="R25"/>
  <c r="R26"/>
  <c r="R27"/>
  <c r="R28"/>
  <c r="R29"/>
  <c r="R30"/>
  <c r="R31"/>
  <c r="R32"/>
  <c r="P25"/>
  <c r="P26"/>
  <c r="P27"/>
  <c r="P28"/>
  <c r="P29"/>
  <c r="P30"/>
  <c r="P31"/>
  <c r="P32"/>
  <c r="N25"/>
  <c r="N26"/>
  <c r="N27"/>
  <c r="N28"/>
  <c r="N29"/>
  <c r="N30"/>
  <c r="N31"/>
  <c r="N32"/>
  <c r="L25"/>
  <c r="L26"/>
  <c r="L27"/>
  <c r="L28"/>
  <c r="L29"/>
  <c r="L30"/>
  <c r="L31"/>
  <c r="L32"/>
  <c r="J25"/>
  <c r="J26"/>
  <c r="J27"/>
  <c r="J28"/>
  <c r="J29"/>
  <c r="J30"/>
  <c r="J31"/>
  <c r="J32"/>
  <c r="R17"/>
  <c r="R18"/>
  <c r="R19"/>
  <c r="R20"/>
  <c r="R21"/>
  <c r="R22"/>
  <c r="R23"/>
  <c r="R24"/>
  <c r="P17"/>
  <c r="P18"/>
  <c r="P19"/>
  <c r="P20"/>
  <c r="P21"/>
  <c r="P22"/>
  <c r="P23"/>
  <c r="P24"/>
  <c r="N17"/>
  <c r="N18"/>
  <c r="N19"/>
  <c r="N20"/>
  <c r="N21"/>
  <c r="N22"/>
  <c r="N23"/>
  <c r="N24"/>
  <c r="L17"/>
  <c r="L18"/>
  <c r="L19"/>
  <c r="L20"/>
  <c r="L21"/>
  <c r="L22"/>
  <c r="L23"/>
  <c r="L24"/>
  <c r="J17"/>
  <c r="J18"/>
  <c r="J19"/>
  <c r="J20"/>
  <c r="J21"/>
  <c r="J22"/>
  <c r="J23"/>
  <c r="J24"/>
  <c r="R9"/>
  <c r="R10"/>
  <c r="R11"/>
  <c r="R12"/>
  <c r="R13"/>
  <c r="R14"/>
  <c r="R15"/>
  <c r="R16"/>
  <c r="P9"/>
  <c r="P10"/>
  <c r="P11"/>
  <c r="P12"/>
  <c r="P13"/>
  <c r="P14"/>
  <c r="P15"/>
  <c r="P16"/>
  <c r="N9"/>
  <c r="N10"/>
  <c r="N11"/>
  <c r="N12"/>
  <c r="N13"/>
  <c r="N14"/>
  <c r="N15"/>
  <c r="N16"/>
  <c r="L9"/>
  <c r="L10"/>
  <c r="L11"/>
  <c r="L12"/>
  <c r="L13"/>
  <c r="L14"/>
  <c r="L15"/>
  <c r="L16"/>
  <c r="J9"/>
  <c r="J10"/>
  <c r="J11"/>
  <c r="J12"/>
  <c r="J13"/>
  <c r="J14"/>
  <c r="J15"/>
  <c r="J16"/>
  <c r="P5"/>
  <c r="P6"/>
  <c r="N5"/>
  <c r="N6"/>
  <c r="L5"/>
  <c r="L6"/>
  <c r="R27" i="8"/>
  <c r="R28"/>
  <c r="R29"/>
  <c r="R30"/>
  <c r="R31"/>
  <c r="R32"/>
  <c r="R33"/>
  <c r="R34"/>
  <c r="P27"/>
  <c r="P28"/>
  <c r="P29"/>
  <c r="P30"/>
  <c r="P31"/>
  <c r="P32"/>
  <c r="P33"/>
  <c r="P34"/>
  <c r="N27"/>
  <c r="N28"/>
  <c r="N29"/>
  <c r="N30"/>
  <c r="N31"/>
  <c r="N32"/>
  <c r="N33"/>
  <c r="N34"/>
  <c r="L27"/>
  <c r="L28"/>
  <c r="L29"/>
  <c r="L30"/>
  <c r="L31"/>
  <c r="L32"/>
  <c r="L33"/>
  <c r="L34"/>
  <c r="J27"/>
  <c r="J28"/>
  <c r="J29"/>
  <c r="J30"/>
  <c r="J31"/>
  <c r="J32"/>
  <c r="J33"/>
  <c r="J34"/>
  <c r="R19"/>
  <c r="R20"/>
  <c r="R21"/>
  <c r="R22"/>
  <c r="R23"/>
  <c r="R24"/>
  <c r="R25"/>
  <c r="R26"/>
  <c r="P19"/>
  <c r="P20"/>
  <c r="P21"/>
  <c r="P22"/>
  <c r="P23"/>
  <c r="P24"/>
  <c r="P25"/>
  <c r="P26"/>
  <c r="N19"/>
  <c r="N20"/>
  <c r="N21"/>
  <c r="N22"/>
  <c r="N23"/>
  <c r="N24"/>
  <c r="N25"/>
  <c r="N26"/>
  <c r="L19"/>
  <c r="L20"/>
  <c r="L21"/>
  <c r="L22"/>
  <c r="L23"/>
  <c r="L24"/>
  <c r="L25"/>
  <c r="L26"/>
  <c r="J19"/>
  <c r="J20"/>
  <c r="J21"/>
  <c r="J22"/>
  <c r="J23"/>
  <c r="J24"/>
  <c r="J25"/>
  <c r="J26"/>
  <c r="R11"/>
  <c r="R12"/>
  <c r="R13"/>
  <c r="R14"/>
  <c r="R15"/>
  <c r="R16"/>
  <c r="R17"/>
  <c r="R18"/>
  <c r="P11"/>
  <c r="P12"/>
  <c r="P13"/>
  <c r="P14"/>
  <c r="P15"/>
  <c r="P16"/>
  <c r="P17"/>
  <c r="P18"/>
  <c r="N11"/>
  <c r="N12"/>
  <c r="N13"/>
  <c r="N14"/>
  <c r="N15"/>
  <c r="N16"/>
  <c r="N17"/>
  <c r="N18"/>
  <c r="L11"/>
  <c r="L12"/>
  <c r="L13"/>
  <c r="L14"/>
  <c r="L15"/>
  <c r="L16"/>
  <c r="L17"/>
  <c r="L18"/>
  <c r="J11"/>
  <c r="J12"/>
  <c r="J13"/>
  <c r="J14"/>
  <c r="J15"/>
  <c r="J16"/>
  <c r="J17"/>
  <c r="J18"/>
  <c r="P31" i="9"/>
  <c r="P32"/>
  <c r="P33"/>
  <c r="P34"/>
  <c r="N31"/>
  <c r="N32"/>
  <c r="N33"/>
  <c r="N34"/>
  <c r="L31"/>
  <c r="L32"/>
  <c r="L33"/>
  <c r="L34"/>
  <c r="J31"/>
  <c r="J32"/>
  <c r="J33"/>
  <c r="J34"/>
  <c r="R23"/>
  <c r="R24"/>
  <c r="R25"/>
  <c r="R26"/>
  <c r="R27"/>
  <c r="R28"/>
  <c r="R29"/>
  <c r="R30"/>
  <c r="P23"/>
  <c r="P24"/>
  <c r="P25"/>
  <c r="P26"/>
  <c r="P27"/>
  <c r="P28"/>
  <c r="P29"/>
  <c r="P30"/>
  <c r="N23"/>
  <c r="N24"/>
  <c r="N25"/>
  <c r="N26"/>
  <c r="N27"/>
  <c r="N28"/>
  <c r="N29"/>
  <c r="N30"/>
  <c r="L23"/>
  <c r="L24"/>
  <c r="L25"/>
  <c r="L26"/>
  <c r="L27"/>
  <c r="L28"/>
  <c r="L29"/>
  <c r="L30"/>
  <c r="J23"/>
  <c r="J24"/>
  <c r="J25"/>
  <c r="J26"/>
  <c r="J27"/>
  <c r="J28"/>
  <c r="J29"/>
  <c r="J30"/>
  <c r="R15"/>
  <c r="R16"/>
  <c r="R17"/>
  <c r="R18"/>
  <c r="R19"/>
  <c r="R20"/>
  <c r="R21"/>
  <c r="R22"/>
  <c r="P15"/>
  <c r="P16"/>
  <c r="P17"/>
  <c r="P18"/>
  <c r="P19"/>
  <c r="P20"/>
  <c r="P21"/>
  <c r="P22"/>
  <c r="N15"/>
  <c r="N16"/>
  <c r="N17"/>
  <c r="N18"/>
  <c r="N19"/>
  <c r="N20"/>
  <c r="N21"/>
  <c r="N22"/>
  <c r="L15"/>
  <c r="L16"/>
  <c r="L17"/>
  <c r="L18"/>
  <c r="L19"/>
  <c r="L20"/>
  <c r="L21"/>
  <c r="L22"/>
  <c r="J15"/>
  <c r="J16"/>
  <c r="J17"/>
  <c r="J18"/>
  <c r="J19"/>
  <c r="J20"/>
  <c r="J21"/>
  <c r="J22"/>
  <c r="R7"/>
  <c r="R8"/>
  <c r="R9"/>
  <c r="R10"/>
  <c r="R11"/>
  <c r="R12"/>
  <c r="R13"/>
  <c r="R14"/>
  <c r="P7"/>
  <c r="P8"/>
  <c r="P9"/>
  <c r="P10"/>
  <c r="P11"/>
  <c r="P12"/>
  <c r="P13"/>
  <c r="P14"/>
  <c r="N7"/>
  <c r="N8"/>
  <c r="N9"/>
  <c r="N10"/>
  <c r="N11"/>
  <c r="N12"/>
  <c r="N13"/>
  <c r="N14"/>
  <c r="L7"/>
  <c r="L8"/>
  <c r="L9"/>
  <c r="L10"/>
  <c r="L11"/>
  <c r="L12"/>
  <c r="L13"/>
  <c r="L14"/>
  <c r="J7"/>
  <c r="J8"/>
  <c r="J9"/>
  <c r="J10"/>
  <c r="J11"/>
  <c r="J12"/>
  <c r="J13"/>
  <c r="J14"/>
  <c r="R5"/>
  <c r="L5"/>
  <c r="R17" i="10"/>
  <c r="R18"/>
  <c r="R19"/>
  <c r="R20"/>
  <c r="R21"/>
  <c r="R22"/>
  <c r="R23"/>
  <c r="R24"/>
  <c r="P17"/>
  <c r="P18"/>
  <c r="P19"/>
  <c r="P20"/>
  <c r="P21"/>
  <c r="P22"/>
  <c r="P23"/>
  <c r="P24"/>
  <c r="N17"/>
  <c r="N18"/>
  <c r="N19"/>
  <c r="N20"/>
  <c r="N21"/>
  <c r="N22"/>
  <c r="N23"/>
  <c r="N24"/>
  <c r="L17"/>
  <c r="L18"/>
  <c r="L19"/>
  <c r="L20"/>
  <c r="L21"/>
  <c r="L22"/>
  <c r="L23"/>
  <c r="L24"/>
  <c r="J17"/>
  <c r="J18"/>
  <c r="J19"/>
  <c r="J20"/>
  <c r="J21"/>
  <c r="J22"/>
  <c r="J23"/>
  <c r="J24"/>
  <c r="R9"/>
  <c r="R10"/>
  <c r="R11"/>
  <c r="R12"/>
  <c r="R13"/>
  <c r="R14"/>
  <c r="R15"/>
  <c r="R16"/>
  <c r="P9"/>
  <c r="P10"/>
  <c r="P11"/>
  <c r="P12"/>
  <c r="P13"/>
  <c r="P14"/>
  <c r="P15"/>
  <c r="P16"/>
  <c r="N9"/>
  <c r="N10"/>
  <c r="N11"/>
  <c r="N12"/>
  <c r="N13"/>
  <c r="N14"/>
  <c r="N15"/>
  <c r="N16"/>
  <c r="L9"/>
  <c r="L10"/>
  <c r="L11"/>
  <c r="L12"/>
  <c r="L13"/>
  <c r="L14"/>
  <c r="L15"/>
  <c r="L16"/>
  <c r="J9"/>
  <c r="J10"/>
  <c r="J11"/>
  <c r="J12"/>
  <c r="J13"/>
  <c r="J14"/>
  <c r="J15"/>
  <c r="J16"/>
  <c r="P5"/>
  <c r="P6"/>
  <c r="P8"/>
  <c r="N5"/>
  <c r="N6"/>
  <c r="L5"/>
  <c r="L6"/>
  <c r="N10" i="11"/>
  <c r="R28"/>
  <c r="R29"/>
  <c r="R30"/>
  <c r="R31"/>
  <c r="R32"/>
  <c r="R33"/>
  <c r="R34"/>
  <c r="R35"/>
  <c r="P28"/>
  <c r="P29"/>
  <c r="P30"/>
  <c r="P31"/>
  <c r="P32"/>
  <c r="P33"/>
  <c r="P34"/>
  <c r="P35"/>
  <c r="N28"/>
  <c r="N29"/>
  <c r="N30"/>
  <c r="N31"/>
  <c r="N32"/>
  <c r="N33"/>
  <c r="N34"/>
  <c r="N35"/>
  <c r="L28"/>
  <c r="L29"/>
  <c r="L30"/>
  <c r="L31"/>
  <c r="L32"/>
  <c r="L33"/>
  <c r="L34"/>
  <c r="L35"/>
  <c r="J28"/>
  <c r="J29"/>
  <c r="J30"/>
  <c r="J31"/>
  <c r="J32"/>
  <c r="J33"/>
  <c r="J34"/>
  <c r="J35"/>
  <c r="R20"/>
  <c r="R21"/>
  <c r="R22"/>
  <c r="R23"/>
  <c r="R24"/>
  <c r="R25"/>
  <c r="R26"/>
  <c r="R27"/>
  <c r="P20"/>
  <c r="P21"/>
  <c r="P22"/>
  <c r="P23"/>
  <c r="P24"/>
  <c r="P25"/>
  <c r="P26"/>
  <c r="P27"/>
  <c r="N20"/>
  <c r="N21"/>
  <c r="N22"/>
  <c r="N23"/>
  <c r="N24"/>
  <c r="N25"/>
  <c r="N26"/>
  <c r="N27"/>
  <c r="L20"/>
  <c r="L21"/>
  <c r="L22"/>
  <c r="L23"/>
  <c r="L24"/>
  <c r="L25"/>
  <c r="L26"/>
  <c r="L27"/>
  <c r="J20"/>
  <c r="J21"/>
  <c r="J22"/>
  <c r="J23"/>
  <c r="J24"/>
  <c r="J25"/>
  <c r="J26"/>
  <c r="J27"/>
  <c r="R14"/>
  <c r="R15"/>
  <c r="R16"/>
  <c r="R17"/>
  <c r="R18"/>
  <c r="R19"/>
  <c r="P14"/>
  <c r="P15"/>
  <c r="P16"/>
  <c r="P17"/>
  <c r="P18"/>
  <c r="P19"/>
  <c r="N14"/>
  <c r="N15"/>
  <c r="N16"/>
  <c r="N17"/>
  <c r="N18"/>
  <c r="N19"/>
  <c r="L14"/>
  <c r="L15"/>
  <c r="L16"/>
  <c r="L17"/>
  <c r="L18"/>
  <c r="L19"/>
  <c r="J14"/>
  <c r="J15"/>
  <c r="J16"/>
  <c r="J17"/>
  <c r="J18"/>
  <c r="J19"/>
  <c r="P32" i="12"/>
  <c r="P33"/>
  <c r="P34"/>
  <c r="P35"/>
  <c r="P36"/>
  <c r="P37"/>
  <c r="P38"/>
  <c r="P39"/>
  <c r="N32"/>
  <c r="N33"/>
  <c r="N34"/>
  <c r="N35"/>
  <c r="N36"/>
  <c r="N37"/>
  <c r="N38"/>
  <c r="N39"/>
  <c r="L32"/>
  <c r="L33"/>
  <c r="L34"/>
  <c r="L35"/>
  <c r="L36"/>
  <c r="L37"/>
  <c r="L38"/>
  <c r="L39"/>
  <c r="J32"/>
  <c r="J33"/>
  <c r="J34"/>
  <c r="J35"/>
  <c r="J36"/>
  <c r="J37"/>
  <c r="J38"/>
  <c r="J39"/>
  <c r="R24"/>
  <c r="R25"/>
  <c r="R26"/>
  <c r="R27"/>
  <c r="R28"/>
  <c r="R29"/>
  <c r="R30"/>
  <c r="R31"/>
  <c r="P24"/>
  <c r="P25"/>
  <c r="P26"/>
  <c r="P27"/>
  <c r="P28"/>
  <c r="P29"/>
  <c r="P30"/>
  <c r="P31"/>
  <c r="N24"/>
  <c r="N25"/>
  <c r="N26"/>
  <c r="N27"/>
  <c r="N28"/>
  <c r="N29"/>
  <c r="N30"/>
  <c r="N31"/>
  <c r="L24"/>
  <c r="L25"/>
  <c r="L26"/>
  <c r="L27"/>
  <c r="L28"/>
  <c r="L29"/>
  <c r="L30"/>
  <c r="L31"/>
  <c r="J24"/>
  <c r="J25"/>
  <c r="J26"/>
  <c r="J27"/>
  <c r="J28"/>
  <c r="J29"/>
  <c r="J30"/>
  <c r="J31"/>
  <c r="R16"/>
  <c r="R17"/>
  <c r="R18"/>
  <c r="R19"/>
  <c r="R20"/>
  <c r="R21"/>
  <c r="R22"/>
  <c r="R23"/>
  <c r="P16"/>
  <c r="P17"/>
  <c r="P18"/>
  <c r="P19"/>
  <c r="P20"/>
  <c r="P21"/>
  <c r="P22"/>
  <c r="P23"/>
  <c r="N16"/>
  <c r="N17"/>
  <c r="N18"/>
  <c r="N19"/>
  <c r="N20"/>
  <c r="N21"/>
  <c r="N22"/>
  <c r="N23"/>
  <c r="L16"/>
  <c r="L17"/>
  <c r="L18"/>
  <c r="L19"/>
  <c r="L20"/>
  <c r="L21"/>
  <c r="L22"/>
  <c r="L23"/>
  <c r="J16"/>
  <c r="J17"/>
  <c r="J18"/>
  <c r="J19"/>
  <c r="J20"/>
  <c r="J21"/>
  <c r="J22"/>
  <c r="J23"/>
  <c r="R8"/>
  <c r="R9"/>
  <c r="R10"/>
  <c r="R11"/>
  <c r="R12"/>
  <c r="R13"/>
  <c r="R14"/>
  <c r="R15"/>
  <c r="P8"/>
  <c r="P9"/>
  <c r="P10"/>
  <c r="P11"/>
  <c r="P12"/>
  <c r="P13"/>
  <c r="P14"/>
  <c r="P15"/>
  <c r="N8"/>
  <c r="N9"/>
  <c r="N10"/>
  <c r="N11"/>
  <c r="N12"/>
  <c r="N13"/>
  <c r="N14"/>
  <c r="N15"/>
  <c r="L8"/>
  <c r="L9"/>
  <c r="L10"/>
  <c r="L11"/>
  <c r="L12"/>
  <c r="L13"/>
  <c r="L14"/>
  <c r="L15"/>
  <c r="J8"/>
  <c r="J9"/>
  <c r="J10"/>
  <c r="J11"/>
  <c r="J12"/>
  <c r="J13"/>
  <c r="J14"/>
  <c r="J15"/>
  <c r="R5"/>
  <c r="R6"/>
  <c r="P5"/>
  <c r="P6"/>
  <c r="N5"/>
  <c r="N6"/>
  <c r="L5"/>
  <c r="L6"/>
  <c r="J5"/>
  <c r="J6"/>
  <c r="P26" i="13"/>
  <c r="P27"/>
  <c r="P28"/>
  <c r="P29"/>
  <c r="P30"/>
  <c r="P31"/>
  <c r="P32"/>
  <c r="P33"/>
  <c r="N26"/>
  <c r="N27"/>
  <c r="N28"/>
  <c r="N29"/>
  <c r="N30"/>
  <c r="N31"/>
  <c r="N32"/>
  <c r="N33"/>
  <c r="L26"/>
  <c r="L27"/>
  <c r="L28"/>
  <c r="L29"/>
  <c r="L30"/>
  <c r="L31"/>
  <c r="L32"/>
  <c r="L33"/>
  <c r="J26"/>
  <c r="J27"/>
  <c r="J28"/>
  <c r="J29"/>
  <c r="J30"/>
  <c r="J31"/>
  <c r="J32"/>
  <c r="J33"/>
  <c r="R18"/>
  <c r="R19"/>
  <c r="R20"/>
  <c r="R21"/>
  <c r="R22"/>
  <c r="R23"/>
  <c r="R24"/>
  <c r="R25"/>
  <c r="P18"/>
  <c r="P19"/>
  <c r="P20"/>
  <c r="P21"/>
  <c r="P22"/>
  <c r="P23"/>
  <c r="P24"/>
  <c r="P25"/>
  <c r="N18"/>
  <c r="N19"/>
  <c r="N20"/>
  <c r="N21"/>
  <c r="N22"/>
  <c r="N23"/>
  <c r="N24"/>
  <c r="N25"/>
  <c r="L18"/>
  <c r="L19"/>
  <c r="L20"/>
  <c r="L21"/>
  <c r="L22"/>
  <c r="L23"/>
  <c r="L24"/>
  <c r="L25"/>
  <c r="J18"/>
  <c r="J19"/>
  <c r="J20"/>
  <c r="J21"/>
  <c r="J22"/>
  <c r="J23"/>
  <c r="J24"/>
  <c r="J25"/>
  <c r="R10"/>
  <c r="R11"/>
  <c r="R12"/>
  <c r="R13"/>
  <c r="R14"/>
  <c r="R15"/>
  <c r="R16"/>
  <c r="R17"/>
  <c r="P10"/>
  <c r="P11"/>
  <c r="P12"/>
  <c r="P13"/>
  <c r="P14"/>
  <c r="P15"/>
  <c r="P16"/>
  <c r="P17"/>
  <c r="N10"/>
  <c r="N11"/>
  <c r="N12"/>
  <c r="N13"/>
  <c r="N14"/>
  <c r="N15"/>
  <c r="N16"/>
  <c r="N17"/>
  <c r="L10"/>
  <c r="L11"/>
  <c r="L12"/>
  <c r="L13"/>
  <c r="L14"/>
  <c r="L15"/>
  <c r="L16"/>
  <c r="L17"/>
  <c r="J10"/>
  <c r="J11"/>
  <c r="J12"/>
  <c r="J13"/>
  <c r="J14"/>
  <c r="J15"/>
  <c r="J16"/>
  <c r="J17"/>
  <c r="R5"/>
  <c r="R6"/>
  <c r="R7"/>
  <c r="R8"/>
  <c r="P5"/>
  <c r="P6"/>
  <c r="P7"/>
  <c r="P8"/>
  <c r="N5"/>
  <c r="N6"/>
  <c r="N7"/>
  <c r="N8"/>
  <c r="L5"/>
  <c r="L6"/>
  <c r="L7"/>
  <c r="L8"/>
  <c r="J5"/>
  <c r="J6"/>
  <c r="J7"/>
  <c r="J8"/>
  <c r="P28" i="5"/>
  <c r="P29"/>
  <c r="P30"/>
  <c r="P31"/>
  <c r="P32"/>
  <c r="P33"/>
  <c r="P34"/>
  <c r="P35"/>
  <c r="N28"/>
  <c r="N29"/>
  <c r="N30"/>
  <c r="N31"/>
  <c r="N32"/>
  <c r="N33"/>
  <c r="N34"/>
  <c r="N35"/>
  <c r="L28"/>
  <c r="L29"/>
  <c r="L30"/>
  <c r="L31"/>
  <c r="L32"/>
  <c r="L33"/>
  <c r="L34"/>
  <c r="L35"/>
  <c r="J28"/>
  <c r="J29"/>
  <c r="J30"/>
  <c r="J31"/>
  <c r="J32"/>
  <c r="J33"/>
  <c r="J34"/>
  <c r="J35"/>
  <c r="R20"/>
  <c r="R21"/>
  <c r="R22"/>
  <c r="R23"/>
  <c r="R24"/>
  <c r="R25"/>
  <c r="R26"/>
  <c r="R27"/>
  <c r="P20"/>
  <c r="P21"/>
  <c r="P22"/>
  <c r="P23"/>
  <c r="P24"/>
  <c r="P25"/>
  <c r="P26"/>
  <c r="P27"/>
  <c r="N20"/>
  <c r="N21"/>
  <c r="N22"/>
  <c r="N23"/>
  <c r="N24"/>
  <c r="N25"/>
  <c r="N26"/>
  <c r="N27"/>
  <c r="L20"/>
  <c r="L21"/>
  <c r="L22"/>
  <c r="L23"/>
  <c r="L24"/>
  <c r="L25"/>
  <c r="L26"/>
  <c r="L27"/>
  <c r="J20"/>
  <c r="J21"/>
  <c r="J22"/>
  <c r="J23"/>
  <c r="J24"/>
  <c r="J25"/>
  <c r="J26"/>
  <c r="J27"/>
  <c r="R12"/>
  <c r="R13"/>
  <c r="R14"/>
  <c r="R15"/>
  <c r="R16"/>
  <c r="R17"/>
  <c r="R18"/>
  <c r="R19"/>
  <c r="P12"/>
  <c r="P13"/>
  <c r="P14"/>
  <c r="P15"/>
  <c r="P16"/>
  <c r="P17"/>
  <c r="P18"/>
  <c r="P19"/>
  <c r="N12"/>
  <c r="N13"/>
  <c r="N14"/>
  <c r="N15"/>
  <c r="N16"/>
  <c r="N17"/>
  <c r="N18"/>
  <c r="N19"/>
  <c r="L12"/>
  <c r="L13"/>
  <c r="L14"/>
  <c r="L15"/>
  <c r="L16"/>
  <c r="L17"/>
  <c r="L18"/>
  <c r="L19"/>
  <c r="J12"/>
  <c r="J13"/>
  <c r="J14"/>
  <c r="J15"/>
  <c r="J16"/>
  <c r="J17"/>
  <c r="J18"/>
  <c r="J19"/>
  <c r="R4"/>
  <c r="R5"/>
  <c r="R6"/>
  <c r="R7"/>
  <c r="R8"/>
  <c r="R9"/>
  <c r="R10"/>
  <c r="R11"/>
  <c r="P4"/>
  <c r="P5"/>
  <c r="P6"/>
  <c r="P7"/>
  <c r="P8"/>
  <c r="P9"/>
  <c r="P10"/>
  <c r="P11"/>
  <c r="N4"/>
  <c r="N5"/>
  <c r="N6"/>
  <c r="N7"/>
  <c r="N8"/>
  <c r="N9"/>
  <c r="N10"/>
  <c r="N11"/>
  <c r="L4"/>
  <c r="L5"/>
  <c r="L6"/>
  <c r="L7"/>
  <c r="L8"/>
  <c r="L9"/>
  <c r="L10"/>
  <c r="L11"/>
  <c r="J4"/>
  <c r="J5"/>
  <c r="J6"/>
  <c r="J7"/>
  <c r="J8"/>
  <c r="J9"/>
  <c r="J10"/>
  <c r="J11"/>
  <c r="R32" i="6"/>
  <c r="R33"/>
  <c r="R34"/>
  <c r="R35"/>
  <c r="R36"/>
  <c r="R37"/>
  <c r="P32"/>
  <c r="P33"/>
  <c r="P34"/>
  <c r="P35"/>
  <c r="P36"/>
  <c r="P37"/>
  <c r="N32"/>
  <c r="N33"/>
  <c r="N34"/>
  <c r="N35"/>
  <c r="N36"/>
  <c r="N37"/>
  <c r="L32"/>
  <c r="L33"/>
  <c r="L34"/>
  <c r="L35"/>
  <c r="L36"/>
  <c r="L37"/>
  <c r="J32"/>
  <c r="J33"/>
  <c r="J34"/>
  <c r="J35"/>
  <c r="J36"/>
  <c r="J37"/>
  <c r="R24"/>
  <c r="R25"/>
  <c r="R26"/>
  <c r="R27"/>
  <c r="R28"/>
  <c r="R29"/>
  <c r="R30"/>
  <c r="R31"/>
  <c r="P24"/>
  <c r="P25"/>
  <c r="P26"/>
  <c r="P27"/>
  <c r="P28"/>
  <c r="P29"/>
  <c r="P30"/>
  <c r="P31"/>
  <c r="N24"/>
  <c r="N25"/>
  <c r="N26"/>
  <c r="N27"/>
  <c r="N28"/>
  <c r="N29"/>
  <c r="N30"/>
  <c r="N31"/>
  <c r="L24"/>
  <c r="L25"/>
  <c r="L26"/>
  <c r="L27"/>
  <c r="L28"/>
  <c r="L29"/>
  <c r="L30"/>
  <c r="L31"/>
  <c r="J24"/>
  <c r="J25"/>
  <c r="J26"/>
  <c r="J27"/>
  <c r="J28"/>
  <c r="J29"/>
  <c r="J30"/>
  <c r="J31"/>
  <c r="R16"/>
  <c r="R17"/>
  <c r="R18"/>
  <c r="R19"/>
  <c r="R20"/>
  <c r="R21"/>
  <c r="R22"/>
  <c r="R23"/>
  <c r="P16"/>
  <c r="P17"/>
  <c r="P18"/>
  <c r="P19"/>
  <c r="P20"/>
  <c r="P21"/>
  <c r="P22"/>
  <c r="P23"/>
  <c r="N16"/>
  <c r="N17"/>
  <c r="N18"/>
  <c r="N19"/>
  <c r="N20"/>
  <c r="N21"/>
  <c r="N22"/>
  <c r="N23"/>
  <c r="L16"/>
  <c r="L17"/>
  <c r="L18"/>
  <c r="L19"/>
  <c r="L20"/>
  <c r="L21"/>
  <c r="L22"/>
  <c r="L23"/>
  <c r="J16"/>
  <c r="J17"/>
  <c r="J18"/>
  <c r="J19"/>
  <c r="J20"/>
  <c r="J21"/>
  <c r="J22"/>
  <c r="J23"/>
  <c r="R8"/>
  <c r="R9"/>
  <c r="R10"/>
  <c r="R11"/>
  <c r="R12"/>
  <c r="R13"/>
  <c r="R14"/>
  <c r="R15"/>
  <c r="P8"/>
  <c r="P9"/>
  <c r="P10"/>
  <c r="P11"/>
  <c r="P12"/>
  <c r="P13"/>
  <c r="P14"/>
  <c r="P15"/>
  <c r="N8"/>
  <c r="N9"/>
  <c r="N10"/>
  <c r="N11"/>
  <c r="N12"/>
  <c r="N13"/>
  <c r="N14"/>
  <c r="N15"/>
  <c r="L8"/>
  <c r="L9"/>
  <c r="L10"/>
  <c r="L11"/>
  <c r="L12"/>
  <c r="L13"/>
  <c r="L14"/>
  <c r="L15"/>
  <c r="J8"/>
  <c r="J9"/>
  <c r="J10"/>
  <c r="J11"/>
  <c r="J12"/>
  <c r="J13"/>
  <c r="J14"/>
  <c r="J15"/>
  <c r="P5"/>
  <c r="P6"/>
  <c r="N5"/>
  <c r="N6"/>
  <c r="L5"/>
  <c r="L6"/>
  <c r="P27" i="4"/>
  <c r="P28"/>
  <c r="P29"/>
  <c r="P30"/>
  <c r="P31"/>
  <c r="P32"/>
  <c r="P33"/>
  <c r="P34"/>
  <c r="N27"/>
  <c r="N28"/>
  <c r="N29"/>
  <c r="N30"/>
  <c r="N31"/>
  <c r="N32"/>
  <c r="N33"/>
  <c r="N34"/>
  <c r="L27"/>
  <c r="L28"/>
  <c r="L29"/>
  <c r="L30"/>
  <c r="L31"/>
  <c r="L32"/>
  <c r="L33"/>
  <c r="L34"/>
  <c r="J27"/>
  <c r="J28"/>
  <c r="J29"/>
  <c r="J30"/>
  <c r="J31"/>
  <c r="J32"/>
  <c r="J33"/>
  <c r="J34"/>
  <c r="R19"/>
  <c r="R20"/>
  <c r="R21"/>
  <c r="R22"/>
  <c r="R23"/>
  <c r="R24"/>
  <c r="R25"/>
  <c r="R26"/>
  <c r="P19"/>
  <c r="P20"/>
  <c r="P21"/>
  <c r="P22"/>
  <c r="P23"/>
  <c r="P24"/>
  <c r="P25"/>
  <c r="P26"/>
  <c r="N19"/>
  <c r="N20"/>
  <c r="N21"/>
  <c r="N22"/>
  <c r="N23"/>
  <c r="N24"/>
  <c r="N25"/>
  <c r="N26"/>
  <c r="L19"/>
  <c r="L20"/>
  <c r="L21"/>
  <c r="L22"/>
  <c r="L23"/>
  <c r="L24"/>
  <c r="L25"/>
  <c r="L26"/>
  <c r="J19"/>
  <c r="J20"/>
  <c r="J21"/>
  <c r="J22"/>
  <c r="J23"/>
  <c r="J24"/>
  <c r="J25"/>
  <c r="J26"/>
  <c r="R11"/>
  <c r="R12"/>
  <c r="R13"/>
  <c r="R14"/>
  <c r="R15"/>
  <c r="R16"/>
  <c r="R17"/>
  <c r="R18"/>
  <c r="P11"/>
  <c r="P12"/>
  <c r="P13"/>
  <c r="P14"/>
  <c r="P15"/>
  <c r="P16"/>
  <c r="P17"/>
  <c r="P18"/>
  <c r="N11"/>
  <c r="N12"/>
  <c r="N13"/>
  <c r="N14"/>
  <c r="N15"/>
  <c r="N16"/>
  <c r="N17"/>
  <c r="N18"/>
  <c r="L11"/>
  <c r="L12"/>
  <c r="L13"/>
  <c r="L14"/>
  <c r="L15"/>
  <c r="L16"/>
  <c r="L17"/>
  <c r="L18"/>
  <c r="J11"/>
  <c r="J12"/>
  <c r="J13"/>
  <c r="J14"/>
  <c r="J15"/>
  <c r="J16"/>
  <c r="J17"/>
  <c r="J18"/>
  <c r="L5"/>
  <c r="L6"/>
  <c r="L7"/>
  <c r="L8"/>
  <c r="J5"/>
  <c r="J6"/>
  <c r="J7"/>
  <c r="J8"/>
  <c r="R27" i="2"/>
  <c r="R28"/>
  <c r="R29"/>
  <c r="R30"/>
  <c r="R31"/>
  <c r="R32"/>
  <c r="R33"/>
  <c r="R34"/>
  <c r="P27"/>
  <c r="P28"/>
  <c r="P29"/>
  <c r="P30"/>
  <c r="P31"/>
  <c r="P32"/>
  <c r="P33"/>
  <c r="P34"/>
  <c r="N27"/>
  <c r="N28"/>
  <c r="N29"/>
  <c r="N30"/>
  <c r="N31"/>
  <c r="N32"/>
  <c r="N33"/>
  <c r="N34"/>
  <c r="L27"/>
  <c r="L28"/>
  <c r="L29"/>
  <c r="L30"/>
  <c r="L31"/>
  <c r="L32"/>
  <c r="L33"/>
  <c r="L34"/>
  <c r="J27"/>
  <c r="J28"/>
  <c r="J29"/>
  <c r="J30"/>
  <c r="J31"/>
  <c r="J32"/>
  <c r="J33"/>
  <c r="J34"/>
  <c r="R19"/>
  <c r="R20"/>
  <c r="R21"/>
  <c r="R22"/>
  <c r="R23"/>
  <c r="R24"/>
  <c r="R25"/>
  <c r="R26"/>
  <c r="P19"/>
  <c r="P20"/>
  <c r="P21"/>
  <c r="P22"/>
  <c r="P23"/>
  <c r="P24"/>
  <c r="P25"/>
  <c r="P26"/>
  <c r="N19"/>
  <c r="N20"/>
  <c r="N21"/>
  <c r="N22"/>
  <c r="N23"/>
  <c r="N24"/>
  <c r="N25"/>
  <c r="N26"/>
  <c r="L19"/>
  <c r="L20"/>
  <c r="L21"/>
  <c r="L22"/>
  <c r="L23"/>
  <c r="L24"/>
  <c r="L25"/>
  <c r="L26"/>
  <c r="J19"/>
  <c r="J20"/>
  <c r="J21"/>
  <c r="J22"/>
  <c r="J23"/>
  <c r="J24"/>
  <c r="J25"/>
  <c r="J26"/>
  <c r="R11"/>
  <c r="R12"/>
  <c r="R13"/>
  <c r="R14"/>
  <c r="R15"/>
  <c r="R16"/>
  <c r="R17"/>
  <c r="R18"/>
  <c r="P11"/>
  <c r="P12"/>
  <c r="P13"/>
  <c r="P14"/>
  <c r="P15"/>
  <c r="P16"/>
  <c r="P17"/>
  <c r="P18"/>
  <c r="N11"/>
  <c r="N12"/>
  <c r="N13"/>
  <c r="N14"/>
  <c r="N15"/>
  <c r="N16"/>
  <c r="N17"/>
  <c r="N18"/>
  <c r="L11"/>
  <c r="L12"/>
  <c r="L13"/>
  <c r="L14"/>
  <c r="L15"/>
  <c r="L16"/>
  <c r="L17"/>
  <c r="L18"/>
  <c r="J11"/>
  <c r="J12"/>
  <c r="J13"/>
  <c r="J14"/>
  <c r="J15"/>
  <c r="J16"/>
  <c r="J17"/>
  <c r="J18"/>
  <c r="R31" i="1"/>
  <c r="R32"/>
  <c r="R33"/>
  <c r="R34"/>
  <c r="R35"/>
  <c r="R36"/>
  <c r="R37"/>
  <c r="R38"/>
  <c r="P31"/>
  <c r="P32"/>
  <c r="P33"/>
  <c r="P34"/>
  <c r="P35"/>
  <c r="P36"/>
  <c r="P37"/>
  <c r="P38"/>
  <c r="N31"/>
  <c r="N32"/>
  <c r="N33"/>
  <c r="N34"/>
  <c r="N35"/>
  <c r="N36"/>
  <c r="N37"/>
  <c r="N38"/>
  <c r="L31"/>
  <c r="L32"/>
  <c r="L33"/>
  <c r="L34"/>
  <c r="L35"/>
  <c r="L36"/>
  <c r="L37"/>
  <c r="L38"/>
  <c r="J31"/>
  <c r="J32"/>
  <c r="J33"/>
  <c r="J34"/>
  <c r="J35"/>
  <c r="J36"/>
  <c r="J37"/>
  <c r="J38"/>
  <c r="R23"/>
  <c r="R24"/>
  <c r="R25"/>
  <c r="R26"/>
  <c r="R27"/>
  <c r="R28"/>
  <c r="R29"/>
  <c r="R30"/>
  <c r="P23"/>
  <c r="P24"/>
  <c r="P25"/>
  <c r="P26"/>
  <c r="P27"/>
  <c r="P28"/>
  <c r="P29"/>
  <c r="P30"/>
  <c r="N23"/>
  <c r="N24"/>
  <c r="N25"/>
  <c r="N26"/>
  <c r="N27"/>
  <c r="N28"/>
  <c r="N29"/>
  <c r="N30"/>
  <c r="L23"/>
  <c r="L24"/>
  <c r="L25"/>
  <c r="L26"/>
  <c r="L27"/>
  <c r="L28"/>
  <c r="L29"/>
  <c r="L30"/>
  <c r="J23"/>
  <c r="J24"/>
  <c r="J25"/>
  <c r="J26"/>
  <c r="J27"/>
  <c r="J28"/>
  <c r="J29"/>
  <c r="J30"/>
  <c r="R15"/>
  <c r="R16"/>
  <c r="R17"/>
  <c r="R18"/>
  <c r="R19"/>
  <c r="R20"/>
  <c r="R21"/>
  <c r="R22"/>
  <c r="P15"/>
  <c r="P16"/>
  <c r="P17"/>
  <c r="P18"/>
  <c r="P19"/>
  <c r="P20"/>
  <c r="P21"/>
  <c r="P22"/>
  <c r="N15"/>
  <c r="N16"/>
  <c r="N17"/>
  <c r="N18"/>
  <c r="N19"/>
  <c r="N20"/>
  <c r="N21"/>
  <c r="N22"/>
  <c r="L15"/>
  <c r="L16"/>
  <c r="L17"/>
  <c r="L18"/>
  <c r="L19"/>
  <c r="L20"/>
  <c r="L21"/>
  <c r="L22"/>
  <c r="J15"/>
  <c r="J16"/>
  <c r="J17"/>
  <c r="J18"/>
  <c r="J19"/>
  <c r="J20"/>
  <c r="J21"/>
  <c r="J22"/>
  <c r="R7"/>
  <c r="R8"/>
  <c r="R9"/>
  <c r="R10"/>
  <c r="R11"/>
  <c r="R12"/>
  <c r="R13"/>
  <c r="R14"/>
  <c r="P7"/>
  <c r="P8"/>
  <c r="P9"/>
  <c r="P10"/>
  <c r="P11"/>
  <c r="P12"/>
  <c r="P13"/>
  <c r="P14"/>
  <c r="N7"/>
  <c r="N8"/>
  <c r="N9"/>
  <c r="N10"/>
  <c r="N11"/>
  <c r="N12"/>
  <c r="N13"/>
  <c r="N14"/>
  <c r="J7"/>
  <c r="J8"/>
  <c r="J9"/>
  <c r="J10"/>
  <c r="J11"/>
  <c r="J12"/>
  <c r="J13"/>
  <c r="J14"/>
  <c r="P35" i="2"/>
  <c r="P36"/>
  <c r="P37"/>
  <c r="N35"/>
  <c r="N36"/>
  <c r="L35"/>
  <c r="L36"/>
  <c r="L37"/>
  <c r="J35"/>
  <c r="J36"/>
  <c r="F33" i="7"/>
  <c r="R35" i="8"/>
  <c r="R36"/>
  <c r="P35"/>
  <c r="P36"/>
  <c r="N35"/>
  <c r="N36"/>
  <c r="L35"/>
  <c r="L36"/>
  <c r="L37"/>
  <c r="L38"/>
  <c r="J35"/>
  <c r="J36"/>
  <c r="R31" i="9"/>
  <c r="R32"/>
  <c r="R33"/>
  <c r="R34"/>
  <c r="F32"/>
  <c r="G32"/>
  <c r="F33"/>
  <c r="R25" i="10"/>
  <c r="R26"/>
  <c r="R27"/>
  <c r="R28"/>
  <c r="R29"/>
  <c r="R30"/>
  <c r="R31"/>
  <c r="R32"/>
  <c r="P25"/>
  <c r="P26"/>
  <c r="P27"/>
  <c r="P28"/>
  <c r="P29"/>
  <c r="P30"/>
  <c r="P31"/>
  <c r="P32"/>
  <c r="N25"/>
  <c r="N26"/>
  <c r="N27"/>
  <c r="N28"/>
  <c r="N29"/>
  <c r="N30"/>
  <c r="N31"/>
  <c r="N32"/>
  <c r="L25"/>
  <c r="L26"/>
  <c r="L27"/>
  <c r="L28"/>
  <c r="L29"/>
  <c r="L30"/>
  <c r="L31"/>
  <c r="L32"/>
  <c r="J25"/>
  <c r="J26"/>
  <c r="J27"/>
  <c r="J28"/>
  <c r="J29"/>
  <c r="J30"/>
  <c r="J31"/>
  <c r="J32"/>
  <c r="K32"/>
  <c r="M32"/>
  <c r="O32"/>
  <c r="Q32"/>
  <c r="I32"/>
  <c r="H32"/>
  <c r="C32"/>
  <c r="F30"/>
  <c r="G30"/>
  <c r="F31"/>
  <c r="G31"/>
  <c r="Q10" i="11"/>
  <c r="Q11"/>
  <c r="O10"/>
  <c r="O11"/>
  <c r="M10"/>
  <c r="M11"/>
  <c r="K10"/>
  <c r="K11"/>
  <c r="I10"/>
  <c r="I11"/>
  <c r="H10"/>
  <c r="C10"/>
  <c r="R36"/>
  <c r="R37"/>
  <c r="R38"/>
  <c r="R39"/>
  <c r="R40"/>
  <c r="P36"/>
  <c r="P37"/>
  <c r="P38"/>
  <c r="P39"/>
  <c r="P40"/>
  <c r="N36"/>
  <c r="N37"/>
  <c r="N38"/>
  <c r="N39"/>
  <c r="N40"/>
  <c r="L36"/>
  <c r="L37"/>
  <c r="L38"/>
  <c r="L39"/>
  <c r="L40"/>
  <c r="J36"/>
  <c r="J37"/>
  <c r="J38"/>
  <c r="J39"/>
  <c r="J40"/>
  <c r="F39"/>
  <c r="G39"/>
  <c r="R32" i="12"/>
  <c r="R33"/>
  <c r="R34"/>
  <c r="R35"/>
  <c r="R36"/>
  <c r="R37"/>
  <c r="R38"/>
  <c r="R39"/>
  <c r="F33"/>
  <c r="G33"/>
  <c r="F32"/>
  <c r="G32"/>
  <c r="R26" i="13"/>
  <c r="R27"/>
  <c r="R28"/>
  <c r="R29"/>
  <c r="R30"/>
  <c r="R31"/>
  <c r="R32"/>
  <c r="R33"/>
  <c r="F30"/>
  <c r="G30"/>
  <c r="F31"/>
  <c r="G31"/>
  <c r="R35" i="2"/>
  <c r="R36"/>
  <c r="R37"/>
  <c r="R28" i="5"/>
  <c r="R29"/>
  <c r="R30"/>
  <c r="R31"/>
  <c r="R32"/>
  <c r="R33"/>
  <c r="R34"/>
  <c r="R35"/>
  <c r="R27" i="4"/>
  <c r="R28"/>
  <c r="R29"/>
  <c r="R30"/>
  <c r="R31"/>
  <c r="R32"/>
  <c r="R33"/>
  <c r="R34"/>
  <c r="F29" i="5"/>
  <c r="G29"/>
  <c r="F30"/>
  <c r="G30"/>
  <c r="F31"/>
  <c r="G31"/>
  <c r="B5"/>
  <c r="B6"/>
  <c r="B7"/>
  <c r="B8"/>
  <c r="B9"/>
  <c r="B10"/>
  <c r="B12"/>
  <c r="B13"/>
  <c r="B14"/>
  <c r="B15"/>
  <c r="B16"/>
  <c r="B17"/>
  <c r="B18"/>
  <c r="B20"/>
  <c r="B21"/>
  <c r="B22"/>
  <c r="B23"/>
  <c r="B24"/>
  <c r="B25"/>
  <c r="B26"/>
  <c r="B28"/>
  <c r="B29"/>
  <c r="B30"/>
  <c r="B31"/>
  <c r="B32"/>
  <c r="B33"/>
  <c r="B34"/>
  <c r="B36"/>
  <c r="B37"/>
  <c r="K31" i="6"/>
  <c r="M31"/>
  <c r="O31"/>
  <c r="Q31"/>
  <c r="I31"/>
  <c r="H31"/>
  <c r="C31"/>
  <c r="F32"/>
  <c r="F30"/>
  <c r="G30"/>
  <c r="F32" i="4"/>
  <c r="G32"/>
  <c r="F31"/>
  <c r="G31"/>
  <c r="F36" i="2"/>
  <c r="G36"/>
  <c r="K30" i="1"/>
  <c r="M30"/>
  <c r="O30"/>
  <c r="Q30"/>
  <c r="I30"/>
  <c r="H30"/>
  <c r="F32"/>
  <c r="K34" i="2"/>
  <c r="M34"/>
  <c r="O34"/>
  <c r="Q34"/>
  <c r="I34"/>
  <c r="H34"/>
  <c r="C34"/>
  <c r="C30" i="1"/>
  <c r="C12" i="15"/>
  <c r="C11"/>
  <c r="C10"/>
  <c r="C9"/>
  <c r="F58"/>
  <c r="F52"/>
  <c r="B42"/>
  <c r="D26"/>
  <c r="F30" i="7"/>
  <c r="F38" i="8"/>
  <c r="F31" i="9"/>
  <c r="F29" i="10"/>
  <c r="G29"/>
  <c r="F38" i="11"/>
  <c r="G38"/>
  <c r="K31" i="12"/>
  <c r="M31"/>
  <c r="O31"/>
  <c r="Q31"/>
  <c r="I31"/>
  <c r="H31"/>
  <c r="C31"/>
  <c r="F30"/>
  <c r="G30"/>
  <c r="F29" i="13"/>
  <c r="G29"/>
  <c r="F29" i="6"/>
  <c r="G29"/>
  <c r="F30" i="4"/>
  <c r="G30"/>
  <c r="K9" i="2"/>
  <c r="M9"/>
  <c r="O9"/>
  <c r="Q9"/>
  <c r="K22" i="1"/>
  <c r="M22"/>
  <c r="O22"/>
  <c r="Q22"/>
  <c r="I22"/>
  <c r="K14"/>
  <c r="M14"/>
  <c r="O14"/>
  <c r="Q14"/>
  <c r="I14"/>
  <c r="K5"/>
  <c r="M5"/>
  <c r="O5"/>
  <c r="Q5"/>
  <c r="I5"/>
  <c r="F35" i="2"/>
  <c r="G35"/>
  <c r="F31" i="1"/>
  <c r="F29" i="7"/>
  <c r="G29"/>
  <c r="F36" i="8"/>
  <c r="G36"/>
  <c r="K30" i="9"/>
  <c r="M30"/>
  <c r="O30"/>
  <c r="Q30"/>
  <c r="I30"/>
  <c r="H30"/>
  <c r="C30"/>
  <c r="F29"/>
  <c r="G29"/>
  <c r="F28" i="10"/>
  <c r="G28"/>
  <c r="F37" i="11"/>
  <c r="G37"/>
  <c r="F29" i="12"/>
  <c r="G29"/>
  <c r="F28" i="13"/>
  <c r="G28"/>
  <c r="F28" i="5"/>
  <c r="G28"/>
  <c r="F28" i="6"/>
  <c r="G28"/>
  <c r="F29" i="4"/>
  <c r="G29"/>
  <c r="F33" i="2"/>
  <c r="G33"/>
  <c r="F29" i="1"/>
  <c r="G29"/>
  <c r="F12" i="9"/>
  <c r="G12"/>
  <c r="F4"/>
  <c r="F5"/>
  <c r="F22" i="10"/>
  <c r="G22"/>
  <c r="F14"/>
  <c r="G14"/>
  <c r="F6"/>
  <c r="G6"/>
  <c r="F5"/>
  <c r="G5"/>
  <c r="F33" i="11"/>
  <c r="G33"/>
  <c r="F28"/>
  <c r="G28"/>
  <c r="F25"/>
  <c r="G25"/>
  <c r="F18"/>
  <c r="G18"/>
  <c r="F4"/>
  <c r="G4"/>
  <c r="F9" i="12"/>
  <c r="G9"/>
  <c r="F5"/>
  <c r="G5"/>
  <c r="F23" i="13"/>
  <c r="F7"/>
  <c r="G7"/>
  <c r="F6"/>
  <c r="G6"/>
  <c r="F25" i="5"/>
  <c r="G25"/>
  <c r="F18"/>
  <c r="G18"/>
  <c r="M24" i="7"/>
  <c r="M16"/>
  <c r="F28"/>
  <c r="G28"/>
  <c r="M34" i="8"/>
  <c r="M26"/>
  <c r="M18"/>
  <c r="F35"/>
  <c r="M22" i="9"/>
  <c r="M14"/>
  <c r="M5"/>
  <c r="F28"/>
  <c r="G28"/>
  <c r="F27" i="10"/>
  <c r="G27"/>
  <c r="M24"/>
  <c r="M16"/>
  <c r="M27" i="11"/>
  <c r="F36"/>
  <c r="M23" i="12"/>
  <c r="M15"/>
  <c r="M6"/>
  <c r="F28"/>
  <c r="G28"/>
  <c r="M25" i="13"/>
  <c r="M17"/>
  <c r="M8"/>
  <c r="F27"/>
  <c r="G27"/>
  <c r="M27" i="5"/>
  <c r="M19"/>
  <c r="M11"/>
  <c r="Q27"/>
  <c r="K27"/>
  <c r="O27"/>
  <c r="I27"/>
  <c r="H27"/>
  <c r="C27"/>
  <c r="F26"/>
  <c r="G26"/>
  <c r="M23" i="6"/>
  <c r="M15"/>
  <c r="M6"/>
  <c r="F27"/>
  <c r="G27"/>
  <c r="M26" i="4"/>
  <c r="M18"/>
  <c r="F28"/>
  <c r="G28"/>
  <c r="F32" i="2"/>
  <c r="G32"/>
  <c r="F27" i="1"/>
  <c r="G27"/>
  <c r="F28"/>
  <c r="G28"/>
  <c r="M18" i="2"/>
  <c r="M26"/>
  <c r="F8"/>
  <c r="B7" i="1"/>
  <c r="B8"/>
  <c r="B9"/>
  <c r="B10"/>
  <c r="B11"/>
  <c r="B12"/>
  <c r="B13"/>
  <c r="B15"/>
  <c r="B16"/>
  <c r="B17"/>
  <c r="B18"/>
  <c r="B19"/>
  <c r="B20"/>
  <c r="B21"/>
  <c r="B23"/>
  <c r="B24"/>
  <c r="B25"/>
  <c r="B26"/>
  <c r="B27"/>
  <c r="B28"/>
  <c r="B29"/>
  <c r="B31"/>
  <c r="B32"/>
  <c r="B33"/>
  <c r="B34"/>
  <c r="B35"/>
  <c r="B36"/>
  <c r="B37"/>
  <c r="B39"/>
  <c r="B40"/>
  <c r="F9" i="11"/>
  <c r="G9"/>
  <c r="F14"/>
  <c r="G14"/>
  <c r="F15"/>
  <c r="G15"/>
  <c r="F16"/>
  <c r="G16"/>
  <c r="F17"/>
  <c r="G17"/>
  <c r="F20"/>
  <c r="G20"/>
  <c r="F21"/>
  <c r="G21"/>
  <c r="F22"/>
  <c r="G22"/>
  <c r="F23"/>
  <c r="G23"/>
  <c r="F24"/>
  <c r="G24"/>
  <c r="F26"/>
  <c r="G26"/>
  <c r="F29"/>
  <c r="G29"/>
  <c r="F30"/>
  <c r="G30"/>
  <c r="F31"/>
  <c r="G31"/>
  <c r="F32"/>
  <c r="G32"/>
  <c r="F34"/>
  <c r="G34"/>
  <c r="H6" i="12"/>
  <c r="H15"/>
  <c r="H23"/>
  <c r="C6"/>
  <c r="C7"/>
  <c r="C15"/>
  <c r="C23"/>
  <c r="B20" i="11"/>
  <c r="B21"/>
  <c r="B22"/>
  <c r="B23"/>
  <c r="B24"/>
  <c r="B25"/>
  <c r="B26"/>
  <c r="B28"/>
  <c r="B29"/>
  <c r="B30"/>
  <c r="B31"/>
  <c r="B32"/>
  <c r="B33"/>
  <c r="B34"/>
  <c r="B36"/>
  <c r="B37"/>
  <c r="B38"/>
  <c r="B39"/>
  <c r="H8" i="13"/>
  <c r="H17"/>
  <c r="H25"/>
  <c r="C8"/>
  <c r="C17"/>
  <c r="C25"/>
  <c r="C11" i="5"/>
  <c r="C40"/>
  <c r="C48" i="7"/>
  <c r="C19" i="5"/>
  <c r="H6" i="6"/>
  <c r="H7"/>
  <c r="H15"/>
  <c r="H23"/>
  <c r="C6"/>
  <c r="C7"/>
  <c r="C15"/>
  <c r="C23"/>
  <c r="F11" i="4"/>
  <c r="G11"/>
  <c r="F12"/>
  <c r="G12"/>
  <c r="F13"/>
  <c r="F14"/>
  <c r="F15"/>
  <c r="G15"/>
  <c r="F16"/>
  <c r="G16"/>
  <c r="F17"/>
  <c r="G17"/>
  <c r="F19"/>
  <c r="G19"/>
  <c r="F20"/>
  <c r="F26"/>
  <c r="F21"/>
  <c r="G21"/>
  <c r="F22"/>
  <c r="G22"/>
  <c r="F23"/>
  <c r="G23"/>
  <c r="F24"/>
  <c r="G24"/>
  <c r="F25"/>
  <c r="G25"/>
  <c r="C18"/>
  <c r="C26"/>
  <c r="H27" i="11"/>
  <c r="H18" i="2"/>
  <c r="H26"/>
  <c r="C18"/>
  <c r="C26"/>
  <c r="C38"/>
  <c r="C27" i="11"/>
  <c r="Q27"/>
  <c r="O27"/>
  <c r="K27"/>
  <c r="I27"/>
  <c r="F11" i="2"/>
  <c r="F12"/>
  <c r="F13"/>
  <c r="F14"/>
  <c r="F15"/>
  <c r="F16"/>
  <c r="F17"/>
  <c r="F19"/>
  <c r="F20"/>
  <c r="G20"/>
  <c r="F21"/>
  <c r="G21"/>
  <c r="F22"/>
  <c r="G22"/>
  <c r="F23"/>
  <c r="G23"/>
  <c r="F24"/>
  <c r="G24"/>
  <c r="F25"/>
  <c r="G25"/>
  <c r="F27"/>
  <c r="G27"/>
  <c r="F28"/>
  <c r="G28"/>
  <c r="F29"/>
  <c r="G29"/>
  <c r="F30"/>
  <c r="G30"/>
  <c r="F31"/>
  <c r="G31"/>
  <c r="F4" i="6"/>
  <c r="F5"/>
  <c r="F8"/>
  <c r="G8"/>
  <c r="F9"/>
  <c r="G9"/>
  <c r="F10"/>
  <c r="F11"/>
  <c r="F12"/>
  <c r="G12"/>
  <c r="F13"/>
  <c r="G13"/>
  <c r="F14"/>
  <c r="G14"/>
  <c r="F16"/>
  <c r="G16"/>
  <c r="F17"/>
  <c r="G17"/>
  <c r="F18"/>
  <c r="G18"/>
  <c r="F19"/>
  <c r="G19"/>
  <c r="F20"/>
  <c r="G20"/>
  <c r="F21"/>
  <c r="F22"/>
  <c r="G22"/>
  <c r="F24"/>
  <c r="G24"/>
  <c r="F25"/>
  <c r="G25"/>
  <c r="F26"/>
  <c r="G26"/>
  <c r="F4" i="5"/>
  <c r="G4"/>
  <c r="F5"/>
  <c r="G5"/>
  <c r="F6"/>
  <c r="G6"/>
  <c r="F7"/>
  <c r="G7"/>
  <c r="F8"/>
  <c r="G8"/>
  <c r="F9"/>
  <c r="G9"/>
  <c r="F10"/>
  <c r="G10"/>
  <c r="F12"/>
  <c r="G12"/>
  <c r="F13"/>
  <c r="F14"/>
  <c r="F15"/>
  <c r="G15"/>
  <c r="F16"/>
  <c r="G16"/>
  <c r="F17"/>
  <c r="F20"/>
  <c r="F21"/>
  <c r="G21"/>
  <c r="F22"/>
  <c r="G22"/>
  <c r="F23"/>
  <c r="G23"/>
  <c r="F24"/>
  <c r="G24"/>
  <c r="F4" i="13"/>
  <c r="G4"/>
  <c r="F5"/>
  <c r="G5"/>
  <c r="F10"/>
  <c r="F11"/>
  <c r="G11"/>
  <c r="F12"/>
  <c r="G12"/>
  <c r="F13"/>
  <c r="G13"/>
  <c r="F14"/>
  <c r="G14"/>
  <c r="F15"/>
  <c r="G15"/>
  <c r="F16"/>
  <c r="G16"/>
  <c r="F18"/>
  <c r="F19"/>
  <c r="F25"/>
  <c r="F20"/>
  <c r="G20"/>
  <c r="F21"/>
  <c r="G21"/>
  <c r="F22"/>
  <c r="G22"/>
  <c r="F24"/>
  <c r="F4" i="12"/>
  <c r="F8"/>
  <c r="G8"/>
  <c r="F10"/>
  <c r="G10"/>
  <c r="F11"/>
  <c r="G11"/>
  <c r="F12"/>
  <c r="G12"/>
  <c r="F13"/>
  <c r="G13"/>
  <c r="F14"/>
  <c r="G14"/>
  <c r="F16"/>
  <c r="G16"/>
  <c r="F17"/>
  <c r="G17"/>
  <c r="F18"/>
  <c r="G18"/>
  <c r="F19"/>
  <c r="G19"/>
  <c r="F20"/>
  <c r="G20"/>
  <c r="F21"/>
  <c r="G21"/>
  <c r="F22"/>
  <c r="G22"/>
  <c r="F24"/>
  <c r="G24"/>
  <c r="F25"/>
  <c r="G25"/>
  <c r="F26"/>
  <c r="G26"/>
  <c r="F27"/>
  <c r="G27"/>
  <c r="C5" i="1"/>
  <c r="C6"/>
  <c r="C14"/>
  <c r="C22"/>
  <c r="F4"/>
  <c r="F5"/>
  <c r="F7"/>
  <c r="F8"/>
  <c r="G8"/>
  <c r="F9"/>
  <c r="G9"/>
  <c r="F10"/>
  <c r="G10"/>
  <c r="F11"/>
  <c r="G11"/>
  <c r="F12"/>
  <c r="G12"/>
  <c r="F13"/>
  <c r="G13"/>
  <c r="F15"/>
  <c r="F16"/>
  <c r="G16"/>
  <c r="F17"/>
  <c r="G17"/>
  <c r="F18"/>
  <c r="G18"/>
  <c r="F19"/>
  <c r="G19"/>
  <c r="F20"/>
  <c r="G20"/>
  <c r="F21"/>
  <c r="G21"/>
  <c r="F23"/>
  <c r="G23"/>
  <c r="F24"/>
  <c r="G24"/>
  <c r="F25"/>
  <c r="G25"/>
  <c r="F26"/>
  <c r="G26"/>
  <c r="H5"/>
  <c r="H6"/>
  <c r="H14"/>
  <c r="H22"/>
  <c r="H18" i="4"/>
  <c r="H26"/>
  <c r="H11" i="5"/>
  <c r="H19"/>
  <c r="Q6" i="6"/>
  <c r="Q15"/>
  <c r="Q23"/>
  <c r="O6"/>
  <c r="O15"/>
  <c r="O23"/>
  <c r="K6"/>
  <c r="K15"/>
  <c r="K23"/>
  <c r="I6"/>
  <c r="I15"/>
  <c r="I23"/>
  <c r="B5"/>
  <c r="B8"/>
  <c r="B9"/>
  <c r="B10"/>
  <c r="B11"/>
  <c r="B12"/>
  <c r="B13"/>
  <c r="B14"/>
  <c r="B16"/>
  <c r="B17"/>
  <c r="B18"/>
  <c r="B19"/>
  <c r="B20"/>
  <c r="B21"/>
  <c r="B22"/>
  <c r="B24"/>
  <c r="B25"/>
  <c r="B26"/>
  <c r="B27"/>
  <c r="B28"/>
  <c r="B29"/>
  <c r="B30"/>
  <c r="B32"/>
  <c r="B33"/>
  <c r="B34"/>
  <c r="B35"/>
  <c r="B36"/>
  <c r="B37"/>
  <c r="G5"/>
  <c r="G4"/>
  <c r="F26" i="7"/>
  <c r="G26"/>
  <c r="F25"/>
  <c r="F27"/>
  <c r="G27"/>
  <c r="F4"/>
  <c r="G4"/>
  <c r="F5"/>
  <c r="G5"/>
  <c r="F6"/>
  <c r="G6"/>
  <c r="F9"/>
  <c r="G9"/>
  <c r="F10"/>
  <c r="G10"/>
  <c r="F11"/>
  <c r="G11"/>
  <c r="F12"/>
  <c r="G12"/>
  <c r="F13"/>
  <c r="G13"/>
  <c r="F14"/>
  <c r="G14"/>
  <c r="F15"/>
  <c r="G15"/>
  <c r="F17"/>
  <c r="G17"/>
  <c r="F18"/>
  <c r="G18"/>
  <c r="F19"/>
  <c r="G19"/>
  <c r="F20"/>
  <c r="G20"/>
  <c r="F21"/>
  <c r="G21"/>
  <c r="F22"/>
  <c r="G22"/>
  <c r="F23"/>
  <c r="G23"/>
  <c r="C16"/>
  <c r="C24"/>
  <c r="H16"/>
  <c r="H24"/>
  <c r="H18" i="8"/>
  <c r="H26"/>
  <c r="H34"/>
  <c r="F7" i="9"/>
  <c r="G7"/>
  <c r="F8"/>
  <c r="G8"/>
  <c r="F9"/>
  <c r="G9"/>
  <c r="F10"/>
  <c r="G10"/>
  <c r="F11"/>
  <c r="G11"/>
  <c r="F13"/>
  <c r="G13"/>
  <c r="F15"/>
  <c r="G15"/>
  <c r="F16"/>
  <c r="G16"/>
  <c r="F17"/>
  <c r="G17"/>
  <c r="F18"/>
  <c r="G18"/>
  <c r="F19"/>
  <c r="G19"/>
  <c r="F20"/>
  <c r="G20"/>
  <c r="F21"/>
  <c r="G21"/>
  <c r="F23"/>
  <c r="F24"/>
  <c r="G24"/>
  <c r="F25"/>
  <c r="G25"/>
  <c r="F26"/>
  <c r="G26"/>
  <c r="F27"/>
  <c r="G27"/>
  <c r="F11" i="8"/>
  <c r="G11"/>
  <c r="F12"/>
  <c r="G12"/>
  <c r="F13"/>
  <c r="G13"/>
  <c r="F14"/>
  <c r="G14"/>
  <c r="F15"/>
  <c r="G15"/>
  <c r="F16"/>
  <c r="G16"/>
  <c r="F17"/>
  <c r="G17"/>
  <c r="F19"/>
  <c r="G19"/>
  <c r="F20"/>
  <c r="G20"/>
  <c r="F21"/>
  <c r="G21"/>
  <c r="F22"/>
  <c r="G22"/>
  <c r="F23"/>
  <c r="G23"/>
  <c r="F24"/>
  <c r="G24"/>
  <c r="F25"/>
  <c r="G25"/>
  <c r="F27"/>
  <c r="G27"/>
  <c r="F28"/>
  <c r="F29"/>
  <c r="G29"/>
  <c r="F30"/>
  <c r="G30"/>
  <c r="F31"/>
  <c r="G31"/>
  <c r="F32"/>
  <c r="G32"/>
  <c r="F33"/>
  <c r="G33"/>
  <c r="C18"/>
  <c r="C26"/>
  <c r="C34"/>
  <c r="I16" i="7"/>
  <c r="I24"/>
  <c r="K16"/>
  <c r="K24"/>
  <c r="O16"/>
  <c r="O24"/>
  <c r="Q16"/>
  <c r="Q24"/>
  <c r="B5"/>
  <c r="B6"/>
  <c r="B9"/>
  <c r="B10"/>
  <c r="B11"/>
  <c r="B12"/>
  <c r="B13"/>
  <c r="B14"/>
  <c r="B15"/>
  <c r="B17"/>
  <c r="B18"/>
  <c r="B19"/>
  <c r="B20"/>
  <c r="B21"/>
  <c r="B22"/>
  <c r="B23"/>
  <c r="B25"/>
  <c r="B26"/>
  <c r="B27"/>
  <c r="B28"/>
  <c r="B29"/>
  <c r="B30"/>
  <c r="B31"/>
  <c r="B33"/>
  <c r="B34"/>
  <c r="B35"/>
  <c r="B36"/>
  <c r="B37"/>
  <c r="H5" i="9"/>
  <c r="H14"/>
  <c r="H22"/>
  <c r="C14"/>
  <c r="C22"/>
  <c r="H16" i="10"/>
  <c r="H24"/>
  <c r="C16"/>
  <c r="C40"/>
  <c r="S44" i="8"/>
  <c r="C24" i="10"/>
  <c r="F4"/>
  <c r="F9"/>
  <c r="F10"/>
  <c r="G10"/>
  <c r="F11"/>
  <c r="G11"/>
  <c r="F12"/>
  <c r="G12"/>
  <c r="F13"/>
  <c r="G13"/>
  <c r="F15"/>
  <c r="G15"/>
  <c r="F17"/>
  <c r="F18"/>
  <c r="G18"/>
  <c r="F19"/>
  <c r="G19"/>
  <c r="F20"/>
  <c r="G20"/>
  <c r="F21"/>
  <c r="G21"/>
  <c r="F23"/>
  <c r="G23"/>
  <c r="F25"/>
  <c r="F26"/>
  <c r="G26"/>
  <c r="Q18" i="2"/>
  <c r="Q26"/>
  <c r="O26"/>
  <c r="K18"/>
  <c r="K26"/>
  <c r="I18"/>
  <c r="I26"/>
  <c r="G19"/>
  <c r="G17"/>
  <c r="G16"/>
  <c r="G15"/>
  <c r="G14"/>
  <c r="G13"/>
  <c r="G12"/>
  <c r="G11"/>
  <c r="G8"/>
  <c r="G4" i="1"/>
  <c r="O6" i="12"/>
  <c r="O15"/>
  <c r="O23"/>
  <c r="Q6"/>
  <c r="Q7"/>
  <c r="Q15"/>
  <c r="Q23"/>
  <c r="I6"/>
  <c r="I7"/>
  <c r="I15"/>
  <c r="I23"/>
  <c r="K6"/>
  <c r="K7"/>
  <c r="K15"/>
  <c r="K23"/>
  <c r="B5"/>
  <c r="B8"/>
  <c r="B9"/>
  <c r="B10"/>
  <c r="B11"/>
  <c r="B12"/>
  <c r="B13"/>
  <c r="B14"/>
  <c r="B16"/>
  <c r="B17"/>
  <c r="B18"/>
  <c r="B19"/>
  <c r="B20"/>
  <c r="B21"/>
  <c r="B22"/>
  <c r="B24"/>
  <c r="B25"/>
  <c r="B26"/>
  <c r="B27"/>
  <c r="B28"/>
  <c r="B29"/>
  <c r="B30"/>
  <c r="B32"/>
  <c r="B33"/>
  <c r="B34"/>
  <c r="B35"/>
  <c r="B36"/>
  <c r="B37"/>
  <c r="B38"/>
  <c r="Q8" i="13"/>
  <c r="Q17"/>
  <c r="Q25"/>
  <c r="O8"/>
  <c r="O17"/>
  <c r="O25"/>
  <c r="K8"/>
  <c r="K17"/>
  <c r="K25"/>
  <c r="I8"/>
  <c r="I17"/>
  <c r="I25"/>
  <c r="F26"/>
  <c r="G24"/>
  <c r="B5"/>
  <c r="B6"/>
  <c r="B7"/>
  <c r="B10"/>
  <c r="B11"/>
  <c r="B12"/>
  <c r="B13"/>
  <c r="B14"/>
  <c r="B15"/>
  <c r="B16"/>
  <c r="B18"/>
  <c r="B19"/>
  <c r="B20"/>
  <c r="B21"/>
  <c r="B22"/>
  <c r="B23"/>
  <c r="B24"/>
  <c r="B26"/>
  <c r="B27"/>
  <c r="B28"/>
  <c r="B29"/>
  <c r="B30"/>
  <c r="B31"/>
  <c r="B32"/>
  <c r="B34"/>
  <c r="B35"/>
  <c r="B36"/>
  <c r="B37"/>
  <c r="G10"/>
  <c r="Q11" i="5"/>
  <c r="Q19"/>
  <c r="O11"/>
  <c r="O19"/>
  <c r="K11"/>
  <c r="K19"/>
  <c r="I11"/>
  <c r="I19"/>
  <c r="G17"/>
  <c r="G14"/>
  <c r="Q18" i="4"/>
  <c r="Q26"/>
  <c r="O18"/>
  <c r="O26"/>
  <c r="K18"/>
  <c r="K26"/>
  <c r="I18"/>
  <c r="I26"/>
  <c r="F27"/>
  <c r="G27"/>
  <c r="B5"/>
  <c r="B6"/>
  <c r="B7"/>
  <c r="B8"/>
  <c r="B11"/>
  <c r="B12"/>
  <c r="B13"/>
  <c r="B14"/>
  <c r="B15"/>
  <c r="B16"/>
  <c r="B17"/>
  <c r="B19"/>
  <c r="B20"/>
  <c r="B21"/>
  <c r="B22"/>
  <c r="B23"/>
  <c r="B24"/>
  <c r="B25"/>
  <c r="B27"/>
  <c r="B28"/>
  <c r="B29"/>
  <c r="B30"/>
  <c r="B31"/>
  <c r="B32"/>
  <c r="B33"/>
  <c r="B35"/>
  <c r="B36"/>
  <c r="B37"/>
  <c r="B38"/>
  <c r="B39"/>
  <c r="G13"/>
  <c r="I34" i="8"/>
  <c r="K34"/>
  <c r="O34"/>
  <c r="Q34"/>
  <c r="Q18"/>
  <c r="Q26"/>
  <c r="O18"/>
  <c r="O26"/>
  <c r="K18"/>
  <c r="K26"/>
  <c r="I18"/>
  <c r="I26"/>
  <c r="B7" i="9"/>
  <c r="B8"/>
  <c r="B9"/>
  <c r="B10"/>
  <c r="B11"/>
  <c r="B12"/>
  <c r="B13"/>
  <c r="B15"/>
  <c r="B16"/>
  <c r="B17"/>
  <c r="B18"/>
  <c r="B19"/>
  <c r="B20"/>
  <c r="B21"/>
  <c r="B23"/>
  <c r="B24"/>
  <c r="B25"/>
  <c r="B26"/>
  <c r="B27"/>
  <c r="B28"/>
  <c r="B29"/>
  <c r="B31"/>
  <c r="B32"/>
  <c r="B33"/>
  <c r="B34"/>
  <c r="B35"/>
  <c r="B36"/>
  <c r="B37"/>
  <c r="B39"/>
  <c r="B40"/>
  <c r="Q5"/>
  <c r="Q14"/>
  <c r="Q22"/>
  <c r="O5"/>
  <c r="O14"/>
  <c r="O22"/>
  <c r="K5"/>
  <c r="K14"/>
  <c r="K22"/>
  <c r="I5"/>
  <c r="I14"/>
  <c r="I22"/>
  <c r="G23"/>
  <c r="I16" i="10"/>
  <c r="I24"/>
  <c r="K16"/>
  <c r="K24"/>
  <c r="O16"/>
  <c r="O24"/>
  <c r="Q16"/>
  <c r="Q24"/>
  <c r="B5"/>
  <c r="B6"/>
  <c r="B9"/>
  <c r="B10"/>
  <c r="B11"/>
  <c r="B12"/>
  <c r="B13"/>
  <c r="B14"/>
  <c r="B15"/>
  <c r="B17"/>
  <c r="B18"/>
  <c r="B19"/>
  <c r="B20"/>
  <c r="B21"/>
  <c r="B22"/>
  <c r="B23"/>
  <c r="B25"/>
  <c r="B26"/>
  <c r="B27"/>
  <c r="B28"/>
  <c r="B29"/>
  <c r="B30"/>
  <c r="B31"/>
  <c r="B33"/>
  <c r="B34"/>
  <c r="B35"/>
  <c r="B36"/>
  <c r="B37"/>
  <c r="B38"/>
  <c r="G30" i="7"/>
  <c r="G33" i="9"/>
  <c r="C4" i="16"/>
  <c r="G9" i="17"/>
  <c r="G31" i="1"/>
  <c r="P34" i="17"/>
  <c r="P35"/>
  <c r="P36"/>
  <c r="G31" i="9"/>
  <c r="O18" i="2"/>
  <c r="E26" i="15"/>
  <c r="F26"/>
  <c r="G28" i="8"/>
  <c r="B6" i="16"/>
  <c r="C6"/>
  <c r="A7"/>
  <c r="B5"/>
  <c r="C5"/>
  <c r="E3"/>
  <c r="F3"/>
  <c r="D5"/>
  <c r="D6"/>
  <c r="D4"/>
  <c r="A8"/>
  <c r="F8"/>
  <c r="E5"/>
  <c r="E6"/>
  <c r="E7"/>
  <c r="G3"/>
  <c r="G6"/>
  <c r="G5"/>
  <c r="G7"/>
  <c r="C21" i="15"/>
  <c r="G15" i="1"/>
  <c r="G11" i="6"/>
  <c r="G23" i="13"/>
  <c r="F6" i="16"/>
  <c r="F5"/>
  <c r="H3"/>
  <c r="H6"/>
  <c r="G17" i="10"/>
  <c r="G9"/>
  <c r="C20" i="15"/>
  <c r="R35" i="13"/>
  <c r="R36"/>
  <c r="R37"/>
  <c r="R38"/>
  <c r="R39"/>
  <c r="P35"/>
  <c r="P36"/>
  <c r="P37"/>
  <c r="P38"/>
  <c r="P39"/>
  <c r="G34"/>
  <c r="G35" i="17"/>
  <c r="R40" i="4"/>
  <c r="G32" i="1"/>
  <c r="G4" i="16"/>
  <c r="F4"/>
  <c r="H7"/>
  <c r="E4"/>
  <c r="F30" i="1"/>
  <c r="D30"/>
  <c r="F37" i="2"/>
  <c r="E37"/>
  <c r="H9" i="13"/>
  <c r="C9"/>
  <c r="G18"/>
  <c r="L5" i="1"/>
  <c r="G7"/>
  <c r="K8" i="7"/>
  <c r="C8"/>
  <c r="G38" i="8"/>
  <c r="F26"/>
  <c r="E26"/>
  <c r="F14" i="9"/>
  <c r="D14"/>
  <c r="G33" i="10"/>
  <c r="G35" i="4"/>
  <c r="J8" i="7"/>
  <c r="J7"/>
  <c r="C41"/>
  <c r="S48"/>
  <c r="G26" i="13"/>
  <c r="H8" i="16"/>
  <c r="G8"/>
  <c r="E8"/>
  <c r="C7"/>
  <c r="F7"/>
  <c r="B8"/>
  <c r="H5"/>
  <c r="A9"/>
  <c r="D7"/>
  <c r="B7"/>
  <c r="G25" i="7"/>
  <c r="G4" i="12"/>
  <c r="F6"/>
  <c r="E6"/>
  <c r="I3" i="16"/>
  <c r="H4"/>
  <c r="C8"/>
  <c r="D8"/>
  <c r="C18" i="15"/>
  <c r="C19"/>
  <c r="J3" i="16"/>
  <c r="I5"/>
  <c r="I6"/>
  <c r="I4"/>
  <c r="I8"/>
  <c r="G9"/>
  <c r="B9"/>
  <c r="I9"/>
  <c r="H9"/>
  <c r="F9"/>
  <c r="D9"/>
  <c r="A10"/>
  <c r="E9"/>
  <c r="J9"/>
  <c r="C9"/>
  <c r="I7"/>
  <c r="J5"/>
  <c r="J4"/>
  <c r="J6"/>
  <c r="J8"/>
  <c r="K3"/>
  <c r="J7"/>
  <c r="G10"/>
  <c r="E10"/>
  <c r="F10"/>
  <c r="C10"/>
  <c r="J10"/>
  <c r="H10"/>
  <c r="A11"/>
  <c r="B10"/>
  <c r="K10"/>
  <c r="D10"/>
  <c r="I10"/>
  <c r="K6"/>
  <c r="K5"/>
  <c r="L3"/>
  <c r="K4"/>
  <c r="K8"/>
  <c r="K7"/>
  <c r="K9"/>
  <c r="H11"/>
  <c r="A12"/>
  <c r="I11"/>
  <c r="K11"/>
  <c r="F11"/>
  <c r="L11"/>
  <c r="B11"/>
  <c r="D11"/>
  <c r="C11"/>
  <c r="G11"/>
  <c r="J11"/>
  <c r="E11"/>
  <c r="E12"/>
  <c r="I12"/>
  <c r="B12"/>
  <c r="L12"/>
  <c r="D12"/>
  <c r="F12"/>
  <c r="A13"/>
  <c r="C12"/>
  <c r="G12"/>
  <c r="H12"/>
  <c r="J12"/>
  <c r="K12"/>
  <c r="L5"/>
  <c r="L6"/>
  <c r="L4"/>
  <c r="M3"/>
  <c r="L7"/>
  <c r="L8"/>
  <c r="L9"/>
  <c r="L10"/>
  <c r="M6"/>
  <c r="M5"/>
  <c r="M4"/>
  <c r="N3"/>
  <c r="M7"/>
  <c r="M8"/>
  <c r="M9"/>
  <c r="M10"/>
  <c r="M11"/>
  <c r="G13"/>
  <c r="I13"/>
  <c r="K13"/>
  <c r="C13"/>
  <c r="A14"/>
  <c r="B13"/>
  <c r="N13"/>
  <c r="J13"/>
  <c r="E13"/>
  <c r="D13"/>
  <c r="M13"/>
  <c r="F13"/>
  <c r="L13"/>
  <c r="H13"/>
  <c r="M12"/>
  <c r="N6"/>
  <c r="N5"/>
  <c r="N4"/>
  <c r="O3"/>
  <c r="N7"/>
  <c r="N8"/>
  <c r="N9"/>
  <c r="N10"/>
  <c r="N11"/>
  <c r="N12"/>
  <c r="L14"/>
  <c r="J14"/>
  <c r="H14"/>
  <c r="N14"/>
  <c r="C14"/>
  <c r="I14"/>
  <c r="M14"/>
  <c r="E14"/>
  <c r="D14"/>
  <c r="G14"/>
  <c r="O14"/>
  <c r="F14"/>
  <c r="B14"/>
  <c r="A15"/>
  <c r="K14"/>
  <c r="H15"/>
  <c r="M15"/>
  <c r="J15"/>
  <c r="O15"/>
  <c r="D15"/>
  <c r="C15"/>
  <c r="F15"/>
  <c r="A16"/>
  <c r="E15"/>
  <c r="I15"/>
  <c r="G15"/>
  <c r="N15"/>
  <c r="K15"/>
  <c r="L15"/>
  <c r="B15"/>
  <c r="O6"/>
  <c r="O4"/>
  <c r="P3"/>
  <c r="O5"/>
  <c r="O7"/>
  <c r="O8"/>
  <c r="O9"/>
  <c r="O10"/>
  <c r="O11"/>
  <c r="O12"/>
  <c r="O13"/>
  <c r="N16"/>
  <c r="M16"/>
  <c r="H16"/>
  <c r="E16"/>
  <c r="P16"/>
  <c r="O16"/>
  <c r="D16"/>
  <c r="A17"/>
  <c r="B16"/>
  <c r="K16"/>
  <c r="J16"/>
  <c r="L16"/>
  <c r="F16"/>
  <c r="I16"/>
  <c r="C16"/>
  <c r="G16"/>
  <c r="P5"/>
  <c r="P8"/>
  <c r="Q3"/>
  <c r="P4"/>
  <c r="P6"/>
  <c r="P7"/>
  <c r="P9"/>
  <c r="P10"/>
  <c r="P11"/>
  <c r="P12"/>
  <c r="P13"/>
  <c r="P14"/>
  <c r="P15"/>
  <c r="N17"/>
  <c r="E17"/>
  <c r="K17"/>
  <c r="C17"/>
  <c r="D17"/>
  <c r="Q17"/>
  <c r="P17"/>
  <c r="I17"/>
  <c r="H17"/>
  <c r="A18"/>
  <c r="G17"/>
  <c r="O17"/>
  <c r="B17"/>
  <c r="M17"/>
  <c r="J17"/>
  <c r="F17"/>
  <c r="L17"/>
  <c r="Q6"/>
  <c r="Q5"/>
  <c r="R3"/>
  <c r="Q8"/>
  <c r="Q4"/>
  <c r="Q7"/>
  <c r="Q9"/>
  <c r="Q10"/>
  <c r="Q11"/>
  <c r="Q12"/>
  <c r="Q13"/>
  <c r="Q14"/>
  <c r="Q15"/>
  <c r="Q16"/>
  <c r="R6"/>
  <c r="S3"/>
  <c r="R5"/>
  <c r="R4"/>
  <c r="R7"/>
  <c r="R8"/>
  <c r="R9"/>
  <c r="R10"/>
  <c r="R11"/>
  <c r="R12"/>
  <c r="R13"/>
  <c r="R14"/>
  <c r="R15"/>
  <c r="R16"/>
  <c r="R17"/>
  <c r="A19"/>
  <c r="J18"/>
  <c r="D18"/>
  <c r="I18"/>
  <c r="C18"/>
  <c r="S18"/>
  <c r="E18"/>
  <c r="Q18"/>
  <c r="R18"/>
  <c r="P18"/>
  <c r="F18"/>
  <c r="N18"/>
  <c r="M18"/>
  <c r="H18"/>
  <c r="G18"/>
  <c r="B18"/>
  <c r="L18"/>
  <c r="K18"/>
  <c r="O18"/>
  <c r="N19"/>
  <c r="K19"/>
  <c r="R19"/>
  <c r="E19"/>
  <c r="J19"/>
  <c r="H19"/>
  <c r="C19"/>
  <c r="F19"/>
  <c r="G19"/>
  <c r="L19"/>
  <c r="S19"/>
  <c r="I19"/>
  <c r="O19"/>
  <c r="M19"/>
  <c r="Q19"/>
  <c r="D19"/>
  <c r="B19"/>
  <c r="A20"/>
  <c r="P19"/>
  <c r="T3"/>
  <c r="S6"/>
  <c r="S5"/>
  <c r="S4"/>
  <c r="S8"/>
  <c r="S7"/>
  <c r="S9"/>
  <c r="S10"/>
  <c r="S11"/>
  <c r="S12"/>
  <c r="S13"/>
  <c r="S14"/>
  <c r="S15"/>
  <c r="S16"/>
  <c r="S17"/>
  <c r="T6"/>
  <c r="U3"/>
  <c r="T5"/>
  <c r="T4"/>
  <c r="T7"/>
  <c r="T8"/>
  <c r="T9"/>
  <c r="T10"/>
  <c r="T11"/>
  <c r="T12"/>
  <c r="T13"/>
  <c r="T14"/>
  <c r="T15"/>
  <c r="T16"/>
  <c r="T17"/>
  <c r="T18"/>
  <c r="A21"/>
  <c r="P20"/>
  <c r="D20"/>
  <c r="F20"/>
  <c r="J20"/>
  <c r="I20"/>
  <c r="R20"/>
  <c r="Q20"/>
  <c r="S20"/>
  <c r="B20"/>
  <c r="O20"/>
  <c r="H20"/>
  <c r="M20"/>
  <c r="K20"/>
  <c r="T20"/>
  <c r="E20"/>
  <c r="C20"/>
  <c r="L20"/>
  <c r="U20"/>
  <c r="G20"/>
  <c r="N20"/>
  <c r="T19"/>
  <c r="U4"/>
  <c r="U5"/>
  <c r="V3"/>
  <c r="U6"/>
  <c r="U8"/>
  <c r="U7"/>
  <c r="U9"/>
  <c r="U10"/>
  <c r="U11"/>
  <c r="U12"/>
  <c r="U13"/>
  <c r="U14"/>
  <c r="U15"/>
  <c r="U16"/>
  <c r="U17"/>
  <c r="U18"/>
  <c r="U19"/>
  <c r="D21"/>
  <c r="R21"/>
  <c r="L21"/>
  <c r="S21"/>
  <c r="C21"/>
  <c r="K21"/>
  <c r="B21"/>
  <c r="A22"/>
  <c r="T21"/>
  <c r="U21"/>
  <c r="M21"/>
  <c r="F21"/>
  <c r="I21"/>
  <c r="O21"/>
  <c r="J21"/>
  <c r="N21"/>
  <c r="V21"/>
  <c r="G21"/>
  <c r="E21"/>
  <c r="H21"/>
  <c r="P21"/>
  <c r="Q21"/>
  <c r="V4"/>
  <c r="V6"/>
  <c r="W3"/>
  <c r="V5"/>
  <c r="V7"/>
  <c r="V8"/>
  <c r="V9"/>
  <c r="V10"/>
  <c r="V11"/>
  <c r="V12"/>
  <c r="V13"/>
  <c r="V14"/>
  <c r="V15"/>
  <c r="V16"/>
  <c r="V17"/>
  <c r="V18"/>
  <c r="V19"/>
  <c r="V20"/>
  <c r="A23"/>
  <c r="R22"/>
  <c r="C22"/>
  <c r="S22"/>
  <c r="N22"/>
  <c r="Q22"/>
  <c r="E22"/>
  <c r="O22"/>
  <c r="P22"/>
  <c r="D22"/>
  <c r="H22"/>
  <c r="K22"/>
  <c r="W22"/>
  <c r="I22"/>
  <c r="L22"/>
  <c r="T22"/>
  <c r="B22"/>
  <c r="M22"/>
  <c r="J22"/>
  <c r="F22"/>
  <c r="U22"/>
  <c r="V22"/>
  <c r="G22"/>
  <c r="O23"/>
  <c r="W23"/>
  <c r="E23"/>
  <c r="K23"/>
  <c r="G23"/>
  <c r="B23"/>
  <c r="F23"/>
  <c r="N23"/>
  <c r="M23"/>
  <c r="P23"/>
  <c r="C23"/>
  <c r="L23"/>
  <c r="Q23"/>
  <c r="D23"/>
  <c r="S23"/>
  <c r="T23"/>
  <c r="V23"/>
  <c r="J23"/>
  <c r="A24"/>
  <c r="R23"/>
  <c r="H23"/>
  <c r="I23"/>
  <c r="U23"/>
  <c r="W6"/>
  <c r="W4"/>
  <c r="W5"/>
  <c r="X3"/>
  <c r="X23"/>
  <c r="W7"/>
  <c r="W8"/>
  <c r="W9"/>
  <c r="W10"/>
  <c r="W11"/>
  <c r="W12"/>
  <c r="W13"/>
  <c r="W14"/>
  <c r="W15"/>
  <c r="W16"/>
  <c r="W17"/>
  <c r="W18"/>
  <c r="W19"/>
  <c r="W20"/>
  <c r="W21"/>
  <c r="Y3"/>
  <c r="X5"/>
  <c r="X4"/>
  <c r="X6"/>
  <c r="X7"/>
  <c r="X8"/>
  <c r="X9"/>
  <c r="X10"/>
  <c r="X11"/>
  <c r="X12"/>
  <c r="X13"/>
  <c r="X14"/>
  <c r="X15"/>
  <c r="X16"/>
  <c r="X17"/>
  <c r="X18"/>
  <c r="X19"/>
  <c r="X20"/>
  <c r="X21"/>
  <c r="X22"/>
  <c r="Q24"/>
  <c r="L24"/>
  <c r="W24"/>
  <c r="H24"/>
  <c r="N24"/>
  <c r="D24"/>
  <c r="G24"/>
  <c r="O24"/>
  <c r="R24"/>
  <c r="X24"/>
  <c r="J24"/>
  <c r="C24"/>
  <c r="S24"/>
  <c r="T24"/>
  <c r="A25"/>
  <c r="Y24"/>
  <c r="I24"/>
  <c r="U24"/>
  <c r="F24"/>
  <c r="M24"/>
  <c r="K24"/>
  <c r="V24"/>
  <c r="B24"/>
  <c r="P24"/>
  <c r="E24"/>
  <c r="E25"/>
  <c r="M25"/>
  <c r="N25"/>
  <c r="K25"/>
  <c r="U25"/>
  <c r="X25"/>
  <c r="T25"/>
  <c r="L25"/>
  <c r="Q25"/>
  <c r="J25"/>
  <c r="I25"/>
  <c r="C25"/>
  <c r="P25"/>
  <c r="A26"/>
  <c r="D25"/>
  <c r="S25"/>
  <c r="B25"/>
  <c r="Y25"/>
  <c r="V25"/>
  <c r="H25"/>
  <c r="W25"/>
  <c r="O25"/>
  <c r="R25"/>
  <c r="F25"/>
  <c r="G25"/>
  <c r="Y6"/>
  <c r="Y4"/>
  <c r="Y5"/>
  <c r="Y7"/>
  <c r="Z3"/>
  <c r="Y8"/>
  <c r="Y9"/>
  <c r="Y10"/>
  <c r="Y11"/>
  <c r="Y12"/>
  <c r="Y13"/>
  <c r="Y14"/>
  <c r="Y15"/>
  <c r="Y16"/>
  <c r="Y17"/>
  <c r="Y18"/>
  <c r="Y19"/>
  <c r="Y20"/>
  <c r="Y21"/>
  <c r="Y22"/>
  <c r="Y23"/>
  <c r="A27"/>
  <c r="V26"/>
  <c r="H26"/>
  <c r="E26"/>
  <c r="O26"/>
  <c r="P26"/>
  <c r="J26"/>
  <c r="Y26"/>
  <c r="N26"/>
  <c r="C26"/>
  <c r="W26"/>
  <c r="D26"/>
  <c r="M26"/>
  <c r="R26"/>
  <c r="G26"/>
  <c r="Q26"/>
  <c r="B26"/>
  <c r="T26"/>
  <c r="I26"/>
  <c r="L26"/>
  <c r="X26"/>
  <c r="K26"/>
  <c r="S26"/>
  <c r="U26"/>
  <c r="F26"/>
  <c r="Z26"/>
  <c r="Z4"/>
  <c r="AA3"/>
  <c r="Z6"/>
  <c r="Z8"/>
  <c r="Z5"/>
  <c r="Z7"/>
  <c r="Z9"/>
  <c r="Z10"/>
  <c r="Z11"/>
  <c r="Z12"/>
  <c r="Z13"/>
  <c r="Z14"/>
  <c r="Z15"/>
  <c r="Z16"/>
  <c r="Z17"/>
  <c r="Z18"/>
  <c r="Z19"/>
  <c r="Z20"/>
  <c r="Z21"/>
  <c r="Z22"/>
  <c r="Z23"/>
  <c r="Z24"/>
  <c r="Z25"/>
  <c r="AA4"/>
  <c r="AB3"/>
  <c r="AA6"/>
  <c r="AA5"/>
  <c r="AA8"/>
  <c r="AA7"/>
  <c r="AA9"/>
  <c r="AA10"/>
  <c r="AA11"/>
  <c r="AA12"/>
  <c r="AA13"/>
  <c r="AA14"/>
  <c r="AA15"/>
  <c r="AA16"/>
  <c r="AA17"/>
  <c r="AA18"/>
  <c r="AA19"/>
  <c r="AA20"/>
  <c r="AA21"/>
  <c r="AA22"/>
  <c r="AA23"/>
  <c r="AA24"/>
  <c r="AA25"/>
  <c r="AA26"/>
  <c r="S27"/>
  <c r="P27"/>
  <c r="J27"/>
  <c r="R27"/>
  <c r="T27"/>
  <c r="G27"/>
  <c r="V27"/>
  <c r="AB27"/>
  <c r="B27"/>
  <c r="AA27"/>
  <c r="A28"/>
  <c r="N27"/>
  <c r="O27"/>
  <c r="U27"/>
  <c r="D27"/>
  <c r="L27"/>
  <c r="K27"/>
  <c r="M27"/>
  <c r="X27"/>
  <c r="E27"/>
  <c r="Q27"/>
  <c r="Z27"/>
  <c r="H27"/>
  <c r="Y27"/>
  <c r="F27"/>
  <c r="W27"/>
  <c r="I27"/>
  <c r="C27"/>
  <c r="W28"/>
  <c r="R28"/>
  <c r="D28"/>
  <c r="Z28"/>
  <c r="N28"/>
  <c r="U28"/>
  <c r="J28"/>
  <c r="I28"/>
  <c r="Q28"/>
  <c r="X28"/>
  <c r="A29"/>
  <c r="B28"/>
  <c r="M28"/>
  <c r="Y28"/>
  <c r="K28"/>
  <c r="F28"/>
  <c r="C28"/>
  <c r="T28"/>
  <c r="AB28"/>
  <c r="O28"/>
  <c r="E28"/>
  <c r="P28"/>
  <c r="G28"/>
  <c r="S28"/>
  <c r="L28"/>
  <c r="V28"/>
  <c r="AA28"/>
  <c r="H28"/>
  <c r="AC3"/>
  <c r="AB4"/>
  <c r="AB6"/>
  <c r="AB5"/>
  <c r="AB8"/>
  <c r="AB7"/>
  <c r="AB9"/>
  <c r="AB10"/>
  <c r="AB11"/>
  <c r="AB12"/>
  <c r="AB13"/>
  <c r="AB14"/>
  <c r="AB15"/>
  <c r="AB16"/>
  <c r="AB17"/>
  <c r="AB18"/>
  <c r="AB19"/>
  <c r="AB20"/>
  <c r="AB21"/>
  <c r="AB22"/>
  <c r="AB23"/>
  <c r="AB24"/>
  <c r="AB25"/>
  <c r="AB26"/>
  <c r="J29"/>
  <c r="Y29"/>
  <c r="E29"/>
  <c r="Z29"/>
  <c r="AC29"/>
  <c r="P29"/>
  <c r="I29"/>
  <c r="AA29"/>
  <c r="M29"/>
  <c r="W29"/>
  <c r="G29"/>
  <c r="S29"/>
  <c r="H29"/>
  <c r="C29"/>
  <c r="L29"/>
  <c r="A30"/>
  <c r="T29"/>
  <c r="Q29"/>
  <c r="D29"/>
  <c r="B29"/>
  <c r="F29"/>
  <c r="K29"/>
  <c r="AB29"/>
  <c r="R29"/>
  <c r="N29"/>
  <c r="X29"/>
  <c r="O29"/>
  <c r="V29"/>
  <c r="U29"/>
  <c r="AC6"/>
  <c r="AC7"/>
  <c r="AC4"/>
  <c r="AC5"/>
  <c r="AC8"/>
  <c r="AC9"/>
  <c r="AC10"/>
  <c r="AC11"/>
  <c r="AC12"/>
  <c r="AC13"/>
  <c r="AC14"/>
  <c r="AC15"/>
  <c r="AC16"/>
  <c r="AC17"/>
  <c r="AC18"/>
  <c r="AC19"/>
  <c r="AC20"/>
  <c r="AC21"/>
  <c r="AC22"/>
  <c r="AC23"/>
  <c r="AC24"/>
  <c r="AC25"/>
  <c r="AC26"/>
  <c r="AC27"/>
  <c r="AC28"/>
  <c r="S30"/>
  <c r="U30"/>
  <c r="X30"/>
  <c r="I30"/>
  <c r="Y30"/>
  <c r="O30"/>
  <c r="J30"/>
  <c r="D30"/>
  <c r="P30"/>
  <c r="F30"/>
  <c r="W30"/>
  <c r="B30"/>
  <c r="Z30"/>
  <c r="R30"/>
  <c r="H30"/>
  <c r="AC30"/>
  <c r="A31"/>
  <c r="Q30"/>
  <c r="L30"/>
  <c r="K30"/>
  <c r="G30"/>
  <c r="AA30"/>
  <c r="M30"/>
  <c r="V30"/>
  <c r="E30"/>
  <c r="T30"/>
  <c r="AB30"/>
  <c r="C30"/>
  <c r="N30"/>
  <c r="AA31"/>
  <c r="W31"/>
  <c r="B31"/>
  <c r="I31"/>
  <c r="D31"/>
  <c r="J31"/>
  <c r="X31"/>
  <c r="S31"/>
  <c r="AC31"/>
  <c r="V31"/>
  <c r="C31"/>
  <c r="N31"/>
  <c r="A32"/>
  <c r="T31"/>
  <c r="H31"/>
  <c r="F31"/>
  <c r="R31"/>
  <c r="Z31"/>
  <c r="L31"/>
  <c r="P31"/>
  <c r="G31"/>
  <c r="U31"/>
  <c r="K31"/>
  <c r="Y31"/>
  <c r="E31"/>
  <c r="O31"/>
  <c r="AB31"/>
  <c r="M31"/>
  <c r="Q31"/>
  <c r="I32"/>
  <c r="X32"/>
  <c r="AA32"/>
  <c r="G32"/>
  <c r="F32"/>
  <c r="V32"/>
  <c r="U32"/>
  <c r="D32"/>
  <c r="M32"/>
  <c r="E32"/>
  <c r="N32"/>
  <c r="P32"/>
  <c r="W32"/>
  <c r="B32"/>
  <c r="T32"/>
  <c r="O32"/>
  <c r="AB32"/>
  <c r="AC32"/>
  <c r="Q32"/>
  <c r="K32"/>
  <c r="J32"/>
  <c r="R32"/>
  <c r="C32"/>
  <c r="L32"/>
  <c r="Y32"/>
  <c r="H32"/>
  <c r="S32"/>
  <c r="Z32"/>
  <c r="A33"/>
  <c r="R33"/>
  <c r="J33"/>
  <c r="B33"/>
  <c r="Q33"/>
  <c r="N33"/>
  <c r="L33"/>
  <c r="T33"/>
  <c r="E33"/>
  <c r="P33"/>
  <c r="F33"/>
  <c r="V33"/>
  <c r="U33"/>
  <c r="X33"/>
  <c r="I33"/>
  <c r="AA33"/>
  <c r="O33"/>
  <c r="K33"/>
  <c r="AC33"/>
  <c r="G33"/>
  <c r="W33"/>
  <c r="D33"/>
  <c r="A34"/>
  <c r="AB33"/>
  <c r="Z33"/>
  <c r="C33"/>
  <c r="Y33"/>
  <c r="S33"/>
  <c r="M33"/>
  <c r="H33"/>
  <c r="A35"/>
  <c r="H34"/>
  <c r="E34"/>
  <c r="P34"/>
  <c r="G34"/>
  <c r="J34"/>
  <c r="AC34"/>
  <c r="K34"/>
  <c r="I34"/>
  <c r="S34"/>
  <c r="U34"/>
  <c r="W34"/>
  <c r="R34"/>
  <c r="Q34"/>
  <c r="N34"/>
  <c r="T34"/>
  <c r="O34"/>
  <c r="L34"/>
  <c r="AB34"/>
  <c r="X34"/>
  <c r="V34"/>
  <c r="F34"/>
  <c r="AA34"/>
  <c r="B34"/>
  <c r="Y34"/>
  <c r="M34"/>
  <c r="C34"/>
  <c r="Z34"/>
  <c r="D34"/>
  <c r="B35"/>
  <c r="V35"/>
  <c r="U35"/>
  <c r="X35"/>
  <c r="Z35"/>
  <c r="D35"/>
  <c r="C35"/>
  <c r="P35"/>
  <c r="A36"/>
  <c r="AB35"/>
  <c r="H35"/>
  <c r="J35"/>
  <c r="M35"/>
  <c r="T35"/>
  <c r="Y35"/>
  <c r="AA35"/>
  <c r="F35"/>
  <c r="R35"/>
  <c r="L35"/>
  <c r="O35"/>
  <c r="AC35"/>
  <c r="I35"/>
  <c r="K35"/>
  <c r="E35"/>
  <c r="N35"/>
  <c r="Q35"/>
  <c r="G35"/>
  <c r="W35"/>
  <c r="S35"/>
  <c r="J36"/>
  <c r="S36"/>
  <c r="F36"/>
  <c r="T36"/>
  <c r="R36"/>
  <c r="V36"/>
  <c r="I36"/>
  <c r="X36"/>
  <c r="D36"/>
  <c r="E36"/>
  <c r="O36"/>
  <c r="AA36"/>
  <c r="L36"/>
  <c r="AB36"/>
  <c r="P36"/>
  <c r="Z36"/>
  <c r="W36"/>
  <c r="M36"/>
  <c r="G36"/>
  <c r="U36"/>
  <c r="AC36"/>
  <c r="C36"/>
  <c r="Q36"/>
  <c r="K36"/>
  <c r="Y36"/>
  <c r="B36"/>
  <c r="H36"/>
  <c r="N36"/>
  <c r="F38" i="1"/>
  <c r="E38"/>
  <c r="F22"/>
  <c r="D32" i="17"/>
  <c r="G32"/>
  <c r="E32"/>
  <c r="G26"/>
  <c r="F16"/>
  <c r="E16"/>
  <c r="C40"/>
  <c r="C42" i="5"/>
  <c r="F8" i="17"/>
  <c r="C42" i="6"/>
  <c r="C43" i="12"/>
  <c r="D22" i="1"/>
  <c r="G22"/>
  <c r="E22"/>
  <c r="AA41" i="17"/>
  <c r="C42" i="13"/>
  <c r="E8" i="17"/>
  <c r="D8"/>
  <c r="G8"/>
  <c r="F9" i="2"/>
  <c r="D9"/>
  <c r="D37"/>
  <c r="G37"/>
  <c r="F18"/>
  <c r="E18"/>
  <c r="Q10"/>
  <c r="F26"/>
  <c r="D26"/>
  <c r="F34" i="4"/>
  <c r="D34"/>
  <c r="G34"/>
  <c r="F9"/>
  <c r="D9"/>
  <c r="H10"/>
  <c r="E34"/>
  <c r="F38" i="9"/>
  <c r="E38"/>
  <c r="F22"/>
  <c r="D22"/>
  <c r="G22"/>
  <c r="H40" i="10"/>
  <c r="W44" i="8"/>
  <c r="Q8" i="10"/>
  <c r="G6" i="12"/>
  <c r="D6"/>
  <c r="C41"/>
  <c r="M7"/>
  <c r="F39" i="13"/>
  <c r="D39"/>
  <c r="G19"/>
  <c r="O9"/>
  <c r="H40" i="5"/>
  <c r="H48" i="11"/>
  <c r="F39" i="6"/>
  <c r="D39"/>
  <c r="F23"/>
  <c r="O7"/>
  <c r="M7"/>
  <c r="K7"/>
  <c r="E40" i="4"/>
  <c r="D40"/>
  <c r="G38"/>
  <c r="R9"/>
  <c r="Q42"/>
  <c r="Q41"/>
  <c r="R10"/>
  <c r="P9"/>
  <c r="O42"/>
  <c r="O41"/>
  <c r="P10"/>
  <c r="N10"/>
  <c r="N9"/>
  <c r="M42"/>
  <c r="M41"/>
  <c r="L9"/>
  <c r="K42"/>
  <c r="K41"/>
  <c r="L10"/>
  <c r="K10"/>
  <c r="J9"/>
  <c r="I42"/>
  <c r="I41"/>
  <c r="J10"/>
  <c r="H41"/>
  <c r="H46" i="11"/>
  <c r="H46" i="12"/>
  <c r="D26" i="4"/>
  <c r="G26"/>
  <c r="E26"/>
  <c r="C41"/>
  <c r="C46" i="11"/>
  <c r="G20" i="4"/>
  <c r="E9"/>
  <c r="F10"/>
  <c r="F18"/>
  <c r="D18"/>
  <c r="G14"/>
  <c r="C10"/>
  <c r="M10"/>
  <c r="N37" i="2"/>
  <c r="M39"/>
  <c r="M38"/>
  <c r="Q39"/>
  <c r="Q38"/>
  <c r="O39"/>
  <c r="O38"/>
  <c r="K39"/>
  <c r="K38"/>
  <c r="M10"/>
  <c r="I10" i="4"/>
  <c r="J37" i="2"/>
  <c r="I39"/>
  <c r="I38"/>
  <c r="H38"/>
  <c r="H44" i="6"/>
  <c r="F34" i="2"/>
  <c r="C44" i="6"/>
  <c r="C45" i="4"/>
  <c r="C44" i="13"/>
  <c r="C45" i="12"/>
  <c r="C44" i="5"/>
  <c r="C44" i="8"/>
  <c r="C45" i="11"/>
  <c r="C46" i="9"/>
  <c r="C45" i="7"/>
  <c r="G26" i="2"/>
  <c r="E26"/>
  <c r="D18"/>
  <c r="G18"/>
  <c r="E9"/>
  <c r="C44" i="10"/>
  <c r="O10" i="2"/>
  <c r="P41" i="1"/>
  <c r="L41"/>
  <c r="K10" i="2"/>
  <c r="J41" i="1"/>
  <c r="I10" i="2"/>
  <c r="F41" i="1"/>
  <c r="D38"/>
  <c r="G38"/>
  <c r="M43"/>
  <c r="M42"/>
  <c r="Q43"/>
  <c r="Q42"/>
  <c r="O43"/>
  <c r="O42"/>
  <c r="K43"/>
  <c r="K42"/>
  <c r="I43"/>
  <c r="I42"/>
  <c r="H42"/>
  <c r="E30"/>
  <c r="G30"/>
  <c r="C42"/>
  <c r="C43" i="10"/>
  <c r="F14" i="1"/>
  <c r="D5"/>
  <c r="E5"/>
  <c r="R37" i="17"/>
  <c r="R38"/>
  <c r="R39"/>
  <c r="Q41"/>
  <c r="Q40"/>
  <c r="Q6" i="1"/>
  <c r="P37" i="17"/>
  <c r="P38"/>
  <c r="P39"/>
  <c r="O41"/>
  <c r="O40"/>
  <c r="O6" i="1"/>
  <c r="M6"/>
  <c r="L37" i="17"/>
  <c r="L38"/>
  <c r="L39"/>
  <c r="K41"/>
  <c r="K40"/>
  <c r="K6" i="1"/>
  <c r="M41" i="17"/>
  <c r="M40"/>
  <c r="I6" i="1"/>
  <c r="J37" i="17"/>
  <c r="J38"/>
  <c r="J39"/>
  <c r="I41"/>
  <c r="I40"/>
  <c r="H43" i="7"/>
  <c r="H44" i="9"/>
  <c r="H42" i="5"/>
  <c r="H43" i="12"/>
  <c r="H43" i="4"/>
  <c r="H44" i="1"/>
  <c r="Y43" s="1"/>
  <c r="Y39" i="2" s="1"/>
  <c r="Z42" i="4" s="1"/>
  <c r="Y41" i="6" s="1"/>
  <c r="Y41" i="5" s="1"/>
  <c r="Y41" i="13" s="1"/>
  <c r="Y42" i="12" s="1"/>
  <c r="Y42" i="11" s="1"/>
  <c r="AE41" i="10" s="1"/>
  <c r="AE43" i="9" s="1"/>
  <c r="AE41" i="8" s="1"/>
  <c r="AF42" i="7" s="1"/>
  <c r="H42" i="8"/>
  <c r="H42" i="13"/>
  <c r="H43" i="11"/>
  <c r="AE41" i="17"/>
  <c r="H40" i="2"/>
  <c r="H42" i="6"/>
  <c r="H42" i="10"/>
  <c r="E39" i="17"/>
  <c r="F6" i="1"/>
  <c r="D39" i="17"/>
  <c r="C43" i="4"/>
  <c r="C44" i="1"/>
  <c r="C42" i="10"/>
  <c r="C44" i="9"/>
  <c r="C42" i="8"/>
  <c r="C40" i="2"/>
  <c r="F24" i="17"/>
  <c r="C43" i="11"/>
  <c r="C43" i="7"/>
  <c r="D16" i="17"/>
  <c r="J39" i="7"/>
  <c r="J40"/>
  <c r="I42"/>
  <c r="I41" s="1"/>
  <c r="J38"/>
  <c r="H41"/>
  <c r="W48"/>
  <c r="F40"/>
  <c r="D40"/>
  <c r="G33"/>
  <c r="F24"/>
  <c r="D24"/>
  <c r="F16"/>
  <c r="E16"/>
  <c r="F7"/>
  <c r="D7"/>
  <c r="N8"/>
  <c r="M42" s="1"/>
  <c r="M41" s="1"/>
  <c r="N7"/>
  <c r="F32"/>
  <c r="H8"/>
  <c r="O8"/>
  <c r="M8"/>
  <c r="R8"/>
  <c r="Q42"/>
  <c r="Q41"/>
  <c r="R7"/>
  <c r="P7"/>
  <c r="P8"/>
  <c r="O42"/>
  <c r="O41" s="1"/>
  <c r="L7"/>
  <c r="L8"/>
  <c r="K42"/>
  <c r="K41" s="1"/>
  <c r="R37" i="8"/>
  <c r="R38"/>
  <c r="Q8" i="7"/>
  <c r="P39" i="8"/>
  <c r="O41"/>
  <c r="O40"/>
  <c r="P37"/>
  <c r="P38"/>
  <c r="N37"/>
  <c r="N38"/>
  <c r="N39"/>
  <c r="M41"/>
  <c r="M40"/>
  <c r="L39"/>
  <c r="K41"/>
  <c r="K40"/>
  <c r="J37"/>
  <c r="J38"/>
  <c r="I8" i="7"/>
  <c r="H40" i="8"/>
  <c r="W47" i="7"/>
  <c r="F39" i="8"/>
  <c r="E39"/>
  <c r="G35"/>
  <c r="F34"/>
  <c r="E34"/>
  <c r="C40"/>
  <c r="S47" i="7"/>
  <c r="F18" i="8"/>
  <c r="E18"/>
  <c r="Q10"/>
  <c r="K10"/>
  <c r="F9"/>
  <c r="D9"/>
  <c r="D34"/>
  <c r="D26"/>
  <c r="G26"/>
  <c r="G4"/>
  <c r="D39"/>
  <c r="H42" i="9"/>
  <c r="D41"/>
  <c r="E41"/>
  <c r="G40"/>
  <c r="D38"/>
  <c r="G38"/>
  <c r="F30"/>
  <c r="D30"/>
  <c r="E22"/>
  <c r="H6"/>
  <c r="C6"/>
  <c r="C42"/>
  <c r="S46" i="7"/>
  <c r="E5" i="9"/>
  <c r="D5"/>
  <c r="J38"/>
  <c r="I43"/>
  <c r="I42"/>
  <c r="J35"/>
  <c r="J36"/>
  <c r="J37"/>
  <c r="R35"/>
  <c r="R36"/>
  <c r="R37"/>
  <c r="R38"/>
  <c r="Q43"/>
  <c r="Q42"/>
  <c r="P35"/>
  <c r="P36"/>
  <c r="P37"/>
  <c r="P38"/>
  <c r="O43"/>
  <c r="O42"/>
  <c r="N38"/>
  <c r="M43"/>
  <c r="M42"/>
  <c r="N35"/>
  <c r="N36"/>
  <c r="N37"/>
  <c r="L38"/>
  <c r="K43"/>
  <c r="K42"/>
  <c r="L35"/>
  <c r="L36"/>
  <c r="L37"/>
  <c r="G4"/>
  <c r="E14"/>
  <c r="G14"/>
  <c r="Q6"/>
  <c r="N8" i="10"/>
  <c r="N7"/>
  <c r="I8"/>
  <c r="F39"/>
  <c r="D39"/>
  <c r="R39"/>
  <c r="R37"/>
  <c r="R38"/>
  <c r="P37"/>
  <c r="P38"/>
  <c r="P39"/>
  <c r="O41"/>
  <c r="O40"/>
  <c r="L37"/>
  <c r="L38"/>
  <c r="K6" i="9"/>
  <c r="N37" i="10"/>
  <c r="N38"/>
  <c r="M6" i="9"/>
  <c r="J37" i="10"/>
  <c r="J38"/>
  <c r="J39"/>
  <c r="F32"/>
  <c r="E32"/>
  <c r="F24"/>
  <c r="D24"/>
  <c r="F16"/>
  <c r="E16"/>
  <c r="O8"/>
  <c r="M8"/>
  <c r="K8"/>
  <c r="F7"/>
  <c r="E7"/>
  <c r="E24"/>
  <c r="W46" i="9"/>
  <c r="G25" i="10"/>
  <c r="S45" i="7"/>
  <c r="G4" i="10"/>
  <c r="S46" i="9"/>
  <c r="R7" i="10"/>
  <c r="R8"/>
  <c r="P7"/>
  <c r="L7"/>
  <c r="L8"/>
  <c r="J7"/>
  <c r="M42" i="11"/>
  <c r="M41"/>
  <c r="H11"/>
  <c r="H41"/>
  <c r="W45" i="9"/>
  <c r="C11" i="11"/>
  <c r="C41"/>
  <c r="S44" i="7"/>
  <c r="F40" i="11"/>
  <c r="G36"/>
  <c r="J10"/>
  <c r="I42"/>
  <c r="I41"/>
  <c r="R10"/>
  <c r="Q42"/>
  <c r="Q41"/>
  <c r="L10"/>
  <c r="K42"/>
  <c r="K41"/>
  <c r="P10"/>
  <c r="O42"/>
  <c r="O41"/>
  <c r="G12"/>
  <c r="F19"/>
  <c r="F35"/>
  <c r="F10"/>
  <c r="D10"/>
  <c r="F27"/>
  <c r="Q42" i="12"/>
  <c r="Q41"/>
  <c r="O7"/>
  <c r="O42"/>
  <c r="O41"/>
  <c r="M42"/>
  <c r="M41"/>
  <c r="K42"/>
  <c r="K41"/>
  <c r="I42"/>
  <c r="I41"/>
  <c r="H7"/>
  <c r="H41"/>
  <c r="W44" i="9"/>
  <c r="F23" i="12"/>
  <c r="F31"/>
  <c r="E31"/>
  <c r="F15"/>
  <c r="F39"/>
  <c r="S44" i="9"/>
  <c r="S42" i="10"/>
  <c r="S42" i="8"/>
  <c r="C40" i="13"/>
  <c r="C48" i="8"/>
  <c r="F8" i="13"/>
  <c r="E8"/>
  <c r="E25"/>
  <c r="D25"/>
  <c r="E39"/>
  <c r="F7" i="12"/>
  <c r="D7" s="1"/>
  <c r="G7" s="1"/>
  <c r="F33" i="13"/>
  <c r="R39" i="5"/>
  <c r="Q41"/>
  <c r="Q40"/>
  <c r="R38"/>
  <c r="Q9" i="13"/>
  <c r="P38" i="5"/>
  <c r="P39"/>
  <c r="O41"/>
  <c r="O40"/>
  <c r="N38"/>
  <c r="L38"/>
  <c r="J38"/>
  <c r="G36"/>
  <c r="F39"/>
  <c r="C47" i="13"/>
  <c r="C47" i="8"/>
  <c r="C48" i="11"/>
  <c r="C47" i="10"/>
  <c r="R39" i="6"/>
  <c r="Q41"/>
  <c r="Q40"/>
  <c r="R38"/>
  <c r="P38"/>
  <c r="P39"/>
  <c r="O41"/>
  <c r="O40"/>
  <c r="N38"/>
  <c r="N39"/>
  <c r="M41"/>
  <c r="M40"/>
  <c r="L38"/>
  <c r="L39"/>
  <c r="K41"/>
  <c r="K40"/>
  <c r="J38"/>
  <c r="J39"/>
  <c r="Q7"/>
  <c r="H40"/>
  <c r="H46" i="8"/>
  <c r="G32" i="6"/>
  <c r="F31"/>
  <c r="D23"/>
  <c r="E23"/>
  <c r="G21"/>
  <c r="C40"/>
  <c r="C46" i="10"/>
  <c r="F6" i="6"/>
  <c r="C49" i="11"/>
  <c r="O41" i="13"/>
  <c r="O40"/>
  <c r="Q41"/>
  <c r="Q40"/>
  <c r="K41"/>
  <c r="K40"/>
  <c r="H40"/>
  <c r="F17"/>
  <c r="M41"/>
  <c r="M40"/>
  <c r="D8"/>
  <c r="I41"/>
  <c r="I40"/>
  <c r="F19" i="5"/>
  <c r="F35"/>
  <c r="E35"/>
  <c r="F27"/>
  <c r="D27"/>
  <c r="C48" i="12"/>
  <c r="D19" i="5"/>
  <c r="E19"/>
  <c r="C49" i="9"/>
  <c r="F11" i="5"/>
  <c r="G20"/>
  <c r="G13"/>
  <c r="I41" i="6"/>
  <c r="I40"/>
  <c r="G10"/>
  <c r="F15"/>
  <c r="G33"/>
  <c r="R39" i="8"/>
  <c r="Q41"/>
  <c r="Q40"/>
  <c r="J39"/>
  <c r="I41"/>
  <c r="I40"/>
  <c r="D18"/>
  <c r="S45"/>
  <c r="O6" i="9"/>
  <c r="N39" i="10"/>
  <c r="M41"/>
  <c r="M40"/>
  <c r="L39"/>
  <c r="I6" i="9"/>
  <c r="W45" i="7"/>
  <c r="D16" i="10"/>
  <c r="G16"/>
  <c r="H50" i="11"/>
  <c r="W42" i="8"/>
  <c r="S43" i="7"/>
  <c r="C50" i="11"/>
  <c r="C48" i="10"/>
  <c r="N39" i="5"/>
  <c r="M41"/>
  <c r="M40"/>
  <c r="M9" i="13"/>
  <c r="L39" i="5"/>
  <c r="K41"/>
  <c r="K40"/>
  <c r="K9" i="13"/>
  <c r="J39" i="5"/>
  <c r="I41"/>
  <c r="I40"/>
  <c r="I9" i="13"/>
  <c r="C47" i="11"/>
  <c r="H45" i="10"/>
  <c r="H45" i="6"/>
  <c r="C45" i="5"/>
  <c r="C45" i="8"/>
  <c r="G40" i="4"/>
  <c r="C46" i="12"/>
  <c r="C46" i="7"/>
  <c r="C45" i="10"/>
  <c r="C45" i="13"/>
  <c r="H47" i="9"/>
  <c r="H45" i="13"/>
  <c r="H45" i="8"/>
  <c r="H46" i="7"/>
  <c r="H45" i="5"/>
  <c r="C47" i="9"/>
  <c r="C45" i="6"/>
  <c r="D10" i="4"/>
  <c r="E10"/>
  <c r="G9"/>
  <c r="E18"/>
  <c r="F41"/>
  <c r="E41"/>
  <c r="E46" i="7"/>
  <c r="H44" i="13"/>
  <c r="H44" i="10"/>
  <c r="H45" i="7"/>
  <c r="H44" i="8"/>
  <c r="H45" i="11"/>
  <c r="H45" i="12"/>
  <c r="H46" i="9"/>
  <c r="H45" i="4"/>
  <c r="H44" i="5"/>
  <c r="E34" i="2"/>
  <c r="F38"/>
  <c r="E38"/>
  <c r="D34"/>
  <c r="G9"/>
  <c r="E41" i="1"/>
  <c r="F10" i="2"/>
  <c r="D41" i="1"/>
  <c r="G41"/>
  <c r="C41" i="2"/>
  <c r="H43" i="13"/>
  <c r="Y44" i="1"/>
  <c r="Y40" i="2"/>
  <c r="Z43" i="4"/>
  <c r="Y42" i="6" s="1"/>
  <c r="Y42" i="5" s="1"/>
  <c r="Y42" i="13" s="1"/>
  <c r="Y43" i="12" s="1"/>
  <c r="Y43" i="11" s="1"/>
  <c r="AE42" i="10" s="1"/>
  <c r="AE44" i="9" s="1"/>
  <c r="AE42" i="8" s="1"/>
  <c r="AF43" i="7" s="1"/>
  <c r="AF55" s="1"/>
  <c r="H41" i="2"/>
  <c r="H44" i="11"/>
  <c r="H43" i="5"/>
  <c r="H43" i="6"/>
  <c r="H47" s="1"/>
  <c r="H44" i="4"/>
  <c r="H44" i="12"/>
  <c r="H43" i="8"/>
  <c r="H44" i="7"/>
  <c r="H43" i="10"/>
  <c r="H45" i="9"/>
  <c r="C44" i="4"/>
  <c r="C45" i="9"/>
  <c r="U43" i="1"/>
  <c r="U39" i="2" s="1"/>
  <c r="V42" i="4" s="1"/>
  <c r="U41" i="6" s="1"/>
  <c r="U41" i="5" s="1"/>
  <c r="U41" i="13" s="1"/>
  <c r="U42" i="12" s="1"/>
  <c r="U42" i="11" s="1"/>
  <c r="AA41" i="10" s="1"/>
  <c r="AA43" i="9" s="1"/>
  <c r="AA41" i="8" s="1"/>
  <c r="AA42" i="7" s="1"/>
  <c r="C44" i="11"/>
  <c r="C43" i="6"/>
  <c r="C43" i="5"/>
  <c r="C47" s="1"/>
  <c r="U44" i="1"/>
  <c r="U40" i="2"/>
  <c r="V43" i="4" s="1"/>
  <c r="U42" i="6" s="1"/>
  <c r="U42" i="5" s="1"/>
  <c r="U42" i="13" s="1"/>
  <c r="U43" i="12" s="1"/>
  <c r="U43" i="11" s="1"/>
  <c r="AA42" i="10" s="1"/>
  <c r="AA44" i="9" s="1"/>
  <c r="AA42" i="8" s="1"/>
  <c r="AA43" i="7" s="1"/>
  <c r="AA55" s="1"/>
  <c r="C43" i="8"/>
  <c r="C44" i="7"/>
  <c r="C43" i="13"/>
  <c r="C44" i="12"/>
  <c r="E14" i="1"/>
  <c r="D14"/>
  <c r="G5"/>
  <c r="D6"/>
  <c r="E6"/>
  <c r="G39" i="17"/>
  <c r="D24"/>
  <c r="E24"/>
  <c r="F40"/>
  <c r="E40"/>
  <c r="G16"/>
  <c r="E40" i="7"/>
  <c r="G40"/>
  <c r="G24"/>
  <c r="E24"/>
  <c r="D16"/>
  <c r="G16"/>
  <c r="E7"/>
  <c r="G7"/>
  <c r="E32"/>
  <c r="D32"/>
  <c r="E9" i="8"/>
  <c r="F10"/>
  <c r="D10" s="1"/>
  <c r="G39"/>
  <c r="G9"/>
  <c r="G18"/>
  <c r="G34"/>
  <c r="W46" i="7"/>
  <c r="W45" i="8"/>
  <c r="G41" i="9"/>
  <c r="E30"/>
  <c r="F42"/>
  <c r="E42"/>
  <c r="D32" i="10"/>
  <c r="G5" i="9"/>
  <c r="E39" i="10"/>
  <c r="F6" i="9"/>
  <c r="D6"/>
  <c r="G6" s="1"/>
  <c r="Q41" i="10"/>
  <c r="Q40"/>
  <c r="K41"/>
  <c r="K40"/>
  <c r="I41"/>
  <c r="I40"/>
  <c r="G32"/>
  <c r="D7"/>
  <c r="G24"/>
  <c r="G7"/>
  <c r="S43" i="8"/>
  <c r="W44" i="7"/>
  <c r="D40" i="11"/>
  <c r="E40"/>
  <c r="F8" i="10"/>
  <c r="E8"/>
  <c r="S43"/>
  <c r="S50"/>
  <c r="S45" i="9"/>
  <c r="W43" i="10"/>
  <c r="W43" i="8"/>
  <c r="E10" i="11"/>
  <c r="D19"/>
  <c r="E19"/>
  <c r="D35"/>
  <c r="E35"/>
  <c r="E27"/>
  <c r="D27"/>
  <c r="W43" i="7"/>
  <c r="W42" i="10"/>
  <c r="D31" i="12"/>
  <c r="G31"/>
  <c r="D23"/>
  <c r="G23"/>
  <c r="E23"/>
  <c r="E39"/>
  <c r="D39"/>
  <c r="D15"/>
  <c r="E15"/>
  <c r="C50" i="9"/>
  <c r="C49" i="12"/>
  <c r="C49" i="7"/>
  <c r="G25" i="13"/>
  <c r="G39"/>
  <c r="E7" i="12"/>
  <c r="D33" i="13"/>
  <c r="E33"/>
  <c r="D39" i="5"/>
  <c r="E39"/>
  <c r="F9" i="13"/>
  <c r="E9"/>
  <c r="E27" i="5"/>
  <c r="G27"/>
  <c r="H48" i="9"/>
  <c r="H47" i="12"/>
  <c r="H51" s="1"/>
  <c r="H46" i="5"/>
  <c r="H48" s="1"/>
  <c r="H46" i="10"/>
  <c r="H46" i="13"/>
  <c r="H49" s="1"/>
  <c r="H47" i="7"/>
  <c r="H47" i="11"/>
  <c r="H52" s="1"/>
  <c r="C47" i="6"/>
  <c r="E31"/>
  <c r="D31"/>
  <c r="C46" i="8"/>
  <c r="S50" s="1"/>
  <c r="C47" i="12"/>
  <c r="C50" s="1"/>
  <c r="C48" i="9"/>
  <c r="S53" s="1"/>
  <c r="C46" i="13"/>
  <c r="C46" i="5"/>
  <c r="G23" i="6"/>
  <c r="C47" i="7"/>
  <c r="D6" i="6"/>
  <c r="G6"/>
  <c r="E6"/>
  <c r="F7"/>
  <c r="E7" s="1"/>
  <c r="G8" i="13"/>
  <c r="E17"/>
  <c r="D17"/>
  <c r="H49" i="11"/>
  <c r="H48" i="10"/>
  <c r="H48" i="8"/>
  <c r="H50" i="9"/>
  <c r="H49" i="7"/>
  <c r="H49" i="12"/>
  <c r="H47" i="8"/>
  <c r="H48" i="12"/>
  <c r="H47" i="10"/>
  <c r="W50" s="1"/>
  <c r="H48" i="7"/>
  <c r="H47" i="13"/>
  <c r="H49" i="9"/>
  <c r="D35" i="5"/>
  <c r="G35"/>
  <c r="D11"/>
  <c r="E11"/>
  <c r="G19"/>
  <c r="E39" i="6"/>
  <c r="D15"/>
  <c r="E15"/>
  <c r="C52" i="11"/>
  <c r="G10" i="4"/>
  <c r="G30" i="9"/>
  <c r="D8" i="10"/>
  <c r="G8" s="1"/>
  <c r="S49"/>
  <c r="D9" i="13"/>
  <c r="G31" i="6"/>
  <c r="C51" i="11"/>
  <c r="C49" i="13"/>
  <c r="C48" i="5"/>
  <c r="C46" i="6"/>
  <c r="E45" i="5"/>
  <c r="E45" i="8"/>
  <c r="E45" i="10"/>
  <c r="E46" i="12"/>
  <c r="G18" i="4"/>
  <c r="E46" i="11"/>
  <c r="E45" i="6"/>
  <c r="E47" i="9"/>
  <c r="D41" i="4"/>
  <c r="D45" i="5"/>
  <c r="G45" s="1"/>
  <c r="E45" i="13"/>
  <c r="E44" i="8"/>
  <c r="E45" i="7"/>
  <c r="E45" i="4"/>
  <c r="E45" i="12"/>
  <c r="E44" i="10"/>
  <c r="E45" i="11"/>
  <c r="E44" i="5"/>
  <c r="E46" i="9"/>
  <c r="E44" i="13"/>
  <c r="E44" i="6"/>
  <c r="G34" i="2"/>
  <c r="D38"/>
  <c r="D44" i="5"/>
  <c r="D45" i="4"/>
  <c r="G45" s="1"/>
  <c r="D45" i="7"/>
  <c r="G45" s="1"/>
  <c r="D44" i="10"/>
  <c r="G44" s="1"/>
  <c r="D46" i="9"/>
  <c r="G46"/>
  <c r="D44" i="13"/>
  <c r="G44"/>
  <c r="D10" i="2"/>
  <c r="E10"/>
  <c r="G10" s="1"/>
  <c r="F42" i="1"/>
  <c r="E42"/>
  <c r="H47" i="5"/>
  <c r="C48" i="13"/>
  <c r="D42" i="1"/>
  <c r="D43" i="13"/>
  <c r="G14" i="1"/>
  <c r="G6"/>
  <c r="G24" i="17"/>
  <c r="E42" i="5"/>
  <c r="E40" i="2"/>
  <c r="E43" i="4"/>
  <c r="E43" i="11"/>
  <c r="E44" i="1"/>
  <c r="AC41" i="17"/>
  <c r="E42" i="6"/>
  <c r="E44" i="9"/>
  <c r="E43" i="7"/>
  <c r="U50" s="1"/>
  <c r="E43" i="12"/>
  <c r="E42" i="10"/>
  <c r="E42" i="8"/>
  <c r="E42" i="13"/>
  <c r="E48" s="1"/>
  <c r="D40" i="17"/>
  <c r="D42" i="5"/>
  <c r="D43" i="11"/>
  <c r="G40" i="17"/>
  <c r="D40" i="2"/>
  <c r="G40"/>
  <c r="D44" i="1"/>
  <c r="F41" i="7"/>
  <c r="E41"/>
  <c r="U48"/>
  <c r="F8"/>
  <c r="E8"/>
  <c r="S50"/>
  <c r="G32"/>
  <c r="D41"/>
  <c r="F40" i="8"/>
  <c r="E40"/>
  <c r="U47" i="7"/>
  <c r="D42" i="9"/>
  <c r="E6"/>
  <c r="U46" i="7"/>
  <c r="U45" i="8"/>
  <c r="G39" i="10"/>
  <c r="F40"/>
  <c r="E40"/>
  <c r="U45" i="7"/>
  <c r="F41" i="11"/>
  <c r="D41"/>
  <c r="G40"/>
  <c r="G10"/>
  <c r="F11"/>
  <c r="D11" s="1"/>
  <c r="G11" s="1"/>
  <c r="W49" i="8"/>
  <c r="G19" i="11"/>
  <c r="G27"/>
  <c r="G35"/>
  <c r="F41" i="12"/>
  <c r="D41"/>
  <c r="C51"/>
  <c r="G15"/>
  <c r="G39"/>
  <c r="H50"/>
  <c r="G33" i="13"/>
  <c r="F40"/>
  <c r="E40"/>
  <c r="E50" i="9"/>
  <c r="W50" i="7"/>
  <c r="W51"/>
  <c r="W50" i="8"/>
  <c r="F40" i="5"/>
  <c r="D40"/>
  <c r="G39"/>
  <c r="S51" i="7"/>
  <c r="S52" i="9"/>
  <c r="S49" i="8"/>
  <c r="D7" i="6"/>
  <c r="G7" s="1"/>
  <c r="H48" i="13"/>
  <c r="G17"/>
  <c r="W49" i="10"/>
  <c r="E40" i="5"/>
  <c r="G9" i="13"/>
  <c r="G11" i="5"/>
  <c r="F40" i="6"/>
  <c r="E40"/>
  <c r="E46" i="13"/>
  <c r="E49" s="1"/>
  <c r="G15" i="6"/>
  <c r="G39"/>
  <c r="D8" i="7"/>
  <c r="G8" s="1"/>
  <c r="F47" i="5"/>
  <c r="D45" i="6"/>
  <c r="G45" s="1"/>
  <c r="D46" i="11"/>
  <c r="G46" s="1"/>
  <c r="D46" i="12"/>
  <c r="G46" s="1"/>
  <c r="D45" i="13"/>
  <c r="G45" s="1"/>
  <c r="D46" i="7"/>
  <c r="G46" s="1"/>
  <c r="D47" i="9"/>
  <c r="G47" s="1"/>
  <c r="D45" i="8"/>
  <c r="G45" s="1"/>
  <c r="D45" i="10"/>
  <c r="G45" s="1"/>
  <c r="G41" i="4"/>
  <c r="G44" i="5"/>
  <c r="D45" i="12"/>
  <c r="G45"/>
  <c r="D44" i="6"/>
  <c r="G44"/>
  <c r="G38" i="2"/>
  <c r="D44" i="8"/>
  <c r="G44" s="1"/>
  <c r="D45" i="11"/>
  <c r="G45" s="1"/>
  <c r="D43" i="5"/>
  <c r="G43" s="1"/>
  <c r="D44" i="7"/>
  <c r="G42" i="1"/>
  <c r="D41" i="2"/>
  <c r="D45" i="9"/>
  <c r="G45" s="1"/>
  <c r="Z43" i="1"/>
  <c r="W43" s="1"/>
  <c r="D44" i="4"/>
  <c r="D43" i="6"/>
  <c r="D44" i="11"/>
  <c r="D52" s="1"/>
  <c r="Z44" i="1"/>
  <c r="E43" i="8"/>
  <c r="U50" s="1"/>
  <c r="E43" i="13"/>
  <c r="G43"/>
  <c r="E44" i="7"/>
  <c r="E43" i="6"/>
  <c r="E47" s="1"/>
  <c r="E43" i="10"/>
  <c r="E44" i="11"/>
  <c r="E43" i="5"/>
  <c r="E48" s="1"/>
  <c r="E44" i="4"/>
  <c r="E45" i="9"/>
  <c r="E44" i="12"/>
  <c r="E41" i="2"/>
  <c r="D43" i="8"/>
  <c r="G43" s="1"/>
  <c r="D44" i="12"/>
  <c r="D43" i="10"/>
  <c r="G42" i="5"/>
  <c r="D43" i="12"/>
  <c r="G43"/>
  <c r="D42" i="13"/>
  <c r="G42" s="1"/>
  <c r="G43" i="11"/>
  <c r="D44" i="9"/>
  <c r="G44"/>
  <c r="D42" i="6"/>
  <c r="G42"/>
  <c r="D43" i="4"/>
  <c r="G43"/>
  <c r="D42" i="10"/>
  <c r="G42"/>
  <c r="D43" i="7"/>
  <c r="G43" s="1"/>
  <c r="AB41" i="17"/>
  <c r="AD41"/>
  <c r="D42" i="8"/>
  <c r="G42" s="1"/>
  <c r="G44" i="1"/>
  <c r="T48" i="7"/>
  <c r="V48"/>
  <c r="G41"/>
  <c r="D40" i="8"/>
  <c r="T47" i="7"/>
  <c r="V47"/>
  <c r="T46"/>
  <c r="V46"/>
  <c r="T45" i="8"/>
  <c r="V45"/>
  <c r="G42" i="9"/>
  <c r="U44" i="8"/>
  <c r="D40" i="10"/>
  <c r="T45" i="7"/>
  <c r="V45" s="1"/>
  <c r="U46" i="9"/>
  <c r="E41" i="11"/>
  <c r="U45" i="9"/>
  <c r="E11" i="11"/>
  <c r="T45" i="9"/>
  <c r="E41" i="12"/>
  <c r="U43" i="7"/>
  <c r="T42" i="8"/>
  <c r="V42" s="1"/>
  <c r="T44" i="9"/>
  <c r="D50" i="11"/>
  <c r="T43" i="7"/>
  <c r="V43" s="1"/>
  <c r="T42" i="10"/>
  <c r="V42" s="1"/>
  <c r="E49" i="7"/>
  <c r="E48" i="8"/>
  <c r="E48" i="10"/>
  <c r="D40" i="13"/>
  <c r="D48" i="10"/>
  <c r="E49" i="11"/>
  <c r="E49" i="12"/>
  <c r="D40" i="6"/>
  <c r="D47" i="12"/>
  <c r="E47" i="13"/>
  <c r="E47" i="8"/>
  <c r="E47" i="10"/>
  <c r="E49" i="9"/>
  <c r="U52" s="1"/>
  <c r="E48" i="11"/>
  <c r="E48" i="12"/>
  <c r="E48" i="7"/>
  <c r="D48"/>
  <c r="D47" i="10"/>
  <c r="G47" s="1"/>
  <c r="D48" i="12"/>
  <c r="G48" s="1"/>
  <c r="G40" i="5"/>
  <c r="D49" i="9"/>
  <c r="D47" i="8"/>
  <c r="D47" i="13"/>
  <c r="D48" i="11"/>
  <c r="E46" i="10"/>
  <c r="E46" i="5"/>
  <c r="G46" s="1"/>
  <c r="E47" i="11"/>
  <c r="E47" i="12"/>
  <c r="E51" s="1"/>
  <c r="E47" i="7"/>
  <c r="U51" s="1"/>
  <c r="E48" i="9"/>
  <c r="E46" i="8"/>
  <c r="G49" i="9"/>
  <c r="D49" i="7"/>
  <c r="G49"/>
  <c r="D47"/>
  <c r="G47" s="1"/>
  <c r="D48" i="9"/>
  <c r="G48" s="1"/>
  <c r="D47" i="6"/>
  <c r="G44" i="7"/>
  <c r="G44" i="12"/>
  <c r="G43" i="10"/>
  <c r="V43" i="1"/>
  <c r="G41" i="2"/>
  <c r="G44" i="11"/>
  <c r="W44" i="1"/>
  <c r="Z40" i="2"/>
  <c r="W40"/>
  <c r="AA43" i="4" s="1"/>
  <c r="V44" i="1"/>
  <c r="E47" i="5"/>
  <c r="G44" i="4"/>
  <c r="G43" i="6"/>
  <c r="G40" i="8"/>
  <c r="T44"/>
  <c r="V44" s="1"/>
  <c r="G40" i="10"/>
  <c r="T46" i="9"/>
  <c r="V46"/>
  <c r="U43" i="8"/>
  <c r="U44" i="7"/>
  <c r="V45" i="9"/>
  <c r="U43" i="10"/>
  <c r="T44" i="7"/>
  <c r="G41" i="11"/>
  <c r="T43" i="8"/>
  <c r="T43" i="10"/>
  <c r="V43"/>
  <c r="U44" i="9"/>
  <c r="V44" s="1"/>
  <c r="U42" i="8"/>
  <c r="G41" i="12"/>
  <c r="E50" i="11"/>
  <c r="G50"/>
  <c r="U42" i="10"/>
  <c r="E50" i="12"/>
  <c r="G48" i="10"/>
  <c r="D49" i="11"/>
  <c r="G49"/>
  <c r="D49" i="12"/>
  <c r="G49"/>
  <c r="G40" i="13"/>
  <c r="D48" i="8"/>
  <c r="G48" s="1"/>
  <c r="D50" i="9"/>
  <c r="G50" s="1"/>
  <c r="G47" i="8"/>
  <c r="D46" i="13"/>
  <c r="G46"/>
  <c r="D46" i="5"/>
  <c r="D48"/>
  <c r="D46" i="8"/>
  <c r="G46"/>
  <c r="G40" i="6"/>
  <c r="D46"/>
  <c r="D46" i="10"/>
  <c r="G46"/>
  <c r="D47" i="11"/>
  <c r="G48" i="7"/>
  <c r="G48" i="11"/>
  <c r="G47" i="13"/>
  <c r="G47" i="12"/>
  <c r="D50"/>
  <c r="V43" i="8"/>
  <c r="E51" i="11"/>
  <c r="U49" i="10"/>
  <c r="D49" i="13"/>
  <c r="V40" i="2"/>
  <c r="X44" i="1"/>
  <c r="V44" i="7"/>
  <c r="T50" i="10"/>
  <c r="T49"/>
  <c r="U50"/>
  <c r="T50" i="7"/>
  <c r="T51"/>
  <c r="E52" i="11"/>
  <c r="D51" i="12"/>
  <c r="T52" i="9"/>
  <c r="T53"/>
  <c r="D47" i="5"/>
  <c r="D48" i="13"/>
  <c r="D51" i="11"/>
  <c r="G47"/>
  <c r="X40" i="2"/>
  <c r="Z39" l="1"/>
  <c r="W39" s="1"/>
  <c r="AA42" i="4" s="1"/>
  <c r="X42" s="1"/>
  <c r="Z41" i="6" s="1"/>
  <c r="W41" s="1"/>
  <c r="Z41" i="5" s="1"/>
  <c r="W41" s="1"/>
  <c r="Z41" i="13" s="1"/>
  <c r="W41" s="1"/>
  <c r="Z42" i="12" s="1"/>
  <c r="W42" s="1"/>
  <c r="Z42" i="11" s="1"/>
  <c r="W42" s="1"/>
  <c r="AF41" i="10" s="1"/>
  <c r="AC41" s="1"/>
  <c r="AF43" i="9" s="1"/>
  <c r="AC43" s="1"/>
  <c r="AF41" i="8" s="1"/>
  <c r="AC41" s="1"/>
  <c r="AD42" i="7" s="1"/>
  <c r="AC42" s="1"/>
  <c r="X43" i="1"/>
  <c r="W53" i="9"/>
  <c r="W52"/>
  <c r="W43" i="4"/>
  <c r="X43"/>
  <c r="Z42" i="6" s="1"/>
  <c r="W42" s="1"/>
  <c r="Z42" i="5" s="1"/>
  <c r="W42" s="1"/>
  <c r="Z42" i="13" s="1"/>
  <c r="W42" s="1"/>
  <c r="Z43" i="12" s="1"/>
  <c r="W43" s="1"/>
  <c r="Z43" i="11" s="1"/>
  <c r="W43" s="1"/>
  <c r="AF42" i="10" s="1"/>
  <c r="AC42" s="1"/>
  <c r="AF44" i="9" s="1"/>
  <c r="AC44" s="1"/>
  <c r="AF42" i="8" s="1"/>
  <c r="AC42" s="1"/>
  <c r="AD43" i="7" s="1"/>
  <c r="AC43" s="1"/>
  <c r="AD55" s="1"/>
  <c r="V39" i="2"/>
  <c r="T50" i="8"/>
  <c r="U53" i="9"/>
  <c r="U49" i="8"/>
  <c r="H51" i="11"/>
  <c r="E10" i="8"/>
  <c r="G10" s="1"/>
  <c r="H46" i="6"/>
  <c r="T49" i="8"/>
  <c r="E46" i="6"/>
  <c r="AC55" i="7" l="1"/>
  <c r="Y43" i="4"/>
  <c r="V42" i="6"/>
  <c r="X39" i="2"/>
  <c r="W42" i="4"/>
  <c r="V41" i="6" l="1"/>
  <c r="Y42" i="4"/>
  <c r="X42" i="6"/>
  <c r="V42" i="5"/>
  <c r="X41" i="6" l="1"/>
  <c r="V41" i="5"/>
  <c r="V42" i="13"/>
  <c r="X42" i="5"/>
  <c r="X42" i="13" l="1"/>
  <c r="V43" i="12"/>
  <c r="V41" i="13"/>
  <c r="X41" i="5"/>
  <c r="V43" i="11" l="1"/>
  <c r="X43" i="12"/>
  <c r="V42"/>
  <c r="X41" i="13"/>
  <c r="X43" i="11" l="1"/>
  <c r="AB42" i="10"/>
  <c r="V42" i="11"/>
  <c r="X42" i="12"/>
  <c r="AB44" i="9" l="1"/>
  <c r="AD42" i="10"/>
  <c r="AB41"/>
  <c r="X42" i="11"/>
  <c r="AD44" i="9" l="1"/>
  <c r="AB42" i="8"/>
  <c r="AD41" i="10"/>
  <c r="AB43" i="9"/>
  <c r="AB43" i="7" l="1"/>
  <c r="AD42" i="8"/>
  <c r="AB41"/>
  <c r="AD43" i="9"/>
  <c r="AE43" i="7" l="1"/>
  <c r="AB55"/>
  <c r="AE55" s="1"/>
  <c r="AB42"/>
  <c r="AE42" s="1"/>
  <c r="AD41" i="8"/>
</calcChain>
</file>

<file path=xl/sharedStrings.xml><?xml version="1.0" encoding="utf-8"?>
<sst xmlns="http://schemas.openxmlformats.org/spreadsheetml/2006/main" count="1153" uniqueCount="259">
  <si>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</si>
  <si>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</si>
  <si>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</si>
  <si>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</si>
  <si>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</si>
  <si>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</si>
  <si>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</si>
  <si>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</si>
  <si>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</si>
  <si>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</si>
  <si>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</si>
  <si>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</si>
  <si>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</si>
  <si>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</si>
  <si>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</si>
  <si>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</si>
  <si>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</si>
  <si>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</si>
  <si>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</si>
  <si>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</si>
  <si>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</si>
  <si>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</si>
  <si>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</si>
  <si>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</si>
  <si>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</si>
  <si>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</si>
  <si>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</si>
  <si>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</si>
  <si>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</si>
  <si>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</si>
  <si>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</si>
  <si>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</si>
  <si>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</si>
  <si>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</si>
  <si>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</si>
  <si>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</si>
  <si>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</si>
  <si>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</si>
  <si>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</si>
  <si>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</si>
  <si>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</si>
  <si>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</si>
  <si>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</si>
  <si>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</si>
  <si>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</si>
  <si>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</si>
  <si>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</si>
  <si>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</si>
  <si>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Vous pouvez également indiquer la fréquence cardiaque (moyenne: colonne L et maximale: colonne: M))</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</si>
  <si>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</si>
  <si>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</si>
  <si>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</si>
  <si>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</si>
  <si>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</si>
  <si>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</si>
  <si>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</si>
  <si>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Vous pouvez également indiquer la cadence (Cad) de pédalage (colonne I: à vous de choisir: cadence moyenne, minimum ou maximum)</t>
  </si>
  <si>
    <t>Vous pouvez également indiquer la température (°C) (colonne J:  à vous de choisir: moyenne, minimum ou maximum de la sortie)</t>
  </si>
  <si>
    <t>Vous pouvez également indiquer la puissance (W) (colonne K: à vous de choisir: moyenne, minimum ou maximum de la sortie)</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</si>
  <si>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</si>
  <si>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</si>
  <si>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</si>
  <si>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</si>
  <si>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</si>
  <si>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</si>
  <si>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</si>
  <si>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</si>
  <si>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</si>
  <si>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</si>
  <si>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</si>
  <si>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</si>
  <si>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</si>
  <si>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</si>
  <si>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</si>
  <si>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</si>
  <si>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</si>
  <si>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</si>
  <si>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</si>
  <si>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</si>
  <si>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</si>
  <si>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</si>
  <si>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</si>
  <si>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</si>
  <si>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</si>
  <si>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</si>
  <si>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</si>
  <si>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</si>
  <si>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</si>
  <si>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</si>
  <si>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</si>
  <si>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</si>
  <si>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</si>
  <si>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</si>
  <si>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</si>
  <si>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</si>
  <si>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</si>
  <si>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</si>
  <si>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</si>
  <si>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</si>
  <si>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</si>
  <si>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</si>
  <si>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</si>
  <si>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</si>
  <si>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</si>
  <si>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</si>
  <si>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</si>
  <si>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</si>
  <si>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</si>
  <si>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</si>
  <si>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</si>
  <si>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</si>
  <si>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</si>
  <si>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</si>
  <si>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</si>
  <si>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</si>
  <si>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</si>
  <si>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</si>
  <si>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</si>
  <si>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</si>
  <si>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</si>
  <si>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</si>
  <si>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</si>
  <si>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</si>
  <si>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</si>
  <si>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</si>
  <si>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</si>
  <si>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</si>
  <si>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</si>
  <si>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</si>
  <si>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</si>
  <si>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</si>
  <si>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</si>
  <si>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</si>
  <si>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Toutes les cellules contenant des formules sont protégées en écritures.</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</si>
  <si>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</si>
  <si>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</si>
  <si>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</si>
  <si>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</si>
  <si>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Vous pouvez également indiquer le dénivelé (colonne H), le total de la semaine, le total du mois et le total annuel sont calculés alors automatiquement. </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</si>
  <si>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</si>
  <si>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</si>
  <si>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</si>
  <si>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indexed="30"/>
        <rFont val="Times New Roman"/>
        <family val="1"/>
      </rPr>
      <t xml:space="preserve"> bleu</t>
    </r>
    <r>
      <rPr>
        <b/>
        <sz val="18"/>
        <rFont val="Times New Roman"/>
        <family val="1"/>
      </rPr>
      <t>: le nombre de dents du plateau)</t>
    </r>
  </si>
  <si>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</si>
  <si>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</si>
  <si>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</si>
  <si>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</si>
  <si>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</si>
  <si>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</si>
  <si>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</si>
  <si>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</si>
  <si>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</si>
  <si>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</si>
  <si>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</si>
  <si>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</si>
  <si>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</si>
  <si>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</si>
  <si>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</si>
  <si>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</si>
  <si>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</si>
  <si>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</si>
  <si>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</si>
  <si>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</si>
  <si>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</si>
  <si>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</si>
  <si>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</si>
  <si>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</si>
  <si>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</si>
  <si>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</si>
  <si>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</si>
  <si>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</si>
  <si>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</si>
  <si>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</si>
  <si>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</si>
  <si>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</si>
  <si>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</si>
  <si>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</si>
  <si>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</si>
  <si>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</si>
  <si>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</si>
  <si>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</si>
  <si>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</si>
  <si>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</si>
  <si>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</si>
  <si>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</si>
  <si>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</si>
  <si>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</si>
  <si>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</si>
  <si>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</si>
  <si>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</si>
  <si>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</si>
  <si>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Batterie des dérailleurs:  chargée le 1er janvier 2016</t>
  </si>
  <si>
    <t>Calles des chaussures: changées le 1er janvier 2016</t>
  </si>
  <si>
    <t>Mois de décembre 2016</t>
  </si>
  <si>
    <t>Semaine 14</t>
  </si>
  <si>
    <t>Semaine 40</t>
  </si>
  <si>
    <t>Total année 2016</t>
  </si>
  <si>
    <t>Total décembre 16</t>
  </si>
  <si>
    <t>Ce carnet est sur 13 mois (1er décembre 2016 au 31 décembre 2017) .</t>
  </si>
  <si>
    <r>
      <t>J'ai numéroté toutes les semaines (n°</t>
    </r>
    <r>
      <rPr>
        <sz val="12"/>
        <rFont val="Symbol"/>
        <family val="1"/>
        <charset val="2"/>
      </rPr>
      <t>-</t>
    </r>
    <r>
      <rPr>
        <sz val="12"/>
        <rFont val="Arial"/>
        <family val="2"/>
      </rPr>
      <t xml:space="preserve"> 3 à 0 pour décembre 2016)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r>
  </si>
  <si>
    <t>Bonne année 2017 à tous!</t>
  </si>
  <si>
    <t>Prélicenciés (5 et 6 ans donc nés en 2012 ou 2011)</t>
  </si>
  <si>
    <t>Poussins (7 et 8 ans donc nés en 2010 ou 2009)</t>
  </si>
  <si>
    <t>Pupilles (9 et 10 ans donc nés en 2008 et 2007)</t>
  </si>
  <si>
    <t>Benjamins (11 et 12 ans donc nés en 2006 et 2005)</t>
  </si>
  <si>
    <t>Minimes garçons (13 et 14 ans donc nés en 2004 et 2003)</t>
  </si>
  <si>
    <t>Minimes filles (13 et 14 ans donc nés en 2004 et 2003)</t>
  </si>
  <si>
    <t>Cadets (15 et 16 ans donc nés en 2002 et 2001)</t>
  </si>
  <si>
    <t>Cadettes (15 et 16 ans donc nés en 2002 et 2001)</t>
  </si>
  <si>
    <t>Juniors hommes (17 et 18 ans donc nés en 2000 et 1999)</t>
  </si>
  <si>
    <t>Juniors dames  (17 et 18 ans donc nés en 2000 et 1999)</t>
  </si>
  <si>
    <t>Mois de janvier 2017</t>
  </si>
  <si>
    <t>Mois de février 2017</t>
  </si>
  <si>
    <t>Mois de mars 2017</t>
  </si>
  <si>
    <t>Total année 2017</t>
  </si>
  <si>
    <t>Mois d'avril 2017</t>
  </si>
  <si>
    <t>Mois de mai 2017</t>
  </si>
  <si>
    <t>Décembre 2016</t>
  </si>
  <si>
    <t>Mois de juin 2017</t>
  </si>
  <si>
    <t>Mois de juillet 2017</t>
  </si>
  <si>
    <t>Mois d'août 2017</t>
  </si>
  <si>
    <t>Mois de septembre 2017</t>
  </si>
  <si>
    <t>Mois d'octobre 2017</t>
  </si>
  <si>
    <t>Mois de novembre 2017</t>
  </si>
  <si>
    <t>Mois de décembre 2017</t>
  </si>
  <si>
    <t>Semaine 10</t>
  </si>
  <si>
    <t>Semaine 17</t>
  </si>
  <si>
    <t>Semaine 22</t>
  </si>
  <si>
    <t>Semaine 32</t>
  </si>
  <si>
    <t>Semaine 35</t>
  </si>
  <si>
    <t>Semaine 39</t>
  </si>
  <si>
    <t>Début des vacances de Noël</t>
  </si>
  <si>
    <t>Fin des vacances scolaire de Noël</t>
  </si>
  <si>
    <t>Début des vacances scolaires d'hiver</t>
  </si>
  <si>
    <t xml:space="preserve">Fin des vacances scolaire d'hiver           </t>
  </si>
  <si>
    <t xml:space="preserve">Nuit de samedi à dimanche: changement d'heure: + 1h                  </t>
  </si>
  <si>
    <t xml:space="preserve">Début des vacances scolaires de printemps  </t>
  </si>
  <si>
    <t>Fête des travailleurs</t>
  </si>
  <si>
    <t xml:space="preserve">Fin des vacances scolaires de printemps </t>
  </si>
  <si>
    <t xml:space="preserve">Victoire 1945 (armistice) </t>
  </si>
  <si>
    <t xml:space="preserve">Jeudi de l'Ascension </t>
  </si>
  <si>
    <r>
      <rPr>
        <b/>
        <sz val="8"/>
        <color indexed="10"/>
        <rFont val="Calibri"/>
        <family val="2"/>
      </rPr>
      <t>Fête des Mères</t>
    </r>
    <r>
      <rPr>
        <b/>
        <sz val="8"/>
        <rFont val="Calibri"/>
        <family val="2"/>
      </rPr>
      <t xml:space="preserve"> </t>
    </r>
  </si>
  <si>
    <t xml:space="preserve">Lundi de Pentecôte </t>
  </si>
  <si>
    <t xml:space="preserve">Nuit de samedi à dimanche: changement d'heure: - 1h           </t>
  </si>
  <si>
    <t>Début des vacances d'été</t>
  </si>
  <si>
    <t xml:space="preserve">Assomption </t>
  </si>
  <si>
    <t>Fin des vacances d'été</t>
  </si>
  <si>
    <t xml:space="preserve">Début des vacances scolaires d'Automne: Toussaint </t>
  </si>
  <si>
    <t xml:space="preserve">Toussaint </t>
  </si>
  <si>
    <t xml:space="preserve">Fin des vacances scolaires d'Automne: Toussaint </t>
  </si>
  <si>
    <t xml:space="preserve">Armistice 1918  </t>
  </si>
  <si>
    <t xml:space="preserve">Début des vacances de noël </t>
  </si>
  <si>
    <t>Primaire à gauche 1er tour</t>
  </si>
  <si>
    <t>Primaire à gauche 2ème tour</t>
  </si>
  <si>
    <t>1er tour des élections présidentielles</t>
  </si>
  <si>
    <t>2ème tour des élections présidentielles</t>
  </si>
  <si>
    <t>1er tour des élections législatives</t>
  </si>
  <si>
    <r>
      <t xml:space="preserve">Fête des Pères  </t>
    </r>
    <r>
      <rPr>
        <b/>
        <sz val="8"/>
        <color rgb="FF0000FF"/>
        <rFont val="Calibri"/>
        <family val="2"/>
        <scheme val="minor"/>
      </rPr>
      <t xml:space="preserve">et 2ème tour des élections législatives </t>
    </r>
  </si>
  <si>
    <t>Fête Nationale</t>
  </si>
</sst>
</file>

<file path=xl/styles.xml><?xml version="1.0" encoding="utf-8"?>
<styleSheet xmlns="http://schemas.openxmlformats.org/spreadsheetml/2006/main">
  <numFmts count="2">
    <numFmt numFmtId="164" formatCode="0.000"/>
    <numFmt numFmtId="165" formatCode="0.0"/>
  </numFmts>
  <fonts count="53">
    <font>
      <sz val="10"/>
      <name val="Arial"/>
    </font>
    <font>
      <sz val="10"/>
      <name val="Arial"/>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u/>
      <sz val="14"/>
      <name val="Arial"/>
      <family val="2"/>
    </font>
    <font>
      <b/>
      <sz val="12"/>
      <name val="Arial"/>
      <family val="2"/>
    </font>
    <font>
      <b/>
      <sz val="12"/>
      <name val="Times New Roman"/>
      <family val="1"/>
    </font>
    <font>
      <b/>
      <sz val="18"/>
      <name val="Times New Roman"/>
      <family val="1"/>
    </font>
    <font>
      <sz val="12"/>
      <name val="Arial"/>
      <family val="2"/>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8"/>
      <color indexed="30"/>
      <name val="Times New Roman"/>
      <family val="1"/>
    </font>
    <font>
      <b/>
      <sz val="10"/>
      <name val="Symbol"/>
      <family val="1"/>
      <charset val="2"/>
    </font>
    <font>
      <sz val="12"/>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b/>
      <sz val="8"/>
      <color rgb="FF0000FF"/>
      <name val="Calibri"/>
      <family val="2"/>
      <scheme val="minor"/>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00CCFF"/>
        <bgColor indexed="64"/>
      </patternFill>
    </fill>
    <fill>
      <patternFill patternType="solid">
        <fgColor rgb="FFFFFF00"/>
        <bgColor indexed="64"/>
      </patternFill>
    </fill>
    <fill>
      <patternFill patternType="solid">
        <fgColor rgb="FFFFFF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n">
        <color indexed="64"/>
      </top>
      <bottom/>
      <diagonal/>
    </border>
  </borders>
  <cellStyleXfs count="1">
    <xf numFmtId="0" fontId="0" fillId="0" borderId="0"/>
  </cellStyleXfs>
  <cellXfs count="609">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0" fillId="0" borderId="0" xfId="0" applyFill="1" applyAlignment="1">
      <alignment horizontal="left"/>
    </xf>
    <xf numFmtId="0" fontId="1" fillId="3" borderId="0" xfId="0" applyFont="1" applyFill="1"/>
    <xf numFmtId="0" fontId="2" fillId="8" borderId="0" xfId="0" applyFont="1" applyFill="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34" fillId="0" borderId="1" xfId="0" applyFont="1" applyBorder="1" applyAlignment="1">
      <alignment horizontal="center" vertical="center"/>
    </xf>
    <xf numFmtId="0" fontId="34" fillId="0" borderId="0" xfId="0" applyFont="1"/>
    <xf numFmtId="0" fontId="2" fillId="15" borderId="1" xfId="0" applyFont="1" applyFill="1" applyBorder="1" applyAlignment="1">
      <alignment horizontal="center" vertical="center"/>
    </xf>
    <xf numFmtId="0" fontId="35" fillId="0" borderId="0" xfId="0" applyFont="1"/>
    <xf numFmtId="0" fontId="0" fillId="16" borderId="0" xfId="0" applyFill="1"/>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4" borderId="1" xfId="0" applyFont="1" applyFill="1" applyBorder="1" applyAlignment="1">
      <alignment horizontal="center" vertical="center"/>
    </xf>
    <xf numFmtId="0" fontId="37"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4" fillId="0" borderId="0" xfId="0" applyFont="1" applyAlignment="1">
      <alignment horizontal="center" vertical="center"/>
    </xf>
    <xf numFmtId="0" fontId="0" fillId="0" borderId="8" xfId="0" applyBorder="1" applyAlignment="1">
      <alignment horizontal="center" vertical="center"/>
    </xf>
    <xf numFmtId="0" fontId="14"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5" fillId="0" borderId="0" xfId="0" applyFont="1" applyAlignment="1">
      <alignment horizontal="center" vertical="center"/>
    </xf>
    <xf numFmtId="1" fontId="34" fillId="0" borderId="1" xfId="0" applyNumberFormat="1" applyFont="1" applyBorder="1" applyAlignment="1">
      <alignment horizontal="center" vertical="center"/>
    </xf>
    <xf numFmtId="0" fontId="17" fillId="0" borderId="1" xfId="0" applyFont="1" applyBorder="1" applyAlignment="1" applyProtection="1">
      <alignment horizontal="center" vertical="center"/>
      <protection locked="0"/>
    </xf>
    <xf numFmtId="0" fontId="18" fillId="0" borderId="1"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6" fillId="19" borderId="1" xfId="0" applyFont="1" applyFill="1" applyBorder="1" applyAlignment="1" applyProtection="1">
      <alignment horizontal="center" vertical="center"/>
      <protection locked="0"/>
    </xf>
    <xf numFmtId="0" fontId="34" fillId="16" borderId="1" xfId="0" applyFont="1" applyFill="1" applyBorder="1" applyAlignment="1">
      <alignment horizontal="center" vertical="center"/>
    </xf>
    <xf numFmtId="0" fontId="34" fillId="16" borderId="7" xfId="0" applyFont="1" applyFill="1" applyBorder="1" applyAlignment="1">
      <alignment horizontal="center" vertical="center"/>
    </xf>
    <xf numFmtId="0" fontId="36" fillId="0" borderId="5"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15" borderId="1" xfId="0" applyFont="1" applyFill="1" applyBorder="1" applyAlignment="1">
      <alignment horizontal="center" vertical="center"/>
    </xf>
    <xf numFmtId="0" fontId="39" fillId="0" borderId="0" xfId="0" applyFont="1" applyAlignment="1" applyProtection="1">
      <alignment horizontal="center" vertical="center"/>
      <protection locked="0"/>
    </xf>
    <xf numFmtId="0" fontId="34" fillId="0" borderId="0" xfId="0" applyFont="1" applyAlignment="1">
      <alignment horizontal="center" vertical="center"/>
    </xf>
    <xf numFmtId="0" fontId="38" fillId="0" borderId="2"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0" fontId="38" fillId="15" borderId="4" xfId="0" applyFont="1" applyFill="1" applyBorder="1" applyAlignment="1">
      <alignment horizontal="center" vertical="center"/>
    </xf>
    <xf numFmtId="0" fontId="39" fillId="0" borderId="7" xfId="0" applyFont="1" applyBorder="1" applyAlignment="1" applyProtection="1">
      <alignment horizontal="center" vertical="center"/>
      <protection locked="0"/>
    </xf>
    <xf numFmtId="0" fontId="34" fillId="5" borderId="7" xfId="0" applyFont="1" applyFill="1" applyBorder="1" applyAlignment="1">
      <alignment horizontal="center" vertical="center"/>
    </xf>
    <xf numFmtId="0" fontId="34" fillId="4" borderId="1" xfId="0" applyFont="1" applyFill="1" applyBorder="1" applyAlignment="1">
      <alignment horizontal="center" vertical="center"/>
    </xf>
    <xf numFmtId="0" fontId="34" fillId="15" borderId="1" xfId="0" applyFont="1" applyFill="1" applyBorder="1" applyAlignment="1">
      <alignment horizontal="center" vertical="center"/>
    </xf>
    <xf numFmtId="0" fontId="34" fillId="3" borderId="1" xfId="0" applyFont="1" applyFill="1" applyBorder="1" applyAlignment="1">
      <alignment horizontal="center" vertical="center"/>
    </xf>
    <xf numFmtId="0" fontId="34" fillId="5" borderId="1" xfId="0" applyFont="1" applyFill="1" applyBorder="1" applyAlignment="1">
      <alignment horizontal="center" vertical="center"/>
    </xf>
    <xf numFmtId="1" fontId="34" fillId="5" borderId="1" xfId="0" applyNumberFormat="1"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2" xfId="0" applyFont="1" applyBorder="1" applyAlignment="1">
      <alignment horizontal="center" vertical="center"/>
    </xf>
    <xf numFmtId="0" fontId="38" fillId="0" borderId="10" xfId="0" applyFont="1" applyBorder="1" applyAlignment="1">
      <alignment horizontal="center" vertical="center"/>
    </xf>
    <xf numFmtId="0" fontId="39" fillId="0" borderId="1" xfId="0" applyFont="1" applyBorder="1" applyAlignment="1" applyProtection="1">
      <alignment horizontal="center" vertical="center"/>
      <protection locked="0"/>
    </xf>
    <xf numFmtId="0" fontId="34" fillId="17" borderId="1" xfId="0" applyFont="1" applyFill="1" applyBorder="1" applyAlignment="1">
      <alignment horizontal="center" vertical="center"/>
    </xf>
    <xf numFmtId="0" fontId="34" fillId="0" borderId="1" xfId="0" applyFont="1" applyBorder="1" applyAlignment="1" applyProtection="1">
      <alignment horizontal="center" vertical="center"/>
    </xf>
    <xf numFmtId="0" fontId="35" fillId="0" borderId="0" xfId="0" applyFont="1" applyAlignment="1">
      <alignment horizontal="center" vertical="center"/>
    </xf>
    <xf numFmtId="0" fontId="35" fillId="5" borderId="1" xfId="0" applyFont="1" applyFill="1" applyBorder="1" applyAlignment="1" applyProtection="1">
      <alignment horizontal="center" vertical="center"/>
    </xf>
    <xf numFmtId="0" fontId="34" fillId="17" borderId="1" xfId="0" applyFont="1" applyFill="1" applyBorder="1" applyAlignment="1" applyProtection="1">
      <alignment horizontal="center" vertical="center"/>
    </xf>
    <xf numFmtId="0" fontId="34" fillId="15" borderId="1" xfId="0" applyFont="1" applyFill="1" applyBorder="1" applyAlignment="1" applyProtection="1">
      <alignment horizontal="center" vertical="center"/>
    </xf>
    <xf numFmtId="0" fontId="34" fillId="4" borderId="1" xfId="0" applyFont="1" applyFill="1" applyBorder="1" applyAlignment="1" applyProtection="1">
      <alignment horizontal="center" vertical="center"/>
    </xf>
    <xf numFmtId="0" fontId="34" fillId="3" borderId="1" xfId="0" applyFont="1" applyFill="1" applyBorder="1" applyAlignment="1" applyProtection="1">
      <alignment horizontal="center" vertical="center"/>
    </xf>
    <xf numFmtId="0" fontId="34" fillId="5" borderId="1" xfId="0" applyFont="1" applyFill="1" applyBorder="1" applyAlignment="1" applyProtection="1">
      <alignment horizontal="center" vertical="center"/>
    </xf>
    <xf numFmtId="0" fontId="38" fillId="0" borderId="5" xfId="0" applyFont="1" applyBorder="1" applyAlignment="1" applyProtection="1">
      <alignment horizontal="center" vertical="center"/>
    </xf>
    <xf numFmtId="0" fontId="38" fillId="0" borderId="6" xfId="0" applyFont="1" applyBorder="1" applyAlignment="1" applyProtection="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1" fillId="0" borderId="0" xfId="0" applyFont="1" applyAlignment="1" applyProtection="1">
      <alignment horizontal="center" vertical="center"/>
      <protection locked="0"/>
    </xf>
    <xf numFmtId="0" fontId="34" fillId="0" borderId="0" xfId="0" applyFont="1" applyFill="1" applyBorder="1" applyAlignment="1">
      <alignment horizontal="center" vertical="center"/>
    </xf>
    <xf numFmtId="0" fontId="42" fillId="0" borderId="0" xfId="0" applyFont="1"/>
    <xf numFmtId="0" fontId="38" fillId="0" borderId="2" xfId="0" applyFont="1" applyBorder="1" applyAlignment="1" applyProtection="1">
      <alignment horizontal="center" vertical="center"/>
    </xf>
    <xf numFmtId="0" fontId="38"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9" fillId="0" borderId="0" xfId="0" applyFont="1" applyAlignment="1" applyProtection="1">
      <alignment horizontal="center" vertical="center"/>
    </xf>
    <xf numFmtId="0" fontId="41" fillId="0" borderId="0" xfId="0" applyFont="1" applyAlignment="1" applyProtection="1">
      <alignment horizontal="center" vertical="center"/>
    </xf>
    <xf numFmtId="0" fontId="6" fillId="0" borderId="0" xfId="0" applyFont="1" applyAlignment="1" applyProtection="1">
      <alignment horizontal="center" vertical="center"/>
    </xf>
    <xf numFmtId="0" fontId="38" fillId="0" borderId="1" xfId="0" applyFont="1" applyBorder="1" applyAlignment="1" applyProtection="1">
      <alignment horizontal="center" vertical="center"/>
    </xf>
    <xf numFmtId="0" fontId="43"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44" fillId="0" borderId="0" xfId="0" applyFont="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7" fillId="0" borderId="1" xfId="0" applyFont="1" applyBorder="1" applyAlignment="1">
      <alignment horizontal="center" vertical="center"/>
    </xf>
    <xf numFmtId="2" fontId="20" fillId="0" borderId="1" xfId="0" applyNumberFormat="1" applyFont="1" applyBorder="1" applyAlignment="1">
      <alignment horizontal="center" vertical="center"/>
    </xf>
    <xf numFmtId="0" fontId="48" fillId="0" borderId="0" xfId="0" applyFont="1" applyAlignment="1">
      <alignment horizontal="right" vertical="center"/>
    </xf>
    <xf numFmtId="164" fontId="20" fillId="0" borderId="1" xfId="0" applyNumberFormat="1" applyFont="1" applyBorder="1" applyAlignment="1">
      <alignment horizontal="center" vertical="center"/>
    </xf>
    <xf numFmtId="164" fontId="20" fillId="0" borderId="0" xfId="0" applyNumberFormat="1" applyFont="1" applyBorder="1" applyAlignment="1">
      <alignment horizontal="center" vertical="center"/>
    </xf>
    <xf numFmtId="0" fontId="46" fillId="0" borderId="3" xfId="0" applyFont="1" applyBorder="1" applyAlignment="1">
      <alignment vertical="center"/>
    </xf>
    <xf numFmtId="0" fontId="47" fillId="0" borderId="3" xfId="0" applyFont="1" applyBorder="1" applyAlignment="1">
      <alignment horizontal="center" vertical="center"/>
    </xf>
    <xf numFmtId="2" fontId="20" fillId="0" borderId="3" xfId="0" applyNumberFormat="1" applyFont="1" applyBorder="1" applyAlignment="1">
      <alignment horizontal="center" vertical="center"/>
    </xf>
    <xf numFmtId="164" fontId="48" fillId="0" borderId="11" xfId="0" applyNumberFormat="1" applyFont="1" applyBorder="1" applyAlignment="1" applyProtection="1">
      <alignment horizontal="center" vertical="center"/>
      <protection locked="0"/>
    </xf>
    <xf numFmtId="0" fontId="43"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43" fillId="15" borderId="1" xfId="0" applyFont="1" applyFill="1" applyBorder="1" applyAlignment="1" applyProtection="1">
      <alignment horizontal="center" vertical="center"/>
    </xf>
    <xf numFmtId="0" fontId="36"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16" fillId="0" borderId="0" xfId="0" applyFont="1" applyAlignment="1" applyProtection="1">
      <alignment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9"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34"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9"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1" fontId="2" fillId="16" borderId="0"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1" fontId="2" fillId="16" borderId="3"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6" fillId="17" borderId="1" xfId="0" applyFont="1" applyFill="1" applyBorder="1" applyAlignment="1" applyProtection="1">
      <alignment horizontal="center" vertical="center"/>
      <protection locked="0"/>
    </xf>
    <xf numFmtId="0" fontId="36"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6" fillId="0" borderId="1" xfId="0" applyFont="1" applyBorder="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15" borderId="1" xfId="0" applyFont="1" applyFill="1" applyBorder="1" applyAlignment="1" applyProtection="1">
      <alignment horizontal="center" vertical="center"/>
      <protection locked="0"/>
    </xf>
    <xf numFmtId="0" fontId="36"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20" fillId="23" borderId="1" xfId="0" applyNumberFormat="1" applyFont="1" applyFill="1" applyBorder="1" applyAlignment="1">
      <alignment horizontal="center" vertical="center"/>
    </xf>
    <xf numFmtId="2" fontId="20" fillId="25" borderId="1" xfId="0" applyNumberFormat="1" applyFont="1" applyFill="1" applyBorder="1" applyAlignment="1">
      <alignment horizontal="center" vertical="center"/>
    </xf>
    <xf numFmtId="2" fontId="20" fillId="20" borderId="1" xfId="0" applyNumberFormat="1" applyFont="1" applyFill="1" applyBorder="1" applyAlignment="1">
      <alignment horizontal="center" vertical="center"/>
    </xf>
    <xf numFmtId="2" fontId="20" fillId="26"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20" fillId="10" borderId="12" xfId="0" applyNumberFormat="1" applyFont="1" applyFill="1" applyBorder="1" applyAlignment="1">
      <alignment horizontal="center" vertical="center"/>
    </xf>
    <xf numFmtId="0" fontId="20" fillId="11" borderId="12" xfId="0" applyFont="1" applyFill="1" applyBorder="1" applyAlignment="1">
      <alignment horizontal="center" vertical="center"/>
    </xf>
    <xf numFmtId="0" fontId="20" fillId="12" borderId="12" xfId="0" applyFont="1" applyFill="1" applyBorder="1" applyAlignment="1">
      <alignment horizontal="center" vertical="center"/>
    </xf>
    <xf numFmtId="0" fontId="20" fillId="13" borderId="12" xfId="0" applyFont="1" applyFill="1" applyBorder="1" applyAlignment="1">
      <alignment horizontal="center" vertical="center"/>
    </xf>
    <xf numFmtId="0" fontId="20" fillId="0" borderId="12" xfId="0" applyFont="1" applyBorder="1" applyAlignment="1">
      <alignment horizontal="center" vertical="center"/>
    </xf>
    <xf numFmtId="0" fontId="20" fillId="14" borderId="13" xfId="0" applyFont="1" applyFill="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5" fillId="0" borderId="0" xfId="0" applyFont="1" applyBorder="1" applyAlignment="1">
      <alignment vertical="center"/>
    </xf>
    <xf numFmtId="0" fontId="26" fillId="0" borderId="16" xfId="0" applyFont="1" applyBorder="1" applyAlignment="1">
      <alignment horizontal="center" vertical="center"/>
    </xf>
    <xf numFmtId="0" fontId="27" fillId="0" borderId="17" xfId="0" applyFont="1" applyBorder="1" applyAlignment="1">
      <alignment horizontal="center" vertical="center"/>
    </xf>
    <xf numFmtId="2" fontId="20" fillId="10" borderId="13" xfId="0" applyNumberFormat="1" applyFont="1" applyFill="1" applyBorder="1" applyAlignment="1">
      <alignment horizontal="center" vertical="center"/>
    </xf>
    <xf numFmtId="0" fontId="20" fillId="11" borderId="13" xfId="0" applyFont="1" applyFill="1" applyBorder="1" applyAlignment="1">
      <alignment horizontal="center" vertical="center"/>
    </xf>
    <xf numFmtId="0" fontId="20" fillId="0" borderId="18" xfId="0" applyFont="1" applyBorder="1" applyAlignment="1">
      <alignment horizontal="center" vertical="center"/>
    </xf>
    <xf numFmtId="1" fontId="3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49" fillId="0" borderId="0" xfId="0" applyFont="1" applyBorder="1" applyAlignment="1" applyProtection="1">
      <alignment horizontal="center" vertical="center"/>
      <protection locked="0"/>
    </xf>
    <xf numFmtId="0" fontId="3" fillId="0" borderId="0" xfId="0" applyFont="1" applyBorder="1"/>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50" fillId="0" borderId="1" xfId="0" applyFont="1" applyBorder="1" applyAlignment="1" applyProtection="1">
      <alignment horizontal="center" vertical="center"/>
      <protection locked="0"/>
    </xf>
    <xf numFmtId="0" fontId="49" fillId="0" borderId="0" xfId="0" applyFont="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51" fillId="0" borderId="21" xfId="0" applyFont="1" applyBorder="1" applyAlignment="1" applyProtection="1">
      <alignment horizontal="center" vertical="center"/>
      <protection locked="0"/>
    </xf>
    <xf numFmtId="0" fontId="48" fillId="0" borderId="11" xfId="0" applyFont="1" applyBorder="1" applyAlignment="1" applyProtection="1">
      <alignment horizontal="center" vertical="center"/>
    </xf>
    <xf numFmtId="0" fontId="14" fillId="0" borderId="1" xfId="0" applyFont="1" applyBorder="1" applyAlignment="1">
      <alignment horizontal="center" vertical="center" wrapText="1"/>
    </xf>
    <xf numFmtId="0" fontId="51" fillId="0" borderId="6" xfId="0" applyFont="1" applyBorder="1" applyAlignment="1" applyProtection="1">
      <alignment horizontal="center" vertical="center"/>
      <protection locked="0"/>
    </xf>
    <xf numFmtId="0" fontId="48" fillId="0" borderId="11" xfId="0" applyFont="1" applyBorder="1" applyAlignment="1" applyProtection="1">
      <alignment horizontal="center" vertical="center" wrapText="1"/>
    </xf>
    <xf numFmtId="165" fontId="46" fillId="0" borderId="1" xfId="0" applyNumberFormat="1" applyFont="1" applyBorder="1" applyAlignment="1">
      <alignment horizontal="center" vertical="center"/>
    </xf>
    <xf numFmtId="0" fontId="51" fillId="0" borderId="1" xfId="0" applyFont="1" applyBorder="1" applyAlignment="1" applyProtection="1">
      <alignment horizontal="center" vertical="center"/>
      <protection locked="0"/>
    </xf>
    <xf numFmtId="0" fontId="48" fillId="0" borderId="4" xfId="0" applyFont="1" applyBorder="1" applyAlignment="1" applyProtection="1">
      <alignment horizontal="center" vertical="center"/>
    </xf>
    <xf numFmtId="0" fontId="14" fillId="0" borderId="1" xfId="0" applyFont="1" applyFill="1" applyBorder="1" applyAlignment="1">
      <alignment horizontal="right" vertical="center"/>
    </xf>
    <xf numFmtId="0" fontId="11" fillId="27" borderId="8" xfId="0" applyFont="1" applyFill="1" applyBorder="1" applyAlignment="1" applyProtection="1">
      <alignment horizontal="center" vertical="center"/>
      <protection locked="0"/>
    </xf>
    <xf numFmtId="0" fontId="0" fillId="27" borderId="0" xfId="0" applyFill="1" applyProtection="1">
      <protection locked="0"/>
    </xf>
    <xf numFmtId="0" fontId="3" fillId="27" borderId="0" xfId="0" applyFont="1" applyFill="1" applyProtection="1">
      <protection locked="0"/>
    </xf>
    <xf numFmtId="0" fontId="3" fillId="27"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50" fillId="0" borderId="22" xfId="0" applyFont="1" applyBorder="1" applyAlignment="1">
      <alignment vertical="center" wrapText="1"/>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6"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34" fillId="26"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36" fillId="16" borderId="4" xfId="0" applyFont="1" applyFill="1" applyBorder="1" applyAlignment="1" applyProtection="1">
      <alignment horizontal="left" vertical="center"/>
      <protection locked="0"/>
    </xf>
    <xf numFmtId="0" fontId="34"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6" fillId="16" borderId="0" xfId="0" applyFont="1" applyFill="1" applyBorder="1" applyAlignment="1" applyProtection="1">
      <alignment horizontal="center" vertical="center"/>
      <protection locked="0"/>
    </xf>
    <xf numFmtId="0" fontId="34" fillId="21" borderId="1" xfId="0" applyFont="1" applyFill="1" applyBorder="1" applyAlignment="1">
      <alignment horizontal="center" vertical="center"/>
    </xf>
    <xf numFmtId="0" fontId="34" fillId="9" borderId="1" xfId="0" applyFont="1" applyFill="1" applyBorder="1" applyAlignment="1">
      <alignment horizontal="center" vertical="center"/>
    </xf>
    <xf numFmtId="0" fontId="38"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16" borderId="7" xfId="0" applyFont="1" applyFill="1" applyBorder="1" applyAlignment="1">
      <alignment horizontal="center" vertical="center"/>
    </xf>
    <xf numFmtId="0" fontId="2" fillId="26" borderId="1" xfId="0" applyFont="1" applyFill="1" applyBorder="1" applyAlignment="1">
      <alignment horizontal="center" vertical="center"/>
    </xf>
    <xf numFmtId="0" fontId="36" fillId="0" borderId="1"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6" fillId="17" borderId="1" xfId="0" applyFont="1" applyFill="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15" borderId="4" xfId="0" applyFont="1" applyFill="1" applyBorder="1" applyAlignment="1" applyProtection="1">
      <alignment horizontal="center" vertical="center"/>
      <protection locked="0"/>
    </xf>
    <xf numFmtId="1" fontId="7" fillId="21" borderId="1" xfId="0" applyNumberFormat="1" applyFont="1" applyFill="1" applyBorder="1" applyAlignment="1">
      <alignment horizontal="center" vertical="center"/>
    </xf>
    <xf numFmtId="1" fontId="9" fillId="3" borderId="1" xfId="0" applyNumberFormat="1" applyFont="1" applyFill="1" applyBorder="1" applyAlignment="1" applyProtection="1">
      <alignment horizontal="center" vertical="center"/>
    </xf>
    <xf numFmtId="0" fontId="36"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34" fillId="0" borderId="6" xfId="0" applyFont="1" applyBorder="1" applyAlignment="1">
      <alignment horizontal="center" vertical="center"/>
    </xf>
    <xf numFmtId="0" fontId="2" fillId="16" borderId="7" xfId="0" applyFont="1" applyFill="1" applyBorder="1" applyAlignment="1">
      <alignment horizontal="center" vertical="center"/>
    </xf>
    <xf numFmtId="0" fontId="36" fillId="0"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6" fillId="0" borderId="4" xfId="0" applyFont="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6" borderId="1" xfId="0" applyFont="1" applyFill="1" applyBorder="1" applyAlignment="1">
      <alignment horizontal="center" vertical="center"/>
    </xf>
    <xf numFmtId="0" fontId="38" fillId="0" borderId="1" xfId="0" applyFont="1" applyBorder="1" applyAlignment="1" applyProtection="1">
      <alignment horizontal="center" vertical="center"/>
      <protection locked="0"/>
    </xf>
    <xf numFmtId="0" fontId="5" fillId="10" borderId="12" xfId="0" applyFont="1" applyFill="1" applyBorder="1" applyAlignment="1" applyProtection="1">
      <alignment horizontal="center" vertical="center"/>
      <protection locked="0"/>
    </xf>
    <xf numFmtId="0" fontId="3" fillId="7" borderId="0" xfId="0" applyFont="1" applyFill="1" applyAlignment="1">
      <alignment horizontal="left"/>
    </xf>
    <xf numFmtId="0" fontId="0" fillId="7" borderId="0" xfId="0" applyFill="1" applyAlignment="1">
      <alignment horizontal="left"/>
    </xf>
    <xf numFmtId="0" fontId="16" fillId="0" borderId="0" xfId="0" applyFont="1" applyAlignment="1" applyProtection="1">
      <alignment horizontal="left" vertical="center" wrapText="1"/>
    </xf>
    <xf numFmtId="0" fontId="12" fillId="0" borderId="0" xfId="0" applyFont="1" applyAlignment="1">
      <alignment horizontal="center"/>
    </xf>
    <xf numFmtId="0" fontId="1" fillId="3" borderId="0" xfId="0" applyFont="1" applyFill="1" applyAlignment="1">
      <alignment horizontal="left"/>
    </xf>
    <xf numFmtId="0" fontId="13" fillId="3" borderId="0" xfId="0" applyFont="1" applyFill="1" applyAlignment="1">
      <alignment horizontal="center"/>
    </xf>
    <xf numFmtId="0" fontId="2" fillId="8" borderId="0" xfId="0" applyFont="1" applyFill="1" applyAlignment="1">
      <alignment horizontal="left"/>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lignment horizontal="center" vertical="center" wrapText="1"/>
    </xf>
    <xf numFmtId="0" fontId="4" fillId="20" borderId="0" xfId="0" applyFont="1" applyFill="1" applyAlignment="1">
      <alignment horizontal="center"/>
    </xf>
    <xf numFmtId="0" fontId="3" fillId="4" borderId="0" xfId="0" applyFont="1" applyFill="1" applyAlignment="1">
      <alignment horizontal="left"/>
    </xf>
    <xf numFmtId="0" fontId="0" fillId="4" borderId="0" xfId="0" applyFill="1" applyAlignment="1">
      <alignment horizontal="left"/>
    </xf>
    <xf numFmtId="0" fontId="5" fillId="0" borderId="23"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26" fillId="0" borderId="30" xfId="0" applyFont="1" applyBorder="1" applyAlignment="1">
      <alignment horizontal="center" vertical="center"/>
    </xf>
    <xf numFmtId="0" fontId="26" fillId="0" borderId="12" xfId="0" applyFont="1" applyBorder="1" applyAlignment="1">
      <alignment horizontal="center" vertical="center"/>
    </xf>
    <xf numFmtId="0" fontId="26" fillId="0" borderId="31" xfId="0" applyFont="1" applyBorder="1" applyAlignment="1">
      <alignment horizontal="center" vertical="center"/>
    </xf>
    <xf numFmtId="0" fontId="26" fillId="0" borderId="18"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15" fillId="0" borderId="0" xfId="0" applyFont="1" applyAlignment="1">
      <alignment horizontal="center" vertical="center"/>
    </xf>
    <xf numFmtId="0" fontId="46" fillId="0" borderId="3" xfId="0" applyFont="1" applyBorder="1" applyAlignment="1">
      <alignment horizontal="center" vertical="center"/>
    </xf>
    <xf numFmtId="0" fontId="26" fillId="0" borderId="35" xfId="0" applyFont="1" applyBorder="1" applyAlignment="1">
      <alignment horizontal="center" vertical="center"/>
    </xf>
    <xf numFmtId="0" fontId="26" fillId="0" borderId="16"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17" fillId="0" borderId="1" xfId="0" applyFont="1" applyBorder="1" applyAlignment="1" applyProtection="1">
      <alignment horizontal="center" vertical="center"/>
      <protection locked="0"/>
    </xf>
    <xf numFmtId="0" fontId="14" fillId="0" borderId="1" xfId="0" applyFont="1" applyBorder="1" applyAlignment="1">
      <alignment horizontal="center" vertical="center"/>
    </xf>
    <xf numFmtId="0" fontId="3" fillId="0" borderId="0" xfId="0" applyFont="1" applyBorder="1" applyAlignment="1">
      <alignment horizontal="center"/>
    </xf>
    <xf numFmtId="0" fontId="15" fillId="0" borderId="39" xfId="0" applyFont="1" applyBorder="1" applyAlignment="1">
      <alignment horizontal="center" vertical="center"/>
    </xf>
    <xf numFmtId="0" fontId="15" fillId="0" borderId="21" xfId="0" applyFont="1" applyBorder="1" applyAlignment="1">
      <alignment horizontal="center" vertical="center"/>
    </xf>
    <xf numFmtId="0" fontId="15" fillId="0" borderId="9" xfId="0" applyFont="1" applyBorder="1" applyAlignment="1">
      <alignment horizontal="center" vertical="center"/>
    </xf>
    <xf numFmtId="0" fontId="18" fillId="0" borderId="1" xfId="0" applyFont="1" applyBorder="1" applyAlignment="1">
      <alignment horizontal="center" vertical="center"/>
    </xf>
    <xf numFmtId="0" fontId="17" fillId="0" borderId="4"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4" fillId="0" borderId="6" xfId="0" applyFont="1" applyBorder="1" applyAlignment="1">
      <alignment horizontal="center" vertical="center"/>
    </xf>
    <xf numFmtId="0" fontId="7" fillId="27" borderId="0" xfId="0" applyFont="1" applyFill="1" applyAlignment="1" applyProtection="1">
      <alignment horizontal="center" vertical="center"/>
      <protection locked="0"/>
    </xf>
    <xf numFmtId="0" fontId="11" fillId="27" borderId="8" xfId="0" applyFont="1" applyFill="1" applyBorder="1" applyAlignment="1" applyProtection="1">
      <alignment horizontal="center" vertical="center"/>
      <protection locked="0"/>
    </xf>
    <xf numFmtId="0" fontId="3" fillId="27" borderId="1" xfId="0" applyFont="1" applyFill="1" applyBorder="1" applyAlignment="1" applyProtection="1">
      <alignment horizontal="left"/>
      <protection locked="0"/>
    </xf>
    <xf numFmtId="0" fontId="3" fillId="27" borderId="1" xfId="0" applyFont="1" applyFill="1" applyBorder="1" applyAlignment="1" applyProtection="1">
      <protection locked="0"/>
    </xf>
    <xf numFmtId="0" fontId="0" fillId="27" borderId="1" xfId="0" applyFill="1" applyBorder="1" applyAlignment="1" applyProtection="1">
      <protection locked="0"/>
    </xf>
    <xf numFmtId="0" fontId="19" fillId="0" borderId="0" xfId="0" applyFont="1" applyAlignment="1">
      <alignment horizontal="center" vertical="center"/>
    </xf>
    <xf numFmtId="0" fontId="20" fillId="0" borderId="8" xfId="0" applyFont="1" applyBorder="1" applyAlignment="1">
      <alignment horizontal="center" vertical="center" wrapText="1"/>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4" xfId="0" applyFont="1" applyBorder="1" applyAlignment="1">
      <alignment horizontal="right" vertical="center" wrapText="1"/>
    </xf>
    <xf numFmtId="0" fontId="20" fillId="0" borderId="28" xfId="0" applyFont="1" applyBorder="1" applyAlignment="1">
      <alignment horizontal="right" vertical="center" wrapText="1"/>
    </xf>
    <xf numFmtId="0" fontId="20" fillId="0" borderId="45" xfId="0" applyFont="1" applyBorder="1" applyAlignment="1">
      <alignment horizontal="right" vertical="center" wrapText="1"/>
    </xf>
    <xf numFmtId="0" fontId="19" fillId="0" borderId="0" xfId="0" applyFont="1" applyAlignment="1">
      <alignment horizontal="center" vertical="center" wrapText="1"/>
    </xf>
    <xf numFmtId="0" fontId="20" fillId="0" borderId="1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0" xfId="0" applyFont="1" applyBorder="1" applyAlignment="1">
      <alignment horizontal="right" vertical="center" wrapText="1"/>
    </xf>
    <xf numFmtId="0" fontId="20" fillId="0" borderId="8" xfId="0" applyFont="1" applyBorder="1" applyAlignment="1">
      <alignment horizontal="right" vertical="center" wrapText="1"/>
    </xf>
    <xf numFmtId="0" fontId="20" fillId="0" borderId="40" xfId="0" applyFont="1" applyBorder="1" applyAlignment="1">
      <alignment horizontal="right" vertical="center" wrapText="1"/>
    </xf>
    <xf numFmtId="0" fontId="20" fillId="0" borderId="4" xfId="0" applyFont="1" applyBorder="1" applyAlignment="1">
      <alignment horizontal="right" vertical="center" wrapText="1"/>
    </xf>
    <xf numFmtId="0" fontId="20" fillId="0" borderId="15" xfId="0" applyFont="1" applyBorder="1" applyAlignment="1">
      <alignment horizontal="right" vertical="center" wrapText="1"/>
    </xf>
    <xf numFmtId="0" fontId="20" fillId="0" borderId="7" xfId="0" applyFont="1" applyBorder="1" applyAlignment="1">
      <alignment horizontal="right" vertical="center" wrapText="1"/>
    </xf>
    <xf numFmtId="0" fontId="14" fillId="0" borderId="8" xfId="0" applyFont="1" applyBorder="1" applyAlignment="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0" xfId="0" applyFont="1" applyBorder="1" applyAlignment="1" applyProtection="1">
      <alignment horizontal="center" vertical="center"/>
    </xf>
    <xf numFmtId="0" fontId="36" fillId="0" borderId="4" xfId="0" applyFont="1" applyBorder="1" applyAlignment="1" applyProtection="1">
      <alignment horizontal="left" vertical="center"/>
      <protection locked="0"/>
    </xf>
    <xf numFmtId="0" fontId="36" fillId="0" borderId="15" xfId="0" applyFont="1" applyBorder="1" applyAlignment="1" applyProtection="1">
      <alignment horizontal="left" vertical="center"/>
      <protection locked="0"/>
    </xf>
    <xf numFmtId="0" fontId="36" fillId="0" borderId="7" xfId="0" applyFont="1" applyBorder="1" applyAlignment="1" applyProtection="1">
      <alignment horizontal="left" vertical="center"/>
      <protection locked="0"/>
    </xf>
    <xf numFmtId="0" fontId="36" fillId="0" borderId="4" xfId="0" applyFont="1" applyBorder="1" applyAlignment="1" applyProtection="1">
      <alignment horizontal="center" vertical="center"/>
      <protection locked="0"/>
    </xf>
    <xf numFmtId="0" fontId="36" fillId="0" borderId="15"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4" borderId="4" xfId="0" applyFont="1" applyFill="1" applyBorder="1" applyAlignment="1" applyProtection="1">
      <alignment horizontal="left" vertical="center"/>
      <protection locked="0"/>
    </xf>
    <xf numFmtId="0" fontId="36" fillId="4" borderId="15" xfId="0" applyFont="1" applyFill="1" applyBorder="1" applyAlignment="1" applyProtection="1">
      <alignment horizontal="left" vertical="center"/>
      <protection locked="0"/>
    </xf>
    <xf numFmtId="0" fontId="36" fillId="4" borderId="7" xfId="0" applyFont="1" applyFill="1" applyBorder="1" applyAlignment="1" applyProtection="1">
      <alignment horizontal="left"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6" fillId="4" borderId="4" xfId="0" applyFont="1" applyFill="1" applyBorder="1" applyAlignment="1" applyProtection="1">
      <alignment horizontal="center" vertical="center"/>
      <protection locked="0"/>
    </xf>
    <xf numFmtId="0" fontId="36" fillId="4" borderId="15" xfId="0" applyFont="1" applyFill="1" applyBorder="1" applyAlignment="1" applyProtection="1">
      <alignment horizontal="center" vertical="center"/>
      <protection locked="0"/>
    </xf>
    <xf numFmtId="0" fontId="40" fillId="27" borderId="4" xfId="0" applyFont="1" applyFill="1" applyBorder="1" applyAlignment="1" applyProtection="1">
      <alignment horizontal="left" vertical="center"/>
      <protection locked="0"/>
    </xf>
    <xf numFmtId="0" fontId="40" fillId="27" borderId="15" xfId="0" applyFont="1" applyFill="1" applyBorder="1" applyAlignment="1" applyProtection="1">
      <alignment horizontal="left" vertical="center"/>
      <protection locked="0"/>
    </xf>
    <xf numFmtId="0" fontId="40" fillId="27" borderId="7" xfId="0" applyFont="1" applyFill="1" applyBorder="1" applyAlignment="1" applyProtection="1">
      <alignment horizontal="left" vertical="center"/>
      <protection locked="0"/>
    </xf>
    <xf numFmtId="0" fontId="36" fillId="27" borderId="4" xfId="0" applyFont="1" applyFill="1" applyBorder="1" applyAlignment="1" applyProtection="1">
      <alignment horizontal="left" vertical="center"/>
      <protection locked="0"/>
    </xf>
    <xf numFmtId="0" fontId="36" fillId="27" borderId="15" xfId="0" applyFont="1" applyFill="1" applyBorder="1" applyAlignment="1" applyProtection="1">
      <alignment horizontal="left" vertical="center"/>
      <protection locked="0"/>
    </xf>
    <xf numFmtId="0" fontId="36" fillId="27" borderId="7" xfId="0" applyFont="1" applyFill="1" applyBorder="1" applyAlignment="1" applyProtection="1">
      <alignment horizontal="left" vertical="center"/>
      <protection locked="0"/>
    </xf>
    <xf numFmtId="0" fontId="36" fillId="4" borderId="7"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17" borderId="1" xfId="0" applyFont="1" applyFill="1" applyBorder="1" applyAlignment="1" applyProtection="1">
      <alignment horizontal="center" vertical="center"/>
      <protection locked="0"/>
    </xf>
    <xf numFmtId="0" fontId="36" fillId="17" borderId="4" xfId="0" applyFont="1" applyFill="1" applyBorder="1" applyAlignment="1" applyProtection="1">
      <alignment horizontal="left" vertical="center"/>
      <protection locked="0"/>
    </xf>
    <xf numFmtId="0" fontId="36" fillId="17" borderId="15" xfId="0" applyFont="1" applyFill="1" applyBorder="1" applyAlignment="1" applyProtection="1">
      <alignment horizontal="left" vertical="center"/>
      <protection locked="0"/>
    </xf>
    <xf numFmtId="0" fontId="36" fillId="17" borderId="7" xfId="0" applyFont="1" applyFill="1" applyBorder="1" applyAlignment="1" applyProtection="1">
      <alignment horizontal="left" vertical="center"/>
      <protection locked="0"/>
    </xf>
    <xf numFmtId="0" fontId="2" fillId="16" borderId="4" xfId="0" applyFont="1" applyFill="1" applyBorder="1" applyAlignment="1">
      <alignment horizontal="center" vertical="center"/>
    </xf>
    <xf numFmtId="0" fontId="2" fillId="16" borderId="15" xfId="0" applyFont="1" applyFill="1" applyBorder="1" applyAlignment="1">
      <alignment horizontal="center" vertical="center"/>
    </xf>
    <xf numFmtId="0" fontId="2" fillId="16" borderId="7"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6" fillId="19" borderId="4" xfId="0" applyFont="1" applyFill="1" applyBorder="1" applyAlignment="1" applyProtection="1">
      <alignment horizontal="left" vertical="center"/>
      <protection locked="0"/>
    </xf>
    <xf numFmtId="0" fontId="36" fillId="19" borderId="15" xfId="0" applyFont="1" applyFill="1" applyBorder="1" applyAlignment="1" applyProtection="1">
      <alignment horizontal="left" vertical="center"/>
      <protection locked="0"/>
    </xf>
    <xf numFmtId="0" fontId="36" fillId="19" borderId="7" xfId="0" applyFont="1" applyFill="1" applyBorder="1" applyAlignment="1" applyProtection="1">
      <alignment horizontal="left" vertical="center"/>
      <protection locked="0"/>
    </xf>
    <xf numFmtId="0" fontId="36" fillId="16" borderId="4" xfId="0" applyFont="1" applyFill="1" applyBorder="1" applyAlignment="1" applyProtection="1">
      <alignment horizontal="left" vertical="center"/>
      <protection locked="0"/>
    </xf>
    <xf numFmtId="0" fontId="36" fillId="16" borderId="15" xfId="0" applyFont="1" applyFill="1" applyBorder="1" applyAlignment="1" applyProtection="1">
      <alignment horizontal="left" vertical="center"/>
      <protection locked="0"/>
    </xf>
    <xf numFmtId="0" fontId="36" fillId="16" borderId="7" xfId="0" applyFont="1" applyFill="1" applyBorder="1" applyAlignment="1" applyProtection="1">
      <alignment horizontal="left" vertical="center"/>
      <protection locked="0"/>
    </xf>
    <xf numFmtId="0" fontId="36" fillId="4" borderId="2" xfId="0" applyFont="1" applyFill="1" applyBorder="1" applyAlignment="1" applyProtection="1">
      <alignment horizontal="left" vertical="center"/>
      <protection locked="0"/>
    </xf>
    <xf numFmtId="0" fontId="36" fillId="4" borderId="3" xfId="0" applyFont="1" applyFill="1" applyBorder="1" applyAlignment="1" applyProtection="1">
      <alignment horizontal="left" vertical="center"/>
      <protection locked="0"/>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0" xfId="0" applyFont="1" applyBorder="1" applyAlignment="1">
      <alignment horizontal="center" vertical="center"/>
    </xf>
    <xf numFmtId="49" fontId="2" fillId="5" borderId="1" xfId="0" applyNumberFormat="1" applyFont="1" applyFill="1" applyBorder="1" applyAlignment="1">
      <alignment horizontal="center" vertical="center"/>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36" fillId="15" borderId="4" xfId="0" applyFont="1" applyFill="1" applyBorder="1" applyAlignment="1" applyProtection="1">
      <alignment horizontal="left" vertical="center"/>
      <protection locked="0"/>
    </xf>
    <xf numFmtId="0" fontId="36" fillId="15" borderId="15" xfId="0" applyFont="1" applyFill="1" applyBorder="1" applyAlignment="1" applyProtection="1">
      <alignment horizontal="left" vertical="center"/>
      <protection locked="0"/>
    </xf>
    <xf numFmtId="0" fontId="36"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0" fillId="0" borderId="4" xfId="0" applyFont="1" applyBorder="1" applyAlignment="1" applyProtection="1">
      <alignment horizontal="left" vertical="center"/>
      <protection locked="0"/>
    </xf>
    <xf numFmtId="0" fontId="40" fillId="0" borderId="15" xfId="0" applyFont="1" applyBorder="1" applyAlignment="1" applyProtection="1">
      <alignment horizontal="left" vertical="center"/>
      <protection locked="0"/>
    </xf>
    <xf numFmtId="0" fontId="40" fillId="0" borderId="7" xfId="0" applyFont="1" applyBorder="1" applyAlignment="1" applyProtection="1">
      <alignment horizontal="left" vertical="center"/>
      <protection locked="0"/>
    </xf>
    <xf numFmtId="0" fontId="36" fillId="27" borderId="1" xfId="0" applyFont="1" applyFill="1" applyBorder="1" applyAlignment="1" applyProtection="1">
      <alignment horizontal="left" vertical="center"/>
      <protection locked="0"/>
    </xf>
    <xf numFmtId="0" fontId="40" fillId="27" borderId="1" xfId="0" applyFont="1" applyFill="1" applyBorder="1" applyAlignment="1" applyProtection="1">
      <alignment horizontal="left" vertical="center"/>
      <protection locked="0"/>
    </xf>
    <xf numFmtId="0" fontId="36" fillId="0" borderId="1" xfId="0" applyFont="1" applyBorder="1" applyAlignment="1" applyProtection="1">
      <alignment horizontal="left" vertical="center"/>
      <protection locked="0"/>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6" fillId="17" borderId="1" xfId="0" applyFont="1" applyFill="1" applyBorder="1" applyAlignment="1" applyProtection="1">
      <alignment horizontal="left" vertical="center"/>
      <protection locked="0"/>
    </xf>
    <xf numFmtId="0" fontId="36" fillId="15" borderId="1" xfId="0" applyFont="1" applyFill="1" applyBorder="1" applyAlignment="1" applyProtection="1">
      <alignment horizontal="left" vertical="center"/>
      <protection locked="0"/>
    </xf>
    <xf numFmtId="0" fontId="36" fillId="19" borderId="1" xfId="0" applyFont="1" applyFill="1" applyBorder="1" applyAlignment="1" applyProtection="1">
      <alignment horizontal="left" vertical="center"/>
      <protection locked="0"/>
    </xf>
    <xf numFmtId="0" fontId="36" fillId="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2" fillId="20" borderId="4" xfId="0" applyFont="1" applyFill="1" applyBorder="1" applyAlignment="1">
      <alignment horizontal="center" vertical="center"/>
    </xf>
    <xf numFmtId="0" fontId="2" fillId="20" borderId="7" xfId="0" applyFont="1" applyFill="1" applyBorder="1" applyAlignment="1">
      <alignment horizontal="center" vertical="center"/>
    </xf>
    <xf numFmtId="0" fontId="40" fillId="16" borderId="4" xfId="0" applyFont="1" applyFill="1" applyBorder="1" applyAlignment="1" applyProtection="1">
      <alignment horizontal="left" vertical="center"/>
      <protection locked="0"/>
    </xf>
    <xf numFmtId="0" fontId="40" fillId="16" borderId="15" xfId="0" applyFont="1" applyFill="1" applyBorder="1" applyAlignment="1" applyProtection="1">
      <alignment horizontal="left" vertical="center"/>
      <protection locked="0"/>
    </xf>
    <xf numFmtId="0" fontId="40" fillId="16" borderId="7" xfId="0" applyFont="1" applyFill="1" applyBorder="1" applyAlignment="1" applyProtection="1">
      <alignment horizontal="left" vertical="center"/>
      <protection locked="0"/>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4" fillId="0" borderId="0" xfId="0" applyFont="1" applyAlignment="1" applyProtection="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2" fillId="0" borderId="0" xfId="0" applyFont="1" applyBorder="1" applyAlignment="1">
      <alignment horizontal="right"/>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40" fillId="0" borderId="1" xfId="0" applyFont="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7" fillId="0" borderId="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4" borderId="4" xfId="0" applyFont="1" applyFill="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7" fillId="15" borderId="4" xfId="0" applyFont="1" applyFill="1" applyBorder="1" applyAlignment="1" applyProtection="1">
      <alignment horizontal="left" vertical="center"/>
      <protection locked="0"/>
    </xf>
    <xf numFmtId="0" fontId="0" fillId="0" borderId="15" xfId="0" applyBorder="1" applyProtection="1">
      <protection locked="0"/>
    </xf>
    <xf numFmtId="0" fontId="0" fillId="0" borderId="7" xfId="0" applyBorder="1" applyProtection="1">
      <protection locked="0"/>
    </xf>
    <xf numFmtId="0" fontId="7" fillId="16" borderId="4" xfId="0" applyFont="1" applyFill="1" applyBorder="1" applyAlignment="1" applyProtection="1">
      <alignment horizontal="center" vertical="center"/>
      <protection locked="0"/>
    </xf>
    <xf numFmtId="0" fontId="7" fillId="16" borderId="7"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2" fillId="20" borderId="1" xfId="0" applyFont="1" applyFill="1" applyBorder="1" applyAlignment="1">
      <alignment horizontal="center" vertical="center"/>
    </xf>
    <xf numFmtId="0" fontId="10" fillId="0" borderId="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15" borderId="4" xfId="0" applyFont="1" applyFill="1" applyBorder="1" applyAlignment="1" applyProtection="1">
      <alignment horizontal="center" vertical="center"/>
      <protection locked="0"/>
    </xf>
    <xf numFmtId="0" fontId="7" fillId="15" borderId="7" xfId="0" applyFont="1" applyFill="1" applyBorder="1" applyAlignment="1" applyProtection="1">
      <alignment horizontal="center" vertical="center"/>
      <protection locked="0"/>
    </xf>
    <xf numFmtId="0" fontId="7" fillId="27" borderId="4" xfId="0" applyFont="1" applyFill="1" applyBorder="1" applyAlignment="1" applyProtection="1">
      <alignment horizontal="left" vertical="center"/>
      <protection locked="0"/>
    </xf>
    <xf numFmtId="0" fontId="7" fillId="27" borderId="15" xfId="0" applyFont="1" applyFill="1" applyBorder="1" applyAlignment="1" applyProtection="1">
      <alignment horizontal="left" vertical="center"/>
      <protection locked="0"/>
    </xf>
    <xf numFmtId="0" fontId="7" fillId="27" borderId="7" xfId="0" applyFont="1" applyFill="1" applyBorder="1" applyAlignment="1" applyProtection="1">
      <alignment horizontal="left" vertical="center"/>
      <protection locked="0"/>
    </xf>
    <xf numFmtId="0" fontId="2" fillId="23" borderId="1" xfId="0" applyFont="1" applyFill="1" applyBorder="1" applyAlignment="1">
      <alignment horizontal="center" vertical="center"/>
    </xf>
    <xf numFmtId="0" fontId="11" fillId="0" borderId="4"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2" fillId="5" borderId="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0" xfId="0" applyFont="1" applyBorder="1" applyAlignment="1">
      <alignment horizontal="center"/>
    </xf>
    <xf numFmtId="0" fontId="36" fillId="15" borderId="4" xfId="0" applyFont="1" applyFill="1" applyBorder="1" applyAlignment="1" applyProtection="1">
      <alignment horizontal="center" vertical="center"/>
      <protection locked="0"/>
    </xf>
    <xf numFmtId="0" fontId="36" fillId="15" borderId="7"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36" fillId="16" borderId="4" xfId="0" applyFont="1" applyFill="1" applyBorder="1" applyAlignment="1" applyProtection="1">
      <alignment horizontal="center" vertical="center"/>
      <protection locked="0"/>
    </xf>
    <xf numFmtId="0" fontId="36" fillId="16" borderId="7"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6" fillId="15" borderId="15" xfId="0" applyFont="1" applyFill="1" applyBorder="1" applyAlignment="1" applyProtection="1">
      <alignment horizontal="center" vertical="center"/>
      <protection locked="0"/>
    </xf>
    <xf numFmtId="0" fontId="36" fillId="17" borderId="4" xfId="0" applyFont="1" applyFill="1" applyBorder="1" applyAlignment="1" applyProtection="1">
      <alignment horizontal="center" vertical="center"/>
      <protection locked="0"/>
    </xf>
    <xf numFmtId="0" fontId="36" fillId="17" borderId="7" xfId="0" applyFont="1" applyFill="1" applyBorder="1" applyAlignment="1" applyProtection="1">
      <alignment horizontal="center" vertical="center"/>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6" fillId="0" borderId="4"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17" borderId="4" xfId="0" applyFont="1" applyFill="1" applyBorder="1" applyAlignment="1" applyProtection="1">
      <alignment horizontal="left"/>
      <protection locked="0"/>
    </xf>
    <xf numFmtId="0" fontId="36" fillId="17" borderId="15" xfId="0" applyFont="1" applyFill="1" applyBorder="1" applyAlignment="1" applyProtection="1">
      <alignment horizontal="left"/>
      <protection locked="0"/>
    </xf>
    <xf numFmtId="0" fontId="36" fillId="17" borderId="7" xfId="0" applyFont="1" applyFill="1" applyBorder="1" applyAlignment="1" applyProtection="1">
      <alignment horizontal="left"/>
      <protection locked="0"/>
    </xf>
    <xf numFmtId="0" fontId="37" fillId="0" borderId="15" xfId="0" applyFont="1" applyBorder="1" applyProtection="1">
      <protection locked="0"/>
    </xf>
    <xf numFmtId="0" fontId="37" fillId="0" borderId="7" xfId="0" applyFont="1" applyBorder="1" applyProtection="1">
      <protection locked="0"/>
    </xf>
    <xf numFmtId="0" fontId="2" fillId="26" borderId="4" xfId="0" applyFont="1" applyFill="1" applyBorder="1" applyAlignment="1">
      <alignment horizontal="center" vertical="center"/>
    </xf>
    <xf numFmtId="0" fontId="2" fillId="26" borderId="7" xfId="0" applyFont="1" applyFill="1" applyBorder="1" applyAlignment="1">
      <alignment horizontal="center" vertical="center"/>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10" fillId="0" borderId="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2" fillId="17" borderId="1" xfId="0" applyFont="1" applyFill="1" applyBorder="1" applyAlignment="1">
      <alignment horizontal="center" vertical="center"/>
    </xf>
    <xf numFmtId="0" fontId="2" fillId="26" borderId="1" xfId="0" applyFont="1" applyFill="1" applyBorder="1" applyAlignment="1">
      <alignment horizontal="center" vertical="center"/>
    </xf>
    <xf numFmtId="0" fontId="52" fillId="0" borderId="1" xfId="0" applyFont="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41"/>
  <sheetViews>
    <sheetView tabSelected="1" zoomScale="120" zoomScaleNormal="120" workbookViewId="0">
      <selection activeCell="E41" sqref="E41"/>
    </sheetView>
  </sheetViews>
  <sheetFormatPr baseColWidth="10" defaultRowHeight="12.75"/>
  <cols>
    <col min="3" max="3" width="12.42578125" customWidth="1"/>
    <col min="9" max="9" width="13.7109375" customWidth="1"/>
    <col min="10" max="10" width="24.85546875" customWidth="1"/>
    <col min="11" max="11" width="5.85546875" customWidth="1"/>
  </cols>
  <sheetData>
    <row r="1" spans="1:11" ht="13.5" thickBot="1"/>
    <row r="2" spans="1:11" ht="13.5" customHeight="1" thickTop="1">
      <c r="D2" s="359" t="s">
        <v>43</v>
      </c>
      <c r="E2" s="360"/>
      <c r="F2" s="360"/>
      <c r="G2" s="361"/>
      <c r="I2" s="350" t="s">
        <v>198</v>
      </c>
      <c r="J2" s="351"/>
      <c r="K2" s="299"/>
    </row>
    <row r="3" spans="1:11">
      <c r="D3" s="362" t="s">
        <v>49</v>
      </c>
      <c r="E3" s="363"/>
      <c r="F3" s="363"/>
      <c r="G3" s="364"/>
      <c r="I3" s="352"/>
      <c r="J3" s="353"/>
      <c r="K3" s="299"/>
    </row>
    <row r="4" spans="1:11" ht="13.5" thickBot="1">
      <c r="D4" s="365" t="s">
        <v>55</v>
      </c>
      <c r="E4" s="366"/>
      <c r="F4" s="366"/>
      <c r="G4" s="367"/>
      <c r="I4" s="354"/>
      <c r="J4" s="355"/>
      <c r="K4" s="299"/>
    </row>
    <row r="5" spans="1:11" ht="13.5" thickTop="1"/>
    <row r="6" spans="1:11">
      <c r="A6" s="347" t="s">
        <v>44</v>
      </c>
      <c r="B6" s="347"/>
      <c r="C6" s="347"/>
      <c r="D6" s="347"/>
      <c r="E6" s="347"/>
      <c r="F6" s="347"/>
      <c r="G6" s="347"/>
      <c r="H6" s="347"/>
      <c r="I6" s="347"/>
      <c r="J6" s="67"/>
      <c r="K6" s="67"/>
    </row>
    <row r="7" spans="1:11">
      <c r="A7" s="347" t="s">
        <v>46</v>
      </c>
      <c r="B7" s="347"/>
      <c r="C7" s="347"/>
      <c r="D7" s="347"/>
      <c r="E7" s="347"/>
      <c r="F7" s="347"/>
      <c r="G7" s="347"/>
      <c r="H7" s="67"/>
      <c r="I7" s="67"/>
      <c r="J7" s="67"/>
      <c r="K7" s="67"/>
    </row>
    <row r="8" spans="1:11" ht="15.75">
      <c r="A8" s="348" t="s">
        <v>45</v>
      </c>
      <c r="B8" s="348"/>
      <c r="C8" s="348"/>
      <c r="D8" s="348"/>
      <c r="E8" s="348"/>
      <c r="F8" s="348"/>
      <c r="G8" s="348"/>
      <c r="H8" s="348"/>
      <c r="I8" s="348"/>
      <c r="J8" s="348"/>
      <c r="K8" s="348"/>
    </row>
    <row r="10" spans="1:11" ht="18">
      <c r="A10" s="356" t="s">
        <v>133</v>
      </c>
      <c r="B10" s="356"/>
      <c r="C10" s="356"/>
      <c r="D10" s="356"/>
      <c r="E10" s="356"/>
      <c r="F10" s="356"/>
      <c r="G10" s="356"/>
      <c r="H10" s="356"/>
      <c r="I10" s="356"/>
      <c r="J10" s="356"/>
      <c r="K10" s="356"/>
    </row>
    <row r="11" spans="1:11">
      <c r="A11" s="357" t="s">
        <v>143</v>
      </c>
      <c r="B11" s="358"/>
      <c r="C11" s="358"/>
      <c r="D11" s="358"/>
      <c r="E11" s="358"/>
      <c r="F11" s="358"/>
      <c r="G11" s="358"/>
      <c r="H11" s="358"/>
      <c r="I11" s="358"/>
      <c r="J11" s="358"/>
      <c r="K11" s="358"/>
    </row>
    <row r="13" spans="1:11">
      <c r="A13" s="349" t="s">
        <v>50</v>
      </c>
      <c r="B13" s="349"/>
      <c r="C13" s="349"/>
      <c r="D13" s="349"/>
      <c r="E13" s="349"/>
      <c r="F13" s="349"/>
      <c r="G13" s="349"/>
      <c r="H13" s="349"/>
      <c r="I13" s="349"/>
      <c r="J13" s="349"/>
      <c r="K13" s="349"/>
    </row>
    <row r="14" spans="1:11">
      <c r="A14" s="349" t="s">
        <v>134</v>
      </c>
      <c r="B14" s="349"/>
      <c r="C14" s="349"/>
      <c r="D14" s="349"/>
      <c r="E14" s="349"/>
      <c r="F14" s="349"/>
      <c r="G14" s="349"/>
      <c r="H14" s="68"/>
      <c r="I14" s="68"/>
      <c r="J14" s="68"/>
      <c r="K14" s="68"/>
    </row>
    <row r="15" spans="1:11">
      <c r="A15" s="349" t="s">
        <v>135</v>
      </c>
      <c r="B15" s="349"/>
      <c r="C15" s="349"/>
      <c r="D15" s="349"/>
      <c r="E15" s="349"/>
      <c r="F15" s="349"/>
      <c r="G15" s="349"/>
      <c r="H15" s="349"/>
      <c r="I15" s="68"/>
      <c r="J15" s="68"/>
      <c r="K15" s="68"/>
    </row>
    <row r="16" spans="1:11">
      <c r="A16" s="349" t="s">
        <v>136</v>
      </c>
      <c r="B16" s="349"/>
      <c r="C16" s="349"/>
      <c r="D16" s="349"/>
      <c r="E16" s="349"/>
      <c r="F16" s="349"/>
      <c r="G16" s="349"/>
      <c r="H16" s="349"/>
      <c r="I16" s="68"/>
      <c r="J16" s="68"/>
      <c r="K16" s="68"/>
    </row>
    <row r="17" spans="1:11">
      <c r="A17" s="349" t="s">
        <v>137</v>
      </c>
      <c r="B17" s="349"/>
      <c r="C17" s="349"/>
      <c r="D17" s="349"/>
      <c r="E17" s="349"/>
      <c r="F17" s="349"/>
      <c r="G17" s="349"/>
      <c r="H17" s="349"/>
      <c r="I17" s="68"/>
      <c r="J17" s="68"/>
      <c r="K17" s="68"/>
    </row>
    <row r="19" spans="1:11">
      <c r="A19" s="344" t="s">
        <v>47</v>
      </c>
      <c r="B19" s="344"/>
      <c r="C19" s="344"/>
      <c r="D19" s="344"/>
      <c r="E19" s="344"/>
      <c r="F19" s="344"/>
      <c r="G19" s="344"/>
      <c r="H19" s="344"/>
      <c r="I19" s="344"/>
      <c r="J19" s="344"/>
      <c r="K19" s="344"/>
    </row>
    <row r="20" spans="1:11" ht="7.5" customHeight="1"/>
    <row r="21" spans="1:11">
      <c r="A21" s="343" t="s">
        <v>138</v>
      </c>
      <c r="B21" s="344"/>
      <c r="C21" s="344"/>
      <c r="D21" s="344"/>
      <c r="E21" s="344"/>
      <c r="F21" s="344"/>
      <c r="G21" s="344"/>
      <c r="H21" s="344"/>
      <c r="I21" s="344"/>
      <c r="J21" s="344"/>
      <c r="K21" s="344"/>
    </row>
    <row r="22" spans="1:11" ht="7.5" customHeight="1"/>
    <row r="23" spans="1:11">
      <c r="A23" s="344" t="s">
        <v>56</v>
      </c>
      <c r="B23" s="344"/>
      <c r="C23" s="344"/>
      <c r="D23" s="344"/>
      <c r="E23" s="344"/>
      <c r="F23" s="344"/>
      <c r="G23" s="344"/>
      <c r="H23" s="344"/>
      <c r="I23" s="344"/>
      <c r="J23" s="344"/>
    </row>
    <row r="24" spans="1:11">
      <c r="A24" s="343" t="s">
        <v>132</v>
      </c>
      <c r="B24" s="344"/>
      <c r="C24" s="344"/>
      <c r="D24" s="344"/>
      <c r="E24" s="344"/>
      <c r="F24" s="344"/>
      <c r="G24" s="344"/>
    </row>
    <row r="25" spans="1:11" ht="7.5" customHeight="1"/>
    <row r="26" spans="1:11">
      <c r="A26" s="344" t="s">
        <v>57</v>
      </c>
      <c r="B26" s="344"/>
      <c r="C26" s="344"/>
      <c r="D26" s="344"/>
      <c r="E26" s="344"/>
      <c r="F26" s="344"/>
      <c r="G26" s="344"/>
      <c r="H26" s="344"/>
      <c r="I26" s="344"/>
      <c r="J26" s="344"/>
    </row>
    <row r="27" spans="1:11">
      <c r="A27" s="343" t="s">
        <v>132</v>
      </c>
      <c r="B27" s="344"/>
      <c r="C27" s="344"/>
      <c r="D27" s="344"/>
      <c r="E27" s="344"/>
      <c r="F27" s="344"/>
      <c r="G27" s="344"/>
      <c r="H27" s="344"/>
      <c r="I27" s="344"/>
    </row>
    <row r="28" spans="1:11" ht="7.5" customHeight="1"/>
    <row r="29" spans="1:11">
      <c r="A29" s="344" t="s">
        <v>58</v>
      </c>
      <c r="B29" s="344"/>
      <c r="C29" s="344"/>
      <c r="D29" s="344"/>
      <c r="E29" s="344"/>
      <c r="F29" s="344"/>
      <c r="G29" s="344"/>
      <c r="H29" s="344"/>
      <c r="I29" s="344"/>
    </row>
    <row r="30" spans="1:11">
      <c r="A30" s="343" t="s">
        <v>132</v>
      </c>
      <c r="B30" s="344"/>
      <c r="C30" s="344"/>
      <c r="D30" s="344"/>
      <c r="E30" s="344"/>
      <c r="F30" s="344"/>
      <c r="G30" s="344"/>
      <c r="H30" s="344"/>
    </row>
    <row r="31" spans="1:11" ht="7.5" customHeight="1"/>
    <row r="32" spans="1:11">
      <c r="A32" s="344" t="s">
        <v>48</v>
      </c>
      <c r="B32" s="344"/>
      <c r="C32" s="344"/>
      <c r="D32" s="344"/>
      <c r="E32" s="344"/>
      <c r="F32" s="344"/>
      <c r="G32" s="344"/>
      <c r="H32" s="344"/>
    </row>
    <row r="33" spans="1:12">
      <c r="A33" s="343" t="s">
        <v>139</v>
      </c>
      <c r="B33" s="344"/>
      <c r="C33" s="344"/>
      <c r="D33" s="344"/>
      <c r="E33" s="344"/>
      <c r="F33" s="344"/>
      <c r="G33" s="344"/>
      <c r="H33" s="344"/>
      <c r="I33" s="344"/>
      <c r="J33" s="344"/>
      <c r="K33" s="344"/>
    </row>
    <row r="34" spans="1:12" s="5" customFormat="1" ht="5.25" customHeight="1">
      <c r="A34" s="66"/>
      <c r="B34" s="66"/>
      <c r="C34" s="66"/>
      <c r="D34" s="66"/>
      <c r="E34" s="66"/>
      <c r="F34" s="66"/>
      <c r="G34" s="66"/>
      <c r="H34" s="66"/>
      <c r="I34" s="66"/>
      <c r="J34" s="66"/>
      <c r="K34" s="66"/>
    </row>
    <row r="35" spans="1:12" ht="79.5" customHeight="1">
      <c r="A35" s="345" t="s">
        <v>199</v>
      </c>
      <c r="B35" s="345"/>
      <c r="C35" s="345"/>
      <c r="D35" s="345"/>
      <c r="E35" s="345"/>
      <c r="F35" s="345"/>
      <c r="G35" s="345"/>
      <c r="H35" s="345"/>
      <c r="I35" s="345"/>
      <c r="J35" s="345"/>
      <c r="K35" s="345"/>
      <c r="L35" s="191"/>
    </row>
    <row r="36" spans="1:12" ht="18">
      <c r="D36" s="346" t="s">
        <v>52</v>
      </c>
      <c r="E36" s="346"/>
      <c r="F36" s="346"/>
      <c r="G36" s="346"/>
      <c r="H36" s="346"/>
      <c r="I36" s="346"/>
      <c r="J36" s="346"/>
      <c r="K36" s="346"/>
    </row>
    <row r="37" spans="1:12" ht="18">
      <c r="D37" s="346" t="s">
        <v>51</v>
      </c>
      <c r="E37" s="346"/>
      <c r="F37" s="346"/>
      <c r="G37" s="346"/>
      <c r="H37" s="346"/>
      <c r="I37" s="346"/>
      <c r="J37" s="346"/>
      <c r="K37" s="346"/>
    </row>
    <row r="38" spans="1:12" ht="18">
      <c r="D38" s="346" t="s">
        <v>53</v>
      </c>
      <c r="E38" s="346"/>
      <c r="F38" s="346"/>
      <c r="G38" s="346"/>
      <c r="H38" s="346"/>
      <c r="I38" s="346"/>
      <c r="J38" s="346"/>
      <c r="K38" s="346"/>
    </row>
    <row r="39" spans="1:12" ht="18">
      <c r="D39" s="346" t="s">
        <v>200</v>
      </c>
      <c r="E39" s="346"/>
      <c r="F39" s="346"/>
      <c r="G39" s="346"/>
      <c r="H39" s="346"/>
      <c r="I39" s="346"/>
      <c r="J39" s="346"/>
      <c r="K39" s="346"/>
    </row>
    <row r="40" spans="1:12" ht="5.25" customHeight="1"/>
    <row r="41" spans="1:12" ht="18.75" customHeight="1">
      <c r="G41" s="346" t="s">
        <v>54</v>
      </c>
      <c r="H41" s="346"/>
    </row>
  </sheetData>
  <sheetProtection sheet="1" selectLockedCells="1"/>
  <mergeCells count="30">
    <mergeCell ref="I2:J4"/>
    <mergeCell ref="A10:K10"/>
    <mergeCell ref="A11:K11"/>
    <mergeCell ref="A13:K13"/>
    <mergeCell ref="A19:K19"/>
    <mergeCell ref="A14:G14"/>
    <mergeCell ref="D2:G2"/>
    <mergeCell ref="D3:G3"/>
    <mergeCell ref="D4:G4"/>
    <mergeCell ref="A6:I6"/>
    <mergeCell ref="A7:G7"/>
    <mergeCell ref="A8:K8"/>
    <mergeCell ref="A16:H16"/>
    <mergeCell ref="A21:K21"/>
    <mergeCell ref="A23:J23"/>
    <mergeCell ref="A15:H15"/>
    <mergeCell ref="A17:H17"/>
    <mergeCell ref="G41:H41"/>
    <mergeCell ref="D37:K37"/>
    <mergeCell ref="D36:K36"/>
    <mergeCell ref="D38:K38"/>
    <mergeCell ref="A30:H30"/>
    <mergeCell ref="A32:H32"/>
    <mergeCell ref="D39:K39"/>
    <mergeCell ref="A33:K33"/>
    <mergeCell ref="A29:I29"/>
    <mergeCell ref="A27:I27"/>
    <mergeCell ref="A24:G24"/>
    <mergeCell ref="A35:K35"/>
    <mergeCell ref="A26:J26"/>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Z49"/>
  <sheetViews>
    <sheetView zoomScale="130" zoomScaleNormal="130" workbookViewId="0">
      <pane ySplit="3" topLeftCell="A10" activePane="bottomLeft" state="frozen"/>
      <selection pane="bottomLeft" activeCell="T30" sqref="T30:Y30"/>
    </sheetView>
  </sheetViews>
  <sheetFormatPr baseColWidth="10" defaultRowHeight="12.75"/>
  <cols>
    <col min="1" max="1" width="9.7109375" customWidth="1"/>
    <col min="2" max="2" width="4.85546875" customWidth="1"/>
    <col min="3" max="3" width="6" customWidth="1"/>
    <col min="4" max="4" width="3.7109375" customWidth="1"/>
    <col min="5" max="5" width="5" customWidth="1"/>
    <col min="6" max="6" width="5.28515625" style="78" hidden="1" customWidth="1"/>
    <col min="7" max="7" width="6.7109375" customWidth="1"/>
    <col min="8" max="8" width="7.28515625" customWidth="1"/>
    <col min="9" max="9" width="3.85546875" customWidth="1"/>
    <col min="10" max="10" width="3.42578125" style="78" hidden="1" customWidth="1"/>
    <col min="11" max="11" width="4.140625" customWidth="1"/>
    <col min="12" max="12" width="3.28515625" style="78" hidden="1" customWidth="1"/>
    <col min="13" max="13" width="4.8554687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20" max="20" width="20.140625" customWidth="1"/>
    <col min="21" max="21" width="12.7109375" customWidth="1"/>
    <col min="22" max="22" width="10.140625" customWidth="1"/>
    <col min="23" max="23" width="6.140625" customWidth="1"/>
    <col min="24" max="24" width="9.85546875" customWidth="1"/>
    <col min="25" max="25" width="13.140625" customWidth="1"/>
    <col min="26" max="26" width="11.42578125" hidden="1" customWidth="1"/>
  </cols>
  <sheetData>
    <row r="1" spans="1:25" ht="18">
      <c r="A1" s="490" t="s">
        <v>218</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5" ht="10.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142"/>
      <c r="Q2" s="25" t="s">
        <v>19</v>
      </c>
      <c r="R2" s="142"/>
      <c r="S2" s="534" t="s">
        <v>13</v>
      </c>
      <c r="T2" s="532" t="s">
        <v>14</v>
      </c>
      <c r="U2" s="532"/>
      <c r="V2" s="532"/>
      <c r="W2" s="532"/>
      <c r="X2" s="532"/>
      <c r="Y2" s="532"/>
    </row>
    <row r="3" spans="1:25" ht="10.5" customHeight="1">
      <c r="A3" s="492"/>
      <c r="B3" s="492"/>
      <c r="C3" s="492"/>
      <c r="D3" s="492"/>
      <c r="E3" s="492"/>
      <c r="F3" s="75"/>
      <c r="G3" s="477"/>
      <c r="H3" s="26" t="s">
        <v>18</v>
      </c>
      <c r="I3" s="494"/>
      <c r="J3" s="143"/>
      <c r="K3" s="494"/>
      <c r="L3" s="143"/>
      <c r="M3" s="494"/>
      <c r="N3" s="143"/>
      <c r="O3" s="26" t="s">
        <v>20</v>
      </c>
      <c r="P3" s="143"/>
      <c r="Q3" s="26" t="s">
        <v>21</v>
      </c>
      <c r="R3" s="143"/>
      <c r="S3" s="535"/>
      <c r="T3" s="532"/>
      <c r="U3" s="532"/>
      <c r="V3" s="532"/>
      <c r="W3" s="532"/>
      <c r="X3" s="532"/>
      <c r="Y3" s="532"/>
    </row>
    <row r="4" spans="1:25">
      <c r="A4" s="2" t="s">
        <v>2</v>
      </c>
      <c r="B4" s="2">
        <v>1</v>
      </c>
      <c r="C4" s="41"/>
      <c r="D4" s="41"/>
      <c r="E4" s="41"/>
      <c r="F4" s="75">
        <f>E4</f>
        <v>0</v>
      </c>
      <c r="G4" s="90" t="str">
        <f t="shared" ref="G4:G24" si="0">IF((D4*60+F4)=0,"",ROUND((C4*60)/(D4*60+F4),1))</f>
        <v/>
      </c>
      <c r="H4" s="121"/>
      <c r="I4" s="121"/>
      <c r="J4" s="169">
        <f>IF(I4="",0,1)</f>
        <v>0</v>
      </c>
      <c r="K4" s="121"/>
      <c r="L4" s="169">
        <f>IF(K4="",0,1)</f>
        <v>0</v>
      </c>
      <c r="M4" s="121"/>
      <c r="N4" s="169">
        <f>IF(M4="",0,1)</f>
        <v>0</v>
      </c>
      <c r="O4" s="121"/>
      <c r="P4" s="169">
        <f>IF(O4="",0,1)</f>
        <v>0</v>
      </c>
      <c r="Q4" s="121"/>
      <c r="R4" s="169">
        <f>IF(Q4="",0,1)</f>
        <v>0</v>
      </c>
      <c r="S4" s="325"/>
      <c r="T4" s="502"/>
      <c r="U4" s="502"/>
      <c r="V4" s="502"/>
      <c r="W4" s="502"/>
      <c r="X4" s="502"/>
      <c r="Y4" s="502"/>
    </row>
    <row r="5" spans="1:25">
      <c r="A5" s="2" t="s">
        <v>3</v>
      </c>
      <c r="B5" s="2">
        <f t="shared" ref="B5:B22" si="1">B4+1</f>
        <v>2</v>
      </c>
      <c r="C5" s="41"/>
      <c r="D5" s="41"/>
      <c r="E5" s="41"/>
      <c r="F5" s="75">
        <f>E5</f>
        <v>0</v>
      </c>
      <c r="G5" s="90" t="str">
        <f t="shared" si="0"/>
        <v/>
      </c>
      <c r="H5" s="121"/>
      <c r="I5" s="121"/>
      <c r="J5" s="169">
        <f>IF(I5="",J4,J4+1)</f>
        <v>0</v>
      </c>
      <c r="K5" s="121"/>
      <c r="L5" s="169">
        <f>IF(K5="",L4,L4+1)</f>
        <v>0</v>
      </c>
      <c r="M5" s="121"/>
      <c r="N5" s="169">
        <f>IF(M5="",N4,N4+1)</f>
        <v>0</v>
      </c>
      <c r="O5" s="121"/>
      <c r="P5" s="169">
        <f>IF(O5="",P4,P4+1)</f>
        <v>0</v>
      </c>
      <c r="Q5" s="121"/>
      <c r="R5" s="169">
        <f>IF(Q5="",R4,R4+1)</f>
        <v>0</v>
      </c>
      <c r="S5" s="335"/>
      <c r="T5" s="502"/>
      <c r="U5" s="502"/>
      <c r="V5" s="502"/>
      <c r="W5" s="502"/>
      <c r="X5" s="502"/>
      <c r="Y5" s="502"/>
    </row>
    <row r="6" spans="1:25">
      <c r="A6" s="84" t="s">
        <v>4</v>
      </c>
      <c r="B6" s="84">
        <f>B5+1</f>
        <v>3</v>
      </c>
      <c r="C6" s="41"/>
      <c r="D6" s="41"/>
      <c r="E6" s="41"/>
      <c r="F6" s="75">
        <f>E6</f>
        <v>0</v>
      </c>
      <c r="G6" s="90" t="str">
        <f t="shared" si="0"/>
        <v/>
      </c>
      <c r="H6" s="121"/>
      <c r="I6" s="121"/>
      <c r="J6" s="169">
        <f>IF(I6="",J5,J5+1)</f>
        <v>0</v>
      </c>
      <c r="K6" s="121"/>
      <c r="L6" s="169">
        <f>IF(K6="",L5,L5+1)</f>
        <v>0</v>
      </c>
      <c r="M6" s="121"/>
      <c r="N6" s="169">
        <f>IF(M6="",N5,N5+1)</f>
        <v>0</v>
      </c>
      <c r="O6" s="121"/>
      <c r="P6" s="169">
        <f>IF(O6="",P5,P5+1)</f>
        <v>0</v>
      </c>
      <c r="Q6" s="121"/>
      <c r="R6" s="169">
        <f>IF(Q6="",R5,R5+1)</f>
        <v>0</v>
      </c>
      <c r="S6" s="335"/>
      <c r="T6" s="502"/>
      <c r="U6" s="502"/>
      <c r="V6" s="502"/>
      <c r="W6" s="502"/>
      <c r="X6" s="502"/>
      <c r="Y6" s="502"/>
    </row>
    <row r="7" spans="1:25">
      <c r="A7" s="117" t="s">
        <v>5</v>
      </c>
      <c r="B7" s="117">
        <f>B6+1</f>
        <v>4</v>
      </c>
      <c r="C7" s="41"/>
      <c r="D7" s="41"/>
      <c r="E7" s="41"/>
      <c r="F7" s="75">
        <f>E7</f>
        <v>0</v>
      </c>
      <c r="G7" s="90" t="str">
        <f t="shared" si="0"/>
        <v/>
      </c>
      <c r="H7" s="121"/>
      <c r="I7" s="121"/>
      <c r="J7" s="169">
        <f>IF(I7="",J6,J6+1)</f>
        <v>0</v>
      </c>
      <c r="K7" s="121"/>
      <c r="L7" s="169">
        <f>IF(K7="",L6,L6+1)</f>
        <v>0</v>
      </c>
      <c r="M7" s="121"/>
      <c r="N7" s="169">
        <f>IF(M7="",N6,N6+1)</f>
        <v>0</v>
      </c>
      <c r="O7" s="121"/>
      <c r="P7" s="169">
        <f>IF(O7="",P6,P6+1)</f>
        <v>0</v>
      </c>
      <c r="Q7" s="121"/>
      <c r="R7" s="169">
        <f>IF(Q7="",R6,R6+1)</f>
        <v>0</v>
      </c>
      <c r="S7" s="335"/>
      <c r="T7" s="502"/>
      <c r="U7" s="502"/>
      <c r="V7" s="502"/>
      <c r="W7" s="502"/>
      <c r="X7" s="502"/>
      <c r="Y7" s="502"/>
    </row>
    <row r="8" spans="1:25">
      <c r="A8" s="466" t="s">
        <v>10</v>
      </c>
      <c r="B8" s="467"/>
      <c r="C8" s="13">
        <f>SUM(C4:C7)</f>
        <v>0</v>
      </c>
      <c r="D8" s="13">
        <f>SUM(D4:D7)+ROUNDDOWN(F8/60,0)</f>
        <v>0</v>
      </c>
      <c r="E8" s="13">
        <f>F8-60*ROUNDDOWN(F8/60,0)</f>
        <v>0</v>
      </c>
      <c r="F8" s="137">
        <f>SUM(F4:F7)</f>
        <v>0</v>
      </c>
      <c r="G8" s="53">
        <f>IF((D8*60+E8)=0,0,ROUND((C8*60)/(D8*60+E8),1))</f>
        <v>0</v>
      </c>
      <c r="H8" s="27">
        <f>SUM(H4:H7)</f>
        <v>0</v>
      </c>
      <c r="I8" s="27">
        <f>IF(SUM(I4:I7)=0,0,ROUND(AVERAGE(I4:I7),0))</f>
        <v>0</v>
      </c>
      <c r="J8" s="170">
        <f>IF(J7=0,0,1)</f>
        <v>0</v>
      </c>
      <c r="K8" s="27">
        <f>IF(SUM(K4:K7)=0,0,ROUND(AVERAGE(K4:K7),0))</f>
        <v>0</v>
      </c>
      <c r="L8" s="170">
        <f>IF(L7=0,0,1)</f>
        <v>0</v>
      </c>
      <c r="M8" s="27">
        <f>IF(SUM(M4:M7)=0,0,ROUND(AVERAGE(M4:M7),0))</f>
        <v>0</v>
      </c>
      <c r="N8" s="170">
        <f>IF(N7=0,0,1)</f>
        <v>0</v>
      </c>
      <c r="O8" s="27">
        <f>IF(SUM(O4:O7)=0,0,ROUND(AVERAGE(O4:O7),0))</f>
        <v>0</v>
      </c>
      <c r="P8" s="170">
        <f>IF(P7=0,0,1)</f>
        <v>0</v>
      </c>
      <c r="Q8" s="27">
        <f>IF(SUM(Q4:Q7)=0,0,ROUND(AVERAGE(Q4:Q7),0))</f>
        <v>0</v>
      </c>
      <c r="R8" s="170">
        <f>IF(R7=0,0,1)</f>
        <v>0</v>
      </c>
      <c r="S8" s="322"/>
      <c r="T8" s="508"/>
      <c r="U8" s="508"/>
      <c r="V8" s="508"/>
      <c r="W8" s="508"/>
      <c r="X8" s="508"/>
      <c r="Y8" s="508"/>
    </row>
    <row r="9" spans="1:25">
      <c r="A9" s="485" t="s">
        <v>227</v>
      </c>
      <c r="B9" s="486"/>
      <c r="C9" s="77">
        <f>C8+Mai!C39</f>
        <v>0</v>
      </c>
      <c r="D9" s="77">
        <f>ROUNDDOWN(F9/60,0)+Mai!D39+D8</f>
        <v>0</v>
      </c>
      <c r="E9" s="77">
        <f>F9-60*ROUNDDOWN(F9/60,0)</f>
        <v>0</v>
      </c>
      <c r="F9" s="138">
        <f>E8+Mai!E39</f>
        <v>0</v>
      </c>
      <c r="G9" s="77">
        <f>IF((D9*60+E9)=0,0,ROUND((C9*60)/(D9*60+E9),1))</f>
        <v>0</v>
      </c>
      <c r="H9" s="87">
        <f>H8+Mai!H39</f>
        <v>0</v>
      </c>
      <c r="I9" s="87">
        <f>IF(I8=0,Mai!I39,IF(I8+Mai!I39=0,"",ROUND((SUM(Mai!I36:I38)+SUM(I4:I7))/(J7+Mai!J38),0)))</f>
        <v>0</v>
      </c>
      <c r="J9" s="187"/>
      <c r="K9" s="87">
        <f>IF(K8=0,Mai!K39,IF(K8+Mai!K39=0,"",ROUND((SUM(Mai!K36:K38)+SUM(K4:K7))/(L7+Mai!L38),0)))</f>
        <v>0</v>
      </c>
      <c r="L9" s="187"/>
      <c r="M9" s="87">
        <f>IF(M8=0,Mai!M39,IF(M8+Mai!M39=0,"",ROUND((SUM(Mai!M36:M38)+SUM(M4:M7))/(N7+Mai!N38),0)))</f>
        <v>0</v>
      </c>
      <c r="N9" s="187"/>
      <c r="O9" s="87">
        <f>IF(O8=0,Mai!O39,IF(O8+Mai!O39=0,"",ROUND((SUM(Mai!O36:O38)+SUM(O4:O7))/(P7+Mai!P38),0)))</f>
        <v>0</v>
      </c>
      <c r="P9" s="187"/>
      <c r="Q9" s="87">
        <f>IF(Q8=0,Mai!Q39,IF(Q8+Mai!Q39=0,"",ROUND((SUM(Mai!Q36:Q38)+SUM(Q4:Q7))/(R7+Mai!R38),0)))</f>
        <v>0</v>
      </c>
      <c r="R9" s="187"/>
      <c r="S9" s="249"/>
      <c r="T9" s="506"/>
      <c r="U9" s="506"/>
      <c r="V9" s="506"/>
      <c r="W9" s="506"/>
      <c r="X9" s="506"/>
      <c r="Y9" s="506"/>
    </row>
    <row r="10" spans="1:25">
      <c r="A10" s="75" t="s">
        <v>6</v>
      </c>
      <c r="B10" s="75">
        <f>B7+1</f>
        <v>5</v>
      </c>
      <c r="C10" s="41"/>
      <c r="D10" s="41"/>
      <c r="E10" s="41"/>
      <c r="F10" s="75">
        <f>E10</f>
        <v>0</v>
      </c>
      <c r="G10" s="90" t="str">
        <f t="shared" si="0"/>
        <v/>
      </c>
      <c r="H10" s="121"/>
      <c r="I10" s="121"/>
      <c r="J10" s="169">
        <f>IF(I10="",0,1)</f>
        <v>0</v>
      </c>
      <c r="K10" s="121"/>
      <c r="L10" s="169">
        <f>IF(K10="",0,1)</f>
        <v>0</v>
      </c>
      <c r="M10" s="121"/>
      <c r="N10" s="169">
        <f>IF(M10="",0,1)</f>
        <v>0</v>
      </c>
      <c r="O10" s="121"/>
      <c r="P10" s="169">
        <f>IF(O10="",0,1)</f>
        <v>0</v>
      </c>
      <c r="Q10" s="121"/>
      <c r="R10" s="169">
        <f>IF(Q10="",0,1)</f>
        <v>0</v>
      </c>
      <c r="S10" s="335"/>
      <c r="T10" s="501" t="s">
        <v>242</v>
      </c>
      <c r="U10" s="501"/>
      <c r="V10" s="501"/>
      <c r="W10" s="501"/>
      <c r="X10" s="501"/>
      <c r="Y10" s="501"/>
    </row>
    <row r="11" spans="1:25">
      <c r="A11" s="2" t="s">
        <v>7</v>
      </c>
      <c r="B11" s="2">
        <f t="shared" si="1"/>
        <v>6</v>
      </c>
      <c r="C11" s="41"/>
      <c r="D11" s="41"/>
      <c r="E11" s="41"/>
      <c r="F11" s="75">
        <f t="shared" ref="F11:F16" si="2">E11</f>
        <v>0</v>
      </c>
      <c r="G11" s="90" t="str">
        <f t="shared" si="0"/>
        <v/>
      </c>
      <c r="H11" s="121"/>
      <c r="I11" s="121"/>
      <c r="J11" s="169">
        <f t="shared" ref="J11:J16" si="3">IF(I11="",J10,J10+1)</f>
        <v>0</v>
      </c>
      <c r="K11" s="121"/>
      <c r="L11" s="169">
        <f t="shared" ref="L11:L16" si="4">IF(K11="",L10,L10+1)</f>
        <v>0</v>
      </c>
      <c r="M11" s="121"/>
      <c r="N11" s="169">
        <f t="shared" ref="N11:N16" si="5">IF(M11="",N10,N10+1)</f>
        <v>0</v>
      </c>
      <c r="O11" s="121"/>
      <c r="P11" s="169">
        <f t="shared" ref="P11:P16" si="6">IF(O11="",P10,P10+1)</f>
        <v>0</v>
      </c>
      <c r="Q11" s="121"/>
      <c r="R11" s="169">
        <f t="shared" ref="R11:R16" si="7">IF(Q11="",R10,R10+1)</f>
        <v>0</v>
      </c>
      <c r="S11" s="335"/>
      <c r="T11" s="502"/>
      <c r="U11" s="502"/>
      <c r="V11" s="502"/>
      <c r="W11" s="502"/>
      <c r="X11" s="502"/>
      <c r="Y11" s="502"/>
    </row>
    <row r="12" spans="1:25">
      <c r="A12" s="2" t="s">
        <v>8</v>
      </c>
      <c r="B12" s="2">
        <f t="shared" si="1"/>
        <v>7</v>
      </c>
      <c r="C12" s="41"/>
      <c r="D12" s="41"/>
      <c r="E12" s="41"/>
      <c r="F12" s="75">
        <f t="shared" si="2"/>
        <v>0</v>
      </c>
      <c r="G12" s="90" t="str">
        <f t="shared" si="0"/>
        <v/>
      </c>
      <c r="H12" s="121"/>
      <c r="I12" s="121"/>
      <c r="J12" s="169">
        <f t="shared" si="3"/>
        <v>0</v>
      </c>
      <c r="K12" s="121"/>
      <c r="L12" s="169">
        <f t="shared" si="4"/>
        <v>0</v>
      </c>
      <c r="M12" s="121"/>
      <c r="N12" s="169">
        <f t="shared" si="5"/>
        <v>0</v>
      </c>
      <c r="O12" s="121"/>
      <c r="P12" s="169">
        <f t="shared" si="6"/>
        <v>0</v>
      </c>
      <c r="Q12" s="121"/>
      <c r="R12" s="169">
        <f t="shared" si="7"/>
        <v>0</v>
      </c>
      <c r="S12" s="335"/>
      <c r="T12" s="502"/>
      <c r="U12" s="502"/>
      <c r="V12" s="502"/>
      <c r="W12" s="502"/>
      <c r="X12" s="502"/>
      <c r="Y12" s="502"/>
    </row>
    <row r="13" spans="1:25">
      <c r="A13" s="2" t="s">
        <v>2</v>
      </c>
      <c r="B13" s="2">
        <f t="shared" si="1"/>
        <v>8</v>
      </c>
      <c r="C13" s="41"/>
      <c r="D13" s="41"/>
      <c r="E13" s="41"/>
      <c r="F13" s="75">
        <f t="shared" si="2"/>
        <v>0</v>
      </c>
      <c r="G13" s="90" t="str">
        <f t="shared" si="0"/>
        <v/>
      </c>
      <c r="H13" s="121"/>
      <c r="I13" s="121"/>
      <c r="J13" s="169">
        <f t="shared" si="3"/>
        <v>0</v>
      </c>
      <c r="K13" s="121"/>
      <c r="L13" s="169">
        <f t="shared" si="4"/>
        <v>0</v>
      </c>
      <c r="M13" s="121"/>
      <c r="N13" s="169">
        <f t="shared" si="5"/>
        <v>0</v>
      </c>
      <c r="O13" s="121"/>
      <c r="P13" s="169">
        <f t="shared" si="6"/>
        <v>0</v>
      </c>
      <c r="Q13" s="121"/>
      <c r="R13" s="169">
        <f t="shared" si="7"/>
        <v>0</v>
      </c>
      <c r="S13" s="335"/>
      <c r="T13" s="502"/>
      <c r="U13" s="502"/>
      <c r="V13" s="502"/>
      <c r="W13" s="502"/>
      <c r="X13" s="502"/>
      <c r="Y13" s="502"/>
    </row>
    <row r="14" spans="1:25">
      <c r="A14" s="2" t="s">
        <v>3</v>
      </c>
      <c r="B14" s="2">
        <f t="shared" si="1"/>
        <v>9</v>
      </c>
      <c r="C14" s="41"/>
      <c r="D14" s="41"/>
      <c r="E14" s="41"/>
      <c r="F14" s="75">
        <f t="shared" si="2"/>
        <v>0</v>
      </c>
      <c r="G14" s="90" t="str">
        <f t="shared" si="0"/>
        <v/>
      </c>
      <c r="H14" s="121"/>
      <c r="I14" s="121"/>
      <c r="J14" s="169">
        <f t="shared" si="3"/>
        <v>0</v>
      </c>
      <c r="K14" s="121"/>
      <c r="L14" s="169">
        <f t="shared" si="4"/>
        <v>0</v>
      </c>
      <c r="M14" s="121"/>
      <c r="N14" s="169">
        <f t="shared" si="5"/>
        <v>0</v>
      </c>
      <c r="O14" s="121"/>
      <c r="P14" s="169">
        <f t="shared" si="6"/>
        <v>0</v>
      </c>
      <c r="Q14" s="121"/>
      <c r="R14" s="169">
        <f t="shared" si="7"/>
        <v>0</v>
      </c>
      <c r="S14" s="335"/>
      <c r="T14" s="502"/>
      <c r="U14" s="502"/>
      <c r="V14" s="502"/>
      <c r="W14" s="502"/>
      <c r="X14" s="502"/>
      <c r="Y14" s="502"/>
    </row>
    <row r="15" spans="1:25">
      <c r="A15" s="2" t="s">
        <v>4</v>
      </c>
      <c r="B15" s="2">
        <f t="shared" si="1"/>
        <v>10</v>
      </c>
      <c r="C15" s="41"/>
      <c r="D15" s="41"/>
      <c r="E15" s="41"/>
      <c r="F15" s="75">
        <f t="shared" si="2"/>
        <v>0</v>
      </c>
      <c r="G15" s="90" t="str">
        <f t="shared" si="0"/>
        <v/>
      </c>
      <c r="H15" s="121"/>
      <c r="I15" s="121"/>
      <c r="J15" s="169">
        <f t="shared" si="3"/>
        <v>0</v>
      </c>
      <c r="K15" s="121"/>
      <c r="L15" s="169">
        <f t="shared" si="4"/>
        <v>0</v>
      </c>
      <c r="M15" s="121"/>
      <c r="N15" s="169">
        <f t="shared" si="5"/>
        <v>0</v>
      </c>
      <c r="O15" s="121"/>
      <c r="P15" s="169">
        <f t="shared" si="6"/>
        <v>0</v>
      </c>
      <c r="Q15" s="121"/>
      <c r="R15" s="169">
        <f t="shared" si="7"/>
        <v>0</v>
      </c>
      <c r="S15" s="335"/>
      <c r="T15" s="502"/>
      <c r="U15" s="502"/>
      <c r="V15" s="502"/>
      <c r="W15" s="502"/>
      <c r="X15" s="502"/>
      <c r="Y15" s="502"/>
    </row>
    <row r="16" spans="1:25" s="76" customFormat="1">
      <c r="A16" s="75" t="s">
        <v>5</v>
      </c>
      <c r="B16" s="75">
        <f t="shared" si="1"/>
        <v>11</v>
      </c>
      <c r="C16" s="41"/>
      <c r="D16" s="41"/>
      <c r="E16" s="41"/>
      <c r="F16" s="75">
        <f t="shared" si="2"/>
        <v>0</v>
      </c>
      <c r="G16" s="90" t="str">
        <f t="shared" si="0"/>
        <v/>
      </c>
      <c r="H16" s="121"/>
      <c r="I16" s="121"/>
      <c r="J16" s="169">
        <f t="shared" si="3"/>
        <v>0</v>
      </c>
      <c r="K16" s="121"/>
      <c r="L16" s="169">
        <f t="shared" si="4"/>
        <v>0</v>
      </c>
      <c r="M16" s="121"/>
      <c r="N16" s="169">
        <f t="shared" si="5"/>
        <v>0</v>
      </c>
      <c r="O16" s="121"/>
      <c r="P16" s="169">
        <f t="shared" si="6"/>
        <v>0</v>
      </c>
      <c r="Q16" s="121"/>
      <c r="R16" s="169">
        <f t="shared" si="7"/>
        <v>0</v>
      </c>
      <c r="S16" s="335"/>
      <c r="T16" s="608" t="s">
        <v>256</v>
      </c>
      <c r="U16" s="608"/>
      <c r="V16" s="608"/>
      <c r="W16" s="608"/>
      <c r="X16" s="608"/>
      <c r="Y16" s="608"/>
    </row>
    <row r="17" spans="1:25">
      <c r="A17" s="442" t="s">
        <v>75</v>
      </c>
      <c r="B17" s="443"/>
      <c r="C17" s="13">
        <f>SUM(C10:C16)</f>
        <v>0</v>
      </c>
      <c r="D17" s="13">
        <f>SUM(D10:D16)+ROUNDDOWN(F17/60,0)</f>
        <v>0</v>
      </c>
      <c r="E17" s="13">
        <f>F17-60*ROUNDDOWN(F17/60,0)</f>
        <v>0</v>
      </c>
      <c r="F17" s="137">
        <f>SUM(F10:F16)</f>
        <v>0</v>
      </c>
      <c r="G17" s="53">
        <f>IF((D17*60+E17)=0,0,ROUND((C17*60)/(D17*60+E17),1))</f>
        <v>0</v>
      </c>
      <c r="H17" s="27">
        <f>SUM(H10:H16)</f>
        <v>0</v>
      </c>
      <c r="I17" s="27">
        <f>IF(SUM(I10:I16)=0,0,ROUND(AVERAGE(I10:I16),0))</f>
        <v>0</v>
      </c>
      <c r="J17" s="170">
        <f>IF(J16=0,0,1)</f>
        <v>0</v>
      </c>
      <c r="K17" s="27">
        <f>IF(SUM(K10:K16)=0,0,ROUND(AVERAGE(K10:K16),0))</f>
        <v>0</v>
      </c>
      <c r="L17" s="170">
        <f>IF(L16=0,0,1)</f>
        <v>0</v>
      </c>
      <c r="M17" s="27">
        <f>IF(SUM(M10:M16)=0,0,ROUND(AVERAGE(M10:M16),0))</f>
        <v>0</v>
      </c>
      <c r="N17" s="170">
        <f>IF(N16=0,0,1)</f>
        <v>0</v>
      </c>
      <c r="O17" s="27">
        <f>IF(SUM(O10:O16)=0,0,ROUND(AVERAGE(O10:O16),0))</f>
        <v>0</v>
      </c>
      <c r="P17" s="170">
        <f>IF(P16=0,0,1)</f>
        <v>0</v>
      </c>
      <c r="Q17" s="27">
        <f>IF(SUM(Q10:Q16)=0,0,ROUND(AVERAGE(Q10:Q16),0))</f>
        <v>0</v>
      </c>
      <c r="R17" s="170">
        <f>IF(R16=0,0,1)</f>
        <v>0</v>
      </c>
      <c r="S17" s="322"/>
      <c r="T17" s="508"/>
      <c r="U17" s="508"/>
      <c r="V17" s="508"/>
      <c r="W17" s="508"/>
      <c r="X17" s="508"/>
      <c r="Y17" s="508"/>
    </row>
    <row r="18" spans="1:25">
      <c r="A18" s="2" t="s">
        <v>6</v>
      </c>
      <c r="B18" s="2">
        <f>B16+1</f>
        <v>12</v>
      </c>
      <c r="C18" s="41"/>
      <c r="D18" s="41"/>
      <c r="E18" s="41"/>
      <c r="F18" s="75">
        <f t="shared" ref="F18:F24" si="8">E18</f>
        <v>0</v>
      </c>
      <c r="G18" s="90" t="str">
        <f t="shared" si="0"/>
        <v/>
      </c>
      <c r="H18" s="121"/>
      <c r="I18" s="121"/>
      <c r="J18" s="169">
        <f>IF(I18="",0,1)</f>
        <v>0</v>
      </c>
      <c r="K18" s="121"/>
      <c r="L18" s="169">
        <f>IF(K18="",0,1)</f>
        <v>0</v>
      </c>
      <c r="M18" s="121"/>
      <c r="N18" s="169">
        <f>IF(M18="",0,1)</f>
        <v>0</v>
      </c>
      <c r="O18" s="121"/>
      <c r="P18" s="169">
        <f>IF(O18="",0,1)</f>
        <v>0</v>
      </c>
      <c r="Q18" s="121"/>
      <c r="R18" s="169">
        <f>IF(Q18="",0,1)</f>
        <v>0</v>
      </c>
      <c r="S18" s="335"/>
      <c r="T18" s="502"/>
      <c r="U18" s="502"/>
      <c r="V18" s="502"/>
      <c r="W18" s="502"/>
      <c r="X18" s="502"/>
      <c r="Y18" s="502"/>
    </row>
    <row r="19" spans="1:25">
      <c r="A19" s="2" t="s">
        <v>7</v>
      </c>
      <c r="B19" s="2">
        <f t="shared" si="1"/>
        <v>13</v>
      </c>
      <c r="C19" s="41"/>
      <c r="D19" s="41"/>
      <c r="E19" s="41"/>
      <c r="F19" s="75">
        <f t="shared" si="8"/>
        <v>0</v>
      </c>
      <c r="G19" s="90" t="str">
        <f t="shared" si="0"/>
        <v/>
      </c>
      <c r="H19" s="121"/>
      <c r="I19" s="121"/>
      <c r="J19" s="169">
        <f t="shared" ref="J19:J24" si="9">IF(I19="",J18,J18+1)</f>
        <v>0</v>
      </c>
      <c r="K19" s="121"/>
      <c r="L19" s="169">
        <f t="shared" ref="L19:L24" si="10">IF(K19="",L18,L18+1)</f>
        <v>0</v>
      </c>
      <c r="M19" s="121"/>
      <c r="N19" s="169">
        <f t="shared" ref="N19:N24" si="11">IF(M19="",N18,N18+1)</f>
        <v>0</v>
      </c>
      <c r="O19" s="121"/>
      <c r="P19" s="169">
        <f t="shared" ref="P19:P24" si="12">IF(O19="",P18,P18+1)</f>
        <v>0</v>
      </c>
      <c r="Q19" s="121"/>
      <c r="R19" s="169">
        <f t="shared" ref="R19:R24" si="13">IF(Q19="",R18,R18+1)</f>
        <v>0</v>
      </c>
      <c r="S19" s="335"/>
      <c r="T19" s="502"/>
      <c r="U19" s="502"/>
      <c r="V19" s="502"/>
      <c r="W19" s="502"/>
      <c r="X19" s="502"/>
      <c r="Y19" s="502"/>
    </row>
    <row r="20" spans="1:25">
      <c r="A20" s="2" t="s">
        <v>8</v>
      </c>
      <c r="B20" s="2">
        <f t="shared" si="1"/>
        <v>14</v>
      </c>
      <c r="C20" s="41"/>
      <c r="D20" s="41"/>
      <c r="E20" s="41"/>
      <c r="F20" s="75">
        <f t="shared" si="8"/>
        <v>0</v>
      </c>
      <c r="G20" s="90" t="str">
        <f>IF((D20*60+F20)=0,"",ROUND((C20*60)/(D20*60+F20),1))</f>
        <v/>
      </c>
      <c r="H20" s="121"/>
      <c r="I20" s="121"/>
      <c r="J20" s="169">
        <f t="shared" si="9"/>
        <v>0</v>
      </c>
      <c r="K20" s="121"/>
      <c r="L20" s="169">
        <f t="shared" si="10"/>
        <v>0</v>
      </c>
      <c r="M20" s="121"/>
      <c r="N20" s="169">
        <f t="shared" si="11"/>
        <v>0</v>
      </c>
      <c r="O20" s="121"/>
      <c r="P20" s="169">
        <f t="shared" si="12"/>
        <v>0</v>
      </c>
      <c r="Q20" s="121"/>
      <c r="R20" s="169">
        <f t="shared" si="13"/>
        <v>0</v>
      </c>
      <c r="S20" s="335"/>
      <c r="T20" s="502"/>
      <c r="U20" s="502"/>
      <c r="V20" s="502"/>
      <c r="W20" s="502"/>
      <c r="X20" s="502"/>
      <c r="Y20" s="502"/>
    </row>
    <row r="21" spans="1:25">
      <c r="A21" s="2" t="s">
        <v>2</v>
      </c>
      <c r="B21" s="2">
        <f t="shared" si="1"/>
        <v>15</v>
      </c>
      <c r="C21" s="41"/>
      <c r="D21" s="41"/>
      <c r="E21" s="41"/>
      <c r="F21" s="75">
        <f t="shared" si="8"/>
        <v>0</v>
      </c>
      <c r="G21" s="90" t="str">
        <f t="shared" si="0"/>
        <v/>
      </c>
      <c r="H21" s="121"/>
      <c r="I21" s="121"/>
      <c r="J21" s="169">
        <f t="shared" si="9"/>
        <v>0</v>
      </c>
      <c r="K21" s="121"/>
      <c r="L21" s="169">
        <f t="shared" si="10"/>
        <v>0</v>
      </c>
      <c r="M21" s="121"/>
      <c r="N21" s="169">
        <f t="shared" si="11"/>
        <v>0</v>
      </c>
      <c r="O21" s="121"/>
      <c r="P21" s="169">
        <f t="shared" si="12"/>
        <v>0</v>
      </c>
      <c r="Q21" s="121"/>
      <c r="R21" s="169">
        <f t="shared" si="13"/>
        <v>0</v>
      </c>
      <c r="S21" s="335"/>
      <c r="T21" s="502"/>
      <c r="U21" s="502"/>
      <c r="V21" s="502"/>
      <c r="W21" s="502"/>
      <c r="X21" s="502"/>
      <c r="Y21" s="502"/>
    </row>
    <row r="22" spans="1:25">
      <c r="A22" s="2" t="s">
        <v>3</v>
      </c>
      <c r="B22" s="2">
        <f t="shared" si="1"/>
        <v>16</v>
      </c>
      <c r="C22" s="41"/>
      <c r="D22" s="41"/>
      <c r="E22" s="41"/>
      <c r="F22" s="75">
        <f t="shared" si="8"/>
        <v>0</v>
      </c>
      <c r="G22" s="90" t="str">
        <f t="shared" si="0"/>
        <v/>
      </c>
      <c r="H22" s="121"/>
      <c r="I22" s="121"/>
      <c r="J22" s="169">
        <f t="shared" si="9"/>
        <v>0</v>
      </c>
      <c r="K22" s="121"/>
      <c r="L22" s="169">
        <f t="shared" si="10"/>
        <v>0</v>
      </c>
      <c r="M22" s="121"/>
      <c r="N22" s="169">
        <f t="shared" si="11"/>
        <v>0</v>
      </c>
      <c r="O22" s="121"/>
      <c r="P22" s="169">
        <f t="shared" si="12"/>
        <v>0</v>
      </c>
      <c r="Q22" s="121"/>
      <c r="R22" s="169">
        <f t="shared" si="13"/>
        <v>0</v>
      </c>
      <c r="S22" s="335"/>
      <c r="T22" s="502"/>
      <c r="U22" s="502"/>
      <c r="V22" s="502"/>
      <c r="W22" s="502"/>
      <c r="X22" s="502"/>
      <c r="Y22" s="502"/>
    </row>
    <row r="23" spans="1:25">
      <c r="A23" s="84" t="s">
        <v>4</v>
      </c>
      <c r="B23" s="84">
        <f>B22+1</f>
        <v>17</v>
      </c>
      <c r="C23" s="41"/>
      <c r="D23" s="41"/>
      <c r="E23" s="41"/>
      <c r="F23" s="75">
        <f t="shared" si="8"/>
        <v>0</v>
      </c>
      <c r="G23" s="90" t="str">
        <f t="shared" si="0"/>
        <v/>
      </c>
      <c r="H23" s="121"/>
      <c r="I23" s="121"/>
      <c r="J23" s="169">
        <f t="shared" si="9"/>
        <v>0</v>
      </c>
      <c r="K23" s="121"/>
      <c r="L23" s="169">
        <f t="shared" si="10"/>
        <v>0</v>
      </c>
      <c r="M23" s="121"/>
      <c r="N23" s="169">
        <f t="shared" si="11"/>
        <v>0</v>
      </c>
      <c r="O23" s="121"/>
      <c r="P23" s="169">
        <f t="shared" si="12"/>
        <v>0</v>
      </c>
      <c r="Q23" s="121"/>
      <c r="R23" s="169">
        <f t="shared" si="13"/>
        <v>0</v>
      </c>
      <c r="S23" s="335"/>
      <c r="T23" s="502"/>
      <c r="U23" s="502"/>
      <c r="V23" s="502"/>
      <c r="W23" s="502"/>
      <c r="X23" s="502"/>
      <c r="Y23" s="502"/>
    </row>
    <row r="24" spans="1:25">
      <c r="A24" s="75" t="s">
        <v>5</v>
      </c>
      <c r="B24" s="75">
        <f>B23+1</f>
        <v>18</v>
      </c>
      <c r="C24" s="41"/>
      <c r="D24" s="41"/>
      <c r="E24" s="41"/>
      <c r="F24" s="75">
        <f t="shared" si="8"/>
        <v>0</v>
      </c>
      <c r="G24" s="90" t="str">
        <f t="shared" si="0"/>
        <v/>
      </c>
      <c r="H24" s="121"/>
      <c r="I24" s="121"/>
      <c r="J24" s="169">
        <f t="shared" si="9"/>
        <v>0</v>
      </c>
      <c r="K24" s="121"/>
      <c r="L24" s="169">
        <f t="shared" si="10"/>
        <v>0</v>
      </c>
      <c r="M24" s="121"/>
      <c r="N24" s="169">
        <f t="shared" si="11"/>
        <v>0</v>
      </c>
      <c r="O24" s="121"/>
      <c r="P24" s="169">
        <f t="shared" si="12"/>
        <v>0</v>
      </c>
      <c r="Q24" s="121"/>
      <c r="R24" s="169">
        <f t="shared" si="13"/>
        <v>0</v>
      </c>
      <c r="S24" s="335"/>
      <c r="T24" s="533" t="s">
        <v>257</v>
      </c>
      <c r="U24" s="533"/>
      <c r="V24" s="533"/>
      <c r="W24" s="533"/>
      <c r="X24" s="533"/>
      <c r="Y24" s="533"/>
    </row>
    <row r="25" spans="1:25">
      <c r="A25" s="442" t="s">
        <v>76</v>
      </c>
      <c r="B25" s="443"/>
      <c r="C25" s="13">
        <f>SUM(C18:C24)</f>
        <v>0</v>
      </c>
      <c r="D25" s="13">
        <f>SUM(D18:D24)+ROUNDDOWN(F25/60,0)</f>
        <v>0</v>
      </c>
      <c r="E25" s="13">
        <f>F25-60*ROUNDDOWN(F25/60,0)</f>
        <v>0</v>
      </c>
      <c r="F25" s="137">
        <f>SUM(F18:F24)</f>
        <v>0</v>
      </c>
      <c r="G25" s="53">
        <f>IF((D25*60+E25)=0,0,ROUND((C25*60)/(D25*60+E25),1))</f>
        <v>0</v>
      </c>
      <c r="H25" s="27">
        <f>SUM(H18:H24)</f>
        <v>0</v>
      </c>
      <c r="I25" s="27">
        <f>IF(SUM(I18:I24)=0,0,ROUND(AVERAGE(I18:I24),0))</f>
        <v>0</v>
      </c>
      <c r="J25" s="170">
        <f>IF(J24=0,0,1)</f>
        <v>0</v>
      </c>
      <c r="K25" s="27">
        <f>IF(SUM(K18:K24)=0,0,ROUND(AVERAGE(K18:K24),0))</f>
        <v>0</v>
      </c>
      <c r="L25" s="170">
        <f>IF(L24=0,0,1)</f>
        <v>0</v>
      </c>
      <c r="M25" s="27">
        <f>IF(SUM(M18:M24)=0,0,ROUND(AVERAGE(M18:M24),0))</f>
        <v>0</v>
      </c>
      <c r="N25" s="170">
        <f>IF(N24=0,0,1)</f>
        <v>0</v>
      </c>
      <c r="O25" s="27">
        <f>IF(SUM(O18:O24)=0,0,ROUND(AVERAGE(O18:O24),0))</f>
        <v>0</v>
      </c>
      <c r="P25" s="170">
        <f>IF(P24=0,0,1)</f>
        <v>0</v>
      </c>
      <c r="Q25" s="27">
        <f>IF(SUM(Q18:Q24)=0,0,ROUND(AVERAGE(Q18:Q24),0))</f>
        <v>0</v>
      </c>
      <c r="R25" s="170">
        <f>IF(R24=0,0,1)</f>
        <v>0</v>
      </c>
      <c r="S25" s="322"/>
      <c r="T25" s="508"/>
      <c r="U25" s="508"/>
      <c r="V25" s="508"/>
      <c r="W25" s="508"/>
      <c r="X25" s="508"/>
      <c r="Y25" s="508"/>
    </row>
    <row r="26" spans="1:25" s="5" customFormat="1">
      <c r="A26" s="21" t="s">
        <v>6</v>
      </c>
      <c r="B26" s="22">
        <f>B24+1</f>
        <v>19</v>
      </c>
      <c r="C26" s="41"/>
      <c r="D26" s="41"/>
      <c r="E26" s="41"/>
      <c r="F26" s="75">
        <f t="shared" ref="F26:F38" si="14">E26</f>
        <v>0</v>
      </c>
      <c r="G26" s="90" t="str">
        <f t="shared" ref="G26:G38" si="15">IF((D26*60+F26)=0,"",ROUND((C26*60)/(D26*60+F26),1))</f>
        <v/>
      </c>
      <c r="H26" s="121"/>
      <c r="I26" s="121"/>
      <c r="J26" s="169">
        <f>IF(I26="",0,1)</f>
        <v>0</v>
      </c>
      <c r="K26" s="121"/>
      <c r="L26" s="169">
        <f>IF(K26="",0,1)</f>
        <v>0</v>
      </c>
      <c r="M26" s="121"/>
      <c r="N26" s="169">
        <f>IF(M26="",0,1)</f>
        <v>0</v>
      </c>
      <c r="O26" s="121"/>
      <c r="P26" s="169">
        <f>IF(O26="",0,1)</f>
        <v>0</v>
      </c>
      <c r="Q26" s="121"/>
      <c r="R26" s="169">
        <f>IF(Q26="",0,1)</f>
        <v>0</v>
      </c>
      <c r="S26" s="335"/>
      <c r="T26" s="502"/>
      <c r="U26" s="502"/>
      <c r="V26" s="502"/>
      <c r="W26" s="502"/>
      <c r="X26" s="502"/>
      <c r="Y26" s="502"/>
    </row>
    <row r="27" spans="1:25" s="5" customFormat="1">
      <c r="A27" s="21" t="s">
        <v>7</v>
      </c>
      <c r="B27" s="22">
        <f t="shared" ref="B27:B32" si="16">B26+1</f>
        <v>20</v>
      </c>
      <c r="C27" s="41"/>
      <c r="D27" s="41"/>
      <c r="E27" s="41"/>
      <c r="F27" s="75">
        <f t="shared" si="14"/>
        <v>0</v>
      </c>
      <c r="G27" s="90" t="str">
        <f t="shared" si="15"/>
        <v/>
      </c>
      <c r="H27" s="121"/>
      <c r="I27" s="121"/>
      <c r="J27" s="169">
        <f t="shared" ref="J27:J32" si="17">IF(I27="",J26,J26+1)</f>
        <v>0</v>
      </c>
      <c r="K27" s="121"/>
      <c r="L27" s="169">
        <f t="shared" ref="L27:L32" si="18">IF(K27="",L26,L26+1)</f>
        <v>0</v>
      </c>
      <c r="M27" s="121"/>
      <c r="N27" s="169">
        <f t="shared" ref="N27:N32" si="19">IF(M27="",N26,N26+1)</f>
        <v>0</v>
      </c>
      <c r="O27" s="121"/>
      <c r="P27" s="169">
        <f t="shared" ref="P27:P32" si="20">IF(O27="",P26,P26+1)</f>
        <v>0</v>
      </c>
      <c r="Q27" s="121"/>
      <c r="R27" s="169">
        <f t="shared" ref="R27:R32" si="21">IF(Q27="",R26,R26+1)</f>
        <v>0</v>
      </c>
      <c r="S27" s="335"/>
      <c r="T27" s="502"/>
      <c r="U27" s="502"/>
      <c r="V27" s="502"/>
      <c r="W27" s="502"/>
      <c r="X27" s="502"/>
      <c r="Y27" s="502"/>
    </row>
    <row r="28" spans="1:25" s="5" customFormat="1">
      <c r="A28" s="21" t="s">
        <v>8</v>
      </c>
      <c r="B28" s="22">
        <f t="shared" si="16"/>
        <v>21</v>
      </c>
      <c r="C28" s="41"/>
      <c r="D28" s="41"/>
      <c r="E28" s="41"/>
      <c r="F28" s="75">
        <f t="shared" si="14"/>
        <v>0</v>
      </c>
      <c r="G28" s="90" t="str">
        <f t="shared" si="15"/>
        <v/>
      </c>
      <c r="H28" s="121"/>
      <c r="I28" s="121"/>
      <c r="J28" s="169">
        <f t="shared" si="17"/>
        <v>0</v>
      </c>
      <c r="K28" s="121"/>
      <c r="L28" s="169">
        <f t="shared" si="18"/>
        <v>0</v>
      </c>
      <c r="M28" s="121"/>
      <c r="N28" s="169">
        <f t="shared" si="19"/>
        <v>0</v>
      </c>
      <c r="O28" s="121"/>
      <c r="P28" s="169">
        <f t="shared" si="20"/>
        <v>0</v>
      </c>
      <c r="Q28" s="121"/>
      <c r="R28" s="169">
        <f t="shared" si="21"/>
        <v>0</v>
      </c>
      <c r="S28" s="335"/>
      <c r="T28" s="502"/>
      <c r="U28" s="502"/>
      <c r="V28" s="502"/>
      <c r="W28" s="502"/>
      <c r="X28" s="502"/>
      <c r="Y28" s="502"/>
    </row>
    <row r="29" spans="1:25" s="5" customFormat="1">
      <c r="A29" s="21" t="s">
        <v>2</v>
      </c>
      <c r="B29" s="22">
        <f t="shared" si="16"/>
        <v>22</v>
      </c>
      <c r="C29" s="41"/>
      <c r="D29" s="41"/>
      <c r="E29" s="41"/>
      <c r="F29" s="75">
        <f t="shared" si="14"/>
        <v>0</v>
      </c>
      <c r="G29" s="90" t="str">
        <f t="shared" si="15"/>
        <v/>
      </c>
      <c r="H29" s="121"/>
      <c r="I29" s="121"/>
      <c r="J29" s="169">
        <f t="shared" si="17"/>
        <v>0</v>
      </c>
      <c r="K29" s="121"/>
      <c r="L29" s="169">
        <f t="shared" si="18"/>
        <v>0</v>
      </c>
      <c r="M29" s="121"/>
      <c r="N29" s="169">
        <f t="shared" si="19"/>
        <v>0</v>
      </c>
      <c r="O29" s="121"/>
      <c r="P29" s="169">
        <f t="shared" si="20"/>
        <v>0</v>
      </c>
      <c r="Q29" s="121"/>
      <c r="R29" s="169">
        <f t="shared" si="21"/>
        <v>0</v>
      </c>
      <c r="S29" s="335"/>
      <c r="T29" s="502"/>
      <c r="U29" s="502"/>
      <c r="V29" s="502"/>
      <c r="W29" s="502"/>
      <c r="X29" s="502"/>
      <c r="Y29" s="502"/>
    </row>
    <row r="30" spans="1:25" s="5" customFormat="1">
      <c r="A30" s="21" t="s">
        <v>3</v>
      </c>
      <c r="B30" s="22">
        <f t="shared" si="16"/>
        <v>23</v>
      </c>
      <c r="C30" s="41"/>
      <c r="D30" s="41"/>
      <c r="E30" s="41"/>
      <c r="F30" s="75">
        <f t="shared" si="14"/>
        <v>0</v>
      </c>
      <c r="G30" s="90" t="str">
        <f t="shared" si="15"/>
        <v/>
      </c>
      <c r="H30" s="121"/>
      <c r="I30" s="121"/>
      <c r="J30" s="169">
        <f t="shared" si="17"/>
        <v>0</v>
      </c>
      <c r="K30" s="121"/>
      <c r="L30" s="169">
        <f t="shared" si="18"/>
        <v>0</v>
      </c>
      <c r="M30" s="121"/>
      <c r="N30" s="169">
        <f t="shared" si="19"/>
        <v>0</v>
      </c>
      <c r="O30" s="121"/>
      <c r="P30" s="169">
        <f t="shared" si="20"/>
        <v>0</v>
      </c>
      <c r="Q30" s="121"/>
      <c r="R30" s="169">
        <f t="shared" si="21"/>
        <v>0</v>
      </c>
      <c r="S30" s="335"/>
      <c r="T30" s="502"/>
      <c r="U30" s="502"/>
      <c r="V30" s="502"/>
      <c r="W30" s="502"/>
      <c r="X30" s="502"/>
      <c r="Y30" s="502"/>
    </row>
    <row r="31" spans="1:25" s="5" customFormat="1">
      <c r="A31" s="21" t="s">
        <v>4</v>
      </c>
      <c r="B31" s="22">
        <f t="shared" si="16"/>
        <v>24</v>
      </c>
      <c r="C31" s="41"/>
      <c r="D31" s="41"/>
      <c r="E31" s="41"/>
      <c r="F31" s="75">
        <f t="shared" si="14"/>
        <v>0</v>
      </c>
      <c r="G31" s="90" t="str">
        <f t="shared" si="15"/>
        <v/>
      </c>
      <c r="H31" s="121"/>
      <c r="I31" s="121"/>
      <c r="J31" s="169">
        <f t="shared" si="17"/>
        <v>0</v>
      </c>
      <c r="K31" s="121"/>
      <c r="L31" s="169">
        <f t="shared" si="18"/>
        <v>0</v>
      </c>
      <c r="M31" s="121"/>
      <c r="N31" s="169">
        <f t="shared" si="19"/>
        <v>0</v>
      </c>
      <c r="O31" s="121"/>
      <c r="P31" s="169">
        <f t="shared" si="20"/>
        <v>0</v>
      </c>
      <c r="Q31" s="121"/>
      <c r="R31" s="169">
        <f t="shared" si="21"/>
        <v>0</v>
      </c>
      <c r="S31" s="335"/>
      <c r="T31" s="502"/>
      <c r="U31" s="502"/>
      <c r="V31" s="502"/>
      <c r="W31" s="502"/>
      <c r="X31" s="502"/>
      <c r="Y31" s="502"/>
    </row>
    <row r="32" spans="1:25" s="5" customFormat="1">
      <c r="A32" s="21" t="s">
        <v>5</v>
      </c>
      <c r="B32" s="22">
        <f t="shared" si="16"/>
        <v>25</v>
      </c>
      <c r="C32" s="41"/>
      <c r="D32" s="41"/>
      <c r="E32" s="41"/>
      <c r="F32" s="75">
        <f t="shared" si="14"/>
        <v>0</v>
      </c>
      <c r="G32" s="90" t="str">
        <f t="shared" si="15"/>
        <v/>
      </c>
      <c r="H32" s="121"/>
      <c r="I32" s="121"/>
      <c r="J32" s="169">
        <f t="shared" si="17"/>
        <v>0</v>
      </c>
      <c r="K32" s="121"/>
      <c r="L32" s="169">
        <f t="shared" si="18"/>
        <v>0</v>
      </c>
      <c r="M32" s="121"/>
      <c r="N32" s="169">
        <f t="shared" si="19"/>
        <v>0</v>
      </c>
      <c r="O32" s="121"/>
      <c r="P32" s="169">
        <f t="shared" si="20"/>
        <v>0</v>
      </c>
      <c r="Q32" s="121"/>
      <c r="R32" s="169">
        <f t="shared" si="21"/>
        <v>0</v>
      </c>
      <c r="S32" s="335"/>
      <c r="T32" s="502"/>
      <c r="U32" s="502"/>
      <c r="V32" s="502"/>
      <c r="W32" s="502"/>
      <c r="X32" s="502"/>
      <c r="Y32" s="502"/>
    </row>
    <row r="33" spans="1:26" s="5" customFormat="1">
      <c r="A33" s="442" t="s">
        <v>77</v>
      </c>
      <c r="B33" s="443"/>
      <c r="C33" s="13">
        <f>SUM(C26:C32)</f>
        <v>0</v>
      </c>
      <c r="D33" s="13">
        <f>SUM(D26:D32)+ROUNDDOWN(F33/60,0)</f>
        <v>0</v>
      </c>
      <c r="E33" s="13">
        <f>F33-60*ROUNDDOWN(F33/60,0)</f>
        <v>0</v>
      </c>
      <c r="F33" s="137">
        <f>SUM(F26:F32)</f>
        <v>0</v>
      </c>
      <c r="G33" s="53">
        <f>IF((D33*60+E33)=0,0,ROUND((C33*60)/(D33*60+E33),1))</f>
        <v>0</v>
      </c>
      <c r="H33" s="27">
        <f>SUM(H26:H32)</f>
        <v>0</v>
      </c>
      <c r="I33" s="27">
        <f>IF(SUM(I26:I32)=0,0,ROUND(AVERAGE(I26:I32),0))</f>
        <v>0</v>
      </c>
      <c r="J33" s="170">
        <f>IF(J32=0,0,1)</f>
        <v>0</v>
      </c>
      <c r="K33" s="27">
        <f>IF(SUM(K26:K32)=0,0,ROUND(AVERAGE(K26:K32),0))</f>
        <v>0</v>
      </c>
      <c r="L33" s="170">
        <f>IF(L32=0,0,1)</f>
        <v>0</v>
      </c>
      <c r="M33" s="27">
        <f>IF(SUM(M26:M32)=0,0,ROUND(AVERAGE(M26:M32),0))</f>
        <v>0</v>
      </c>
      <c r="N33" s="170">
        <f>IF(N32=0,0,1)</f>
        <v>0</v>
      </c>
      <c r="O33" s="27">
        <f>IF(SUM(O26:O32)=0,0,ROUND(AVERAGE(O26:O32),0))</f>
        <v>0</v>
      </c>
      <c r="P33" s="170">
        <f>IF(P32=0,0,1)</f>
        <v>0</v>
      </c>
      <c r="Q33" s="27">
        <f>IF(SUM(Q26:Q32)=0,0,ROUND(AVERAGE(Q26:Q32),0))</f>
        <v>0</v>
      </c>
      <c r="R33" s="170">
        <f>IF(R32=0,0,1)</f>
        <v>0</v>
      </c>
      <c r="S33" s="322"/>
      <c r="T33" s="508"/>
      <c r="U33" s="508"/>
      <c r="V33" s="508"/>
      <c r="W33" s="508"/>
      <c r="X33" s="508"/>
      <c r="Y33" s="508"/>
    </row>
    <row r="34" spans="1:26" s="5" customFormat="1">
      <c r="A34" s="21" t="s">
        <v>6</v>
      </c>
      <c r="B34" s="22">
        <f>B32+1</f>
        <v>26</v>
      </c>
      <c r="C34" s="41"/>
      <c r="D34" s="41"/>
      <c r="E34" s="41"/>
      <c r="F34" s="75">
        <f t="shared" si="14"/>
        <v>0</v>
      </c>
      <c r="G34" s="90" t="str">
        <f t="shared" si="15"/>
        <v/>
      </c>
      <c r="H34" s="121"/>
      <c r="I34" s="121"/>
      <c r="J34" s="169">
        <f>IF(I34="",0,1)</f>
        <v>0</v>
      </c>
      <c r="K34" s="121"/>
      <c r="L34" s="169">
        <f>IF(K34="",0,1)</f>
        <v>0</v>
      </c>
      <c r="M34" s="121"/>
      <c r="N34" s="169">
        <f>IF(M34="",0,1)</f>
        <v>0</v>
      </c>
      <c r="O34" s="121"/>
      <c r="P34" s="169">
        <f>IF(O34="",0,1)</f>
        <v>0</v>
      </c>
      <c r="Q34" s="121"/>
      <c r="R34" s="169">
        <f>IF(Q34="",0,1)</f>
        <v>0</v>
      </c>
      <c r="S34" s="188"/>
      <c r="T34" s="471"/>
      <c r="U34" s="472"/>
      <c r="V34" s="472"/>
      <c r="W34" s="472"/>
      <c r="X34" s="472"/>
      <c r="Y34" s="473"/>
    </row>
    <row r="35" spans="1:26" s="5" customFormat="1">
      <c r="A35" s="21" t="s">
        <v>7</v>
      </c>
      <c r="B35" s="22">
        <f>B34+1</f>
        <v>27</v>
      </c>
      <c r="C35" s="41"/>
      <c r="D35" s="41"/>
      <c r="E35" s="41"/>
      <c r="F35" s="75">
        <f t="shared" si="14"/>
        <v>0</v>
      </c>
      <c r="G35" s="90" t="str">
        <f t="shared" si="15"/>
        <v/>
      </c>
      <c r="H35" s="121"/>
      <c r="I35" s="121"/>
      <c r="J35" s="169">
        <f>IF(I35="",J34,J34+1)</f>
        <v>0</v>
      </c>
      <c r="K35" s="121"/>
      <c r="L35" s="169">
        <f t="shared" ref="L35:R38" si="22">IF(K35="",L34,L34+1)</f>
        <v>0</v>
      </c>
      <c r="M35" s="121"/>
      <c r="N35" s="169">
        <f t="shared" si="22"/>
        <v>0</v>
      </c>
      <c r="O35" s="121"/>
      <c r="P35" s="169">
        <f t="shared" si="22"/>
        <v>0</v>
      </c>
      <c r="Q35" s="121"/>
      <c r="R35" s="169">
        <f t="shared" si="22"/>
        <v>0</v>
      </c>
      <c r="S35" s="188"/>
      <c r="T35" s="471"/>
      <c r="U35" s="472"/>
      <c r="V35" s="472"/>
      <c r="W35" s="472"/>
      <c r="X35" s="472"/>
      <c r="Y35" s="473"/>
    </row>
    <row r="36" spans="1:26" s="5" customFormat="1">
      <c r="A36" s="21" t="s">
        <v>8</v>
      </c>
      <c r="B36" s="22">
        <f>B35+1</f>
        <v>28</v>
      </c>
      <c r="C36" s="41"/>
      <c r="D36" s="41"/>
      <c r="E36" s="41"/>
      <c r="F36" s="75">
        <f t="shared" si="14"/>
        <v>0</v>
      </c>
      <c r="G36" s="90" t="str">
        <f t="shared" si="15"/>
        <v/>
      </c>
      <c r="H36" s="121"/>
      <c r="I36" s="121"/>
      <c r="J36" s="169">
        <f>IF(I36="",J35,J35+1)</f>
        <v>0</v>
      </c>
      <c r="K36" s="121"/>
      <c r="L36" s="169">
        <f t="shared" si="22"/>
        <v>0</v>
      </c>
      <c r="M36" s="121"/>
      <c r="N36" s="169">
        <f t="shared" si="22"/>
        <v>0</v>
      </c>
      <c r="O36" s="121"/>
      <c r="P36" s="169">
        <f t="shared" si="22"/>
        <v>0</v>
      </c>
      <c r="Q36" s="121"/>
      <c r="R36" s="169">
        <f t="shared" si="22"/>
        <v>0</v>
      </c>
      <c r="S36" s="188"/>
      <c r="T36" s="471"/>
      <c r="U36" s="472"/>
      <c r="V36" s="472"/>
      <c r="W36" s="472"/>
      <c r="X36" s="472"/>
      <c r="Y36" s="473"/>
    </row>
    <row r="37" spans="1:26" s="5" customFormat="1">
      <c r="A37" s="21" t="s">
        <v>2</v>
      </c>
      <c r="B37" s="22">
        <f>B36+1</f>
        <v>29</v>
      </c>
      <c r="C37" s="41"/>
      <c r="D37" s="41"/>
      <c r="E37" s="41"/>
      <c r="F37" s="75">
        <f t="shared" si="14"/>
        <v>0</v>
      </c>
      <c r="G37" s="90" t="str">
        <f t="shared" si="15"/>
        <v/>
      </c>
      <c r="H37" s="121"/>
      <c r="I37" s="121"/>
      <c r="J37" s="169">
        <f>IF(I37="",J36,J36+1)</f>
        <v>0</v>
      </c>
      <c r="K37" s="121"/>
      <c r="L37" s="169">
        <f t="shared" si="22"/>
        <v>0</v>
      </c>
      <c r="M37" s="121"/>
      <c r="N37" s="169">
        <f t="shared" si="22"/>
        <v>0</v>
      </c>
      <c r="O37" s="121"/>
      <c r="P37" s="169">
        <f t="shared" si="22"/>
        <v>0</v>
      </c>
      <c r="Q37" s="121"/>
      <c r="R37" s="169">
        <f t="shared" si="22"/>
        <v>0</v>
      </c>
      <c r="S37" s="188"/>
      <c r="T37" s="471"/>
      <c r="U37" s="472"/>
      <c r="V37" s="472"/>
      <c r="W37" s="472"/>
      <c r="X37" s="472"/>
      <c r="Y37" s="473"/>
    </row>
    <row r="38" spans="1:26" s="5" customFormat="1">
      <c r="A38" s="21" t="s">
        <v>3</v>
      </c>
      <c r="B38" s="22">
        <f>B37+1</f>
        <v>30</v>
      </c>
      <c r="C38" s="41"/>
      <c r="D38" s="41"/>
      <c r="E38" s="41"/>
      <c r="F38" s="75">
        <f t="shared" si="14"/>
        <v>0</v>
      </c>
      <c r="G38" s="90" t="str">
        <f t="shared" si="15"/>
        <v/>
      </c>
      <c r="H38" s="121"/>
      <c r="I38" s="121"/>
      <c r="J38" s="169">
        <f>IF(I38="",J37,J37+1)</f>
        <v>0</v>
      </c>
      <c r="K38" s="121"/>
      <c r="L38" s="169">
        <f t="shared" si="22"/>
        <v>0</v>
      </c>
      <c r="M38" s="121"/>
      <c r="N38" s="169">
        <f t="shared" si="22"/>
        <v>0</v>
      </c>
      <c r="O38" s="121"/>
      <c r="P38" s="169">
        <f t="shared" si="22"/>
        <v>0</v>
      </c>
      <c r="Q38" s="121"/>
      <c r="R38" s="169">
        <f t="shared" si="22"/>
        <v>0</v>
      </c>
      <c r="S38" s="188"/>
      <c r="T38" s="471"/>
      <c r="U38" s="472"/>
      <c r="V38" s="472"/>
      <c r="W38" s="472"/>
      <c r="X38" s="472"/>
      <c r="Y38" s="473"/>
    </row>
    <row r="39" spans="1:26" s="5" customFormat="1">
      <c r="A39" s="466" t="s">
        <v>24</v>
      </c>
      <c r="B39" s="467"/>
      <c r="C39" s="13">
        <f>SUM(C34:C38)</f>
        <v>0</v>
      </c>
      <c r="D39" s="13">
        <f>SUM(D34:D38)+ROUNDDOWN(F39/60,0)</f>
        <v>0</v>
      </c>
      <c r="E39" s="13">
        <f>F39-60*ROUNDDOWN(F39/60,0)</f>
        <v>0</v>
      </c>
      <c r="F39" s="137">
        <f>SUM(F34:F38)</f>
        <v>0</v>
      </c>
      <c r="G39" s="53">
        <f>IF((D39*60+E39)=0,0,ROUND((C39*60)/(D39*60+E39),1))</f>
        <v>0</v>
      </c>
      <c r="H39" s="27">
        <f>SUM(H34:H38)</f>
        <v>0</v>
      </c>
      <c r="I39" s="27">
        <f>IF(SUM(I34:I38)=0,0,ROUND(AVERAGE(I34:I38),0))</f>
        <v>0</v>
      </c>
      <c r="J39" s="170">
        <f>IF(J38=0,0,1)</f>
        <v>0</v>
      </c>
      <c r="K39" s="27">
        <f>IF(SUM(K34:K38)=0,0,ROUND(AVERAGE(K34:K38),0))</f>
        <v>0</v>
      </c>
      <c r="L39" s="170">
        <f>IF(L38=0,0,1)</f>
        <v>0</v>
      </c>
      <c r="M39" s="27">
        <f>IF(SUM(M34:M38)=0,0,ROUND(AVERAGE(M34:M38),0))</f>
        <v>0</v>
      </c>
      <c r="N39" s="170">
        <f>IF(N38=0,0,1)</f>
        <v>0</v>
      </c>
      <c r="O39" s="27">
        <f>IF(SUM(O34:O38)=0,0,ROUND(AVERAGE(O34:O38),0))</f>
        <v>0</v>
      </c>
      <c r="P39" s="170">
        <f>IF(P38=0,0,1)</f>
        <v>0</v>
      </c>
      <c r="Q39" s="27">
        <f>IF(SUM(Q34:Q38)=0,0,ROUND(AVERAGE(Q34:Q38),0))</f>
        <v>0</v>
      </c>
      <c r="R39" s="170">
        <f>IF(R38=0,0,1)</f>
        <v>0</v>
      </c>
      <c r="S39" s="248"/>
      <c r="T39" s="439"/>
      <c r="U39" s="440"/>
      <c r="V39" s="440"/>
      <c r="W39" s="440"/>
      <c r="X39" s="440"/>
      <c r="Y39" s="441"/>
    </row>
    <row r="40" spans="1:26">
      <c r="A40" s="463" t="s">
        <v>33</v>
      </c>
      <c r="B40" s="464"/>
      <c r="C40" s="14">
        <f>C8+C17+C25+C33+C39</f>
        <v>0</v>
      </c>
      <c r="D40" s="11">
        <f>D8+D17+D25+D33+D39+ROUNDDOWN(F40/60,0)</f>
        <v>0</v>
      </c>
      <c r="E40" s="11">
        <f>F40-60*ROUNDDOWN(F40/60,0)</f>
        <v>0</v>
      </c>
      <c r="F40" s="139">
        <f>E33+E8+E17+E25+E39</f>
        <v>0</v>
      </c>
      <c r="G40" s="61">
        <f>IF((D40*60+E40)=0,0,ROUND((C40*60)/(D40*60+E40),1))</f>
        <v>0</v>
      </c>
      <c r="H40" s="28">
        <f>H33+H8+H17+H25+H39</f>
        <v>0</v>
      </c>
      <c r="I40" s="28" t="str">
        <f>IF(I41=0,"",(I33+I8+I17+I25+I39)/I41)</f>
        <v/>
      </c>
      <c r="J40" s="185"/>
      <c r="K40" s="45" t="str">
        <f>IF(K41=0,"",(K33+K8+K17+K25+K39)/K41)</f>
        <v/>
      </c>
      <c r="L40" s="185"/>
      <c r="M40" s="28" t="str">
        <f>IF(M41=0,"",(M33+M8+M17+M25+M39)/M41)</f>
        <v/>
      </c>
      <c r="N40" s="185"/>
      <c r="O40" s="28" t="str">
        <f>IF(O41=0,"",(O33+O8+O17+O25+O39)/O41)</f>
        <v/>
      </c>
      <c r="P40" s="185"/>
      <c r="Q40" s="28" t="str">
        <f>IF(Q41=0,"",(Q33+Q8+Q17+Q25+Q39)/Q41)</f>
        <v/>
      </c>
      <c r="R40" s="185"/>
      <c r="S40" s="29"/>
      <c r="T40" s="30"/>
      <c r="U40" s="2" t="s">
        <v>0</v>
      </c>
      <c r="V40" s="2" t="s">
        <v>30</v>
      </c>
      <c r="W40" s="2" t="s">
        <v>16</v>
      </c>
      <c r="X40" s="2" t="s">
        <v>23</v>
      </c>
      <c r="Y40" s="2" t="s">
        <v>26</v>
      </c>
      <c r="Z40" s="5"/>
    </row>
    <row r="41" spans="1:26" ht="12" customHeight="1">
      <c r="A41" s="465"/>
      <c r="B41" s="465"/>
      <c r="C41" s="2" t="s">
        <v>0</v>
      </c>
      <c r="D41" s="2" t="s">
        <v>15</v>
      </c>
      <c r="E41" s="2" t="s">
        <v>16</v>
      </c>
      <c r="F41" s="75"/>
      <c r="G41" s="22" t="s">
        <v>12</v>
      </c>
      <c r="H41" s="37" t="s">
        <v>17</v>
      </c>
      <c r="I41" s="165">
        <f>J8+J17+J25+J33+J39</f>
        <v>0</v>
      </c>
      <c r="J41" s="166"/>
      <c r="K41" s="165">
        <f>L8+L17+L25+L33+L39</f>
        <v>0</v>
      </c>
      <c r="L41" s="166"/>
      <c r="M41" s="165">
        <f>N8+N17+N25+N33+N39</f>
        <v>0</v>
      </c>
      <c r="N41" s="166"/>
      <c r="O41" s="165">
        <f>P8+P17+P25+P33+P39</f>
        <v>0</v>
      </c>
      <c r="P41" s="166"/>
      <c r="Q41" s="165">
        <f>R8+R17+R25+R33+R39</f>
        <v>0</v>
      </c>
      <c r="R41" s="130"/>
      <c r="S41" s="217"/>
      <c r="T41" s="222" t="s">
        <v>146</v>
      </c>
      <c r="U41" s="23">
        <f>C40+Mai!U41</f>
        <v>0</v>
      </c>
      <c r="V41" s="23">
        <f>D40+Mai!V41+ROUNDDOWN(Z41/60,0)</f>
        <v>0</v>
      </c>
      <c r="W41" s="12">
        <f>Z41-60*ROUNDDOWN(Z41/60,0)</f>
        <v>0</v>
      </c>
      <c r="X41" s="12">
        <f>IF((V41*60+W41)=0,0,ROUND((U41*60)/(V41*60+W41),1))</f>
        <v>0</v>
      </c>
      <c r="Y41" s="23">
        <f>H40+Mai!Y41</f>
        <v>0</v>
      </c>
      <c r="Z41" s="10">
        <f>E40+Mai!W41</f>
        <v>0</v>
      </c>
    </row>
    <row r="42" spans="1:26" ht="11.45" customHeight="1">
      <c r="A42" s="484" t="s">
        <v>217</v>
      </c>
      <c r="B42" s="484"/>
      <c r="C42" s="49">
        <f>'Décembre 16'!$C$40</f>
        <v>0</v>
      </c>
      <c r="D42" s="50">
        <f>'Décembre 16'!$D$40</f>
        <v>0</v>
      </c>
      <c r="E42" s="50">
        <f>'Décembre 16'!$E$40</f>
        <v>0</v>
      </c>
      <c r="F42" s="150"/>
      <c r="G42" s="51">
        <f t="shared" ref="G42:G47" si="23">IF((D42*60+E42)=0,0,ROUND((C42*60)/(D42*60+E42),1))</f>
        <v>0</v>
      </c>
      <c r="H42" s="207">
        <f>'Décembre 16'!$H$40</f>
        <v>0</v>
      </c>
      <c r="I42" s="165"/>
      <c r="J42" s="166"/>
      <c r="K42" s="165"/>
      <c r="L42" s="166"/>
      <c r="M42" s="165"/>
      <c r="N42" s="166"/>
      <c r="O42" s="165"/>
      <c r="P42" s="166"/>
      <c r="Q42" s="165"/>
      <c r="R42" s="130"/>
      <c r="S42" s="221"/>
      <c r="T42" s="339" t="s">
        <v>214</v>
      </c>
      <c r="U42" s="227">
        <f>$C$40+Mai!U42</f>
        <v>0</v>
      </c>
      <c r="V42" s="225">
        <f>$D$40+Mai!V42+ROUNDDOWN(Z42/60,0)</f>
        <v>0</v>
      </c>
      <c r="W42" s="225">
        <f>Z42-60*ROUNDDOWN(Z42/60,0)</f>
        <v>0</v>
      </c>
      <c r="X42" s="225">
        <f>IF((V42*60+W42)=0,0,ROUND((U42*60)/(V42*60+W42),1))</f>
        <v>0</v>
      </c>
      <c r="Y42" s="227">
        <f>H40+Mai!Y42</f>
        <v>0</v>
      </c>
      <c r="Z42" s="234">
        <f>E40+Mai!W42</f>
        <v>0</v>
      </c>
    </row>
    <row r="43" spans="1:26" ht="11.45" customHeight="1">
      <c r="A43" s="509" t="s">
        <v>25</v>
      </c>
      <c r="B43" s="509"/>
      <c r="C43" s="49">
        <f>Janvier!C42</f>
        <v>0</v>
      </c>
      <c r="D43" s="49">
        <f>Janvier!D42</f>
        <v>0</v>
      </c>
      <c r="E43" s="49">
        <f>Janvier!E42</f>
        <v>0</v>
      </c>
      <c r="F43" s="140"/>
      <c r="G43" s="48">
        <f t="shared" si="23"/>
        <v>0</v>
      </c>
      <c r="H43" s="54">
        <f>Janvier!H42</f>
        <v>0</v>
      </c>
      <c r="S43" s="65"/>
      <c r="T43" s="65"/>
    </row>
    <row r="44" spans="1:26" ht="11.45" customHeight="1">
      <c r="A44" s="509" t="s">
        <v>27</v>
      </c>
      <c r="B44" s="523"/>
      <c r="C44" s="49">
        <f>Février!C38</f>
        <v>0</v>
      </c>
      <c r="D44" s="49">
        <f>Février!D38</f>
        <v>0</v>
      </c>
      <c r="E44" s="49">
        <f>Février!E38</f>
        <v>0</v>
      </c>
      <c r="F44" s="140"/>
      <c r="G44" s="48">
        <f t="shared" si="23"/>
        <v>0</v>
      </c>
      <c r="H44" s="54">
        <f>Février!H38</f>
        <v>0</v>
      </c>
      <c r="S44" s="65"/>
      <c r="T44" s="65"/>
    </row>
    <row r="45" spans="1:26" ht="11.45" customHeight="1">
      <c r="A45" s="509" t="s">
        <v>28</v>
      </c>
      <c r="B45" s="509"/>
      <c r="C45" s="55">
        <f>Mars!C41</f>
        <v>0</v>
      </c>
      <c r="D45" s="55">
        <f>Mars!D41</f>
        <v>0</v>
      </c>
      <c r="E45" s="55">
        <f>Mars!E41</f>
        <v>0</v>
      </c>
      <c r="F45" s="140"/>
      <c r="G45" s="48">
        <f t="shared" si="23"/>
        <v>0</v>
      </c>
      <c r="H45" s="54">
        <f>Mars!H41</f>
        <v>0</v>
      </c>
      <c r="S45" s="73"/>
      <c r="T45" s="70"/>
      <c r="U45" s="70"/>
      <c r="V45" s="70"/>
    </row>
    <row r="46" spans="1:26" ht="11.45" customHeight="1">
      <c r="A46" s="509" t="s">
        <v>31</v>
      </c>
      <c r="B46" s="509"/>
      <c r="C46" s="55">
        <f>Avril!C40</f>
        <v>0</v>
      </c>
      <c r="D46" s="55">
        <f>Avril!D40</f>
        <v>0</v>
      </c>
      <c r="E46" s="48">
        <f>Avril!E40</f>
        <v>0</v>
      </c>
      <c r="F46" s="140"/>
      <c r="G46" s="48">
        <f t="shared" si="23"/>
        <v>0</v>
      </c>
      <c r="H46" s="54">
        <f>Avril!H40</f>
        <v>0</v>
      </c>
      <c r="S46" s="73"/>
      <c r="T46" s="70"/>
      <c r="U46" s="70"/>
      <c r="V46" s="70"/>
      <c r="W46" s="70"/>
      <c r="X46" s="70"/>
      <c r="Y46" s="70"/>
    </row>
    <row r="47" spans="1:26" ht="11.45" customHeight="1">
      <c r="A47" s="509" t="s">
        <v>32</v>
      </c>
      <c r="B47" s="509"/>
      <c r="C47" s="55">
        <f>Mai!C40</f>
        <v>0</v>
      </c>
      <c r="D47" s="48">
        <f>Mai!D40</f>
        <v>0</v>
      </c>
      <c r="E47" s="48">
        <f>Mai!E40</f>
        <v>0</v>
      </c>
      <c r="F47" s="140"/>
      <c r="G47" s="48">
        <f t="shared" si="23"/>
        <v>0</v>
      </c>
      <c r="H47" s="54">
        <f>Mai!H40</f>
        <v>0</v>
      </c>
      <c r="S47" s="73"/>
      <c r="T47" s="70"/>
      <c r="V47" s="70"/>
      <c r="W47" s="70"/>
      <c r="X47" s="70"/>
      <c r="Y47" s="70"/>
    </row>
    <row r="48" spans="1:26" hidden="1">
      <c r="C48" s="223">
        <f>SUM(C42:C47)+C40</f>
        <v>0</v>
      </c>
      <c r="D48" s="223">
        <f>SUM(D42:D47)+D40</f>
        <v>0</v>
      </c>
      <c r="E48" s="223">
        <f>SUM(E42:E47)+E40</f>
        <v>0</v>
      </c>
      <c r="H48" s="223">
        <f>SUM(H42:H47)+H40</f>
        <v>0</v>
      </c>
    </row>
    <row r="49" spans="3:8" hidden="1">
      <c r="C49" s="223">
        <f>SUM(C43:C47)+C40</f>
        <v>0</v>
      </c>
      <c r="D49" s="223">
        <f>SUM(D43:D47)+D40</f>
        <v>0</v>
      </c>
      <c r="E49" s="223">
        <f>SUM(E43:E47)+E40</f>
        <v>0</v>
      </c>
      <c r="H49" s="223">
        <f>SUM(H43:H47)+H40</f>
        <v>0</v>
      </c>
    </row>
  </sheetData>
  <sheetProtection sheet="1" objects="1" scenarios="1" selectLockedCells="1"/>
  <mergeCells count="62">
    <mergeCell ref="T16:Y16"/>
    <mergeCell ref="T39:Y39"/>
    <mergeCell ref="T35:Y35"/>
    <mergeCell ref="T15:Y15"/>
    <mergeCell ref="T7:Y7"/>
    <mergeCell ref="T32:Y32"/>
    <mergeCell ref="T33:Y33"/>
    <mergeCell ref="T22:Y22"/>
    <mergeCell ref="T21:Y21"/>
    <mergeCell ref="T18:Y18"/>
    <mergeCell ref="T20:Y20"/>
    <mergeCell ref="T38:Y38"/>
    <mergeCell ref="T9:Y9"/>
    <mergeCell ref="T8:Y8"/>
    <mergeCell ref="T36:Y36"/>
    <mergeCell ref="T37:Y37"/>
    <mergeCell ref="T17:Y17"/>
    <mergeCell ref="T19:Y19"/>
    <mergeCell ref="T23:Y23"/>
    <mergeCell ref="T34:Y34"/>
    <mergeCell ref="T28:Y28"/>
    <mergeCell ref="T29:Y29"/>
    <mergeCell ref="T30:Y30"/>
    <mergeCell ref="T31:Y31"/>
    <mergeCell ref="T27:Y27"/>
    <mergeCell ref="T25:Y25"/>
    <mergeCell ref="T26:Y26"/>
    <mergeCell ref="T24:Y24"/>
    <mergeCell ref="A47:B47"/>
    <mergeCell ref="A46:B46"/>
    <mergeCell ref="A17:B17"/>
    <mergeCell ref="A25:B25"/>
    <mergeCell ref="A39:B39"/>
    <mergeCell ref="A41:B41"/>
    <mergeCell ref="A43:B43"/>
    <mergeCell ref="A45:B45"/>
    <mergeCell ref="A33:B33"/>
    <mergeCell ref="A44:B44"/>
    <mergeCell ref="A42:B42"/>
    <mergeCell ref="A40:B40"/>
    <mergeCell ref="A1:X1"/>
    <mergeCell ref="A2:A3"/>
    <mergeCell ref="B2:B3"/>
    <mergeCell ref="C2:C3"/>
    <mergeCell ref="D2:D3"/>
    <mergeCell ref="S2:S3"/>
    <mergeCell ref="M2:M3"/>
    <mergeCell ref="E2:E3"/>
    <mergeCell ref="G2:G3"/>
    <mergeCell ref="I2:I3"/>
    <mergeCell ref="K2:K3"/>
    <mergeCell ref="T2:Y3"/>
    <mergeCell ref="A8:B8"/>
    <mergeCell ref="T4:Y4"/>
    <mergeCell ref="A9:B9"/>
    <mergeCell ref="T12:Y12"/>
    <mergeCell ref="T13:Y13"/>
    <mergeCell ref="T14:Y14"/>
    <mergeCell ref="T5:Y5"/>
    <mergeCell ref="T6:Y6"/>
    <mergeCell ref="T10:Y10"/>
    <mergeCell ref="T11:Y11"/>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AA51"/>
  <sheetViews>
    <sheetView zoomScale="150" zoomScaleNormal="150" workbookViewId="0">
      <pane ySplit="3" topLeftCell="A16" activePane="bottomLeft" state="frozen"/>
      <selection pane="bottomLeft" activeCell="C22" sqref="C22"/>
    </sheetView>
  </sheetViews>
  <sheetFormatPr baseColWidth="10" defaultRowHeight="12.75"/>
  <cols>
    <col min="1" max="1" width="9.7109375" customWidth="1"/>
    <col min="2" max="2" width="4.85546875" customWidth="1"/>
    <col min="3" max="3" width="6" customWidth="1"/>
    <col min="4" max="4" width="4.28515625" customWidth="1"/>
    <col min="5" max="5" width="3.85546875" customWidth="1"/>
    <col min="6" max="6" width="4.5703125" style="78" hidden="1" customWidth="1"/>
    <col min="7" max="7" width="6.42578125" customWidth="1"/>
    <col min="8" max="8" width="6" customWidth="1"/>
    <col min="9" max="9" width="4.140625" customWidth="1"/>
    <col min="10" max="10" width="3.42578125" style="78" hidden="1" customWidth="1"/>
    <col min="11" max="11" width="3.42578125" customWidth="1"/>
    <col min="12" max="12" width="3.42578125" style="78" hidden="1" customWidth="1"/>
    <col min="13" max="13" width="5.710937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20" max="20" width="20.28515625" customWidth="1"/>
    <col min="23" max="23" width="9.85546875" customWidth="1"/>
    <col min="24" max="25" width="10.140625" customWidth="1"/>
    <col min="26" max="26" width="11.42578125" hidden="1" customWidth="1"/>
  </cols>
  <sheetData>
    <row r="1" spans="1:25" ht="18">
      <c r="A1" s="490" t="s">
        <v>219</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5" ht="26.2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142"/>
      <c r="Q2" s="25" t="s">
        <v>19</v>
      </c>
      <c r="R2" s="142"/>
      <c r="S2" s="495" t="s">
        <v>13</v>
      </c>
      <c r="T2" s="532" t="s">
        <v>14</v>
      </c>
      <c r="U2" s="532"/>
      <c r="V2" s="532"/>
      <c r="W2" s="532"/>
      <c r="X2" s="532"/>
      <c r="Y2" s="532"/>
    </row>
    <row r="3" spans="1:25" ht="12.75" customHeight="1">
      <c r="A3" s="492"/>
      <c r="B3" s="492"/>
      <c r="C3" s="492"/>
      <c r="D3" s="492"/>
      <c r="E3" s="492"/>
      <c r="F3" s="75"/>
      <c r="G3" s="477"/>
      <c r="H3" s="26" t="s">
        <v>18</v>
      </c>
      <c r="I3" s="494"/>
      <c r="J3" s="143"/>
      <c r="K3" s="494"/>
      <c r="L3" s="143"/>
      <c r="M3" s="494"/>
      <c r="N3" s="143"/>
      <c r="O3" s="26" t="s">
        <v>20</v>
      </c>
      <c r="P3" s="143"/>
      <c r="Q3" s="26" t="s">
        <v>21</v>
      </c>
      <c r="R3" s="143"/>
      <c r="S3" s="496"/>
      <c r="T3" s="532"/>
      <c r="U3" s="532"/>
      <c r="V3" s="532"/>
      <c r="W3" s="532"/>
      <c r="X3" s="532"/>
      <c r="Y3" s="532"/>
    </row>
    <row r="4" spans="1:25" ht="11.45" customHeight="1">
      <c r="A4" s="2" t="s">
        <v>4</v>
      </c>
      <c r="B4" s="2">
        <v>1</v>
      </c>
      <c r="C4" s="41"/>
      <c r="D4" s="41"/>
      <c r="E4" s="41"/>
      <c r="F4" s="75">
        <f>E4</f>
        <v>0</v>
      </c>
      <c r="G4" s="90" t="str">
        <f t="shared" ref="G4:G22" si="0">IF((D4*60+F4)=0,"",ROUND((C4*60)/(D4*60+F4),1))</f>
        <v/>
      </c>
      <c r="H4" s="121"/>
      <c r="I4" s="121"/>
      <c r="J4" s="169">
        <f>IF(I4="",0,1)</f>
        <v>0</v>
      </c>
      <c r="K4" s="121"/>
      <c r="L4" s="169">
        <f>IF(K4="",0,1)</f>
        <v>0</v>
      </c>
      <c r="M4" s="121"/>
      <c r="N4" s="169">
        <f>IF(M4="",0,1)</f>
        <v>0</v>
      </c>
      <c r="O4" s="121"/>
      <c r="P4" s="169">
        <f>IF(O4="",0,1)</f>
        <v>0</v>
      </c>
      <c r="Q4" s="121"/>
      <c r="R4" s="169">
        <f>IF(Q4="",0,1)</f>
        <v>0</v>
      </c>
      <c r="S4" s="247"/>
      <c r="T4" s="502"/>
      <c r="U4" s="502"/>
      <c r="V4" s="502"/>
      <c r="W4" s="502"/>
      <c r="X4" s="502"/>
      <c r="Y4" s="502"/>
    </row>
    <row r="5" spans="1:25" ht="11.45" customHeight="1">
      <c r="A5" s="117" t="s">
        <v>5</v>
      </c>
      <c r="B5" s="117">
        <f>B4+1</f>
        <v>2</v>
      </c>
      <c r="C5" s="41"/>
      <c r="D5" s="41"/>
      <c r="E5" s="41"/>
      <c r="F5" s="75">
        <f>E5</f>
        <v>0</v>
      </c>
      <c r="G5" s="90" t="str">
        <f t="shared" si="0"/>
        <v/>
      </c>
      <c r="H5" s="121"/>
      <c r="I5" s="121"/>
      <c r="J5" s="169">
        <f>IF(I5="",J4,J4+1)</f>
        <v>0</v>
      </c>
      <c r="K5" s="121"/>
      <c r="L5" s="169">
        <f>IF(K5="",L4,L4+1)</f>
        <v>0</v>
      </c>
      <c r="M5" s="121"/>
      <c r="N5" s="169">
        <f>IF(M5="",N4,N4+1)</f>
        <v>0</v>
      </c>
      <c r="O5" s="121"/>
      <c r="P5" s="169">
        <f>IF(O5="",P4,P4+1)</f>
        <v>0</v>
      </c>
      <c r="Q5" s="121"/>
      <c r="R5" s="169">
        <f>IF(Q5="",R4,R4+1)</f>
        <v>0</v>
      </c>
      <c r="S5" s="247"/>
      <c r="T5" s="502"/>
      <c r="U5" s="502"/>
      <c r="V5" s="502"/>
      <c r="W5" s="502"/>
      <c r="X5" s="502"/>
      <c r="Y5" s="502"/>
    </row>
    <row r="6" spans="1:25" ht="11.45" customHeight="1">
      <c r="A6" s="442" t="s">
        <v>10</v>
      </c>
      <c r="B6" s="443"/>
      <c r="C6" s="13">
        <f>SUM(C4:C5)</f>
        <v>0</v>
      </c>
      <c r="D6" s="13">
        <f>SUM(D4:D5)+ROUNDDOWN(F6/60,0)</f>
        <v>0</v>
      </c>
      <c r="E6" s="13">
        <f>F6-60*ROUNDDOWN(F6/60,0)</f>
        <v>0</v>
      </c>
      <c r="F6" s="137">
        <f>SUM(F4:F5)</f>
        <v>0</v>
      </c>
      <c r="G6" s="53">
        <f>IF((D6*60+E6)=0,0,ROUND((C6*60)/(D6*60+E6),1))</f>
        <v>0</v>
      </c>
      <c r="H6" s="27">
        <f>SUM(H4:H5)</f>
        <v>0</v>
      </c>
      <c r="I6" s="27">
        <f>IF(SUM(I4:I5)=0,0,ROUND(AVERAGE(I4:I5),0))</f>
        <v>0</v>
      </c>
      <c r="J6" s="170">
        <f>IF(J5=0,0,1)</f>
        <v>0</v>
      </c>
      <c r="K6" s="27">
        <f>IF(SUM(K4:K5)=0,0,ROUND(AVERAGE(K4:K5),0))</f>
        <v>0</v>
      </c>
      <c r="L6" s="170">
        <f>IF(L5=0,0,1)</f>
        <v>0</v>
      </c>
      <c r="M6" s="27">
        <f>IF(SUM(M4:M5)=0,0,ROUND(AVERAGE(M4:M5),0))</f>
        <v>0</v>
      </c>
      <c r="N6" s="170">
        <f>IF(N5=0,0,1)</f>
        <v>0</v>
      </c>
      <c r="O6" s="27">
        <f>IF(SUM(O4:O5)=0,0,ROUND(AVERAGE(O4:O5),0))</f>
        <v>0</v>
      </c>
      <c r="P6" s="170">
        <f>IF(P5=0,0,1)</f>
        <v>0</v>
      </c>
      <c r="Q6" s="27">
        <f>IF(SUM(Q4:Q5)=0,0,ROUND(AVERAGE(Q4:Q5),0))</f>
        <v>0</v>
      </c>
      <c r="R6" s="170">
        <f>IF(R5=0,0,1)</f>
        <v>0</v>
      </c>
      <c r="S6" s="248"/>
      <c r="T6" s="508"/>
      <c r="U6" s="508"/>
      <c r="V6" s="508"/>
      <c r="W6" s="508"/>
      <c r="X6" s="508"/>
      <c r="Y6" s="508"/>
    </row>
    <row r="7" spans="1:25" ht="11.45" customHeight="1">
      <c r="A7" s="485" t="s">
        <v>78</v>
      </c>
      <c r="B7" s="486"/>
      <c r="C7" s="77">
        <f>C6+Juin!C39</f>
        <v>0</v>
      </c>
      <c r="D7" s="77">
        <f>ROUNDDOWN(F7/60,0)+Juin!D39+D6</f>
        <v>0</v>
      </c>
      <c r="E7" s="77">
        <f>F7-60*ROUNDDOWN(F7/60,0)</f>
        <v>0</v>
      </c>
      <c r="F7" s="138">
        <f>E6+Juin!E39</f>
        <v>0</v>
      </c>
      <c r="G7" s="77">
        <f>IF((D7*60+E7)=0,0,ROUND((C7*60)/(D7*60+E7),1))</f>
        <v>0</v>
      </c>
      <c r="H7" s="87">
        <f>H6+Juin!H39</f>
        <v>0</v>
      </c>
      <c r="I7" s="87">
        <f>IF(I6=0,Juin!I39,IF(I6+Juin!I39=0,"",ROUND((SUM(I4:I5)+SUM(Juin!I34:'Juin'!I38))/(J5+Juin!J38),0)))</f>
        <v>0</v>
      </c>
      <c r="J7" s="187"/>
      <c r="K7" s="87">
        <f>IF(K6=0,Juin!K39,IF(K6+Juin!K39=0,"",ROUND((SUM(K4:K5)+SUM(Juin!K34:'Juin'!K38))/(L5+Juin!L38),0)))</f>
        <v>0</v>
      </c>
      <c r="L7" s="187"/>
      <c r="M7" s="87">
        <f>IF(M6=0,Juin!M39,IF(M6+Juin!M39=0,"",ROUND((SUM(M4:M5)+SUM(Juin!M34:'Juin'!M38))/(N5+Juin!N38),0)))</f>
        <v>0</v>
      </c>
      <c r="N7" s="187"/>
      <c r="O7" s="87">
        <f>IF(O6=0,Juin!O39,IF(O6+Juin!O39=0,"",ROUND((SUM(O4:O5)+SUM(Juin!O34:'Juin'!O38))/(P5+Juin!P38),0)))</f>
        <v>0</v>
      </c>
      <c r="P7" s="187"/>
      <c r="Q7" s="87">
        <f>IF(Q6=0,Juin!Q39,IF(Q6+Juin!Q39=0,"",ROUND((SUM(Q4:Q5)+SUM(Juin!Q34:'Juin'!Q38))/(R5+Juin!R38),0)))</f>
        <v>0</v>
      </c>
      <c r="R7" s="187"/>
      <c r="S7" s="326"/>
      <c r="T7" s="506"/>
      <c r="U7" s="506"/>
      <c r="V7" s="506"/>
      <c r="W7" s="506"/>
      <c r="X7" s="506"/>
      <c r="Y7" s="506"/>
    </row>
    <row r="8" spans="1:25" ht="11.45" customHeight="1">
      <c r="A8" s="2" t="s">
        <v>6</v>
      </c>
      <c r="B8" s="2">
        <f>B5+1</f>
        <v>3</v>
      </c>
      <c r="C8" s="41"/>
      <c r="D8" s="41"/>
      <c r="E8" s="41"/>
      <c r="F8" s="75">
        <f t="shared" ref="F8:F14" si="1">E8</f>
        <v>0</v>
      </c>
      <c r="G8" s="90" t="str">
        <f t="shared" si="0"/>
        <v/>
      </c>
      <c r="H8" s="121"/>
      <c r="I8" s="121"/>
      <c r="J8" s="169">
        <f>IF(I8="",0,1)</f>
        <v>0</v>
      </c>
      <c r="K8" s="121"/>
      <c r="L8" s="169">
        <f>IF(K8="",0,1)</f>
        <v>0</v>
      </c>
      <c r="M8" s="121"/>
      <c r="N8" s="169">
        <f>IF(M8="",0,1)</f>
        <v>0</v>
      </c>
      <c r="O8" s="121"/>
      <c r="P8" s="169">
        <f>IF(O8="",0,1)</f>
        <v>0</v>
      </c>
      <c r="Q8" s="121"/>
      <c r="R8" s="169">
        <f>IF(Q8="",0,1)</f>
        <v>0</v>
      </c>
      <c r="S8" s="247"/>
      <c r="T8" s="502"/>
      <c r="U8" s="502"/>
      <c r="V8" s="502"/>
      <c r="W8" s="502"/>
      <c r="X8" s="502"/>
      <c r="Y8" s="502"/>
    </row>
    <row r="9" spans="1:25" ht="11.45" customHeight="1">
      <c r="A9" s="84" t="s">
        <v>7</v>
      </c>
      <c r="B9" s="84">
        <f t="shared" ref="B9:B14" si="2">B8+1</f>
        <v>4</v>
      </c>
      <c r="C9" s="41"/>
      <c r="D9" s="41"/>
      <c r="E9" s="41"/>
      <c r="F9" s="75">
        <f t="shared" si="1"/>
        <v>0</v>
      </c>
      <c r="G9" s="90" t="str">
        <f t="shared" si="0"/>
        <v/>
      </c>
      <c r="H9" s="121"/>
      <c r="I9" s="121"/>
      <c r="J9" s="169">
        <f t="shared" ref="J9:J14" si="3">IF(I9="",J8,J8+1)</f>
        <v>0</v>
      </c>
      <c r="K9" s="121"/>
      <c r="L9" s="169">
        <f t="shared" ref="L9:L14" si="4">IF(K9="",L8,L8+1)</f>
        <v>0</v>
      </c>
      <c r="M9" s="121"/>
      <c r="N9" s="169">
        <f t="shared" ref="N9:N14" si="5">IF(M9="",N8,N8+1)</f>
        <v>0</v>
      </c>
      <c r="O9" s="121"/>
      <c r="P9" s="169">
        <f t="shared" ref="P9:P14" si="6">IF(O9="",P8,P8+1)</f>
        <v>0</v>
      </c>
      <c r="Q9" s="121"/>
      <c r="R9" s="169">
        <f t="shared" ref="R9:R14" si="7">IF(Q9="",R8,R8+1)</f>
        <v>0</v>
      </c>
      <c r="S9" s="247"/>
      <c r="T9" s="502"/>
      <c r="U9" s="502"/>
      <c r="V9" s="502"/>
      <c r="W9" s="502"/>
      <c r="X9" s="502"/>
      <c r="Y9" s="502"/>
    </row>
    <row r="10" spans="1:25" ht="11.45" customHeight="1">
      <c r="A10" s="2" t="s">
        <v>8</v>
      </c>
      <c r="B10" s="2">
        <f t="shared" si="2"/>
        <v>5</v>
      </c>
      <c r="C10" s="41"/>
      <c r="D10" s="41"/>
      <c r="E10" s="41"/>
      <c r="F10" s="75">
        <f t="shared" si="1"/>
        <v>0</v>
      </c>
      <c r="G10" s="90" t="str">
        <f t="shared" si="0"/>
        <v/>
      </c>
      <c r="H10" s="121"/>
      <c r="I10" s="121"/>
      <c r="J10" s="169">
        <f t="shared" si="3"/>
        <v>0</v>
      </c>
      <c r="K10" s="121"/>
      <c r="L10" s="169">
        <f t="shared" si="4"/>
        <v>0</v>
      </c>
      <c r="M10" s="121"/>
      <c r="N10" s="169">
        <f t="shared" si="5"/>
        <v>0</v>
      </c>
      <c r="O10" s="121"/>
      <c r="P10" s="169">
        <f t="shared" si="6"/>
        <v>0</v>
      </c>
      <c r="Q10" s="121"/>
      <c r="R10" s="169">
        <f t="shared" si="7"/>
        <v>0</v>
      </c>
      <c r="S10" s="247"/>
      <c r="T10" s="502"/>
      <c r="U10" s="502"/>
      <c r="V10" s="502"/>
      <c r="W10" s="502"/>
      <c r="X10" s="502"/>
      <c r="Y10" s="502"/>
    </row>
    <row r="11" spans="1:25" ht="11.45" customHeight="1">
      <c r="A11" s="2" t="s">
        <v>2</v>
      </c>
      <c r="B11" s="2">
        <f t="shared" si="2"/>
        <v>6</v>
      </c>
      <c r="C11" s="41"/>
      <c r="D11" s="41"/>
      <c r="E11" s="41"/>
      <c r="F11" s="75">
        <f t="shared" si="1"/>
        <v>0</v>
      </c>
      <c r="G11" s="90" t="str">
        <f t="shared" si="0"/>
        <v/>
      </c>
      <c r="H11" s="121"/>
      <c r="I11" s="121"/>
      <c r="J11" s="169">
        <f t="shared" si="3"/>
        <v>0</v>
      </c>
      <c r="K11" s="121"/>
      <c r="L11" s="169">
        <f t="shared" si="4"/>
        <v>0</v>
      </c>
      <c r="M11" s="121"/>
      <c r="N11" s="169">
        <f t="shared" si="5"/>
        <v>0</v>
      </c>
      <c r="O11" s="121"/>
      <c r="P11" s="169">
        <f t="shared" si="6"/>
        <v>0</v>
      </c>
      <c r="Q11" s="121"/>
      <c r="R11" s="169">
        <f t="shared" si="7"/>
        <v>0</v>
      </c>
      <c r="S11" s="247"/>
      <c r="T11" s="502"/>
      <c r="U11" s="502"/>
      <c r="V11" s="502"/>
      <c r="W11" s="502"/>
      <c r="X11" s="502"/>
      <c r="Y11" s="502"/>
    </row>
    <row r="12" spans="1:25" ht="11.45" customHeight="1">
      <c r="A12" s="2" t="s">
        <v>3</v>
      </c>
      <c r="B12" s="2">
        <f t="shared" si="2"/>
        <v>7</v>
      </c>
      <c r="C12" s="41"/>
      <c r="D12" s="41"/>
      <c r="E12" s="41"/>
      <c r="F12" s="75">
        <f t="shared" si="1"/>
        <v>0</v>
      </c>
      <c r="G12" s="90" t="str">
        <f t="shared" si="0"/>
        <v/>
      </c>
      <c r="H12" s="121"/>
      <c r="I12" s="121"/>
      <c r="J12" s="169">
        <f t="shared" si="3"/>
        <v>0</v>
      </c>
      <c r="K12" s="121"/>
      <c r="L12" s="169">
        <f t="shared" si="4"/>
        <v>0</v>
      </c>
      <c r="M12" s="121"/>
      <c r="N12" s="169">
        <f t="shared" si="5"/>
        <v>0</v>
      </c>
      <c r="O12" s="121"/>
      <c r="P12" s="169">
        <f t="shared" si="6"/>
        <v>0</v>
      </c>
      <c r="Q12" s="121"/>
      <c r="R12" s="169">
        <f t="shared" si="7"/>
        <v>0</v>
      </c>
      <c r="S12" s="247"/>
      <c r="T12" s="502"/>
      <c r="U12" s="502"/>
      <c r="V12" s="502"/>
      <c r="W12" s="502"/>
      <c r="X12" s="502"/>
      <c r="Y12" s="502"/>
    </row>
    <row r="13" spans="1:25" ht="11.45" customHeight="1">
      <c r="A13" s="2" t="s">
        <v>4</v>
      </c>
      <c r="B13" s="2">
        <f t="shared" si="2"/>
        <v>8</v>
      </c>
      <c r="C13" s="41"/>
      <c r="D13" s="41"/>
      <c r="E13" s="41"/>
      <c r="F13" s="75">
        <f t="shared" si="1"/>
        <v>0</v>
      </c>
      <c r="G13" s="90" t="str">
        <f t="shared" si="0"/>
        <v/>
      </c>
      <c r="H13" s="121"/>
      <c r="I13" s="121"/>
      <c r="J13" s="169">
        <f t="shared" si="3"/>
        <v>0</v>
      </c>
      <c r="K13" s="121"/>
      <c r="L13" s="169">
        <f t="shared" si="4"/>
        <v>0</v>
      </c>
      <c r="M13" s="121"/>
      <c r="N13" s="169">
        <f t="shared" si="5"/>
        <v>0</v>
      </c>
      <c r="O13" s="121"/>
      <c r="P13" s="169">
        <f t="shared" si="6"/>
        <v>0</v>
      </c>
      <c r="Q13" s="121"/>
      <c r="R13" s="169">
        <f t="shared" si="7"/>
        <v>0</v>
      </c>
      <c r="S13" s="247"/>
      <c r="T13" s="501" t="s">
        <v>244</v>
      </c>
      <c r="U13" s="501"/>
      <c r="V13" s="501"/>
      <c r="W13" s="501"/>
      <c r="X13" s="501"/>
      <c r="Y13" s="501"/>
    </row>
    <row r="14" spans="1:25" ht="11.45" customHeight="1">
      <c r="A14" s="75" t="s">
        <v>5</v>
      </c>
      <c r="B14" s="75">
        <f t="shared" si="2"/>
        <v>9</v>
      </c>
      <c r="C14" s="41"/>
      <c r="D14" s="41"/>
      <c r="E14" s="41"/>
      <c r="F14" s="75">
        <f t="shared" si="1"/>
        <v>0</v>
      </c>
      <c r="G14" s="90" t="str">
        <f t="shared" si="0"/>
        <v/>
      </c>
      <c r="H14" s="121"/>
      <c r="I14" s="121"/>
      <c r="J14" s="169">
        <f t="shared" si="3"/>
        <v>0</v>
      </c>
      <c r="K14" s="121"/>
      <c r="L14" s="169">
        <f t="shared" si="4"/>
        <v>0</v>
      </c>
      <c r="M14" s="121"/>
      <c r="N14" s="169">
        <f t="shared" si="5"/>
        <v>0</v>
      </c>
      <c r="O14" s="121"/>
      <c r="P14" s="169">
        <f t="shared" si="6"/>
        <v>0</v>
      </c>
      <c r="Q14" s="121"/>
      <c r="R14" s="169">
        <f t="shared" si="7"/>
        <v>0</v>
      </c>
      <c r="S14" s="247"/>
      <c r="T14" s="500"/>
      <c r="U14" s="500"/>
      <c r="V14" s="500"/>
      <c r="W14" s="500"/>
      <c r="X14" s="500"/>
      <c r="Y14" s="500"/>
    </row>
    <row r="15" spans="1:25" ht="11.45" customHeight="1">
      <c r="A15" s="442" t="s">
        <v>79</v>
      </c>
      <c r="B15" s="443"/>
      <c r="C15" s="13">
        <f>SUM(C8:C14)</f>
        <v>0</v>
      </c>
      <c r="D15" s="13">
        <f>SUM(D8:D14)+ROUNDDOWN(F15/60,0)</f>
        <v>0</v>
      </c>
      <c r="E15" s="13">
        <f>F15-60*ROUNDDOWN(F15/60,0)</f>
        <v>0</v>
      </c>
      <c r="F15" s="137">
        <f>SUM(F8:F14)</f>
        <v>0</v>
      </c>
      <c r="G15" s="53">
        <f>IF((D15*60+E15)=0,0,ROUND((C15*60)/(D15*60+E15),1))</f>
        <v>0</v>
      </c>
      <c r="H15" s="27">
        <f>SUM(H8:H14)</f>
        <v>0</v>
      </c>
      <c r="I15" s="27">
        <f>IF(SUM(I8:I14)=0,0,ROUND(AVERAGE(I8:I14),0))</f>
        <v>0</v>
      </c>
      <c r="J15" s="170">
        <f>IF(J14=0,0,1)</f>
        <v>0</v>
      </c>
      <c r="K15" s="27">
        <f>IF(SUM(K8:K14)=0,0,ROUND(AVERAGE(K8:K14),0))</f>
        <v>0</v>
      </c>
      <c r="L15" s="170">
        <f>IF(L14=0,0,1)</f>
        <v>0</v>
      </c>
      <c r="M15" s="27">
        <f>IF(SUM(M8:M14)=0,0,ROUND(AVERAGE(M8:M14),0))</f>
        <v>0</v>
      </c>
      <c r="N15" s="170">
        <f>IF(N14=0,0,1)</f>
        <v>0</v>
      </c>
      <c r="O15" s="27">
        <f>IF(SUM(O8:O14)=0,0,ROUND(AVERAGE(O8:O14),0))</f>
        <v>0</v>
      </c>
      <c r="P15" s="170">
        <f>IF(P14=0,0,1)</f>
        <v>0</v>
      </c>
      <c r="Q15" s="27">
        <f>IF(SUM(Q8:Q14)=0,0,ROUND(AVERAGE(Q8:Q14),0))</f>
        <v>0</v>
      </c>
      <c r="R15" s="170">
        <f>IF(R14=0,0,1)</f>
        <v>0</v>
      </c>
      <c r="S15" s="248"/>
      <c r="T15" s="508"/>
      <c r="U15" s="508"/>
      <c r="V15" s="508"/>
      <c r="W15" s="508"/>
      <c r="X15" s="508"/>
      <c r="Y15" s="508"/>
    </row>
    <row r="16" spans="1:25" s="76" customFormat="1" ht="11.45" customHeight="1">
      <c r="A16" s="84" t="s">
        <v>6</v>
      </c>
      <c r="B16" s="84">
        <f>B14+1</f>
        <v>10</v>
      </c>
      <c r="C16" s="41"/>
      <c r="D16" s="41"/>
      <c r="E16" s="41"/>
      <c r="F16" s="75">
        <f t="shared" ref="F16:F22" si="8">E16</f>
        <v>0</v>
      </c>
      <c r="G16" s="90" t="str">
        <f t="shared" si="0"/>
        <v/>
      </c>
      <c r="H16" s="121"/>
      <c r="I16" s="121"/>
      <c r="J16" s="169">
        <f>IF(I16="",0,1)</f>
        <v>0</v>
      </c>
      <c r="K16" s="121"/>
      <c r="L16" s="169">
        <f>IF(K16="",0,1)</f>
        <v>0</v>
      </c>
      <c r="M16" s="121"/>
      <c r="N16" s="169">
        <f>IF(M16="",0,1)</f>
        <v>0</v>
      </c>
      <c r="O16" s="121"/>
      <c r="P16" s="169">
        <f>IF(O16="",0,1)</f>
        <v>0</v>
      </c>
      <c r="Q16" s="121"/>
      <c r="R16" s="169">
        <f>IF(Q16="",0,1)</f>
        <v>0</v>
      </c>
      <c r="S16" s="126"/>
      <c r="T16" s="500"/>
      <c r="U16" s="500"/>
      <c r="V16" s="500"/>
      <c r="W16" s="500"/>
      <c r="X16" s="500"/>
      <c r="Y16" s="500"/>
    </row>
    <row r="17" spans="1:27" ht="11.45" customHeight="1">
      <c r="A17" s="2" t="s">
        <v>7</v>
      </c>
      <c r="B17" s="2">
        <f t="shared" ref="B17:B22" si="9">B16+1</f>
        <v>11</v>
      </c>
      <c r="C17" s="41"/>
      <c r="D17" s="41"/>
      <c r="E17" s="41"/>
      <c r="F17" s="75">
        <f t="shared" si="8"/>
        <v>0</v>
      </c>
      <c r="G17" s="90" t="str">
        <f t="shared" si="0"/>
        <v/>
      </c>
      <c r="H17" s="121"/>
      <c r="I17" s="121"/>
      <c r="J17" s="169">
        <f t="shared" ref="J17:J22" si="10">IF(I17="",J16,J16+1)</f>
        <v>0</v>
      </c>
      <c r="K17" s="121"/>
      <c r="L17" s="169">
        <f t="shared" ref="L17:L22" si="11">IF(K17="",L16,L16+1)</f>
        <v>0</v>
      </c>
      <c r="M17" s="121"/>
      <c r="N17" s="169">
        <f t="shared" ref="N17:N22" si="12">IF(M17="",N16,N16+1)</f>
        <v>0</v>
      </c>
      <c r="O17" s="121"/>
      <c r="P17" s="169">
        <f t="shared" ref="P17:P22" si="13">IF(O17="",P16,P16+1)</f>
        <v>0</v>
      </c>
      <c r="Q17" s="121"/>
      <c r="R17" s="169">
        <f t="shared" ref="R17:R22" si="14">IF(Q17="",R16,R16+1)</f>
        <v>0</v>
      </c>
      <c r="S17" s="126"/>
      <c r="T17" s="500"/>
      <c r="U17" s="500"/>
      <c r="V17" s="500"/>
      <c r="W17" s="500"/>
      <c r="X17" s="500"/>
      <c r="Y17" s="500"/>
    </row>
    <row r="18" spans="1:27" ht="11.45" customHeight="1">
      <c r="A18" s="2" t="s">
        <v>8</v>
      </c>
      <c r="B18" s="2">
        <f t="shared" si="9"/>
        <v>12</v>
      </c>
      <c r="C18" s="41"/>
      <c r="D18" s="41"/>
      <c r="E18" s="41"/>
      <c r="F18" s="75">
        <f t="shared" si="8"/>
        <v>0</v>
      </c>
      <c r="G18" s="90" t="str">
        <f>IF((D18*60+F18)=0,"",ROUND((C18*60)/(D18*60+F18),1))</f>
        <v/>
      </c>
      <c r="H18" s="121"/>
      <c r="I18" s="121"/>
      <c r="J18" s="169">
        <f t="shared" si="10"/>
        <v>0</v>
      </c>
      <c r="K18" s="121"/>
      <c r="L18" s="169">
        <f t="shared" si="11"/>
        <v>0</v>
      </c>
      <c r="M18" s="121"/>
      <c r="N18" s="169">
        <f t="shared" si="12"/>
        <v>0</v>
      </c>
      <c r="O18" s="121"/>
      <c r="P18" s="169">
        <f t="shared" si="13"/>
        <v>0</v>
      </c>
      <c r="Q18" s="121"/>
      <c r="R18" s="169">
        <f t="shared" si="14"/>
        <v>0</v>
      </c>
      <c r="S18" s="126"/>
      <c r="T18" s="500"/>
      <c r="U18" s="500"/>
      <c r="V18" s="500"/>
      <c r="W18" s="500"/>
      <c r="X18" s="500"/>
      <c r="Y18" s="500"/>
    </row>
    <row r="19" spans="1:27" ht="11.45" customHeight="1">
      <c r="A19" s="2" t="s">
        <v>2</v>
      </c>
      <c r="B19" s="2">
        <f t="shared" si="9"/>
        <v>13</v>
      </c>
      <c r="C19" s="41"/>
      <c r="D19" s="41"/>
      <c r="E19" s="41"/>
      <c r="F19" s="75">
        <f t="shared" si="8"/>
        <v>0</v>
      </c>
      <c r="G19" s="90" t="str">
        <f t="shared" si="0"/>
        <v/>
      </c>
      <c r="H19" s="121"/>
      <c r="I19" s="121"/>
      <c r="J19" s="169">
        <f t="shared" si="10"/>
        <v>0</v>
      </c>
      <c r="K19" s="121"/>
      <c r="L19" s="169">
        <f t="shared" si="11"/>
        <v>0</v>
      </c>
      <c r="M19" s="121"/>
      <c r="N19" s="169">
        <f t="shared" si="12"/>
        <v>0</v>
      </c>
      <c r="O19" s="121"/>
      <c r="P19" s="169">
        <f t="shared" si="13"/>
        <v>0</v>
      </c>
      <c r="Q19" s="121"/>
      <c r="R19" s="169">
        <f t="shared" si="14"/>
        <v>0</v>
      </c>
      <c r="S19" s="126"/>
      <c r="T19" s="500"/>
      <c r="U19" s="500"/>
      <c r="V19" s="500"/>
      <c r="W19" s="500"/>
      <c r="X19" s="500"/>
      <c r="Y19" s="500"/>
    </row>
    <row r="20" spans="1:27" ht="11.45" customHeight="1">
      <c r="A20" s="75" t="s">
        <v>3</v>
      </c>
      <c r="B20" s="75">
        <f t="shared" si="9"/>
        <v>14</v>
      </c>
      <c r="C20" s="41"/>
      <c r="D20" s="41"/>
      <c r="E20" s="41"/>
      <c r="F20" s="75">
        <f t="shared" si="8"/>
        <v>0</v>
      </c>
      <c r="G20" s="90" t="str">
        <f t="shared" si="0"/>
        <v/>
      </c>
      <c r="H20" s="121"/>
      <c r="I20" s="121"/>
      <c r="J20" s="169">
        <f t="shared" si="10"/>
        <v>0</v>
      </c>
      <c r="K20" s="121"/>
      <c r="L20" s="169">
        <f t="shared" si="11"/>
        <v>0</v>
      </c>
      <c r="M20" s="121"/>
      <c r="N20" s="169">
        <f t="shared" si="12"/>
        <v>0</v>
      </c>
      <c r="O20" s="121"/>
      <c r="P20" s="169">
        <f t="shared" si="13"/>
        <v>0</v>
      </c>
      <c r="Q20" s="121"/>
      <c r="R20" s="169">
        <f t="shared" si="14"/>
        <v>0</v>
      </c>
      <c r="S20" s="126"/>
      <c r="T20" s="501" t="s">
        <v>258</v>
      </c>
      <c r="U20" s="501"/>
      <c r="V20" s="501"/>
      <c r="W20" s="501"/>
      <c r="X20" s="501"/>
      <c r="Y20" s="501"/>
    </row>
    <row r="21" spans="1:27" ht="11.45" customHeight="1">
      <c r="A21" s="2" t="s">
        <v>4</v>
      </c>
      <c r="B21" s="2">
        <f t="shared" si="9"/>
        <v>15</v>
      </c>
      <c r="C21" s="41"/>
      <c r="D21" s="41"/>
      <c r="E21" s="41"/>
      <c r="F21" s="75">
        <f t="shared" si="8"/>
        <v>0</v>
      </c>
      <c r="G21" s="90" t="str">
        <f t="shared" si="0"/>
        <v/>
      </c>
      <c r="H21" s="121"/>
      <c r="I21" s="121"/>
      <c r="J21" s="169">
        <f t="shared" si="10"/>
        <v>0</v>
      </c>
      <c r="K21" s="121"/>
      <c r="L21" s="169">
        <f t="shared" si="11"/>
        <v>0</v>
      </c>
      <c r="M21" s="121"/>
      <c r="N21" s="169">
        <f t="shared" si="12"/>
        <v>0</v>
      </c>
      <c r="O21" s="121"/>
      <c r="P21" s="169">
        <f t="shared" si="13"/>
        <v>0</v>
      </c>
      <c r="Q21" s="121"/>
      <c r="R21" s="169">
        <f t="shared" si="14"/>
        <v>0</v>
      </c>
      <c r="S21" s="126"/>
      <c r="T21" s="500"/>
      <c r="U21" s="500"/>
      <c r="V21" s="500"/>
      <c r="W21" s="500"/>
      <c r="X21" s="500"/>
      <c r="Y21" s="500"/>
    </row>
    <row r="22" spans="1:27" ht="11.45" customHeight="1">
      <c r="A22" s="75" t="s">
        <v>5</v>
      </c>
      <c r="B22" s="75">
        <f t="shared" si="9"/>
        <v>16</v>
      </c>
      <c r="C22" s="41"/>
      <c r="D22" s="41"/>
      <c r="E22" s="41"/>
      <c r="F22" s="75">
        <f t="shared" si="8"/>
        <v>0</v>
      </c>
      <c r="G22" s="90" t="str">
        <f t="shared" si="0"/>
        <v/>
      </c>
      <c r="H22" s="121"/>
      <c r="I22" s="121"/>
      <c r="J22" s="169">
        <f t="shared" si="10"/>
        <v>0</v>
      </c>
      <c r="K22" s="121"/>
      <c r="L22" s="169">
        <f t="shared" si="11"/>
        <v>0</v>
      </c>
      <c r="M22" s="121"/>
      <c r="N22" s="169">
        <f t="shared" si="12"/>
        <v>0</v>
      </c>
      <c r="O22" s="121"/>
      <c r="P22" s="169">
        <f t="shared" si="13"/>
        <v>0</v>
      </c>
      <c r="Q22" s="121"/>
      <c r="R22" s="169">
        <f t="shared" si="14"/>
        <v>0</v>
      </c>
      <c r="S22" s="126"/>
      <c r="T22" s="500"/>
      <c r="U22" s="500"/>
      <c r="V22" s="500"/>
      <c r="W22" s="500"/>
      <c r="X22" s="500"/>
      <c r="Y22" s="500"/>
    </row>
    <row r="23" spans="1:27" ht="11.45" customHeight="1">
      <c r="A23" s="442" t="s">
        <v>80</v>
      </c>
      <c r="B23" s="443"/>
      <c r="C23" s="13">
        <f>SUM(C16:C22)</f>
        <v>0</v>
      </c>
      <c r="D23" s="13">
        <f>SUM(D16:D22)+ROUNDDOWN(F23/60,0)</f>
        <v>0</v>
      </c>
      <c r="E23" s="13">
        <f>F23-60*ROUNDDOWN(F23/60,0)</f>
        <v>0</v>
      </c>
      <c r="F23" s="137">
        <f>SUM(F16:F22)</f>
        <v>0</v>
      </c>
      <c r="G23" s="53">
        <f>IF((D23*60+E23)=0,0,ROUND((C23*60)/(D23*60+E23),1))</f>
        <v>0</v>
      </c>
      <c r="H23" s="27">
        <f>SUM(H16:H22)</f>
        <v>0</v>
      </c>
      <c r="I23" s="27">
        <f>IF(SUM(I16:I22)=0,0,ROUND(AVERAGE(I16:I22),0))</f>
        <v>0</v>
      </c>
      <c r="J23" s="170">
        <f>IF(J22=0,0,1)</f>
        <v>0</v>
      </c>
      <c r="K23" s="27">
        <f>IF(SUM(K16:K22)=0,0,ROUND(AVERAGE(K16:K22),0))</f>
        <v>0</v>
      </c>
      <c r="L23" s="170">
        <f>IF(L22=0,0,1)</f>
        <v>0</v>
      </c>
      <c r="M23" s="27">
        <f>IF(SUM(M16:M22)=0,0,ROUND(AVERAGE(M16:M22),0))</f>
        <v>0</v>
      </c>
      <c r="N23" s="170">
        <f>IF(N22=0,0,1)</f>
        <v>0</v>
      </c>
      <c r="O23" s="27">
        <f>IF(SUM(O16:O22)=0,0,ROUND(AVERAGE(O16:O22),0))</f>
        <v>0</v>
      </c>
      <c r="P23" s="170">
        <f>IF(P22=0,0,1)</f>
        <v>0</v>
      </c>
      <c r="Q23" s="27">
        <f>IF(SUM(Q16:Q22)=0,0,ROUND(AVERAGE(Q16:Q22),0))</f>
        <v>0</v>
      </c>
      <c r="R23" s="170">
        <f>IF(R22=0,0,1)</f>
        <v>0</v>
      </c>
      <c r="S23" s="248"/>
      <c r="T23" s="508"/>
      <c r="U23" s="508"/>
      <c r="V23" s="508"/>
      <c r="W23" s="508"/>
      <c r="X23" s="508"/>
      <c r="Y23" s="508"/>
    </row>
    <row r="24" spans="1:27" ht="11.45" customHeight="1">
      <c r="A24" s="21" t="s">
        <v>6</v>
      </c>
      <c r="B24" s="22">
        <f>B22+1</f>
        <v>17</v>
      </c>
      <c r="C24" s="41"/>
      <c r="D24" s="41"/>
      <c r="E24" s="41"/>
      <c r="F24" s="75">
        <f t="shared" ref="F24:F40" si="15">E24</f>
        <v>0</v>
      </c>
      <c r="G24" s="90" t="str">
        <f t="shared" ref="G24:G40" si="16">IF((D24*60+F24)=0,"",ROUND((C24*60)/(D24*60+F24),1))</f>
        <v/>
      </c>
      <c r="H24" s="121"/>
      <c r="I24" s="121"/>
      <c r="J24" s="169">
        <f>IF(I24="",0,1)</f>
        <v>0</v>
      </c>
      <c r="K24" s="121"/>
      <c r="L24" s="169">
        <f>IF(K24="",0,1)</f>
        <v>0</v>
      </c>
      <c r="M24" s="121"/>
      <c r="N24" s="169">
        <f>IF(M24="",0,1)</f>
        <v>0</v>
      </c>
      <c r="O24" s="121"/>
      <c r="P24" s="169">
        <f>IF(O24="",0,1)</f>
        <v>0</v>
      </c>
      <c r="Q24" s="121"/>
      <c r="R24" s="169">
        <f>IF(Q24="",0,1)</f>
        <v>0</v>
      </c>
      <c r="S24" s="321"/>
      <c r="T24" s="500"/>
      <c r="U24" s="500"/>
      <c r="V24" s="500"/>
      <c r="W24" s="500"/>
      <c r="X24" s="500"/>
      <c r="Y24" s="500"/>
      <c r="Z24" s="5"/>
      <c r="AA24" s="5"/>
    </row>
    <row r="25" spans="1:27" ht="11.45" customHeight="1">
      <c r="A25" s="21" t="s">
        <v>7</v>
      </c>
      <c r="B25" s="22">
        <f t="shared" ref="B25:B30" si="17">B24+1</f>
        <v>18</v>
      </c>
      <c r="C25" s="41"/>
      <c r="D25" s="41"/>
      <c r="E25" s="41"/>
      <c r="F25" s="75">
        <f t="shared" si="15"/>
        <v>0</v>
      </c>
      <c r="G25" s="90" t="str">
        <f t="shared" si="16"/>
        <v/>
      </c>
      <c r="H25" s="121"/>
      <c r="I25" s="121"/>
      <c r="J25" s="169">
        <f t="shared" ref="J25:J30" si="18">IF(I25="",J24,J24+1)</f>
        <v>0</v>
      </c>
      <c r="K25" s="121"/>
      <c r="L25" s="169">
        <f t="shared" ref="L25:L30" si="19">IF(K25="",L24,L24+1)</f>
        <v>0</v>
      </c>
      <c r="M25" s="121"/>
      <c r="N25" s="169">
        <f t="shared" ref="N25:N30" si="20">IF(M25="",N24,N24+1)</f>
        <v>0</v>
      </c>
      <c r="O25" s="121"/>
      <c r="P25" s="169">
        <f t="shared" ref="P25:P30" si="21">IF(O25="",P24,P24+1)</f>
        <v>0</v>
      </c>
      <c r="Q25" s="121"/>
      <c r="R25" s="169">
        <f t="shared" ref="R25:R30" si="22">IF(Q25="",R24,R24+1)</f>
        <v>0</v>
      </c>
      <c r="S25" s="333"/>
      <c r="T25" s="500"/>
      <c r="U25" s="500"/>
      <c r="V25" s="500"/>
      <c r="W25" s="500"/>
      <c r="X25" s="500"/>
      <c r="Y25" s="500"/>
      <c r="Z25" s="5"/>
      <c r="AA25" s="5"/>
    </row>
    <row r="26" spans="1:27" ht="11.45" customHeight="1">
      <c r="A26" s="21" t="s">
        <v>8</v>
      </c>
      <c r="B26" s="22">
        <f t="shared" si="17"/>
        <v>19</v>
      </c>
      <c r="C26" s="41"/>
      <c r="D26" s="41"/>
      <c r="E26" s="41"/>
      <c r="F26" s="75">
        <f t="shared" si="15"/>
        <v>0</v>
      </c>
      <c r="G26" s="90" t="str">
        <f t="shared" si="16"/>
        <v/>
      </c>
      <c r="H26" s="121"/>
      <c r="I26" s="121"/>
      <c r="J26" s="169">
        <f t="shared" si="18"/>
        <v>0</v>
      </c>
      <c r="K26" s="121"/>
      <c r="L26" s="169">
        <f t="shared" si="19"/>
        <v>0</v>
      </c>
      <c r="M26" s="121"/>
      <c r="N26" s="169">
        <f t="shared" si="20"/>
        <v>0</v>
      </c>
      <c r="O26" s="121"/>
      <c r="P26" s="169">
        <f t="shared" si="21"/>
        <v>0</v>
      </c>
      <c r="Q26" s="121"/>
      <c r="R26" s="169">
        <f t="shared" si="22"/>
        <v>0</v>
      </c>
      <c r="S26" s="333"/>
      <c r="T26" s="500"/>
      <c r="U26" s="500"/>
      <c r="V26" s="500"/>
      <c r="W26" s="500"/>
      <c r="X26" s="500"/>
      <c r="Y26" s="500"/>
      <c r="Z26" s="5"/>
      <c r="AA26" s="5"/>
    </row>
    <row r="27" spans="1:27" ht="11.45" customHeight="1">
      <c r="A27" s="21" t="s">
        <v>2</v>
      </c>
      <c r="B27" s="22">
        <f t="shared" si="17"/>
        <v>20</v>
      </c>
      <c r="C27" s="41"/>
      <c r="D27" s="41"/>
      <c r="E27" s="41"/>
      <c r="F27" s="75">
        <f t="shared" si="15"/>
        <v>0</v>
      </c>
      <c r="G27" s="90" t="str">
        <f t="shared" si="16"/>
        <v/>
      </c>
      <c r="H27" s="121"/>
      <c r="I27" s="121"/>
      <c r="J27" s="169">
        <f t="shared" si="18"/>
        <v>0</v>
      </c>
      <c r="K27" s="121"/>
      <c r="L27" s="169">
        <f t="shared" si="19"/>
        <v>0</v>
      </c>
      <c r="M27" s="121"/>
      <c r="N27" s="169">
        <f t="shared" si="20"/>
        <v>0</v>
      </c>
      <c r="O27" s="121"/>
      <c r="P27" s="169">
        <f t="shared" si="21"/>
        <v>0</v>
      </c>
      <c r="Q27" s="121"/>
      <c r="R27" s="169">
        <f t="shared" si="22"/>
        <v>0</v>
      </c>
      <c r="S27" s="333"/>
      <c r="T27" s="500"/>
      <c r="U27" s="500"/>
      <c r="V27" s="500"/>
      <c r="W27" s="500"/>
      <c r="X27" s="500"/>
      <c r="Y27" s="500"/>
      <c r="Z27" s="5"/>
      <c r="AA27" s="5"/>
    </row>
    <row r="28" spans="1:27" ht="11.45" customHeight="1">
      <c r="A28" s="21" t="s">
        <v>3</v>
      </c>
      <c r="B28" s="22">
        <f t="shared" si="17"/>
        <v>21</v>
      </c>
      <c r="C28" s="41"/>
      <c r="D28" s="41"/>
      <c r="E28" s="41"/>
      <c r="F28" s="75">
        <f t="shared" si="15"/>
        <v>0</v>
      </c>
      <c r="G28" s="90" t="str">
        <f t="shared" si="16"/>
        <v/>
      </c>
      <c r="H28" s="121"/>
      <c r="I28" s="121"/>
      <c r="J28" s="169">
        <f t="shared" si="18"/>
        <v>0</v>
      </c>
      <c r="K28" s="121"/>
      <c r="L28" s="169">
        <f t="shared" si="19"/>
        <v>0</v>
      </c>
      <c r="M28" s="121"/>
      <c r="N28" s="169">
        <f t="shared" si="20"/>
        <v>0</v>
      </c>
      <c r="O28" s="121"/>
      <c r="P28" s="169">
        <f t="shared" si="21"/>
        <v>0</v>
      </c>
      <c r="Q28" s="121"/>
      <c r="R28" s="169">
        <f t="shared" si="22"/>
        <v>0</v>
      </c>
      <c r="S28" s="333"/>
      <c r="T28" s="500"/>
      <c r="U28" s="500"/>
      <c r="V28" s="500"/>
      <c r="W28" s="500"/>
      <c r="X28" s="500"/>
      <c r="Y28" s="500"/>
      <c r="Z28" s="5"/>
      <c r="AA28" s="5"/>
    </row>
    <row r="29" spans="1:27" ht="11.45" customHeight="1">
      <c r="A29" s="21" t="s">
        <v>4</v>
      </c>
      <c r="B29" s="22">
        <f t="shared" si="17"/>
        <v>22</v>
      </c>
      <c r="C29" s="41"/>
      <c r="D29" s="41"/>
      <c r="E29" s="41"/>
      <c r="F29" s="75">
        <f t="shared" si="15"/>
        <v>0</v>
      </c>
      <c r="G29" s="90" t="str">
        <f t="shared" si="16"/>
        <v/>
      </c>
      <c r="H29" s="121"/>
      <c r="I29" s="121"/>
      <c r="J29" s="169">
        <f t="shared" si="18"/>
        <v>0</v>
      </c>
      <c r="K29" s="121"/>
      <c r="L29" s="169">
        <f t="shared" si="19"/>
        <v>0</v>
      </c>
      <c r="M29" s="121"/>
      <c r="N29" s="169">
        <f t="shared" si="20"/>
        <v>0</v>
      </c>
      <c r="O29" s="121"/>
      <c r="P29" s="169">
        <f t="shared" si="21"/>
        <v>0</v>
      </c>
      <c r="Q29" s="121"/>
      <c r="R29" s="169">
        <f t="shared" si="22"/>
        <v>0</v>
      </c>
      <c r="S29" s="333"/>
      <c r="T29" s="500"/>
      <c r="U29" s="500"/>
      <c r="V29" s="500"/>
      <c r="W29" s="500"/>
      <c r="X29" s="500"/>
      <c r="Y29" s="500"/>
      <c r="Z29" s="5"/>
      <c r="AA29" s="5"/>
    </row>
    <row r="30" spans="1:27" ht="11.45" customHeight="1">
      <c r="A30" s="118" t="s">
        <v>5</v>
      </c>
      <c r="B30" s="119">
        <f t="shared" si="17"/>
        <v>23</v>
      </c>
      <c r="C30" s="41"/>
      <c r="D30" s="41"/>
      <c r="E30" s="41"/>
      <c r="F30" s="75">
        <f t="shared" si="15"/>
        <v>0</v>
      </c>
      <c r="G30" s="90" t="str">
        <f t="shared" si="16"/>
        <v/>
      </c>
      <c r="H30" s="121"/>
      <c r="I30" s="121"/>
      <c r="J30" s="169">
        <f t="shared" si="18"/>
        <v>0</v>
      </c>
      <c r="K30" s="121"/>
      <c r="L30" s="169">
        <f t="shared" si="19"/>
        <v>0</v>
      </c>
      <c r="M30" s="121"/>
      <c r="N30" s="169">
        <f t="shared" si="20"/>
        <v>0</v>
      </c>
      <c r="O30" s="121"/>
      <c r="P30" s="169">
        <f t="shared" si="21"/>
        <v>0</v>
      </c>
      <c r="Q30" s="121"/>
      <c r="R30" s="169">
        <f t="shared" si="22"/>
        <v>0</v>
      </c>
      <c r="S30" s="333"/>
      <c r="T30" s="500"/>
      <c r="U30" s="500"/>
      <c r="V30" s="500"/>
      <c r="W30" s="500"/>
      <c r="X30" s="500"/>
      <c r="Y30" s="500"/>
      <c r="Z30" s="5"/>
      <c r="AA30" s="5"/>
    </row>
    <row r="31" spans="1:27" ht="11.45" customHeight="1">
      <c r="A31" s="442" t="s">
        <v>81</v>
      </c>
      <c r="B31" s="443"/>
      <c r="C31" s="13">
        <f>SUM(C24:C30)</f>
        <v>0</v>
      </c>
      <c r="D31" s="13">
        <f>SUM(D24:D30)+ROUNDDOWN(F31/60,0)</f>
        <v>0</v>
      </c>
      <c r="E31" s="13">
        <f>F31-60*ROUNDDOWN(F31/60,0)</f>
        <v>0</v>
      </c>
      <c r="F31" s="137">
        <f>SUM(F24:F30)</f>
        <v>0</v>
      </c>
      <c r="G31" s="53">
        <f>IF((D31*60+E31)=0,0,ROUND((C31*60)/(D31*60+E31),1))</f>
        <v>0</v>
      </c>
      <c r="H31" s="27">
        <f>SUM(H24:H30)</f>
        <v>0</v>
      </c>
      <c r="I31" s="27">
        <f>IF(SUM(I24:I30)=0,0,ROUND(AVERAGE(I24:I30),0))</f>
        <v>0</v>
      </c>
      <c r="J31" s="170">
        <f>IF(J30=0,0,1)</f>
        <v>0</v>
      </c>
      <c r="K31" s="27">
        <f>IF(SUM(K24:K30)=0,0,ROUND(AVERAGE(K24:K30),0))</f>
        <v>0</v>
      </c>
      <c r="L31" s="170">
        <f>IF(L30=0,0,1)</f>
        <v>0</v>
      </c>
      <c r="M31" s="27">
        <f>IF(SUM(M24:M30)=0,0,ROUND(AVERAGE(M24:M30),0))</f>
        <v>0</v>
      </c>
      <c r="N31" s="170">
        <f>IF(N30=0,0,1)</f>
        <v>0</v>
      </c>
      <c r="O31" s="27">
        <f>IF(SUM(O24:O30)=0,0,ROUND(AVERAGE(O24:O30),0))</f>
        <v>0</v>
      </c>
      <c r="P31" s="170">
        <f>IF(P30=0,0,1)</f>
        <v>0</v>
      </c>
      <c r="Q31" s="27">
        <f>IF(SUM(Q24:Q30)=0,0,ROUND(AVERAGE(Q24:Q30),0))</f>
        <v>0</v>
      </c>
      <c r="R31" s="170">
        <f>IF(R30=0,0,1)</f>
        <v>0</v>
      </c>
      <c r="S31" s="248"/>
      <c r="T31" s="505"/>
      <c r="U31" s="505"/>
      <c r="V31" s="505"/>
      <c r="W31" s="505"/>
      <c r="X31" s="505"/>
      <c r="Y31" s="505"/>
      <c r="Z31" s="5"/>
      <c r="AA31" s="5"/>
    </row>
    <row r="32" spans="1:27" ht="11.45" customHeight="1">
      <c r="A32" s="22" t="s">
        <v>6</v>
      </c>
      <c r="B32" s="85">
        <f>B30+1</f>
        <v>24</v>
      </c>
      <c r="C32" s="41"/>
      <c r="D32" s="41"/>
      <c r="E32" s="41"/>
      <c r="F32" s="75">
        <f t="shared" si="15"/>
        <v>0</v>
      </c>
      <c r="G32" s="90" t="str">
        <f t="shared" si="16"/>
        <v/>
      </c>
      <c r="H32" s="121"/>
      <c r="I32" s="121"/>
      <c r="J32" s="169">
        <f>IF(I32="",0,1)</f>
        <v>0</v>
      </c>
      <c r="K32" s="121"/>
      <c r="L32" s="169">
        <f>IF(K32="",0,1)</f>
        <v>0</v>
      </c>
      <c r="M32" s="121"/>
      <c r="N32" s="169">
        <f>IF(M32="",0,1)</f>
        <v>0</v>
      </c>
      <c r="O32" s="121"/>
      <c r="P32" s="169">
        <f>IF(O32="",0,1)</f>
        <v>0</v>
      </c>
      <c r="Q32" s="121"/>
      <c r="R32" s="169">
        <f>IF(Q32="",0,1)</f>
        <v>0</v>
      </c>
      <c r="S32" s="250"/>
      <c r="T32" s="500"/>
      <c r="U32" s="500"/>
      <c r="V32" s="500"/>
      <c r="W32" s="500"/>
      <c r="X32" s="500"/>
      <c r="Y32" s="500"/>
      <c r="Z32" s="5"/>
      <c r="AA32" s="5"/>
    </row>
    <row r="33" spans="1:27" ht="11.45" customHeight="1">
      <c r="A33" s="22" t="s">
        <v>7</v>
      </c>
      <c r="B33" s="85">
        <f t="shared" ref="B33:B38" si="23">B32+1</f>
        <v>25</v>
      </c>
      <c r="C33" s="41"/>
      <c r="D33" s="41"/>
      <c r="E33" s="41"/>
      <c r="F33" s="75">
        <f t="shared" si="15"/>
        <v>0</v>
      </c>
      <c r="G33" s="90" t="str">
        <f t="shared" si="16"/>
        <v/>
      </c>
      <c r="H33" s="121"/>
      <c r="I33" s="121"/>
      <c r="J33" s="169">
        <f t="shared" ref="J33:J38" si="24">IF(I33="",J32,J32+1)</f>
        <v>0</v>
      </c>
      <c r="K33" s="121"/>
      <c r="L33" s="169">
        <f t="shared" ref="L33:L38" si="25">IF(K33="",L32,L32+1)</f>
        <v>0</v>
      </c>
      <c r="M33" s="121"/>
      <c r="N33" s="169">
        <f t="shared" ref="N33:N38" si="26">IF(M33="",N32,N32+1)</f>
        <v>0</v>
      </c>
      <c r="O33" s="121"/>
      <c r="P33" s="169">
        <f t="shared" ref="P33:P38" si="27">IF(O33="",P32,P32+1)</f>
        <v>0</v>
      </c>
      <c r="Q33" s="121"/>
      <c r="R33" s="169">
        <f t="shared" ref="R33:R38" si="28">IF(Q33="",R32,R32+1)</f>
        <v>0</v>
      </c>
      <c r="S33" s="250"/>
      <c r="T33" s="500"/>
      <c r="U33" s="500"/>
      <c r="V33" s="500"/>
      <c r="W33" s="500"/>
      <c r="X33" s="500"/>
      <c r="Y33" s="500"/>
      <c r="Z33" s="5"/>
      <c r="AA33" s="5"/>
    </row>
    <row r="34" spans="1:27" ht="11.45" customHeight="1">
      <c r="A34" s="22" t="s">
        <v>8</v>
      </c>
      <c r="B34" s="85">
        <f t="shared" si="23"/>
        <v>26</v>
      </c>
      <c r="C34" s="41"/>
      <c r="D34" s="41"/>
      <c r="E34" s="41"/>
      <c r="F34" s="75">
        <f t="shared" si="15"/>
        <v>0</v>
      </c>
      <c r="G34" s="90" t="str">
        <f t="shared" si="16"/>
        <v/>
      </c>
      <c r="H34" s="121"/>
      <c r="I34" s="121"/>
      <c r="J34" s="169">
        <f t="shared" si="24"/>
        <v>0</v>
      </c>
      <c r="K34" s="121"/>
      <c r="L34" s="169">
        <f t="shared" si="25"/>
        <v>0</v>
      </c>
      <c r="M34" s="121"/>
      <c r="N34" s="169">
        <f t="shared" si="26"/>
        <v>0</v>
      </c>
      <c r="O34" s="121"/>
      <c r="P34" s="169">
        <f t="shared" si="27"/>
        <v>0</v>
      </c>
      <c r="Q34" s="121"/>
      <c r="R34" s="169">
        <f t="shared" si="28"/>
        <v>0</v>
      </c>
      <c r="S34" s="250"/>
      <c r="T34" s="500"/>
      <c r="U34" s="500"/>
      <c r="V34" s="500"/>
      <c r="W34" s="500"/>
      <c r="X34" s="500"/>
      <c r="Y34" s="500"/>
      <c r="Z34" s="5"/>
      <c r="AA34" s="5"/>
    </row>
    <row r="35" spans="1:27" ht="11.45" customHeight="1">
      <c r="A35" s="22" t="s">
        <v>105</v>
      </c>
      <c r="B35" s="85">
        <f t="shared" si="23"/>
        <v>27</v>
      </c>
      <c r="C35" s="41"/>
      <c r="D35" s="41"/>
      <c r="E35" s="41"/>
      <c r="F35" s="75">
        <f t="shared" si="15"/>
        <v>0</v>
      </c>
      <c r="G35" s="90" t="str">
        <f t="shared" si="16"/>
        <v/>
      </c>
      <c r="H35" s="121"/>
      <c r="I35" s="121"/>
      <c r="J35" s="169">
        <f t="shared" si="24"/>
        <v>0</v>
      </c>
      <c r="K35" s="121"/>
      <c r="L35" s="169">
        <f t="shared" si="25"/>
        <v>0</v>
      </c>
      <c r="M35" s="121"/>
      <c r="N35" s="169">
        <f t="shared" si="26"/>
        <v>0</v>
      </c>
      <c r="O35" s="121"/>
      <c r="P35" s="169">
        <f t="shared" si="27"/>
        <v>0</v>
      </c>
      <c r="Q35" s="121"/>
      <c r="R35" s="169">
        <f t="shared" si="28"/>
        <v>0</v>
      </c>
      <c r="S35" s="250"/>
      <c r="T35" s="500"/>
      <c r="U35" s="500"/>
      <c r="V35" s="500"/>
      <c r="W35" s="500"/>
      <c r="X35" s="500"/>
      <c r="Y35" s="500"/>
      <c r="Z35" s="5"/>
      <c r="AA35" s="5"/>
    </row>
    <row r="36" spans="1:27" ht="11.45" customHeight="1">
      <c r="A36" s="22" t="s">
        <v>101</v>
      </c>
      <c r="B36" s="301">
        <f t="shared" si="23"/>
        <v>28</v>
      </c>
      <c r="C36" s="41"/>
      <c r="D36" s="41"/>
      <c r="E36" s="41"/>
      <c r="F36" s="75">
        <f t="shared" si="15"/>
        <v>0</v>
      </c>
      <c r="G36" s="90" t="str">
        <f t="shared" si="16"/>
        <v/>
      </c>
      <c r="H36" s="121"/>
      <c r="I36" s="121"/>
      <c r="J36" s="169">
        <f t="shared" si="24"/>
        <v>0</v>
      </c>
      <c r="K36" s="121"/>
      <c r="L36" s="169">
        <f t="shared" si="25"/>
        <v>0</v>
      </c>
      <c r="M36" s="121"/>
      <c r="N36" s="169">
        <f t="shared" si="26"/>
        <v>0</v>
      </c>
      <c r="O36" s="121"/>
      <c r="P36" s="169">
        <f t="shared" si="27"/>
        <v>0</v>
      </c>
      <c r="Q36" s="121"/>
      <c r="R36" s="169">
        <f t="shared" si="28"/>
        <v>0</v>
      </c>
      <c r="S36" s="250"/>
      <c r="T36" s="500"/>
      <c r="U36" s="500"/>
      <c r="V36" s="500"/>
      <c r="W36" s="500"/>
      <c r="X36" s="500"/>
      <c r="Y36" s="500"/>
      <c r="Z36" s="5"/>
      <c r="AA36" s="5"/>
    </row>
    <row r="37" spans="1:27" ht="11.45" customHeight="1">
      <c r="A37" s="22" t="s">
        <v>102</v>
      </c>
      <c r="B37" s="312">
        <f t="shared" si="23"/>
        <v>29</v>
      </c>
      <c r="C37" s="41"/>
      <c r="D37" s="41"/>
      <c r="E37" s="41"/>
      <c r="F37" s="75">
        <f t="shared" si="15"/>
        <v>0</v>
      </c>
      <c r="G37" s="90" t="str">
        <f t="shared" si="16"/>
        <v/>
      </c>
      <c r="H37" s="121"/>
      <c r="I37" s="121"/>
      <c r="J37" s="169">
        <f t="shared" si="24"/>
        <v>0</v>
      </c>
      <c r="K37" s="121"/>
      <c r="L37" s="169">
        <f t="shared" si="25"/>
        <v>0</v>
      </c>
      <c r="M37" s="121"/>
      <c r="N37" s="169">
        <f t="shared" si="26"/>
        <v>0</v>
      </c>
      <c r="O37" s="121"/>
      <c r="P37" s="169">
        <f t="shared" si="27"/>
        <v>0</v>
      </c>
      <c r="Q37" s="121"/>
      <c r="R37" s="169">
        <f t="shared" si="28"/>
        <v>0</v>
      </c>
      <c r="S37" s="250"/>
      <c r="T37" s="500"/>
      <c r="U37" s="500"/>
      <c r="V37" s="500"/>
      <c r="W37" s="500"/>
      <c r="X37" s="500"/>
      <c r="Y37" s="500"/>
      <c r="Z37" s="5"/>
      <c r="AA37" s="5"/>
    </row>
    <row r="38" spans="1:27" ht="11.45" customHeight="1">
      <c r="A38" s="119" t="s">
        <v>103</v>
      </c>
      <c r="B38" s="125">
        <f t="shared" si="23"/>
        <v>30</v>
      </c>
      <c r="C38" s="41"/>
      <c r="D38" s="41"/>
      <c r="E38" s="41"/>
      <c r="F38" s="75">
        <f t="shared" si="15"/>
        <v>0</v>
      </c>
      <c r="G38" s="90" t="str">
        <f t="shared" si="16"/>
        <v/>
      </c>
      <c r="H38" s="121"/>
      <c r="I38" s="121"/>
      <c r="J38" s="169">
        <f t="shared" si="24"/>
        <v>0</v>
      </c>
      <c r="K38" s="121"/>
      <c r="L38" s="169">
        <f t="shared" si="25"/>
        <v>0</v>
      </c>
      <c r="M38" s="121"/>
      <c r="N38" s="169">
        <f t="shared" si="26"/>
        <v>0</v>
      </c>
      <c r="O38" s="121"/>
      <c r="P38" s="169">
        <f t="shared" si="27"/>
        <v>0</v>
      </c>
      <c r="Q38" s="121"/>
      <c r="R38" s="169">
        <f t="shared" si="28"/>
        <v>0</v>
      </c>
      <c r="S38" s="250"/>
      <c r="T38" s="500"/>
      <c r="U38" s="500"/>
      <c r="V38" s="500"/>
      <c r="W38" s="500"/>
      <c r="X38" s="500"/>
      <c r="Y38" s="500"/>
      <c r="Z38" s="5"/>
      <c r="AA38" s="5"/>
    </row>
    <row r="39" spans="1:27" ht="11.45" customHeight="1">
      <c r="A39" s="442" t="s">
        <v>82</v>
      </c>
      <c r="B39" s="443"/>
      <c r="C39" s="13">
        <f>SUM(C32:C38)</f>
        <v>0</v>
      </c>
      <c r="D39" s="13">
        <f>SUM(D32:D38)+ROUNDDOWN(F39/60,0)</f>
        <v>0</v>
      </c>
      <c r="E39" s="13">
        <f>F39-60*ROUNDDOWN(F39/60,0)</f>
        <v>0</v>
      </c>
      <c r="F39" s="137">
        <f>SUM(F32:F38)</f>
        <v>0</v>
      </c>
      <c r="G39" s="53">
        <f>IF((D39*60+E39)=0,0,ROUND((C39*60)/(D39*60+E39),1))</f>
        <v>0</v>
      </c>
      <c r="H39" s="27">
        <f>SUM(H32:H38)</f>
        <v>0</v>
      </c>
      <c r="I39" s="27">
        <f>IF(SUM(I32:I38)=0,0,ROUND(AVERAGE(I32:I38),0))</f>
        <v>0</v>
      </c>
      <c r="J39" s="170">
        <f>IF(J38=0,0,1)</f>
        <v>0</v>
      </c>
      <c r="K39" s="27">
        <f>IF(SUM(K32:K38)=0,0,ROUND(AVERAGE(K32:K38),0))</f>
        <v>0</v>
      </c>
      <c r="L39" s="170">
        <f>IF(L38=0,0,1)</f>
        <v>0</v>
      </c>
      <c r="M39" s="27">
        <f>IF(SUM(M32:M38)=0,0,ROUND(AVERAGE(M32:M38),0))</f>
        <v>0</v>
      </c>
      <c r="N39" s="170">
        <f>IF(N38=0,0,1)</f>
        <v>0</v>
      </c>
      <c r="O39" s="27">
        <f>IF(SUM(O32:O38)=0,0,ROUND(AVERAGE(O32:O38),0))</f>
        <v>0</v>
      </c>
      <c r="P39" s="170">
        <f>IF(P38=0,0,1)</f>
        <v>0</v>
      </c>
      <c r="Q39" s="27">
        <f>IF(SUM(Q32:Q38)=0,0,ROUND(AVERAGE(Q32:Q38),0))</f>
        <v>0</v>
      </c>
      <c r="R39" s="170">
        <f>IF(R38=0,0,1)</f>
        <v>0</v>
      </c>
      <c r="S39" s="248"/>
      <c r="T39" s="508"/>
      <c r="U39" s="508"/>
      <c r="V39" s="508"/>
      <c r="W39" s="508"/>
      <c r="X39" s="508"/>
      <c r="Y39" s="508"/>
      <c r="Z39" s="5"/>
      <c r="AA39" s="5"/>
    </row>
    <row r="40" spans="1:27" ht="11.45" customHeight="1">
      <c r="A40" s="22" t="s">
        <v>6</v>
      </c>
      <c r="B40" s="334">
        <f>B38+1</f>
        <v>31</v>
      </c>
      <c r="C40" s="41"/>
      <c r="D40" s="41"/>
      <c r="E40" s="41"/>
      <c r="F40" s="75">
        <f t="shared" si="15"/>
        <v>0</v>
      </c>
      <c r="G40" s="90" t="str">
        <f t="shared" si="16"/>
        <v/>
      </c>
      <c r="H40" s="121"/>
      <c r="I40" s="121"/>
      <c r="J40" s="169">
        <f>IF(I40="",0,1)</f>
        <v>0</v>
      </c>
      <c r="K40" s="121"/>
      <c r="L40" s="169">
        <f>IF(K40="",0,1)</f>
        <v>0</v>
      </c>
      <c r="M40" s="121"/>
      <c r="N40" s="169">
        <f>IF(M40="",0,1)</f>
        <v>0</v>
      </c>
      <c r="O40" s="121"/>
      <c r="P40" s="169">
        <f>IF(O40="",0,1)</f>
        <v>0</v>
      </c>
      <c r="Q40" s="121"/>
      <c r="R40" s="169">
        <f>IF(Q40="",0,1)</f>
        <v>0</v>
      </c>
      <c r="S40" s="250"/>
      <c r="T40" s="500"/>
      <c r="U40" s="500"/>
      <c r="V40" s="500"/>
      <c r="W40" s="500"/>
      <c r="X40" s="500"/>
      <c r="Y40" s="500"/>
      <c r="Z40" s="5"/>
      <c r="AA40" s="5"/>
    </row>
    <row r="41" spans="1:27" ht="11.45" customHeight="1">
      <c r="A41" s="463" t="s">
        <v>34</v>
      </c>
      <c r="B41" s="464"/>
      <c r="C41" s="14">
        <f>C6+C15+C23+C31+C39+C40</f>
        <v>0</v>
      </c>
      <c r="D41" s="11">
        <f>D6+D15+D23+D31+D39+D40+ROUNDDOWN(F41/60,0)</f>
        <v>0</v>
      </c>
      <c r="E41" s="11">
        <f>F41-60*ROUNDDOWN(F41/60,0)</f>
        <v>0</v>
      </c>
      <c r="F41" s="139">
        <f>E6+E15+E23+E31+E39+E40</f>
        <v>0</v>
      </c>
      <c r="G41" s="61">
        <f>IF((D41*60+E41)=0,0,ROUND((C41*60)/(D41*60+E41),1))</f>
        <v>0</v>
      </c>
      <c r="H41" s="28">
        <f>H6+H15+H23+H31+H39+H40</f>
        <v>0</v>
      </c>
      <c r="I41" s="45" t="str">
        <f>IF(I42=0,"",(I6+I15+I23+I31+I39+I40)/I42)</f>
        <v/>
      </c>
      <c r="J41" s="185"/>
      <c r="K41" s="45" t="str">
        <f>IF(K42=0,"",(K6+K15+K23+K31+K39+K40)/K42)</f>
        <v/>
      </c>
      <c r="L41" s="185"/>
      <c r="M41" s="45" t="str">
        <f>IF(M42=0,"",(M6+M15+M23+M31+M39+M40)/M42)</f>
        <v/>
      </c>
      <c r="N41" s="185"/>
      <c r="O41" s="45" t="str">
        <f>IF(O42=0,"",(O6+O15+O23+O31+O39+O40)/O42)</f>
        <v/>
      </c>
      <c r="P41" s="185"/>
      <c r="Q41" s="45" t="str">
        <f>IF(Q42=0,"",(Q6+Q15+Q23+Q31+Q39+Q40)/Q42)</f>
        <v/>
      </c>
      <c r="R41" s="185"/>
      <c r="S41" s="29"/>
      <c r="T41" s="30"/>
      <c r="U41" s="2" t="s">
        <v>0</v>
      </c>
      <c r="V41" s="2" t="s">
        <v>30</v>
      </c>
      <c r="W41" s="2" t="s">
        <v>16</v>
      </c>
      <c r="X41" s="2" t="s">
        <v>23</v>
      </c>
      <c r="Y41" s="2" t="s">
        <v>26</v>
      </c>
    </row>
    <row r="42" spans="1:27" ht="11.45" customHeight="1">
      <c r="A42" s="465"/>
      <c r="B42" s="465"/>
      <c r="C42" s="2" t="s">
        <v>0</v>
      </c>
      <c r="D42" s="2" t="s">
        <v>15</v>
      </c>
      <c r="E42" s="2" t="s">
        <v>16</v>
      </c>
      <c r="F42" s="75"/>
      <c r="G42" s="22" t="s">
        <v>12</v>
      </c>
      <c r="H42" s="37" t="s">
        <v>17</v>
      </c>
      <c r="I42" s="165">
        <f>J6+J15+J23+J31+J39+J40</f>
        <v>0</v>
      </c>
      <c r="J42" s="166"/>
      <c r="K42" s="165">
        <f>L6+L15+L23+L31+L39+L40</f>
        <v>0</v>
      </c>
      <c r="L42" s="166"/>
      <c r="M42" s="165">
        <f>N6+N15+N23+N31+N39+N40</f>
        <v>0</v>
      </c>
      <c r="N42" s="166"/>
      <c r="O42" s="165">
        <f>P6+P15+P23+P31+P39+P40</f>
        <v>0</v>
      </c>
      <c r="P42" s="166"/>
      <c r="Q42" s="165">
        <f>R6+R15+R23+R31+R39+R40</f>
        <v>0</v>
      </c>
      <c r="R42" s="130"/>
      <c r="S42" s="236"/>
      <c r="T42" s="232" t="s">
        <v>146</v>
      </c>
      <c r="U42" s="23">
        <f>C41+Juin!U41</f>
        <v>0</v>
      </c>
      <c r="V42" s="23">
        <f>D41+Juin!V41+ROUNDDOWN(Z42/60,0)</f>
        <v>0</v>
      </c>
      <c r="W42" s="12">
        <f>Z42-60*ROUNDDOWN(Z42/60,0)</f>
        <v>0</v>
      </c>
      <c r="X42" s="12">
        <f>IF((V42*60+W42)=0,0,ROUND((U42*60)/(V42*60+W42),1))</f>
        <v>0</v>
      </c>
      <c r="Y42" s="23">
        <f>H41+Juin!Y41</f>
        <v>0</v>
      </c>
      <c r="Z42" s="10">
        <f>E41+Juin!W41</f>
        <v>0</v>
      </c>
    </row>
    <row r="43" spans="1:27" ht="11.45" customHeight="1">
      <c r="A43" s="484" t="s">
        <v>217</v>
      </c>
      <c r="B43" s="484"/>
      <c r="C43" s="49">
        <f>'Décembre 16'!$C$40</f>
        <v>0</v>
      </c>
      <c r="D43" s="50">
        <f>'Décembre 16'!$D$40</f>
        <v>0</v>
      </c>
      <c r="E43" s="50">
        <f>'Décembre 16'!$E$40</f>
        <v>0</v>
      </c>
      <c r="F43" s="150"/>
      <c r="G43" s="51">
        <f>IF((D43*60+E43)=0,0,ROUND((C43*60)/(D43*60+E43),1))</f>
        <v>0</v>
      </c>
      <c r="H43" s="207">
        <f>'Décembre 16'!$H$40</f>
        <v>0</v>
      </c>
      <c r="I43" s="165"/>
      <c r="J43" s="166"/>
      <c r="K43" s="165"/>
      <c r="L43" s="166"/>
      <c r="M43" s="165"/>
      <c r="N43" s="166"/>
      <c r="O43" s="165"/>
      <c r="P43" s="166"/>
      <c r="Q43" s="165"/>
      <c r="R43" s="130"/>
      <c r="S43" s="206"/>
      <c r="T43" s="339" t="s">
        <v>214</v>
      </c>
      <c r="U43" s="227">
        <f>$C$41+Juin!U42</f>
        <v>0</v>
      </c>
      <c r="V43" s="225">
        <f>$D$41+Juin!V42+ROUNDDOWN(Z43/60,0)</f>
        <v>0</v>
      </c>
      <c r="W43" s="225">
        <f>Z43-60*ROUNDDOWN(Z43/60,0)</f>
        <v>0</v>
      </c>
      <c r="X43" s="225">
        <f>IF((V43*60+W43)=0,0,ROUND((U43*60)/(V43*60+W43),1))</f>
        <v>0</v>
      </c>
      <c r="Y43" s="227">
        <f>H41+Juin!Y42</f>
        <v>0</v>
      </c>
      <c r="Z43" s="234">
        <f>E41+Juin!W42</f>
        <v>0</v>
      </c>
    </row>
    <row r="44" spans="1:27" ht="11.45" customHeight="1">
      <c r="A44" s="509" t="s">
        <v>25</v>
      </c>
      <c r="B44" s="509"/>
      <c r="C44" s="49">
        <f>Janvier!C42</f>
        <v>0</v>
      </c>
      <c r="D44" s="49">
        <f>Janvier!D42</f>
        <v>0</v>
      </c>
      <c r="E44" s="49">
        <f>Janvier!E42</f>
        <v>0</v>
      </c>
      <c r="F44" s="140"/>
      <c r="G44" s="48">
        <f t="shared" ref="G44:G49" si="29">IF((D44*60+E44)=0,0,ROUND((C44*60)/(D44*60+E44),1))</f>
        <v>0</v>
      </c>
      <c r="H44" s="54">
        <f>Janvier!H42</f>
        <v>0</v>
      </c>
      <c r="T44" s="65"/>
      <c r="U44" s="65"/>
    </row>
    <row r="45" spans="1:27" ht="11.45" customHeight="1">
      <c r="A45" s="509" t="s">
        <v>27</v>
      </c>
      <c r="B45" s="523"/>
      <c r="C45" s="49">
        <f>Février!C38</f>
        <v>0</v>
      </c>
      <c r="D45" s="49">
        <f>Février!D38</f>
        <v>0</v>
      </c>
      <c r="E45" s="49">
        <f>Février!E38</f>
        <v>0</v>
      </c>
      <c r="F45" s="140"/>
      <c r="G45" s="48">
        <f t="shared" si="29"/>
        <v>0</v>
      </c>
      <c r="H45" s="54">
        <f>Février!H38</f>
        <v>0</v>
      </c>
      <c r="T45" s="65"/>
      <c r="U45" s="65"/>
    </row>
    <row r="46" spans="1:27" ht="11.45" customHeight="1">
      <c r="A46" s="509" t="s">
        <v>28</v>
      </c>
      <c r="B46" s="509"/>
      <c r="C46" s="55">
        <f>Mars!C41</f>
        <v>0</v>
      </c>
      <c r="D46" s="55">
        <f>Mars!D41</f>
        <v>0</v>
      </c>
      <c r="E46" s="55">
        <f>Mars!E41</f>
        <v>0</v>
      </c>
      <c r="F46" s="140"/>
      <c r="G46" s="48">
        <f t="shared" si="29"/>
        <v>0</v>
      </c>
      <c r="H46" s="54">
        <f>Mars!H41</f>
        <v>0</v>
      </c>
      <c r="S46" s="73"/>
      <c r="T46" s="70"/>
      <c r="U46" s="70"/>
      <c r="V46" s="70"/>
      <c r="W46" s="70"/>
      <c r="X46" s="70"/>
      <c r="Y46" s="70"/>
    </row>
    <row r="47" spans="1:27" ht="11.45" customHeight="1">
      <c r="A47" s="509" t="s">
        <v>31</v>
      </c>
      <c r="B47" s="509"/>
      <c r="C47" s="55">
        <f>Avril!C40</f>
        <v>0</v>
      </c>
      <c r="D47" s="55">
        <f>Avril!D40</f>
        <v>0</v>
      </c>
      <c r="E47" s="48">
        <f>Avril!E40</f>
        <v>0</v>
      </c>
      <c r="F47" s="140"/>
      <c r="G47" s="48">
        <f t="shared" si="29"/>
        <v>0</v>
      </c>
      <c r="H47" s="54">
        <f>Avril!H40</f>
        <v>0</v>
      </c>
      <c r="S47" s="73"/>
      <c r="T47" s="70"/>
      <c r="U47" s="70"/>
      <c r="V47" s="70"/>
      <c r="W47" s="70"/>
      <c r="X47" s="70"/>
      <c r="Y47" s="70"/>
    </row>
    <row r="48" spans="1:27" ht="11.45" customHeight="1">
      <c r="A48" s="509" t="s">
        <v>32</v>
      </c>
      <c r="B48" s="509"/>
      <c r="C48" s="55">
        <f>Mai!C40</f>
        <v>0</v>
      </c>
      <c r="D48" s="48">
        <f>Mai!D40</f>
        <v>0</v>
      </c>
      <c r="E48" s="48">
        <f>Mai!E40</f>
        <v>0</v>
      </c>
      <c r="F48" s="140"/>
      <c r="G48" s="48">
        <f t="shared" si="29"/>
        <v>0</v>
      </c>
      <c r="H48" s="54">
        <f>Mai!H40</f>
        <v>0</v>
      </c>
      <c r="S48" s="73"/>
      <c r="T48" s="70"/>
      <c r="V48" s="70"/>
      <c r="W48" s="70"/>
      <c r="X48" s="70"/>
      <c r="Y48" s="70"/>
    </row>
    <row r="49" spans="1:8" ht="11.45" customHeight="1">
      <c r="A49" s="509" t="s">
        <v>33</v>
      </c>
      <c r="B49" s="509"/>
      <c r="C49" s="55">
        <f>Juin!C40</f>
        <v>0</v>
      </c>
      <c r="D49" s="55">
        <f>Juin!D40</f>
        <v>0</v>
      </c>
      <c r="E49" s="55">
        <f>Juin!E40</f>
        <v>0</v>
      </c>
      <c r="F49" s="141"/>
      <c r="G49" s="48">
        <f t="shared" si="29"/>
        <v>0</v>
      </c>
      <c r="H49" s="56">
        <f>Juin!H40</f>
        <v>0</v>
      </c>
    </row>
    <row r="50" spans="1:8" hidden="1">
      <c r="C50" s="223">
        <f>SUM(C43:C49)+C41</f>
        <v>0</v>
      </c>
      <c r="D50" s="223">
        <f>SUM(D43:D49)+D41</f>
        <v>0</v>
      </c>
      <c r="E50" s="223">
        <f>SUM(E43:E49)+E41</f>
        <v>0</v>
      </c>
      <c r="H50" s="223">
        <f>SUM(H43:H49)+H41</f>
        <v>0</v>
      </c>
    </row>
    <row r="51" spans="1:8" hidden="1">
      <c r="C51" s="223">
        <f>SUM(C44:C49)+C41</f>
        <v>0</v>
      </c>
      <c r="D51" s="223">
        <f>SUM(D44:D49)+D41</f>
        <v>0</v>
      </c>
      <c r="E51" s="223">
        <f>SUM(E44:E49)+E41</f>
        <v>0</v>
      </c>
      <c r="H51" s="223">
        <f>SUM(H44:H49)+H41</f>
        <v>0</v>
      </c>
    </row>
  </sheetData>
  <sheetProtection sheet="1" objects="1" scenarios="1" selectLockedCells="1"/>
  <mergeCells count="64">
    <mergeCell ref="T40:Y40"/>
    <mergeCell ref="T30:Y30"/>
    <mergeCell ref="T31:Y31"/>
    <mergeCell ref="S2:S3"/>
    <mergeCell ref="T19:Y19"/>
    <mergeCell ref="T20:Y20"/>
    <mergeCell ref="T21:Y21"/>
    <mergeCell ref="T22:Y22"/>
    <mergeCell ref="T2:Y3"/>
    <mergeCell ref="T4:Y4"/>
    <mergeCell ref="T25:Y25"/>
    <mergeCell ref="T26:Y26"/>
    <mergeCell ref="T27:Y27"/>
    <mergeCell ref="T28:Y28"/>
    <mergeCell ref="T29:Y29"/>
    <mergeCell ref="T9:Y9"/>
    <mergeCell ref="T11:Y11"/>
    <mergeCell ref="T12:Y12"/>
    <mergeCell ref="T23:Y23"/>
    <mergeCell ref="T7:Y7"/>
    <mergeCell ref="T8:Y8"/>
    <mergeCell ref="A1:X1"/>
    <mergeCell ref="A2:A3"/>
    <mergeCell ref="B2:B3"/>
    <mergeCell ref="C2:C3"/>
    <mergeCell ref="D2:D3"/>
    <mergeCell ref="T5:Y5"/>
    <mergeCell ref="A49:B49"/>
    <mergeCell ref="A48:B48"/>
    <mergeCell ref="A31:B31"/>
    <mergeCell ref="A44:B44"/>
    <mergeCell ref="A47:B47"/>
    <mergeCell ref="A6:B6"/>
    <mergeCell ref="A7:B7"/>
    <mergeCell ref="A39:B39"/>
    <mergeCell ref="T36:Y36"/>
    <mergeCell ref="T34:Y34"/>
    <mergeCell ref="A41:B41"/>
    <mergeCell ref="G2:G3"/>
    <mergeCell ref="I2:I3"/>
    <mergeCell ref="K2:K3"/>
    <mergeCell ref="M2:M3"/>
    <mergeCell ref="E2:E3"/>
    <mergeCell ref="T6:Y6"/>
    <mergeCell ref="T10:Y10"/>
    <mergeCell ref="T35:Y35"/>
    <mergeCell ref="T39:Y39"/>
    <mergeCell ref="T37:Y37"/>
    <mergeCell ref="T38:Y38"/>
    <mergeCell ref="T24:Y24"/>
    <mergeCell ref="T14:Y14"/>
    <mergeCell ref="T16:Y16"/>
    <mergeCell ref="T17:Y17"/>
    <mergeCell ref="T18:Y18"/>
    <mergeCell ref="A45:B45"/>
    <mergeCell ref="A46:B46"/>
    <mergeCell ref="T13:Y13"/>
    <mergeCell ref="A23:B23"/>
    <mergeCell ref="A15:B15"/>
    <mergeCell ref="T32:Y32"/>
    <mergeCell ref="T33:Y33"/>
    <mergeCell ref="A42:B42"/>
    <mergeCell ref="T15:Y15"/>
    <mergeCell ref="A43:B43"/>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AQ52"/>
  <sheetViews>
    <sheetView zoomScale="140" zoomScaleNormal="140" workbookViewId="0">
      <pane ySplit="3" topLeftCell="A18" activePane="bottomLeft" state="frozen"/>
      <selection pane="bottomLeft" activeCell="Q36" sqref="Q36:Q39"/>
    </sheetView>
  </sheetViews>
  <sheetFormatPr baseColWidth="10" defaultRowHeight="12.75"/>
  <cols>
    <col min="1" max="1" width="9.7109375" customWidth="1"/>
    <col min="2" max="2" width="4.85546875" customWidth="1"/>
    <col min="3" max="3" width="7.140625" customWidth="1"/>
    <col min="4" max="4" width="4.7109375" customWidth="1"/>
    <col min="5" max="5" width="3.85546875" customWidth="1"/>
    <col min="6" max="6" width="5" style="78" hidden="1" customWidth="1"/>
    <col min="7" max="7" width="5.5703125" customWidth="1"/>
    <col min="8" max="8" width="6" customWidth="1"/>
    <col min="9" max="9" width="3.42578125" customWidth="1"/>
    <col min="10" max="10" width="3.42578125" style="78" hidden="1" customWidth="1"/>
    <col min="11" max="11" width="4.42578125" customWidth="1"/>
    <col min="12" max="12" width="3.42578125" style="78" hidden="1" customWidth="1"/>
    <col min="13" max="13" width="5" customWidth="1"/>
    <col min="14" max="14" width="3.42578125" style="78" hidden="1" customWidth="1"/>
    <col min="15" max="15" width="3.85546875" style="83" customWidth="1"/>
    <col min="16" max="16" width="3.85546875" style="162" hidden="1" customWidth="1"/>
    <col min="17" max="17" width="3.85546875" style="83" customWidth="1"/>
    <col min="18" max="18" width="3.85546875" style="162" hidden="1" customWidth="1"/>
    <col min="20" max="20" width="18.85546875" customWidth="1"/>
    <col min="22" max="22" width="9.5703125" customWidth="1"/>
    <col min="23" max="23" width="8.5703125" customWidth="1"/>
    <col min="26" max="26" width="11.42578125" hidden="1" customWidth="1"/>
  </cols>
  <sheetData>
    <row r="1" spans="1:25" ht="18">
      <c r="A1" s="490" t="s">
        <v>220</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5" ht="15.7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80" t="s">
        <v>19</v>
      </c>
      <c r="P2" s="158"/>
      <c r="Q2" s="80" t="s">
        <v>19</v>
      </c>
      <c r="R2" s="158"/>
      <c r="S2" s="495" t="s">
        <v>13</v>
      </c>
      <c r="T2" s="536" t="s">
        <v>14</v>
      </c>
      <c r="U2" s="537"/>
      <c r="V2" s="537"/>
      <c r="W2" s="537"/>
      <c r="X2" s="537"/>
      <c r="Y2" s="538"/>
    </row>
    <row r="3" spans="1:25" ht="15.75" customHeight="1">
      <c r="A3" s="492"/>
      <c r="B3" s="492"/>
      <c r="C3" s="492"/>
      <c r="D3" s="492"/>
      <c r="E3" s="492"/>
      <c r="F3" s="75"/>
      <c r="G3" s="477"/>
      <c r="H3" s="26" t="s">
        <v>18</v>
      </c>
      <c r="I3" s="494"/>
      <c r="J3" s="143"/>
      <c r="K3" s="494"/>
      <c r="L3" s="143"/>
      <c r="M3" s="494"/>
      <c r="N3" s="143"/>
      <c r="O3" s="81" t="s">
        <v>20</v>
      </c>
      <c r="P3" s="159"/>
      <c r="Q3" s="81" t="s">
        <v>21</v>
      </c>
      <c r="R3" s="159"/>
      <c r="S3" s="496"/>
      <c r="T3" s="536"/>
      <c r="U3" s="537"/>
      <c r="V3" s="537"/>
      <c r="W3" s="537"/>
      <c r="X3" s="537"/>
      <c r="Y3" s="538"/>
    </row>
    <row r="4" spans="1:25" ht="11.45" customHeight="1">
      <c r="A4" s="84" t="s">
        <v>7</v>
      </c>
      <c r="B4" s="84">
        <v>1</v>
      </c>
      <c r="C4" s="41"/>
      <c r="D4" s="41"/>
      <c r="E4" s="41"/>
      <c r="F4" s="75">
        <f t="shared" ref="F4:F9" si="0">E4</f>
        <v>0</v>
      </c>
      <c r="G4" s="90" t="str">
        <f t="shared" ref="G4:G26" si="1">IF((D4*60+F4)=0,"",ROUND((C4*60)/(D4*60+F4),1))</f>
        <v/>
      </c>
      <c r="H4" s="121"/>
      <c r="I4" s="121"/>
      <c r="J4" s="169">
        <f>IF(I4="",0,1)</f>
        <v>0</v>
      </c>
      <c r="K4" s="121"/>
      <c r="L4" s="169">
        <f>IF(K4="",0,1)</f>
        <v>0</v>
      </c>
      <c r="M4" s="121"/>
      <c r="N4" s="169">
        <f>IF(M4="",0,1)</f>
        <v>0</v>
      </c>
      <c r="O4" s="121"/>
      <c r="P4" s="169">
        <f>IF(O4="",0,1)</f>
        <v>0</v>
      </c>
      <c r="Q4" s="121"/>
      <c r="R4" s="169">
        <f>IF(Q4="",0,1)</f>
        <v>0</v>
      </c>
      <c r="S4" s="247"/>
      <c r="T4" s="449"/>
      <c r="U4" s="450"/>
      <c r="V4" s="450"/>
      <c r="W4" s="450"/>
      <c r="X4" s="450"/>
      <c r="Y4" s="451"/>
    </row>
    <row r="5" spans="1:25" ht="11.45" customHeight="1">
      <c r="A5" s="84" t="s">
        <v>8</v>
      </c>
      <c r="B5" s="84">
        <f>B4+1</f>
        <v>2</v>
      </c>
      <c r="C5" s="41"/>
      <c r="D5" s="41"/>
      <c r="E5" s="41"/>
      <c r="F5" s="75">
        <f t="shared" si="0"/>
        <v>0</v>
      </c>
      <c r="G5" s="90" t="str">
        <f t="shared" si="1"/>
        <v/>
      </c>
      <c r="H5" s="121"/>
      <c r="I5" s="121"/>
      <c r="J5" s="169">
        <f>IF(I5="",J4,J4+1)</f>
        <v>0</v>
      </c>
      <c r="K5" s="121"/>
      <c r="L5" s="169">
        <f>IF(K5="",L4,L4+1)</f>
        <v>0</v>
      </c>
      <c r="M5" s="121"/>
      <c r="N5" s="169">
        <f>IF(M5="",N4,N4+1)</f>
        <v>0</v>
      </c>
      <c r="O5" s="121"/>
      <c r="P5" s="169">
        <f>IF(O5="",P4,P4+1)</f>
        <v>0</v>
      </c>
      <c r="Q5" s="121"/>
      <c r="R5" s="169">
        <f>IF(Q5="",R4,R4+1)</f>
        <v>0</v>
      </c>
      <c r="S5" s="247"/>
      <c r="T5" s="449"/>
      <c r="U5" s="450"/>
      <c r="V5" s="450"/>
      <c r="W5" s="450"/>
      <c r="X5" s="450"/>
      <c r="Y5" s="451"/>
    </row>
    <row r="6" spans="1:25" ht="11.45" customHeight="1">
      <c r="A6" s="84" t="s">
        <v>2</v>
      </c>
      <c r="B6" s="84">
        <f>B5+1</f>
        <v>3</v>
      </c>
      <c r="C6" s="41"/>
      <c r="D6" s="41"/>
      <c r="E6" s="41"/>
      <c r="F6" s="75">
        <f t="shared" si="0"/>
        <v>0</v>
      </c>
      <c r="G6" s="90" t="str">
        <f t="shared" si="1"/>
        <v/>
      </c>
      <c r="H6" s="121"/>
      <c r="I6" s="121"/>
      <c r="J6" s="169">
        <f t="shared" ref="J6:R9" si="2">IF(I6="",J5,J5+1)</f>
        <v>0</v>
      </c>
      <c r="K6" s="121"/>
      <c r="L6" s="169">
        <f t="shared" si="2"/>
        <v>0</v>
      </c>
      <c r="M6" s="121"/>
      <c r="N6" s="169">
        <f t="shared" si="2"/>
        <v>0</v>
      </c>
      <c r="O6" s="121"/>
      <c r="P6" s="169">
        <f t="shared" si="2"/>
        <v>0</v>
      </c>
      <c r="Q6" s="121"/>
      <c r="R6" s="169">
        <f t="shared" si="2"/>
        <v>0</v>
      </c>
      <c r="S6" s="247"/>
      <c r="T6" s="449"/>
      <c r="U6" s="450"/>
      <c r="V6" s="450"/>
      <c r="W6" s="450"/>
      <c r="X6" s="450"/>
      <c r="Y6" s="451"/>
    </row>
    <row r="7" spans="1:25" ht="11.45" customHeight="1">
      <c r="A7" s="84" t="s">
        <v>3</v>
      </c>
      <c r="B7" s="84">
        <f>B6+1</f>
        <v>4</v>
      </c>
      <c r="C7" s="41"/>
      <c r="D7" s="41"/>
      <c r="E7" s="41"/>
      <c r="F7" s="75">
        <f t="shared" si="0"/>
        <v>0</v>
      </c>
      <c r="G7" s="90" t="str">
        <f t="shared" si="1"/>
        <v/>
      </c>
      <c r="H7" s="121"/>
      <c r="I7" s="121"/>
      <c r="J7" s="169">
        <f t="shared" si="2"/>
        <v>0</v>
      </c>
      <c r="K7" s="121"/>
      <c r="L7" s="169">
        <f t="shared" si="2"/>
        <v>0</v>
      </c>
      <c r="M7" s="121"/>
      <c r="N7" s="169">
        <f t="shared" si="2"/>
        <v>0</v>
      </c>
      <c r="O7" s="121"/>
      <c r="P7" s="169">
        <f t="shared" si="2"/>
        <v>0</v>
      </c>
      <c r="Q7" s="121"/>
      <c r="R7" s="169">
        <f t="shared" si="2"/>
        <v>0</v>
      </c>
      <c r="S7" s="247"/>
      <c r="T7" s="449"/>
      <c r="U7" s="450"/>
      <c r="V7" s="450"/>
      <c r="W7" s="450"/>
      <c r="X7" s="450"/>
      <c r="Y7" s="451"/>
    </row>
    <row r="8" spans="1:25" ht="11.45" customHeight="1">
      <c r="A8" s="84" t="s">
        <v>4</v>
      </c>
      <c r="B8" s="84">
        <f>B7+1</f>
        <v>5</v>
      </c>
      <c r="C8" s="41"/>
      <c r="D8" s="41"/>
      <c r="E8" s="41"/>
      <c r="F8" s="75">
        <f t="shared" si="0"/>
        <v>0</v>
      </c>
      <c r="G8" s="90" t="str">
        <f t="shared" si="1"/>
        <v/>
      </c>
      <c r="H8" s="121"/>
      <c r="I8" s="121"/>
      <c r="J8" s="169">
        <f t="shared" si="2"/>
        <v>0</v>
      </c>
      <c r="K8" s="121"/>
      <c r="L8" s="169">
        <f t="shared" si="2"/>
        <v>0</v>
      </c>
      <c r="M8" s="121"/>
      <c r="N8" s="169">
        <f t="shared" si="2"/>
        <v>0</v>
      </c>
      <c r="O8" s="121"/>
      <c r="P8" s="169">
        <f t="shared" si="2"/>
        <v>0</v>
      </c>
      <c r="Q8" s="121"/>
      <c r="R8" s="169">
        <f t="shared" si="2"/>
        <v>0</v>
      </c>
      <c r="S8" s="247"/>
      <c r="T8" s="449"/>
      <c r="U8" s="450"/>
      <c r="V8" s="450"/>
      <c r="W8" s="450"/>
      <c r="X8" s="450"/>
      <c r="Y8" s="451"/>
    </row>
    <row r="9" spans="1:25" ht="11.45" customHeight="1">
      <c r="A9" s="75" t="s">
        <v>5</v>
      </c>
      <c r="B9" s="75">
        <f>B8+1</f>
        <v>6</v>
      </c>
      <c r="C9" s="41"/>
      <c r="D9" s="41"/>
      <c r="E9" s="41"/>
      <c r="F9" s="75">
        <f t="shared" si="0"/>
        <v>0</v>
      </c>
      <c r="G9" s="90" t="str">
        <f t="shared" si="1"/>
        <v/>
      </c>
      <c r="H9" s="121"/>
      <c r="I9" s="121"/>
      <c r="J9" s="169">
        <f t="shared" si="2"/>
        <v>0</v>
      </c>
      <c r="K9" s="121"/>
      <c r="L9" s="169">
        <f t="shared" si="2"/>
        <v>0</v>
      </c>
      <c r="M9" s="121"/>
      <c r="N9" s="169">
        <f t="shared" si="2"/>
        <v>0</v>
      </c>
      <c r="O9" s="121"/>
      <c r="P9" s="169">
        <f t="shared" si="2"/>
        <v>0</v>
      </c>
      <c r="Q9" s="121"/>
      <c r="R9" s="169">
        <f t="shared" si="2"/>
        <v>0</v>
      </c>
      <c r="S9" s="247"/>
      <c r="T9" s="449"/>
      <c r="U9" s="450"/>
      <c r="V9" s="450"/>
      <c r="W9" s="450"/>
      <c r="X9" s="450"/>
      <c r="Y9" s="451"/>
    </row>
    <row r="10" spans="1:25" ht="11.45" customHeight="1">
      <c r="A10" s="442" t="s">
        <v>24</v>
      </c>
      <c r="B10" s="443"/>
      <c r="C10" s="13">
        <f>SUM(C4:C9)</f>
        <v>0</v>
      </c>
      <c r="D10" s="13">
        <f>SUM(D4:D9)+ROUNDDOWN(F10/60,0)</f>
        <v>0</v>
      </c>
      <c r="E10" s="13">
        <f>F10-60*ROUNDDOWN(F10/60,0)</f>
        <v>0</v>
      </c>
      <c r="F10" s="137">
        <f>SUM(F4:F9)</f>
        <v>0</v>
      </c>
      <c r="G10" s="53">
        <f>IF((D10*60+E10)=0,0,ROUND((C10*60)/(D10*60+E10),1))</f>
        <v>0</v>
      </c>
      <c r="H10" s="27">
        <f>SUM(H4:H9)</f>
        <v>0</v>
      </c>
      <c r="I10" s="27">
        <f>IF(SUM(I4:I9)=0,0,ROUND(AVERAGE(I4:I9),0))</f>
        <v>0</v>
      </c>
      <c r="J10" s="170">
        <f>IF(J9=0,0,1)</f>
        <v>0</v>
      </c>
      <c r="K10" s="27">
        <f>IF(SUM(K4:K9)=0,0,ROUND(AVERAGE(K4:K9),0))</f>
        <v>0</v>
      </c>
      <c r="L10" s="170">
        <f>IF(L9=0,0,1)</f>
        <v>0</v>
      </c>
      <c r="M10" s="27">
        <f>IF(SUM(M4:M9)=0,0,ROUND(AVERAGE(M4:M9),0))</f>
        <v>0</v>
      </c>
      <c r="N10" s="170">
        <f>IF(N9=0,0,1)</f>
        <v>0</v>
      </c>
      <c r="O10" s="27">
        <f>IF(SUM(O4:O9)=0,0,ROUND(AVERAGE(O4:O9),0))</f>
        <v>0</v>
      </c>
      <c r="P10" s="170">
        <f>IF(P9=0,0,1)</f>
        <v>0</v>
      </c>
      <c r="Q10" s="27">
        <f>IF(SUM(Q4:Q9)=0,0,ROUND(AVERAGE(Q4:Q9),0))</f>
        <v>0</v>
      </c>
      <c r="R10" s="170">
        <f>IF(R9=0,0,1)</f>
        <v>0</v>
      </c>
      <c r="S10" s="248"/>
      <c r="T10" s="439"/>
      <c r="U10" s="440"/>
      <c r="V10" s="440"/>
      <c r="W10" s="440"/>
      <c r="X10" s="440"/>
      <c r="Y10" s="441"/>
    </row>
    <row r="11" spans="1:25" ht="11.45" customHeight="1">
      <c r="A11" s="485" t="s">
        <v>83</v>
      </c>
      <c r="B11" s="486"/>
      <c r="C11" s="77">
        <f>C10+Juillet!C40</f>
        <v>0</v>
      </c>
      <c r="D11" s="77">
        <f>D10+Juillet!D40++ROUNDDOWN(F11/60,0)</f>
        <v>0</v>
      </c>
      <c r="E11" s="77">
        <f>F11-60*ROUNDDOWN(F11/60,0)</f>
        <v>0</v>
      </c>
      <c r="F11" s="138">
        <f>E10+Juillet!E40</f>
        <v>0</v>
      </c>
      <c r="G11" s="77">
        <f>IF((D11*60+E11)=0,0,ROUND((C11*60)/(D11*60+E11),1))</f>
        <v>0</v>
      </c>
      <c r="H11" s="87">
        <f>H10+Juillet!H40</f>
        <v>0</v>
      </c>
      <c r="I11" s="87">
        <f>IF(I10=0,Juillet!I40,IF(I10+Juillet!I40=0,"",ROUND((SUM(I4:I9)+(Juillet!I40))/(J9+Juillet!J40),0)))</f>
        <v>0</v>
      </c>
      <c r="J11" s="187"/>
      <c r="K11" s="87">
        <f>IF(K10=0,Juillet!K40,IF(K10+Juillet!K40=0,"",ROUND((SUM(K4:K9)+SUM(Juillet!K40))/(L9+Juillet!L40),0)))</f>
        <v>0</v>
      </c>
      <c r="L11" s="187"/>
      <c r="M11" s="87">
        <f>IF(M10=0,Juillet!M40,IF(M10+Juillet!M40=0,"",ROUND((SUM(M4:M9)+SUM(Juillet!M40))/(N9+Juillet!N40),0)))</f>
        <v>0</v>
      </c>
      <c r="N11" s="187"/>
      <c r="O11" s="87">
        <f>IF(O10=0,Juillet!O40,IF(O10+Juillet!O40=0,"",ROUND((SUM(O4:O9)+SUM(Juillet!O40))/(P9+Juillet!P40),0)))</f>
        <v>0</v>
      </c>
      <c r="P11" s="187"/>
      <c r="Q11" s="87">
        <f>IF(Q10=0,Juillet!Q40,IF(Q10+Juillet!Q40=0,"",ROUND((SUM(Q4:Q9)+SUM(Juillet!Q40))/(R9+Juillet!R40),0)))</f>
        <v>0</v>
      </c>
      <c r="R11" s="187"/>
      <c r="S11" s="249"/>
      <c r="T11" s="487"/>
      <c r="U11" s="488"/>
      <c r="V11" s="488"/>
      <c r="W11" s="488"/>
      <c r="X11" s="488"/>
      <c r="Y11" s="489"/>
    </row>
    <row r="12" spans="1:25" ht="11.45" customHeight="1">
      <c r="A12" s="2" t="s">
        <v>6</v>
      </c>
      <c r="B12" s="2">
        <f>B9+1</f>
        <v>7</v>
      </c>
      <c r="C12" s="41"/>
      <c r="D12" s="41"/>
      <c r="E12" s="41"/>
      <c r="F12" s="75">
        <f>E12</f>
        <v>0</v>
      </c>
      <c r="G12" s="120" t="str">
        <f t="shared" si="1"/>
        <v/>
      </c>
      <c r="H12" s="121"/>
      <c r="I12" s="121"/>
      <c r="J12" s="169">
        <f>IF(I12="",0,1)</f>
        <v>0</v>
      </c>
      <c r="K12" s="121"/>
      <c r="L12" s="169">
        <f>IF(K12="",0,1)</f>
        <v>0</v>
      </c>
      <c r="M12" s="121"/>
      <c r="N12" s="169">
        <f>IF(M12="",0,1)</f>
        <v>0</v>
      </c>
      <c r="O12" s="121"/>
      <c r="P12" s="169">
        <f>IF(O12="",0,1)</f>
        <v>0</v>
      </c>
      <c r="Q12" s="121"/>
      <c r="R12" s="169">
        <f>IF(Q12="",0,1)</f>
        <v>0</v>
      </c>
      <c r="S12" s="126"/>
      <c r="T12" s="449"/>
      <c r="U12" s="450"/>
      <c r="V12" s="450"/>
      <c r="W12" s="450"/>
      <c r="X12" s="450"/>
      <c r="Y12" s="451"/>
    </row>
    <row r="13" spans="1:25" ht="11.45" customHeight="1">
      <c r="A13" s="2" t="s">
        <v>7</v>
      </c>
      <c r="B13" s="2">
        <f t="shared" ref="B13:B18" si="3">B12+1</f>
        <v>8</v>
      </c>
      <c r="C13" s="41"/>
      <c r="D13" s="41"/>
      <c r="E13" s="41"/>
      <c r="F13" s="75">
        <f t="shared" ref="F13:F18" si="4">E13</f>
        <v>0</v>
      </c>
      <c r="G13" s="120" t="str">
        <f t="shared" si="1"/>
        <v/>
      </c>
      <c r="H13" s="121"/>
      <c r="I13" s="121"/>
      <c r="J13" s="169">
        <f>IF(I13="",J11,J11+1)</f>
        <v>0</v>
      </c>
      <c r="K13" s="121"/>
      <c r="L13" s="169">
        <f>IF(K13="",L11,L11+1)</f>
        <v>0</v>
      </c>
      <c r="M13" s="121"/>
      <c r="N13" s="169">
        <f>IF(M13="",N11,N11+1)</f>
        <v>0</v>
      </c>
      <c r="O13" s="121"/>
      <c r="P13" s="169">
        <f>IF(O13="",P11,P11+1)</f>
        <v>0</v>
      </c>
      <c r="Q13" s="121"/>
      <c r="R13" s="169">
        <f>IF(Q13="",R11,R11+1)</f>
        <v>0</v>
      </c>
      <c r="S13" s="126"/>
      <c r="T13" s="449"/>
      <c r="U13" s="450"/>
      <c r="V13" s="450"/>
      <c r="W13" s="450"/>
      <c r="X13" s="450"/>
      <c r="Y13" s="451"/>
    </row>
    <row r="14" spans="1:25" ht="11.45" customHeight="1">
      <c r="A14" s="2" t="s">
        <v>8</v>
      </c>
      <c r="B14" s="2">
        <f t="shared" si="3"/>
        <v>9</v>
      </c>
      <c r="C14" s="41"/>
      <c r="D14" s="41"/>
      <c r="E14" s="41"/>
      <c r="F14" s="75">
        <f t="shared" si="4"/>
        <v>0</v>
      </c>
      <c r="G14" s="90" t="str">
        <f t="shared" si="1"/>
        <v/>
      </c>
      <c r="H14" s="121"/>
      <c r="I14" s="121"/>
      <c r="J14" s="169">
        <f>IF(I14="",J12,J12+1)</f>
        <v>0</v>
      </c>
      <c r="K14" s="121"/>
      <c r="L14" s="169">
        <f>IF(K14="",L12,L12+1)</f>
        <v>0</v>
      </c>
      <c r="M14" s="121"/>
      <c r="N14" s="169">
        <f>IF(M14="",N12,N12+1)</f>
        <v>0</v>
      </c>
      <c r="O14" s="121"/>
      <c r="P14" s="169">
        <f>IF(O14="",P12,P12+1)</f>
        <v>0</v>
      </c>
      <c r="Q14" s="121"/>
      <c r="R14" s="169">
        <f>IF(Q14="",R12,R12+1)</f>
        <v>0</v>
      </c>
      <c r="S14" s="126"/>
      <c r="T14" s="449"/>
      <c r="U14" s="450"/>
      <c r="V14" s="450"/>
      <c r="W14" s="450"/>
      <c r="X14" s="450"/>
      <c r="Y14" s="451"/>
    </row>
    <row r="15" spans="1:25" ht="11.45" customHeight="1">
      <c r="A15" s="2" t="s">
        <v>2</v>
      </c>
      <c r="B15" s="2">
        <f t="shared" si="3"/>
        <v>10</v>
      </c>
      <c r="C15" s="41"/>
      <c r="D15" s="41"/>
      <c r="E15" s="41"/>
      <c r="F15" s="75">
        <f t="shared" si="4"/>
        <v>0</v>
      </c>
      <c r="G15" s="90" t="str">
        <f t="shared" si="1"/>
        <v/>
      </c>
      <c r="H15" s="121"/>
      <c r="I15" s="121"/>
      <c r="J15" s="169">
        <f>IF(I15="",J14,J14+1)</f>
        <v>0</v>
      </c>
      <c r="K15" s="121"/>
      <c r="L15" s="169">
        <f>IF(K15="",L14,L14+1)</f>
        <v>0</v>
      </c>
      <c r="M15" s="121"/>
      <c r="N15" s="169">
        <f>IF(M15="",N14,N14+1)</f>
        <v>0</v>
      </c>
      <c r="O15" s="121"/>
      <c r="P15" s="169">
        <f>IF(O15="",P14,P14+1)</f>
        <v>0</v>
      </c>
      <c r="Q15" s="121"/>
      <c r="R15" s="169">
        <f>IF(Q15="",R14,R14+1)</f>
        <v>0</v>
      </c>
      <c r="S15" s="126"/>
      <c r="T15" s="449"/>
      <c r="U15" s="450"/>
      <c r="V15" s="450"/>
      <c r="W15" s="450"/>
      <c r="X15" s="450"/>
      <c r="Y15" s="451"/>
    </row>
    <row r="16" spans="1:25" ht="11.45" customHeight="1">
      <c r="A16" s="2" t="s">
        <v>3</v>
      </c>
      <c r="B16" s="2">
        <f t="shared" si="3"/>
        <v>11</v>
      </c>
      <c r="C16" s="41"/>
      <c r="D16" s="41"/>
      <c r="E16" s="41"/>
      <c r="F16" s="75">
        <f t="shared" si="4"/>
        <v>0</v>
      </c>
      <c r="G16" s="90" t="str">
        <f t="shared" si="1"/>
        <v/>
      </c>
      <c r="H16" s="121"/>
      <c r="I16" s="121"/>
      <c r="J16" s="169">
        <f>IF(I16="",J15,J15+1)</f>
        <v>0</v>
      </c>
      <c r="K16" s="121"/>
      <c r="L16" s="169">
        <f>IF(K16="",L15,L15+1)</f>
        <v>0</v>
      </c>
      <c r="M16" s="121"/>
      <c r="N16" s="169">
        <f>IF(M16="",N15,N15+1)</f>
        <v>0</v>
      </c>
      <c r="O16" s="121"/>
      <c r="P16" s="169">
        <f>IF(O16="",P15,P15+1)</f>
        <v>0</v>
      </c>
      <c r="Q16" s="121"/>
      <c r="R16" s="169">
        <f>IF(Q16="",R15,R15+1)</f>
        <v>0</v>
      </c>
      <c r="S16" s="126"/>
      <c r="T16" s="449"/>
      <c r="U16" s="450"/>
      <c r="V16" s="450"/>
      <c r="W16" s="450"/>
      <c r="X16" s="450"/>
      <c r="Y16" s="451"/>
    </row>
    <row r="17" spans="1:43" ht="11.45" customHeight="1">
      <c r="A17" s="2" t="s">
        <v>4</v>
      </c>
      <c r="B17" s="2">
        <f t="shared" si="3"/>
        <v>12</v>
      </c>
      <c r="C17" s="41"/>
      <c r="D17" s="41"/>
      <c r="E17" s="41"/>
      <c r="F17" s="75">
        <f t="shared" si="4"/>
        <v>0</v>
      </c>
      <c r="G17" s="90" t="str">
        <f t="shared" si="1"/>
        <v/>
      </c>
      <c r="H17" s="121"/>
      <c r="I17" s="121"/>
      <c r="J17" s="169">
        <f>IF(I17="",J16,J16+1)</f>
        <v>0</v>
      </c>
      <c r="K17" s="121"/>
      <c r="L17" s="169">
        <f>IF(K17="",L16,L16+1)</f>
        <v>0</v>
      </c>
      <c r="M17" s="121"/>
      <c r="N17" s="169">
        <f>IF(M17="",N16,N16+1)</f>
        <v>0</v>
      </c>
      <c r="O17" s="121"/>
      <c r="P17" s="169">
        <f>IF(O17="",P16,P16+1)</f>
        <v>0</v>
      </c>
      <c r="Q17" s="121"/>
      <c r="R17" s="169">
        <f>IF(Q17="",R16,R16+1)</f>
        <v>0</v>
      </c>
      <c r="S17" s="126"/>
      <c r="T17" s="449"/>
      <c r="U17" s="450"/>
      <c r="V17" s="450"/>
      <c r="W17" s="450"/>
      <c r="X17" s="450"/>
      <c r="Y17" s="451"/>
    </row>
    <row r="18" spans="1:43" ht="11.45" customHeight="1">
      <c r="A18" s="117" t="s">
        <v>5</v>
      </c>
      <c r="B18" s="2">
        <f t="shared" si="3"/>
        <v>13</v>
      </c>
      <c r="C18" s="41"/>
      <c r="D18" s="41"/>
      <c r="E18" s="41"/>
      <c r="F18" s="75">
        <f t="shared" si="4"/>
        <v>0</v>
      </c>
      <c r="G18" s="90" t="str">
        <f t="shared" si="1"/>
        <v/>
      </c>
      <c r="H18" s="121"/>
      <c r="I18" s="121"/>
      <c r="J18" s="169">
        <f>IF(I18="",J17,J17+1)</f>
        <v>0</v>
      </c>
      <c r="K18" s="121"/>
      <c r="L18" s="169">
        <f>IF(K18="",L17,L17+1)</f>
        <v>0</v>
      </c>
      <c r="M18" s="121"/>
      <c r="N18" s="169">
        <f>IF(M18="",N17,N17+1)</f>
        <v>0</v>
      </c>
      <c r="O18" s="121"/>
      <c r="P18" s="169">
        <f>IF(O18="",P17,P17+1)</f>
        <v>0</v>
      </c>
      <c r="Q18" s="121"/>
      <c r="R18" s="169">
        <f>IF(Q18="",R17,R17+1)</f>
        <v>0</v>
      </c>
      <c r="S18" s="126"/>
      <c r="T18" s="449"/>
      <c r="U18" s="450"/>
      <c r="V18" s="450"/>
      <c r="W18" s="450"/>
      <c r="X18" s="450"/>
      <c r="Y18" s="451"/>
    </row>
    <row r="19" spans="1:43" ht="11.45" customHeight="1">
      <c r="A19" s="442" t="s">
        <v>228</v>
      </c>
      <c r="B19" s="443"/>
      <c r="C19" s="13">
        <f>SUM(C12:C18)</f>
        <v>0</v>
      </c>
      <c r="D19" s="13">
        <f>SUM(D12:D18)+ROUNDDOWN(F19/60,0)</f>
        <v>0</v>
      </c>
      <c r="E19" s="13">
        <f>F19-60*ROUNDDOWN(F19/60,0)</f>
        <v>0</v>
      </c>
      <c r="F19" s="137">
        <f>SUM(F12:F18)</f>
        <v>0</v>
      </c>
      <c r="G19" s="53">
        <f>IF((D19*60+E19)=0,0,ROUND((C19*60)/(D19*60+E19),1))</f>
        <v>0</v>
      </c>
      <c r="H19" s="27">
        <f>SUM(H12:H18)</f>
        <v>0</v>
      </c>
      <c r="I19" s="27">
        <f>IF(SUM(I12:I18)=0,0,ROUND(AVERAGE(I12:I18),0))</f>
        <v>0</v>
      </c>
      <c r="J19" s="170">
        <f>IF(J18=0,0,1)</f>
        <v>0</v>
      </c>
      <c r="K19" s="27">
        <f>IF(SUM(K12:K18)=0,0,ROUND(AVERAGE(K12:K18),0))</f>
        <v>0</v>
      </c>
      <c r="L19" s="170">
        <f>IF(L18=0,0,1)</f>
        <v>0</v>
      </c>
      <c r="M19" s="27">
        <f>IF(SUM(M12:M18)=0,0,ROUND(AVERAGE(M12:M18),0))</f>
        <v>0</v>
      </c>
      <c r="N19" s="170">
        <f>IF(N18=0,0,1)</f>
        <v>0</v>
      </c>
      <c r="O19" s="82">
        <f>IF(SUM(O12:O18)=0,0,ROUND(AVERAGE(O12:O18),0))</f>
        <v>0</v>
      </c>
      <c r="P19" s="170">
        <f>IF(P18=0,0,1)</f>
        <v>0</v>
      </c>
      <c r="Q19" s="82">
        <f>IF(SUM(Q12:Q18)=0,0,ROUND(AVERAGE(Q12:Q18),0))</f>
        <v>0</v>
      </c>
      <c r="R19" s="170">
        <f>IF(R18=0,0,1)</f>
        <v>0</v>
      </c>
      <c r="S19" s="248"/>
      <c r="T19" s="439"/>
      <c r="U19" s="440"/>
      <c r="V19" s="440"/>
      <c r="W19" s="440"/>
      <c r="X19" s="440"/>
      <c r="Y19" s="441"/>
    </row>
    <row r="20" spans="1:43" ht="11.45" customHeight="1">
      <c r="A20" s="2" t="s">
        <v>6</v>
      </c>
      <c r="B20" s="2">
        <f>B18+1</f>
        <v>14</v>
      </c>
      <c r="C20" s="41"/>
      <c r="D20" s="41"/>
      <c r="E20" s="41"/>
      <c r="F20" s="75">
        <f t="shared" ref="F20:F26" si="5">E20</f>
        <v>0</v>
      </c>
      <c r="G20" s="90" t="str">
        <f t="shared" si="1"/>
        <v/>
      </c>
      <c r="H20" s="121"/>
      <c r="I20" s="121"/>
      <c r="J20" s="169">
        <f>IF(I20="",0,1)</f>
        <v>0</v>
      </c>
      <c r="K20" s="121"/>
      <c r="L20" s="169">
        <f>IF(K20="",0,1)</f>
        <v>0</v>
      </c>
      <c r="M20" s="121"/>
      <c r="N20" s="169">
        <f>IF(M20="",0,1)</f>
        <v>0</v>
      </c>
      <c r="O20" s="121"/>
      <c r="P20" s="169">
        <f>IF(O20="",0,1)</f>
        <v>0</v>
      </c>
      <c r="Q20" s="121"/>
      <c r="R20" s="169">
        <f>IF(Q20="",0,1)</f>
        <v>0</v>
      </c>
      <c r="S20" s="247"/>
      <c r="T20" s="449"/>
      <c r="U20" s="450"/>
      <c r="V20" s="450"/>
      <c r="W20" s="450"/>
      <c r="X20" s="450"/>
      <c r="Y20" s="451"/>
    </row>
    <row r="21" spans="1:43" ht="11.45" customHeight="1">
      <c r="A21" s="75" t="s">
        <v>7</v>
      </c>
      <c r="B21" s="75">
        <f t="shared" ref="B21:B26" si="6">B20+1</f>
        <v>15</v>
      </c>
      <c r="C21" s="41"/>
      <c r="D21" s="41"/>
      <c r="E21" s="41"/>
      <c r="F21" s="75">
        <f t="shared" si="5"/>
        <v>0</v>
      </c>
      <c r="G21" s="90" t="str">
        <f t="shared" si="1"/>
        <v/>
      </c>
      <c r="H21" s="121"/>
      <c r="I21" s="121"/>
      <c r="J21" s="169">
        <f t="shared" ref="J21:J26" si="7">IF(I21="",J20,J20+1)</f>
        <v>0</v>
      </c>
      <c r="K21" s="121"/>
      <c r="L21" s="169">
        <f t="shared" ref="L21:L26" si="8">IF(K21="",L20,L20+1)</f>
        <v>0</v>
      </c>
      <c r="M21" s="121"/>
      <c r="N21" s="169">
        <f t="shared" ref="N21:N26" si="9">IF(M21="",N20,N20+1)</f>
        <v>0</v>
      </c>
      <c r="O21" s="121"/>
      <c r="P21" s="169">
        <f t="shared" ref="P21:P26" si="10">IF(O21="",P20,P20+1)</f>
        <v>0</v>
      </c>
      <c r="Q21" s="121"/>
      <c r="R21" s="169">
        <f t="shared" ref="R21:R26" si="11">IF(Q21="",R20,R20+1)</f>
        <v>0</v>
      </c>
      <c r="S21" s="247"/>
      <c r="T21" s="446" t="s">
        <v>245</v>
      </c>
      <c r="U21" s="447"/>
      <c r="V21" s="447"/>
      <c r="W21" s="447"/>
      <c r="X21" s="447"/>
      <c r="Y21" s="448"/>
    </row>
    <row r="22" spans="1:43" ht="11.45" customHeight="1">
      <c r="A22" s="2" t="s">
        <v>8</v>
      </c>
      <c r="B22" s="2">
        <f t="shared" si="6"/>
        <v>16</v>
      </c>
      <c r="C22" s="41"/>
      <c r="D22" s="41"/>
      <c r="E22" s="41"/>
      <c r="F22" s="75">
        <f t="shared" si="5"/>
        <v>0</v>
      </c>
      <c r="G22" s="90" t="str">
        <f>IF((D22*60+F22)=0,"",ROUND((C22*60)/(D22*60+F22),1))</f>
        <v/>
      </c>
      <c r="H22" s="121"/>
      <c r="I22" s="121"/>
      <c r="J22" s="169">
        <f t="shared" si="7"/>
        <v>0</v>
      </c>
      <c r="K22" s="121"/>
      <c r="L22" s="169">
        <f t="shared" si="8"/>
        <v>0</v>
      </c>
      <c r="M22" s="121"/>
      <c r="N22" s="169">
        <f t="shared" si="9"/>
        <v>0</v>
      </c>
      <c r="O22" s="121"/>
      <c r="P22" s="169">
        <f t="shared" si="10"/>
        <v>0</v>
      </c>
      <c r="Q22" s="121"/>
      <c r="R22" s="169">
        <f t="shared" si="11"/>
        <v>0</v>
      </c>
      <c r="S22" s="247"/>
      <c r="T22" s="449"/>
      <c r="U22" s="450"/>
      <c r="V22" s="450"/>
      <c r="W22" s="450"/>
      <c r="X22" s="450"/>
      <c r="Y22" s="451"/>
    </row>
    <row r="23" spans="1:43" ht="11.45" customHeight="1">
      <c r="A23" s="2" t="s">
        <v>2</v>
      </c>
      <c r="B23" s="2">
        <f t="shared" si="6"/>
        <v>17</v>
      </c>
      <c r="C23" s="41"/>
      <c r="D23" s="41"/>
      <c r="E23" s="41"/>
      <c r="F23" s="75">
        <f t="shared" si="5"/>
        <v>0</v>
      </c>
      <c r="G23" s="90" t="str">
        <f t="shared" si="1"/>
        <v/>
      </c>
      <c r="H23" s="121"/>
      <c r="I23" s="121"/>
      <c r="J23" s="169">
        <f t="shared" si="7"/>
        <v>0</v>
      </c>
      <c r="K23" s="121"/>
      <c r="L23" s="169">
        <f t="shared" si="8"/>
        <v>0</v>
      </c>
      <c r="M23" s="121"/>
      <c r="N23" s="169">
        <f t="shared" si="9"/>
        <v>0</v>
      </c>
      <c r="O23" s="121"/>
      <c r="P23" s="169">
        <f t="shared" si="10"/>
        <v>0</v>
      </c>
      <c r="Q23" s="121"/>
      <c r="R23" s="169">
        <f t="shared" si="11"/>
        <v>0</v>
      </c>
      <c r="S23" s="247"/>
      <c r="T23" s="449"/>
      <c r="U23" s="450"/>
      <c r="V23" s="450"/>
      <c r="W23" s="450"/>
      <c r="X23" s="450"/>
      <c r="Y23" s="451"/>
    </row>
    <row r="24" spans="1:43" ht="11.45" customHeight="1">
      <c r="A24" s="2" t="s">
        <v>3</v>
      </c>
      <c r="B24" s="2">
        <f t="shared" si="6"/>
        <v>18</v>
      </c>
      <c r="C24" s="41"/>
      <c r="D24" s="41"/>
      <c r="E24" s="41"/>
      <c r="F24" s="75">
        <f t="shared" si="5"/>
        <v>0</v>
      </c>
      <c r="G24" s="90" t="str">
        <f t="shared" si="1"/>
        <v/>
      </c>
      <c r="H24" s="121"/>
      <c r="I24" s="121"/>
      <c r="J24" s="169">
        <f t="shared" si="7"/>
        <v>0</v>
      </c>
      <c r="K24" s="121"/>
      <c r="L24" s="169">
        <f t="shared" si="8"/>
        <v>0</v>
      </c>
      <c r="M24" s="121"/>
      <c r="N24" s="169">
        <f t="shared" si="9"/>
        <v>0</v>
      </c>
      <c r="O24" s="121"/>
      <c r="P24" s="169">
        <f t="shared" si="10"/>
        <v>0</v>
      </c>
      <c r="Q24" s="121"/>
      <c r="R24" s="169">
        <f t="shared" si="11"/>
        <v>0</v>
      </c>
      <c r="S24" s="247"/>
      <c r="T24" s="449"/>
      <c r="U24" s="450"/>
      <c r="V24" s="450"/>
      <c r="W24" s="450"/>
      <c r="X24" s="450"/>
      <c r="Y24" s="451"/>
    </row>
    <row r="25" spans="1:43" ht="11.45" customHeight="1">
      <c r="A25" s="84" t="s">
        <v>4</v>
      </c>
      <c r="B25" s="84">
        <f t="shared" si="6"/>
        <v>19</v>
      </c>
      <c r="C25" s="41"/>
      <c r="D25" s="41"/>
      <c r="E25" s="41"/>
      <c r="F25" s="75">
        <f t="shared" si="5"/>
        <v>0</v>
      </c>
      <c r="G25" s="90" t="str">
        <f t="shared" si="1"/>
        <v/>
      </c>
      <c r="H25" s="121"/>
      <c r="I25" s="121"/>
      <c r="J25" s="169">
        <f t="shared" si="7"/>
        <v>0</v>
      </c>
      <c r="K25" s="121"/>
      <c r="L25" s="169">
        <f t="shared" si="8"/>
        <v>0</v>
      </c>
      <c r="M25" s="121"/>
      <c r="N25" s="169">
        <f t="shared" si="9"/>
        <v>0</v>
      </c>
      <c r="O25" s="121"/>
      <c r="P25" s="169">
        <f t="shared" si="10"/>
        <v>0</v>
      </c>
      <c r="Q25" s="121"/>
      <c r="R25" s="169">
        <f t="shared" si="11"/>
        <v>0</v>
      </c>
      <c r="S25" s="247"/>
      <c r="T25" s="449"/>
      <c r="U25" s="450"/>
      <c r="V25" s="450"/>
      <c r="W25" s="450"/>
      <c r="X25" s="450"/>
      <c r="Y25" s="451"/>
    </row>
    <row r="26" spans="1:43" ht="11.45" customHeight="1">
      <c r="A26" s="75" t="s">
        <v>5</v>
      </c>
      <c r="B26" s="75">
        <f t="shared" si="6"/>
        <v>20</v>
      </c>
      <c r="C26" s="41"/>
      <c r="D26" s="41"/>
      <c r="E26" s="41"/>
      <c r="F26" s="75">
        <f t="shared" si="5"/>
        <v>0</v>
      </c>
      <c r="G26" s="90" t="str">
        <f t="shared" si="1"/>
        <v/>
      </c>
      <c r="H26" s="121"/>
      <c r="I26" s="121"/>
      <c r="J26" s="169">
        <f t="shared" si="7"/>
        <v>0</v>
      </c>
      <c r="K26" s="121"/>
      <c r="L26" s="169">
        <f t="shared" si="8"/>
        <v>0</v>
      </c>
      <c r="M26" s="121"/>
      <c r="N26" s="169">
        <f t="shared" si="9"/>
        <v>0</v>
      </c>
      <c r="O26" s="121"/>
      <c r="P26" s="169">
        <f t="shared" si="10"/>
        <v>0</v>
      </c>
      <c r="Q26" s="121"/>
      <c r="R26" s="169">
        <f t="shared" si="11"/>
        <v>0</v>
      </c>
      <c r="S26" s="247"/>
      <c r="T26" s="449"/>
      <c r="U26" s="450"/>
      <c r="V26" s="450"/>
      <c r="W26" s="450"/>
      <c r="X26" s="450"/>
      <c r="Y26" s="451"/>
    </row>
    <row r="27" spans="1:43" ht="11.45" customHeight="1">
      <c r="A27" s="442" t="s">
        <v>84</v>
      </c>
      <c r="B27" s="443"/>
      <c r="C27" s="13">
        <f>SUM(C20:C26)</f>
        <v>0</v>
      </c>
      <c r="D27" s="13">
        <f>SUM(D20:D26)+ROUNDDOWN(F27/60,0)</f>
        <v>0</v>
      </c>
      <c r="E27" s="13">
        <f>F27-60*ROUNDDOWN(F27/60,0)</f>
        <v>0</v>
      </c>
      <c r="F27" s="137">
        <f>SUM(F20:F26)</f>
        <v>0</v>
      </c>
      <c r="G27" s="53">
        <f>IF((D27*60+E27)=0,0,ROUND((C27*60)/(D27*60+E27),1))</f>
        <v>0</v>
      </c>
      <c r="H27" s="27">
        <f>SUM(H20:H26)</f>
        <v>0</v>
      </c>
      <c r="I27" s="27">
        <f>IF(SUM(I20:I26)=0,0,ROUND(AVERAGE(I20:I26),0))</f>
        <v>0</v>
      </c>
      <c r="J27" s="170">
        <f>IF(J26=0,0,1)</f>
        <v>0</v>
      </c>
      <c r="K27" s="27">
        <f>IF(SUM(K20:K26)=0,0,ROUND(AVERAGE(K20:K26),0))</f>
        <v>0</v>
      </c>
      <c r="L27" s="170">
        <f>IF(L26=0,0,1)</f>
        <v>0</v>
      </c>
      <c r="M27" s="27">
        <f>IF(SUM(M20:M26)=0,0,ROUND(AVERAGE(M20:M26),0))</f>
        <v>0</v>
      </c>
      <c r="N27" s="170">
        <f>IF(N26=0,0,1)</f>
        <v>0</v>
      </c>
      <c r="O27" s="27">
        <f>IF(SUM(O20:O26)=0,0,ROUND(AVERAGE(O20:O26),0))</f>
        <v>0</v>
      </c>
      <c r="P27" s="170">
        <f>IF(P26=0,0,1)</f>
        <v>0</v>
      </c>
      <c r="Q27" s="27">
        <f>IF(SUM(Q20:Q26)=0,0,ROUND(AVERAGE(Q20:Q26),0))</f>
        <v>0</v>
      </c>
      <c r="R27" s="170">
        <f>IF(R26=0,0,1)</f>
        <v>0</v>
      </c>
      <c r="S27" s="248"/>
      <c r="T27" s="439"/>
      <c r="U27" s="440"/>
      <c r="V27" s="440"/>
      <c r="W27" s="440"/>
      <c r="X27" s="440"/>
      <c r="Y27" s="441"/>
    </row>
    <row r="28" spans="1:43" s="79" customFormat="1" ht="11.45" customHeight="1">
      <c r="A28" s="89" t="s">
        <v>6</v>
      </c>
      <c r="B28" s="89">
        <f>B26+1</f>
        <v>21</v>
      </c>
      <c r="C28" s="41"/>
      <c r="D28" s="41"/>
      <c r="E28" s="41"/>
      <c r="F28" s="75">
        <f t="shared" ref="F28:F39" si="12">E28</f>
        <v>0</v>
      </c>
      <c r="G28" s="90" t="str">
        <f t="shared" ref="G28:G39" si="13">IF((D28*60+F28)=0,"",ROUND((C28*60)/(D28*60+F28),1))</f>
        <v/>
      </c>
      <c r="H28" s="121"/>
      <c r="I28" s="121"/>
      <c r="J28" s="169">
        <f>IF(I28="",0,1)</f>
        <v>0</v>
      </c>
      <c r="K28" s="121"/>
      <c r="L28" s="169">
        <f>IF(K28="",0,1)</f>
        <v>0</v>
      </c>
      <c r="M28" s="121"/>
      <c r="N28" s="169">
        <f>IF(M28="",0,1)</f>
        <v>0</v>
      </c>
      <c r="O28" s="121"/>
      <c r="P28" s="169">
        <f>IF(O28="",0,1)</f>
        <v>0</v>
      </c>
      <c r="Q28" s="121"/>
      <c r="R28" s="169">
        <f>IF(Q28="",0,1)</f>
        <v>0</v>
      </c>
      <c r="S28" s="250"/>
      <c r="T28" s="449"/>
      <c r="U28" s="450"/>
      <c r="V28" s="450"/>
      <c r="W28" s="450"/>
      <c r="X28" s="450"/>
      <c r="Y28" s="451"/>
      <c r="Z28"/>
      <c r="AA28"/>
      <c r="AB28"/>
      <c r="AC28"/>
      <c r="AD28"/>
      <c r="AE28"/>
      <c r="AF28"/>
      <c r="AG28"/>
      <c r="AH28"/>
      <c r="AI28"/>
      <c r="AJ28"/>
      <c r="AK28"/>
      <c r="AL28"/>
      <c r="AM28"/>
      <c r="AN28"/>
      <c r="AO28"/>
      <c r="AP28"/>
      <c r="AQ28"/>
    </row>
    <row r="29" spans="1:43" ht="11.45" customHeight="1">
      <c r="A29" s="21" t="s">
        <v>7</v>
      </c>
      <c r="B29" s="22">
        <f t="shared" ref="B29:B34" si="14">B28+1</f>
        <v>22</v>
      </c>
      <c r="C29" s="41"/>
      <c r="D29" s="41"/>
      <c r="E29" s="41"/>
      <c r="F29" s="75">
        <f t="shared" si="12"/>
        <v>0</v>
      </c>
      <c r="G29" s="90" t="str">
        <f t="shared" si="13"/>
        <v/>
      </c>
      <c r="H29" s="121"/>
      <c r="I29" s="121"/>
      <c r="J29" s="169">
        <f t="shared" ref="J29:J34" si="15">IF(I29="",J28,J28+1)</f>
        <v>0</v>
      </c>
      <c r="K29" s="121"/>
      <c r="L29" s="169">
        <f t="shared" ref="L29:L34" si="16">IF(K29="",L28,L28+1)</f>
        <v>0</v>
      </c>
      <c r="M29" s="121"/>
      <c r="N29" s="169">
        <f t="shared" ref="N29:N34" si="17">IF(M29="",N28,N28+1)</f>
        <v>0</v>
      </c>
      <c r="O29" s="121"/>
      <c r="P29" s="169">
        <f t="shared" ref="P29:P34" si="18">IF(O29="",P28,P28+1)</f>
        <v>0</v>
      </c>
      <c r="Q29" s="121"/>
      <c r="R29" s="169">
        <f t="shared" ref="R29:R34" si="19">IF(Q29="",R28,R28+1)</f>
        <v>0</v>
      </c>
      <c r="S29" s="250"/>
      <c r="T29" s="449"/>
      <c r="U29" s="450"/>
      <c r="V29" s="450"/>
      <c r="W29" s="450"/>
      <c r="X29" s="450"/>
      <c r="Y29" s="451"/>
    </row>
    <row r="30" spans="1:43" ht="11.45" customHeight="1">
      <c r="A30" s="21" t="s">
        <v>8</v>
      </c>
      <c r="B30" s="22">
        <f t="shared" si="14"/>
        <v>23</v>
      </c>
      <c r="C30" s="41"/>
      <c r="D30" s="41"/>
      <c r="E30" s="41"/>
      <c r="F30" s="75">
        <f t="shared" si="12"/>
        <v>0</v>
      </c>
      <c r="G30" s="90" t="str">
        <f t="shared" si="13"/>
        <v/>
      </c>
      <c r="H30" s="121"/>
      <c r="I30" s="121"/>
      <c r="J30" s="169">
        <f t="shared" si="15"/>
        <v>0</v>
      </c>
      <c r="K30" s="121"/>
      <c r="L30" s="169">
        <f t="shared" si="16"/>
        <v>0</v>
      </c>
      <c r="M30" s="121"/>
      <c r="N30" s="169">
        <f t="shared" si="17"/>
        <v>0</v>
      </c>
      <c r="O30" s="121"/>
      <c r="P30" s="169">
        <f t="shared" si="18"/>
        <v>0</v>
      </c>
      <c r="Q30" s="121"/>
      <c r="R30" s="169">
        <f t="shared" si="19"/>
        <v>0</v>
      </c>
      <c r="S30" s="250"/>
      <c r="T30" s="449"/>
      <c r="U30" s="450"/>
      <c r="V30" s="450"/>
      <c r="W30" s="450"/>
      <c r="X30" s="450"/>
      <c r="Y30" s="451"/>
      <c r="Z30" s="5"/>
      <c r="AA30" s="5"/>
    </row>
    <row r="31" spans="1:43" ht="11.45" customHeight="1">
      <c r="A31" s="21" t="s">
        <v>2</v>
      </c>
      <c r="B31" s="22">
        <f t="shared" si="14"/>
        <v>24</v>
      </c>
      <c r="C31" s="41"/>
      <c r="D31" s="41"/>
      <c r="E31" s="41"/>
      <c r="F31" s="75">
        <f t="shared" si="12"/>
        <v>0</v>
      </c>
      <c r="G31" s="90" t="str">
        <f t="shared" si="13"/>
        <v/>
      </c>
      <c r="H31" s="121"/>
      <c r="I31" s="121"/>
      <c r="J31" s="169">
        <f t="shared" si="15"/>
        <v>0</v>
      </c>
      <c r="K31" s="121"/>
      <c r="L31" s="169">
        <f t="shared" si="16"/>
        <v>0</v>
      </c>
      <c r="M31" s="121"/>
      <c r="N31" s="169">
        <f t="shared" si="17"/>
        <v>0</v>
      </c>
      <c r="O31" s="121"/>
      <c r="P31" s="169">
        <f t="shared" si="18"/>
        <v>0</v>
      </c>
      <c r="Q31" s="121"/>
      <c r="R31" s="169">
        <f t="shared" si="19"/>
        <v>0</v>
      </c>
      <c r="S31" s="250"/>
      <c r="T31" s="449"/>
      <c r="U31" s="450"/>
      <c r="V31" s="450"/>
      <c r="W31" s="450"/>
      <c r="X31" s="450"/>
      <c r="Y31" s="451"/>
      <c r="Z31" s="5"/>
      <c r="AA31" s="5"/>
    </row>
    <row r="32" spans="1:43" ht="11.45" customHeight="1">
      <c r="A32" s="21" t="s">
        <v>3</v>
      </c>
      <c r="B32" s="22">
        <f t="shared" si="14"/>
        <v>25</v>
      </c>
      <c r="C32" s="41"/>
      <c r="D32" s="41"/>
      <c r="E32" s="41"/>
      <c r="F32" s="75">
        <f t="shared" si="12"/>
        <v>0</v>
      </c>
      <c r="G32" s="90" t="str">
        <f t="shared" si="13"/>
        <v/>
      </c>
      <c r="H32" s="121"/>
      <c r="I32" s="121"/>
      <c r="J32" s="169">
        <f t="shared" si="15"/>
        <v>0</v>
      </c>
      <c r="K32" s="121"/>
      <c r="L32" s="169">
        <f t="shared" si="16"/>
        <v>0</v>
      </c>
      <c r="M32" s="121"/>
      <c r="N32" s="169">
        <f t="shared" si="17"/>
        <v>0</v>
      </c>
      <c r="O32" s="121"/>
      <c r="P32" s="169">
        <f t="shared" si="18"/>
        <v>0</v>
      </c>
      <c r="Q32" s="121"/>
      <c r="R32" s="169">
        <f t="shared" si="19"/>
        <v>0</v>
      </c>
      <c r="S32" s="250"/>
      <c r="T32" s="449"/>
      <c r="U32" s="450"/>
      <c r="V32" s="450"/>
      <c r="W32" s="450"/>
      <c r="X32" s="450"/>
      <c r="Y32" s="451"/>
      <c r="Z32" s="5"/>
      <c r="AA32" s="5"/>
    </row>
    <row r="33" spans="1:27" ht="11.45" customHeight="1">
      <c r="A33" s="89" t="s">
        <v>4</v>
      </c>
      <c r="B33" s="89">
        <f t="shared" si="14"/>
        <v>26</v>
      </c>
      <c r="C33" s="41"/>
      <c r="D33" s="41"/>
      <c r="E33" s="41"/>
      <c r="F33" s="75">
        <f t="shared" si="12"/>
        <v>0</v>
      </c>
      <c r="G33" s="90" t="str">
        <f t="shared" si="13"/>
        <v/>
      </c>
      <c r="H33" s="121"/>
      <c r="I33" s="121"/>
      <c r="J33" s="169">
        <f t="shared" si="15"/>
        <v>0</v>
      </c>
      <c r="K33" s="121"/>
      <c r="L33" s="169">
        <f t="shared" si="16"/>
        <v>0</v>
      </c>
      <c r="M33" s="121"/>
      <c r="N33" s="169">
        <f t="shared" si="17"/>
        <v>0</v>
      </c>
      <c r="O33" s="121"/>
      <c r="P33" s="169">
        <f t="shared" si="18"/>
        <v>0</v>
      </c>
      <c r="Q33" s="121"/>
      <c r="R33" s="169">
        <f t="shared" si="19"/>
        <v>0</v>
      </c>
      <c r="S33" s="250"/>
      <c r="T33" s="449"/>
      <c r="U33" s="450"/>
      <c r="V33" s="450"/>
      <c r="W33" s="450"/>
      <c r="X33" s="450"/>
      <c r="Y33" s="451"/>
      <c r="Z33" s="5"/>
      <c r="AA33" s="5"/>
    </row>
    <row r="34" spans="1:27" s="1" customFormat="1" ht="11.45" customHeight="1">
      <c r="A34" s="118" t="s">
        <v>5</v>
      </c>
      <c r="B34" s="119">
        <f t="shared" si="14"/>
        <v>27</v>
      </c>
      <c r="C34" s="41"/>
      <c r="D34" s="41"/>
      <c r="E34" s="41"/>
      <c r="F34" s="75">
        <f t="shared" si="12"/>
        <v>0</v>
      </c>
      <c r="G34" s="90" t="str">
        <f t="shared" si="13"/>
        <v/>
      </c>
      <c r="H34" s="121"/>
      <c r="I34" s="121"/>
      <c r="J34" s="169">
        <f t="shared" si="15"/>
        <v>0</v>
      </c>
      <c r="K34" s="121"/>
      <c r="L34" s="169">
        <f t="shared" si="16"/>
        <v>0</v>
      </c>
      <c r="M34" s="121"/>
      <c r="N34" s="169">
        <f t="shared" si="17"/>
        <v>0</v>
      </c>
      <c r="O34" s="121"/>
      <c r="P34" s="169">
        <f t="shared" si="18"/>
        <v>0</v>
      </c>
      <c r="Q34" s="121"/>
      <c r="R34" s="169">
        <f t="shared" si="19"/>
        <v>0</v>
      </c>
      <c r="S34" s="250"/>
      <c r="T34" s="449"/>
      <c r="U34" s="450"/>
      <c r="V34" s="450"/>
      <c r="W34" s="450"/>
      <c r="X34" s="450"/>
      <c r="Y34" s="451"/>
      <c r="Z34" s="91"/>
      <c r="AA34" s="91"/>
    </row>
    <row r="35" spans="1:27" ht="11.45" customHeight="1">
      <c r="A35" s="442" t="s">
        <v>85</v>
      </c>
      <c r="B35" s="443"/>
      <c r="C35" s="13">
        <f>SUM(C28:C34)</f>
        <v>0</v>
      </c>
      <c r="D35" s="13">
        <f>SUM(D28:D34)+ROUNDDOWN(F35/60,0)</f>
        <v>0</v>
      </c>
      <c r="E35" s="13">
        <f>F35-60*ROUNDDOWN(F35/60,0)</f>
        <v>0</v>
      </c>
      <c r="F35" s="137">
        <f>SUM(F28:F34)</f>
        <v>0</v>
      </c>
      <c r="G35" s="53">
        <f>IF((D35*60+E35)=0,0,ROUND((C35*60)/(D35*60+E35),1))</f>
        <v>0</v>
      </c>
      <c r="H35" s="27">
        <f>SUM(H28:H34)</f>
        <v>0</v>
      </c>
      <c r="I35" s="27">
        <f>IF(SUM(I28:I34)=0,0,ROUND(AVERAGE(I28:I34),0))</f>
        <v>0</v>
      </c>
      <c r="J35" s="170">
        <f>IF(J34=0,0,1)</f>
        <v>0</v>
      </c>
      <c r="K35" s="27">
        <f>IF(SUM(K28:K34)=0,0,ROUND(AVERAGE(K28:K34),0))</f>
        <v>0</v>
      </c>
      <c r="L35" s="170">
        <f>IF(L34=0,0,1)</f>
        <v>0</v>
      </c>
      <c r="M35" s="27">
        <f>IF(SUM(M28:M34)=0,0,ROUND(AVERAGE(M28:M34),0))</f>
        <v>0</v>
      </c>
      <c r="N35" s="170">
        <f>IF(N34=0,0,1)</f>
        <v>0</v>
      </c>
      <c r="O35" s="27">
        <f>IF(SUM(O28:O34)=0,0,ROUND(AVERAGE(O28:O34),0))</f>
        <v>0</v>
      </c>
      <c r="P35" s="170">
        <f>IF(P34=0,0,1)</f>
        <v>0</v>
      </c>
      <c r="Q35" s="27">
        <f>IF(SUM(Q28:Q34)=0,0,ROUND(AVERAGE(Q28:Q34),0))</f>
        <v>0</v>
      </c>
      <c r="R35" s="170">
        <f>IF(R34=0,0,1)</f>
        <v>0</v>
      </c>
      <c r="S35" s="248"/>
      <c r="T35" s="439"/>
      <c r="U35" s="440"/>
      <c r="V35" s="440"/>
      <c r="W35" s="440"/>
      <c r="X35" s="440"/>
      <c r="Y35" s="441"/>
      <c r="Z35" s="5"/>
      <c r="AA35" s="5"/>
    </row>
    <row r="36" spans="1:27" ht="11.45" customHeight="1">
      <c r="A36" s="21" t="s">
        <v>6</v>
      </c>
      <c r="B36" s="22">
        <f>B34+1</f>
        <v>28</v>
      </c>
      <c r="C36" s="41"/>
      <c r="D36" s="41"/>
      <c r="E36" s="41"/>
      <c r="F36" s="75">
        <f t="shared" si="12"/>
        <v>0</v>
      </c>
      <c r="G36" s="90" t="str">
        <f t="shared" si="13"/>
        <v/>
      </c>
      <c r="H36" s="121"/>
      <c r="I36" s="121"/>
      <c r="J36" s="169">
        <f>IF(I36="",0,1)</f>
        <v>0</v>
      </c>
      <c r="K36" s="121"/>
      <c r="L36" s="169">
        <f>IF(K36="",0,1)</f>
        <v>0</v>
      </c>
      <c r="M36" s="121"/>
      <c r="N36" s="169">
        <f>IF(M36="",0,1)</f>
        <v>0</v>
      </c>
      <c r="O36" s="121"/>
      <c r="P36" s="169">
        <f>IF(O36="",0,1)</f>
        <v>0</v>
      </c>
      <c r="Q36" s="121"/>
      <c r="R36" s="169">
        <f>IF(Q36="",0,1)</f>
        <v>0</v>
      </c>
      <c r="S36" s="336"/>
      <c r="T36" s="449"/>
      <c r="U36" s="450"/>
      <c r="V36" s="450"/>
      <c r="W36" s="450"/>
      <c r="X36" s="450"/>
      <c r="Y36" s="451"/>
      <c r="Z36" s="5"/>
      <c r="AA36" s="5"/>
    </row>
    <row r="37" spans="1:27" ht="11.45" customHeight="1">
      <c r="A37" s="21" t="s">
        <v>7</v>
      </c>
      <c r="B37" s="22">
        <f>B36+1</f>
        <v>29</v>
      </c>
      <c r="C37" s="41"/>
      <c r="D37" s="41"/>
      <c r="E37" s="41"/>
      <c r="F37" s="75">
        <f t="shared" si="12"/>
        <v>0</v>
      </c>
      <c r="G37" s="90" t="str">
        <f t="shared" si="13"/>
        <v/>
      </c>
      <c r="H37" s="121"/>
      <c r="I37" s="121"/>
      <c r="J37" s="169">
        <f>IF(I37="",J36,J36+1)</f>
        <v>0</v>
      </c>
      <c r="K37" s="121"/>
      <c r="L37" s="169">
        <f>IF(K37="",L36,L36+1)</f>
        <v>0</v>
      </c>
      <c r="M37" s="121"/>
      <c r="N37" s="169">
        <f>IF(M37="",N36,N36+1)</f>
        <v>0</v>
      </c>
      <c r="O37" s="121"/>
      <c r="P37" s="169">
        <f>IF(O37="",P36,P36+1)</f>
        <v>0</v>
      </c>
      <c r="Q37" s="121"/>
      <c r="R37" s="169">
        <f>IF(Q37="",R36,R36+1)</f>
        <v>0</v>
      </c>
      <c r="S37" s="336"/>
      <c r="T37" s="449"/>
      <c r="U37" s="450"/>
      <c r="V37" s="450"/>
      <c r="W37" s="450"/>
      <c r="X37" s="450"/>
      <c r="Y37" s="451"/>
      <c r="Z37" s="5"/>
      <c r="AA37" s="5"/>
    </row>
    <row r="38" spans="1:27" ht="11.45" customHeight="1">
      <c r="A38" s="21" t="s">
        <v>8</v>
      </c>
      <c r="B38" s="22">
        <f>B37+1</f>
        <v>30</v>
      </c>
      <c r="C38" s="41"/>
      <c r="D38" s="41"/>
      <c r="E38" s="41"/>
      <c r="F38" s="75">
        <f t="shared" si="12"/>
        <v>0</v>
      </c>
      <c r="G38" s="90" t="str">
        <f t="shared" si="13"/>
        <v/>
      </c>
      <c r="H38" s="121"/>
      <c r="I38" s="121"/>
      <c r="J38" s="169">
        <f>IF(I38="",J37,J37+1)</f>
        <v>0</v>
      </c>
      <c r="K38" s="121"/>
      <c r="L38" s="169">
        <f>IF(K38="",L37,L37+1)</f>
        <v>0</v>
      </c>
      <c r="M38" s="121"/>
      <c r="N38" s="169">
        <f>IF(M38="",N37,N37+1)</f>
        <v>0</v>
      </c>
      <c r="O38" s="121"/>
      <c r="P38" s="169">
        <f>IF(O38="",P37,P37+1)</f>
        <v>0</v>
      </c>
      <c r="Q38" s="121"/>
      <c r="R38" s="169">
        <f>IF(Q38="",R37,R37+1)</f>
        <v>0</v>
      </c>
      <c r="S38" s="336"/>
      <c r="T38" s="449"/>
      <c r="U38" s="450"/>
      <c r="V38" s="450"/>
      <c r="W38" s="450"/>
      <c r="X38" s="450"/>
      <c r="Y38" s="451"/>
      <c r="Z38" s="5"/>
      <c r="AA38" s="5"/>
    </row>
    <row r="39" spans="1:27" ht="11.45" customHeight="1">
      <c r="A39" s="21" t="s">
        <v>2</v>
      </c>
      <c r="B39" s="22">
        <f>B38+1</f>
        <v>31</v>
      </c>
      <c r="C39" s="41"/>
      <c r="D39" s="41"/>
      <c r="E39" s="41"/>
      <c r="F39" s="75">
        <f t="shared" si="12"/>
        <v>0</v>
      </c>
      <c r="G39" s="90" t="str">
        <f t="shared" si="13"/>
        <v/>
      </c>
      <c r="H39" s="121"/>
      <c r="I39" s="121"/>
      <c r="J39" s="169">
        <f>IF(I39="",J38,J38+1)</f>
        <v>0</v>
      </c>
      <c r="K39" s="121"/>
      <c r="L39" s="169">
        <f>IF(K39="",L38,L38+1)</f>
        <v>0</v>
      </c>
      <c r="M39" s="121"/>
      <c r="N39" s="169">
        <f>IF(M39="",N38,N38+1)</f>
        <v>0</v>
      </c>
      <c r="O39" s="121"/>
      <c r="P39" s="169">
        <f>IF(O39="",P38,P38+1)</f>
        <v>0</v>
      </c>
      <c r="Q39" s="121"/>
      <c r="R39" s="169">
        <f>IF(Q39="",R38,R38+1)</f>
        <v>0</v>
      </c>
      <c r="S39" s="336"/>
      <c r="T39" s="449"/>
      <c r="U39" s="450"/>
      <c r="V39" s="450"/>
      <c r="W39" s="450"/>
      <c r="X39" s="450"/>
      <c r="Y39" s="451"/>
      <c r="Z39" s="5"/>
      <c r="AA39" s="5"/>
    </row>
    <row r="40" spans="1:27" ht="11.45" customHeight="1">
      <c r="A40" s="442" t="s">
        <v>10</v>
      </c>
      <c r="B40" s="443"/>
      <c r="C40" s="13">
        <f>SUM(C36:C39)</f>
        <v>0</v>
      </c>
      <c r="D40" s="13">
        <f>SUM(D36:D39)+ROUNDDOWN(F40/60,0)</f>
        <v>0</v>
      </c>
      <c r="E40" s="13">
        <f>F40-60*ROUNDDOWN(F40/60,0)</f>
        <v>0</v>
      </c>
      <c r="F40" s="137">
        <f>SUM(F36:F39)</f>
        <v>0</v>
      </c>
      <c r="G40" s="53">
        <f>IF((D40*60+E40)=0,0,ROUND((C40*60)/(D40*60+E40),1))</f>
        <v>0</v>
      </c>
      <c r="H40" s="27">
        <f>SUM(H36:H39)</f>
        <v>0</v>
      </c>
      <c r="I40" s="27">
        <f>IF(SUM(I36:I39)=0,0,ROUND(AVERAGE(I36:I39),0))</f>
        <v>0</v>
      </c>
      <c r="J40" s="170">
        <f>IF(J39=0,0,1)</f>
        <v>0</v>
      </c>
      <c r="K40" s="27">
        <f>IF(SUM(K36:K39)=0,0,ROUND(AVERAGE(K36:K39),0))</f>
        <v>0</v>
      </c>
      <c r="L40" s="170">
        <f>IF(L39=0,0,1)</f>
        <v>0</v>
      </c>
      <c r="M40" s="27">
        <f>IF(SUM(M36:M39)=0,0,ROUND(AVERAGE(M36:M39),0))</f>
        <v>0</v>
      </c>
      <c r="N40" s="170">
        <f>IF(N39=0,0,1)</f>
        <v>0</v>
      </c>
      <c r="O40" s="27">
        <f>IF(SUM(O36:O39)=0,0,ROUND(AVERAGE(O36:O39),0))</f>
        <v>0</v>
      </c>
      <c r="P40" s="170">
        <f>IF(P39=0,0,1)</f>
        <v>0</v>
      </c>
      <c r="Q40" s="27">
        <f>IF(SUM(Q36:Q39)=0,0,ROUND(AVERAGE(Q36:Q39),0))</f>
        <v>0</v>
      </c>
      <c r="R40" s="170">
        <f>IF(R39=0,0,1)</f>
        <v>0</v>
      </c>
      <c r="S40" s="337"/>
      <c r="T40" s="455"/>
      <c r="U40" s="456"/>
      <c r="V40" s="456"/>
      <c r="W40" s="456"/>
      <c r="X40" s="456"/>
      <c r="Y40" s="457"/>
      <c r="Z40" s="5"/>
      <c r="AA40" s="5"/>
    </row>
    <row r="41" spans="1:27" ht="11.45" customHeight="1">
      <c r="A41" s="463" t="s">
        <v>35</v>
      </c>
      <c r="B41" s="464"/>
      <c r="C41" s="14">
        <f>C10+C19+C27+C35+C40</f>
        <v>0</v>
      </c>
      <c r="D41" s="11">
        <f>D10+D19+D27+D35+D40+ROUNDDOWN(F41/60,0)</f>
        <v>0</v>
      </c>
      <c r="E41" s="11">
        <f>F41-60*ROUNDDOWN(F41/60,0)</f>
        <v>0</v>
      </c>
      <c r="F41" s="139">
        <f>E10+E19+E27+E35+E40</f>
        <v>0</v>
      </c>
      <c r="G41" s="61">
        <f>IF((D41*60+E41)=0,0,ROUND((C41*60)/(D41*60+E41),1))</f>
        <v>0</v>
      </c>
      <c r="H41" s="28">
        <f>H10+H19+H27+H35+H40</f>
        <v>0</v>
      </c>
      <c r="I41" s="28" t="str">
        <f>IF(I42=0,"",(I10+I19+I27+I35+I40)/I42)</f>
        <v/>
      </c>
      <c r="J41" s="185"/>
      <c r="K41" s="28" t="str">
        <f>IF(K42=0,"",(K10+K19+K27+K35+K40)/K42)</f>
        <v/>
      </c>
      <c r="L41" s="185"/>
      <c r="M41" s="28" t="str">
        <f>IF(M42=0,"",(M10+M19+M27+M35+M40)/M42)</f>
        <v/>
      </c>
      <c r="N41" s="185"/>
      <c r="O41" s="28" t="str">
        <f>IF(O42=0,"",(O10+O19+O27+O35+O40)/O42)</f>
        <v/>
      </c>
      <c r="P41" s="185"/>
      <c r="Q41" s="28" t="str">
        <f>IF(Q42=0,"",(Q10+Q19+Q27+Q35+Q40)/Q42)</f>
        <v/>
      </c>
      <c r="R41" s="185"/>
      <c r="S41" s="29"/>
      <c r="T41" s="30"/>
      <c r="U41" s="2" t="s">
        <v>0</v>
      </c>
      <c r="V41" s="2" t="s">
        <v>30</v>
      </c>
      <c r="W41" s="2" t="s">
        <v>16</v>
      </c>
      <c r="X41" s="239" t="s">
        <v>23</v>
      </c>
      <c r="Y41" s="2" t="s">
        <v>26</v>
      </c>
    </row>
    <row r="42" spans="1:27" ht="11.45" customHeight="1">
      <c r="A42" s="465"/>
      <c r="B42" s="465"/>
      <c r="C42" s="2" t="s">
        <v>0</v>
      </c>
      <c r="D42" s="2" t="s">
        <v>15</v>
      </c>
      <c r="E42" s="2" t="s">
        <v>16</v>
      </c>
      <c r="F42" s="75"/>
      <c r="G42" s="22" t="s">
        <v>12</v>
      </c>
      <c r="H42" s="37" t="s">
        <v>17</v>
      </c>
      <c r="I42" s="165">
        <f>J10+J19+J27+J35+J40</f>
        <v>0</v>
      </c>
      <c r="J42" s="166"/>
      <c r="K42" s="165">
        <f>L10+L19+L27+L35+L40</f>
        <v>0</v>
      </c>
      <c r="L42" s="166"/>
      <c r="M42" s="165">
        <f>N10+N19+N27+N35+N40</f>
        <v>0</v>
      </c>
      <c r="N42" s="166"/>
      <c r="O42" s="165">
        <f>P10+P19+P27+P35+P40</f>
        <v>0</v>
      </c>
      <c r="P42" s="167"/>
      <c r="Q42" s="165">
        <f>R10+R19+R27+R35+R40</f>
        <v>0</v>
      </c>
      <c r="R42" s="160"/>
      <c r="S42" s="236"/>
      <c r="T42" s="235" t="s">
        <v>146</v>
      </c>
      <c r="U42" s="23">
        <f>C41+Juillet!U42</f>
        <v>0</v>
      </c>
      <c r="V42" s="23">
        <f>D41+Juillet!V42+ROUNDDOWN(Z42/60,0)</f>
        <v>0</v>
      </c>
      <c r="W42" s="12">
        <f>Z42-60*ROUNDDOWN(Z42/60,0)</f>
        <v>0</v>
      </c>
      <c r="X42" s="12">
        <f>IF((V42*60+W42)=0,0,ROUND((U42*60)/(V42*60+W42),1))</f>
        <v>0</v>
      </c>
      <c r="Y42" s="233">
        <f>H41+Juillet!Y42</f>
        <v>0</v>
      </c>
      <c r="Z42" s="10">
        <f>E41+Juillet!W42</f>
        <v>0</v>
      </c>
    </row>
    <row r="43" spans="1:27" ht="11.45" customHeight="1">
      <c r="A43" s="484" t="s">
        <v>217</v>
      </c>
      <c r="B43" s="484"/>
      <c r="C43" s="49">
        <f>'Décembre 16'!$C$40</f>
        <v>0</v>
      </c>
      <c r="D43" s="50">
        <f>'Décembre 16'!$D$40</f>
        <v>0</v>
      </c>
      <c r="E43" s="50">
        <f>'Décembre 16'!$E$40</f>
        <v>0</v>
      </c>
      <c r="F43" s="150"/>
      <c r="G43" s="51">
        <f>IF((D43*60+E43)=0,0,ROUND((C43*60)/(D43*60+E43),1))</f>
        <v>0</v>
      </c>
      <c r="H43" s="207">
        <f>'Décembre 16'!$H$40</f>
        <v>0</v>
      </c>
      <c r="I43" s="165"/>
      <c r="J43" s="166"/>
      <c r="K43" s="165"/>
      <c r="L43" s="166"/>
      <c r="M43" s="165"/>
      <c r="N43" s="166"/>
      <c r="O43" s="165"/>
      <c r="P43" s="167"/>
      <c r="Q43" s="165"/>
      <c r="R43" s="160"/>
      <c r="S43" s="206"/>
      <c r="T43" s="339" t="s">
        <v>214</v>
      </c>
      <c r="U43" s="227">
        <f>$C$41+Juillet!U43</f>
        <v>0</v>
      </c>
      <c r="V43" s="225">
        <f>$D$41+Juillet!V43+ROUNDDOWN(Z43/60,0)</f>
        <v>0</v>
      </c>
      <c r="W43" s="225">
        <f>Z43-60*ROUNDDOWN(Z43/60,0)</f>
        <v>0</v>
      </c>
      <c r="X43" s="225">
        <f>IF((V43*60+W43)=0,0,ROUND((U43*60)/(V43*60+W43),1))</f>
        <v>0</v>
      </c>
      <c r="Y43" s="227">
        <f>H41+Juillet!Y43</f>
        <v>0</v>
      </c>
      <c r="Z43" s="234">
        <f>E41+Juillet!W43</f>
        <v>0</v>
      </c>
    </row>
    <row r="44" spans="1:27" ht="11.45" customHeight="1">
      <c r="A44" s="509" t="s">
        <v>25</v>
      </c>
      <c r="B44" s="509"/>
      <c r="C44" s="49">
        <f>Janvier!C42</f>
        <v>0</v>
      </c>
      <c r="D44" s="49">
        <f>Janvier!D42</f>
        <v>0</v>
      </c>
      <c r="E44" s="49">
        <f>Janvier!E42</f>
        <v>0</v>
      </c>
      <c r="F44" s="140"/>
      <c r="G44" s="48">
        <f t="shared" ref="G44:G50" si="20">IF((D44*60+E44)=0,0,ROUND((C44*60)/(D44*60+E44),1))</f>
        <v>0</v>
      </c>
      <c r="H44" s="54">
        <f>Janvier!H42</f>
        <v>0</v>
      </c>
      <c r="I44" s="317"/>
      <c r="J44" s="318"/>
      <c r="K44" s="318"/>
      <c r="L44" s="318"/>
      <c r="M44" s="318"/>
      <c r="N44" s="318"/>
      <c r="O44" s="318"/>
      <c r="P44" s="161"/>
      <c r="S44" s="65"/>
      <c r="T44" s="65"/>
    </row>
    <row r="45" spans="1:27" ht="11.45" customHeight="1">
      <c r="A45" s="509" t="s">
        <v>27</v>
      </c>
      <c r="B45" s="523"/>
      <c r="C45" s="49">
        <f>Février!C38</f>
        <v>0</v>
      </c>
      <c r="D45" s="49">
        <f>Février!D38</f>
        <v>0</v>
      </c>
      <c r="E45" s="49">
        <f>Février!E38</f>
        <v>0</v>
      </c>
      <c r="F45" s="140"/>
      <c r="G45" s="48">
        <f t="shared" si="20"/>
        <v>0</v>
      </c>
      <c r="H45" s="54">
        <f>Février!H38</f>
        <v>0</v>
      </c>
      <c r="S45" s="65"/>
      <c r="T45" s="65"/>
    </row>
    <row r="46" spans="1:27" ht="11.45" customHeight="1">
      <c r="A46" s="509" t="s">
        <v>28</v>
      </c>
      <c r="B46" s="509"/>
      <c r="C46" s="55">
        <f>Mars!C41</f>
        <v>0</v>
      </c>
      <c r="D46" s="55">
        <f>Mars!D41</f>
        <v>0</v>
      </c>
      <c r="E46" s="55">
        <f>Mars!E41</f>
        <v>0</v>
      </c>
      <c r="F46" s="140"/>
      <c r="G46" s="48">
        <f t="shared" si="20"/>
        <v>0</v>
      </c>
      <c r="H46" s="54">
        <f>Mars!H41</f>
        <v>0</v>
      </c>
      <c r="S46" s="73"/>
      <c r="T46" s="70"/>
      <c r="U46" s="70"/>
      <c r="V46" s="70"/>
      <c r="W46" s="70"/>
      <c r="X46" s="70"/>
      <c r="Y46" s="70"/>
    </row>
    <row r="47" spans="1:27" ht="11.45" customHeight="1">
      <c r="A47" s="509" t="s">
        <v>31</v>
      </c>
      <c r="B47" s="509"/>
      <c r="C47" s="55">
        <f>Avril!C40</f>
        <v>0</v>
      </c>
      <c r="D47" s="55">
        <f>Avril!D40</f>
        <v>0</v>
      </c>
      <c r="E47" s="48">
        <f>Avril!E40</f>
        <v>0</v>
      </c>
      <c r="F47" s="140"/>
      <c r="G47" s="48">
        <f t="shared" si="20"/>
        <v>0</v>
      </c>
      <c r="H47" s="54">
        <f>Avril!H40</f>
        <v>0</v>
      </c>
      <c r="S47" s="73"/>
      <c r="T47" s="70"/>
      <c r="U47" s="70"/>
      <c r="V47" s="70"/>
      <c r="W47" s="70"/>
      <c r="X47" s="70"/>
      <c r="Y47" s="70"/>
    </row>
    <row r="48" spans="1:27" ht="11.45" customHeight="1">
      <c r="A48" s="509" t="s">
        <v>32</v>
      </c>
      <c r="B48" s="509"/>
      <c r="C48" s="55">
        <f>Mai!C40</f>
        <v>0</v>
      </c>
      <c r="D48" s="48">
        <f>Mai!D40</f>
        <v>0</v>
      </c>
      <c r="E48" s="48">
        <f>Mai!E40</f>
        <v>0</v>
      </c>
      <c r="F48" s="140"/>
      <c r="G48" s="48">
        <f t="shared" si="20"/>
        <v>0</v>
      </c>
      <c r="H48" s="54">
        <f>Mai!H40</f>
        <v>0</v>
      </c>
      <c r="S48" s="73"/>
      <c r="T48" s="70"/>
      <c r="V48" s="70"/>
      <c r="W48" s="70"/>
      <c r="X48" s="70"/>
      <c r="Y48" s="70"/>
    </row>
    <row r="49" spans="1:8" ht="11.45" customHeight="1">
      <c r="A49" s="509" t="s">
        <v>33</v>
      </c>
      <c r="B49" s="509"/>
      <c r="C49" s="55">
        <f>Juin!C40</f>
        <v>0</v>
      </c>
      <c r="D49" s="55">
        <f>Juin!D40</f>
        <v>0</v>
      </c>
      <c r="E49" s="55">
        <f>Juin!E40</f>
        <v>0</v>
      </c>
      <c r="F49" s="141"/>
      <c r="G49" s="48">
        <f t="shared" si="20"/>
        <v>0</v>
      </c>
      <c r="H49" s="56">
        <f>Juin!H40</f>
        <v>0</v>
      </c>
    </row>
    <row r="50" spans="1:8" ht="11.45" customHeight="1">
      <c r="A50" s="509" t="s">
        <v>34</v>
      </c>
      <c r="B50" s="509"/>
      <c r="C50" s="55">
        <f>Juillet!C41</f>
        <v>0</v>
      </c>
      <c r="D50" s="55">
        <f>Juillet!D41</f>
        <v>0</v>
      </c>
      <c r="E50" s="55">
        <f>Juillet!E41</f>
        <v>0</v>
      </c>
      <c r="F50" s="140"/>
      <c r="G50" s="48">
        <f t="shared" si="20"/>
        <v>0</v>
      </c>
      <c r="H50" s="56">
        <f>Juillet!H41</f>
        <v>0</v>
      </c>
    </row>
    <row r="51" spans="1:8" hidden="1">
      <c r="C51" s="223">
        <f>SUM(C43:C50)+C41</f>
        <v>0</v>
      </c>
      <c r="D51" s="223">
        <f>SUM(D43:D50)+D41</f>
        <v>0</v>
      </c>
      <c r="E51" s="223">
        <f>SUM(E43:E50)+E41</f>
        <v>0</v>
      </c>
      <c r="H51" s="223">
        <f>SUM(H43:H50)+H41</f>
        <v>0</v>
      </c>
    </row>
    <row r="52" spans="1:8" hidden="1">
      <c r="C52" s="223">
        <f>SUM(C44:C50)+C41</f>
        <v>0</v>
      </c>
      <c r="D52" s="223">
        <f>SUM(D44:D50)+D41</f>
        <v>0</v>
      </c>
      <c r="E52" s="223">
        <f>SUM(E44:E50)+E41</f>
        <v>0</v>
      </c>
      <c r="H52" s="223">
        <f>SUM(H44:H50)+H41</f>
        <v>0</v>
      </c>
    </row>
  </sheetData>
  <sheetProtection sheet="1" objects="1" scenarios="1" selectLockedCells="1"/>
  <mergeCells count="65">
    <mergeCell ref="T13:Y13"/>
    <mergeCell ref="T40:Y40"/>
    <mergeCell ref="T32:Y32"/>
    <mergeCell ref="T33:Y33"/>
    <mergeCell ref="T34:Y34"/>
    <mergeCell ref="T35:Y35"/>
    <mergeCell ref="T36:Y36"/>
    <mergeCell ref="T37:Y37"/>
    <mergeCell ref="T38:Y38"/>
    <mergeCell ref="T39:Y39"/>
    <mergeCell ref="T28:Y28"/>
    <mergeCell ref="T29:Y29"/>
    <mergeCell ref="T30:Y30"/>
    <mergeCell ref="T31:Y31"/>
    <mergeCell ref="T14:Y14"/>
    <mergeCell ref="T19:Y19"/>
    <mergeCell ref="T20:Y20"/>
    <mergeCell ref="T21:Y21"/>
    <mergeCell ref="T24:Y24"/>
    <mergeCell ref="A10:B10"/>
    <mergeCell ref="A48:B48"/>
    <mergeCell ref="A27:B27"/>
    <mergeCell ref="A40:B40"/>
    <mergeCell ref="A35:B35"/>
    <mergeCell ref="A42:B42"/>
    <mergeCell ref="A1:X1"/>
    <mergeCell ref="A2:A3"/>
    <mergeCell ref="B2:B3"/>
    <mergeCell ref="C2:C3"/>
    <mergeCell ref="D2:D3"/>
    <mergeCell ref="K2:K3"/>
    <mergeCell ref="E2:E3"/>
    <mergeCell ref="T2:Y3"/>
    <mergeCell ref="G2:G3"/>
    <mergeCell ref="I2:I3"/>
    <mergeCell ref="S2:S3"/>
    <mergeCell ref="M2:M3"/>
    <mergeCell ref="T10:Y10"/>
    <mergeCell ref="T11:Y11"/>
    <mergeCell ref="T12:Y12"/>
    <mergeCell ref="T4:Y4"/>
    <mergeCell ref="T9:Y9"/>
    <mergeCell ref="T5:Y5"/>
    <mergeCell ref="T6:Y6"/>
    <mergeCell ref="T7:Y7"/>
    <mergeCell ref="T8:Y8"/>
    <mergeCell ref="T15:Y15"/>
    <mergeCell ref="A45:B45"/>
    <mergeCell ref="A43:B43"/>
    <mergeCell ref="A44:B44"/>
    <mergeCell ref="T16:Y16"/>
    <mergeCell ref="T17:Y17"/>
    <mergeCell ref="T18:Y18"/>
    <mergeCell ref="T23:Y23"/>
    <mergeCell ref="T22:Y22"/>
    <mergeCell ref="T25:Y25"/>
    <mergeCell ref="T26:Y26"/>
    <mergeCell ref="A50:B50"/>
    <mergeCell ref="A41:B41"/>
    <mergeCell ref="A19:B19"/>
    <mergeCell ref="A11:B11"/>
    <mergeCell ref="A49:B49"/>
    <mergeCell ref="A46:B46"/>
    <mergeCell ref="A47:B47"/>
    <mergeCell ref="T27:Y27"/>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AR50"/>
  <sheetViews>
    <sheetView zoomScale="130" zoomScaleNormal="130" workbookViewId="0">
      <pane ySplit="3" topLeftCell="A22" activePane="bottomLeft" state="frozen"/>
      <selection pane="bottomLeft" activeCell="Q33" sqref="Q33:Q38"/>
    </sheetView>
  </sheetViews>
  <sheetFormatPr baseColWidth="10" defaultRowHeight="12.75"/>
  <cols>
    <col min="1" max="1" width="9.7109375" customWidth="1"/>
    <col min="2" max="2" width="6.28515625" customWidth="1"/>
    <col min="3" max="3" width="6" customWidth="1"/>
    <col min="4" max="4" width="6.140625" customWidth="1"/>
    <col min="5" max="5" width="3.85546875" customWidth="1"/>
    <col min="6" max="6" width="4.7109375" style="78" hidden="1" customWidth="1"/>
    <col min="7" max="7" width="5.7109375" customWidth="1"/>
    <col min="8" max="8" width="6" customWidth="1"/>
    <col min="9" max="9" width="3.42578125" customWidth="1"/>
    <col min="10" max="10" width="3.42578125" style="78" hidden="1" customWidth="1"/>
    <col min="11" max="11" width="4.140625" customWidth="1"/>
    <col min="12" max="12" width="3.140625" style="78" hidden="1" customWidth="1"/>
    <col min="13" max="13" width="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19" max="19" width="6" customWidth="1"/>
    <col min="20" max="20" width="6.140625" customWidth="1"/>
    <col min="21" max="21" width="5.140625" customWidth="1"/>
    <col min="22" max="22" width="4.7109375" customWidth="1"/>
    <col min="23" max="23" width="7.5703125" customWidth="1"/>
    <col min="24" max="24" width="1.85546875" customWidth="1"/>
    <col min="25" max="25" width="7.4257812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c r="A1" s="553" t="s">
        <v>221</v>
      </c>
      <c r="B1" s="553"/>
      <c r="C1" s="553"/>
      <c r="D1" s="553"/>
      <c r="E1" s="553"/>
      <c r="F1" s="553"/>
      <c r="G1" s="553"/>
      <c r="H1" s="553"/>
      <c r="I1" s="553"/>
      <c r="J1" s="553"/>
      <c r="K1" s="553"/>
      <c r="L1" s="553"/>
      <c r="M1" s="553"/>
      <c r="N1" s="553"/>
      <c r="O1" s="553"/>
      <c r="P1" s="553"/>
      <c r="Q1" s="553"/>
      <c r="R1" s="553"/>
      <c r="S1" s="553"/>
      <c r="T1" s="553"/>
      <c r="U1" s="554"/>
      <c r="V1" s="554"/>
      <c r="W1" s="554"/>
      <c r="X1" s="554"/>
      <c r="Y1" s="554"/>
      <c r="Z1" s="554"/>
      <c r="AA1" s="554"/>
      <c r="AB1" s="554"/>
      <c r="AC1" s="554"/>
      <c r="AD1" s="554"/>
      <c r="AE1" s="240"/>
    </row>
    <row r="2" spans="1:44" ht="17.25" customHeight="1">
      <c r="A2" s="547" t="s">
        <v>1</v>
      </c>
      <c r="B2" s="547" t="s">
        <v>9</v>
      </c>
      <c r="C2" s="547" t="s">
        <v>0</v>
      </c>
      <c r="D2" s="547" t="s">
        <v>15</v>
      </c>
      <c r="E2" s="547" t="s">
        <v>16</v>
      </c>
      <c r="F2" s="74" t="s">
        <v>16</v>
      </c>
      <c r="G2" s="551" t="s">
        <v>12</v>
      </c>
      <c r="H2" s="42" t="s">
        <v>17</v>
      </c>
      <c r="I2" s="549" t="s">
        <v>40</v>
      </c>
      <c r="J2" s="127"/>
      <c r="K2" s="549" t="s">
        <v>11</v>
      </c>
      <c r="L2" s="127"/>
      <c r="M2" s="549" t="s">
        <v>22</v>
      </c>
      <c r="N2" s="127"/>
      <c r="O2" s="42" t="s">
        <v>19</v>
      </c>
      <c r="P2" s="127"/>
      <c r="Q2" s="42" t="s">
        <v>19</v>
      </c>
      <c r="R2" s="132"/>
      <c r="S2" s="572" t="s">
        <v>13</v>
      </c>
      <c r="T2" s="573"/>
      <c r="U2" s="563" t="s">
        <v>14</v>
      </c>
      <c r="V2" s="564"/>
      <c r="W2" s="564"/>
      <c r="X2" s="564"/>
      <c r="Y2" s="564"/>
      <c r="Z2" s="564"/>
      <c r="AA2" s="564"/>
      <c r="AB2" s="564"/>
      <c r="AC2" s="564"/>
      <c r="AD2" s="564"/>
      <c r="AE2" s="565"/>
    </row>
    <row r="3" spans="1:44" ht="9" customHeight="1">
      <c r="A3" s="548"/>
      <c r="B3" s="548"/>
      <c r="C3" s="548"/>
      <c r="D3" s="548"/>
      <c r="E3" s="548"/>
      <c r="F3" s="74"/>
      <c r="G3" s="552"/>
      <c r="H3" s="43" t="s">
        <v>18</v>
      </c>
      <c r="I3" s="550"/>
      <c r="J3" s="128"/>
      <c r="K3" s="550"/>
      <c r="L3" s="128"/>
      <c r="M3" s="550"/>
      <c r="N3" s="128"/>
      <c r="O3" s="43" t="s">
        <v>20</v>
      </c>
      <c r="P3" s="128"/>
      <c r="Q3" s="43" t="s">
        <v>21</v>
      </c>
      <c r="R3" s="133"/>
      <c r="S3" s="572"/>
      <c r="T3" s="573"/>
      <c r="U3" s="563"/>
      <c r="V3" s="564"/>
      <c r="W3" s="564"/>
      <c r="X3" s="564"/>
      <c r="Y3" s="564"/>
      <c r="Z3" s="564"/>
      <c r="AA3" s="564"/>
      <c r="AB3" s="564"/>
      <c r="AC3" s="564"/>
      <c r="AD3" s="564"/>
      <c r="AE3" s="565"/>
    </row>
    <row r="4" spans="1:44" ht="12" customHeight="1">
      <c r="A4" s="2" t="s">
        <v>3</v>
      </c>
      <c r="B4" s="2">
        <v>1</v>
      </c>
      <c r="C4" s="41"/>
      <c r="D4" s="41"/>
      <c r="E4" s="41"/>
      <c r="F4" s="75">
        <f>E4</f>
        <v>0</v>
      </c>
      <c r="G4" s="90" t="str">
        <f t="shared" ref="G4:G15" si="0">IF((D4*60+F4)=0,"",ROUND((C4*60)/(D4*60+F4),1))</f>
        <v/>
      </c>
      <c r="H4" s="121"/>
      <c r="I4" s="121"/>
      <c r="J4" s="169">
        <f>IF(I4="",0,1)</f>
        <v>0</v>
      </c>
      <c r="K4" s="121"/>
      <c r="L4" s="169">
        <f>IF(K4="",0,1)</f>
        <v>0</v>
      </c>
      <c r="M4" s="121"/>
      <c r="N4" s="169">
        <f>IF(M4="",0,1)</f>
        <v>0</v>
      </c>
      <c r="O4" s="121"/>
      <c r="P4" s="169">
        <f>IF(O4="",0,1)</f>
        <v>0</v>
      </c>
      <c r="Q4" s="121"/>
      <c r="R4" s="169">
        <f>IF(Q4="",0,1)</f>
        <v>0</v>
      </c>
      <c r="S4" s="542"/>
      <c r="T4" s="543"/>
      <c r="U4" s="568"/>
      <c r="V4" s="569"/>
      <c r="W4" s="569"/>
      <c r="X4" s="569"/>
      <c r="Y4" s="569"/>
      <c r="Z4" s="569"/>
      <c r="AA4" s="569"/>
      <c r="AB4" s="569"/>
      <c r="AC4" s="569"/>
      <c r="AD4" s="569"/>
      <c r="AE4" s="570"/>
    </row>
    <row r="5" spans="1:44" ht="12" customHeight="1">
      <c r="A5" s="84" t="s">
        <v>4</v>
      </c>
      <c r="B5" s="84">
        <f>B4+1</f>
        <v>2</v>
      </c>
      <c r="C5" s="41"/>
      <c r="D5" s="41"/>
      <c r="E5" s="41"/>
      <c r="F5" s="75">
        <f>E5</f>
        <v>0</v>
      </c>
      <c r="G5" s="90" t="str">
        <f t="shared" si="0"/>
        <v/>
      </c>
      <c r="H5" s="121"/>
      <c r="I5" s="121"/>
      <c r="J5" s="169">
        <f>IF(I5="",J4,J4+1)</f>
        <v>0</v>
      </c>
      <c r="K5" s="121"/>
      <c r="L5" s="169">
        <f>IF(K5="",L4,L4+1)</f>
        <v>0</v>
      </c>
      <c r="M5" s="121"/>
      <c r="N5" s="169">
        <f>IF(M5="",N4,N4+1)</f>
        <v>0</v>
      </c>
      <c r="O5" s="121"/>
      <c r="P5" s="169">
        <f>IF(O5="",P4,P4+1)</f>
        <v>0</v>
      </c>
      <c r="Q5" s="121"/>
      <c r="R5" s="169">
        <f>IF(Q5="",R4,R4+1)</f>
        <v>0</v>
      </c>
      <c r="S5" s="542"/>
      <c r="T5" s="543"/>
      <c r="U5" s="568"/>
      <c r="V5" s="569"/>
      <c r="W5" s="569"/>
      <c r="X5" s="569"/>
      <c r="Y5" s="569"/>
      <c r="Z5" s="569"/>
      <c r="AA5" s="569"/>
      <c r="AB5" s="569"/>
      <c r="AC5" s="569"/>
      <c r="AD5" s="569"/>
      <c r="AE5" s="570"/>
    </row>
    <row r="6" spans="1:44" s="78" customFormat="1" ht="12" customHeight="1">
      <c r="A6" s="117" t="s">
        <v>5</v>
      </c>
      <c r="B6" s="117">
        <f>B5+1</f>
        <v>3</v>
      </c>
      <c r="C6" s="41"/>
      <c r="D6" s="41"/>
      <c r="E6" s="41"/>
      <c r="F6" s="75">
        <f>E6</f>
        <v>0</v>
      </c>
      <c r="G6" s="90" t="str">
        <f t="shared" si="0"/>
        <v/>
      </c>
      <c r="H6" s="121"/>
      <c r="I6" s="121"/>
      <c r="J6" s="169">
        <f>IF(I6="",J5,J5+1)</f>
        <v>0</v>
      </c>
      <c r="K6" s="121"/>
      <c r="L6" s="169">
        <f>IF(K6="",L5,L5+1)</f>
        <v>0</v>
      </c>
      <c r="M6" s="121"/>
      <c r="N6" s="169">
        <f>IF(M6="",N5,N5+1)</f>
        <v>0</v>
      </c>
      <c r="O6" s="121"/>
      <c r="P6" s="169">
        <f>IF(O6="",P5,P5+1)</f>
        <v>0</v>
      </c>
      <c r="Q6" s="121"/>
      <c r="R6" s="169">
        <f>IF(Q6="",R5,R5+1)</f>
        <v>0</v>
      </c>
      <c r="S6" s="542"/>
      <c r="T6" s="543"/>
      <c r="U6" s="568"/>
      <c r="V6" s="569"/>
      <c r="W6" s="569"/>
      <c r="X6" s="569"/>
      <c r="Y6" s="569"/>
      <c r="Z6" s="569"/>
      <c r="AA6" s="569"/>
      <c r="AB6" s="569"/>
      <c r="AC6" s="569"/>
      <c r="AD6" s="569"/>
      <c r="AE6" s="570"/>
      <c r="AK6"/>
      <c r="AL6"/>
      <c r="AM6"/>
      <c r="AN6"/>
      <c r="AO6"/>
      <c r="AP6"/>
      <c r="AQ6"/>
      <c r="AR6"/>
    </row>
    <row r="7" spans="1:44" s="78" customFormat="1" ht="12" customHeight="1">
      <c r="A7" s="442" t="s">
        <v>10</v>
      </c>
      <c r="B7" s="443"/>
      <c r="C7" s="13">
        <f>SUM(C4:C6)</f>
        <v>0</v>
      </c>
      <c r="D7" s="13">
        <f>SUM(D4:D6)+ROUNDDOWN(F7/60,0)</f>
        <v>0</v>
      </c>
      <c r="E7" s="13">
        <f>F7-60*ROUNDDOWN(F7/60,0)</f>
        <v>0</v>
      </c>
      <c r="F7" s="137">
        <f>SUM(F4:F6)</f>
        <v>0</v>
      </c>
      <c r="G7" s="53">
        <f>IF((D7*60+E7)=0,0,ROUND((C7*60)/(D7*60+E7),1))</f>
        <v>0</v>
      </c>
      <c r="H7" s="27">
        <f>SUM(H4:H6)</f>
        <v>0</v>
      </c>
      <c r="I7" s="27">
        <f>IF(SUM(I4:I6)=0,0,ROUND(AVERAGE(I4:I6),0))</f>
        <v>0</v>
      </c>
      <c r="J7" s="170">
        <f>IF(J6=0,0,1)</f>
        <v>0</v>
      </c>
      <c r="K7" s="27">
        <f>IF(SUM(K4:K6)=0,0,ROUND(AVERAGE(K4:K6),0))</f>
        <v>0</v>
      </c>
      <c r="L7" s="170">
        <f>IF(L6=0,0,1)</f>
        <v>0</v>
      </c>
      <c r="M7" s="27">
        <f>IF(SUM(M4:M6)=0,0,ROUND(AVERAGE(M4:M6),0))</f>
        <v>0</v>
      </c>
      <c r="N7" s="170">
        <f>IF(N6=0,0,1)</f>
        <v>0</v>
      </c>
      <c r="O7" s="27">
        <f>IF(SUM(O4:O6)=0,0,ROUND(AVERAGE(O4:O6),0))</f>
        <v>0</v>
      </c>
      <c r="P7" s="170">
        <f>IF(P6=0,0,1)</f>
        <v>0</v>
      </c>
      <c r="Q7" s="27">
        <f>IF(SUM(Q4:Q6)=0,0,ROUND(AVERAGE(Q4:Q6),0))</f>
        <v>0</v>
      </c>
      <c r="R7" s="170">
        <f>IF(R6=0,0,1)</f>
        <v>0</v>
      </c>
      <c r="S7" s="444"/>
      <c r="T7" s="452"/>
      <c r="U7" s="439"/>
      <c r="V7" s="440"/>
      <c r="W7" s="440"/>
      <c r="X7" s="440"/>
      <c r="Y7" s="440"/>
      <c r="Z7" s="440"/>
      <c r="AA7" s="440"/>
      <c r="AB7" s="440"/>
      <c r="AC7" s="440"/>
      <c r="AD7" s="440"/>
      <c r="AE7" s="441"/>
      <c r="AK7"/>
      <c r="AL7"/>
      <c r="AM7"/>
      <c r="AN7"/>
      <c r="AO7"/>
      <c r="AP7"/>
      <c r="AQ7"/>
      <c r="AR7"/>
    </row>
    <row r="8" spans="1:44" ht="12" customHeight="1">
      <c r="A8" s="485" t="s">
        <v>229</v>
      </c>
      <c r="B8" s="486"/>
      <c r="C8" s="77">
        <f>C7+Août!C40</f>
        <v>0</v>
      </c>
      <c r="D8" s="77">
        <f>D7+Août!D40+ROUNDDOWN(F8/60,0)</f>
        <v>0</v>
      </c>
      <c r="E8" s="77">
        <f>F8-60*ROUNDDOWN(F8/60,0)</f>
        <v>0</v>
      </c>
      <c r="F8" s="138">
        <f>E7+Août!E40</f>
        <v>0</v>
      </c>
      <c r="G8" s="77">
        <f>IF((D8*60+E8)=0,0,ROUND((C8*60)/(D8*60+E8),1))</f>
        <v>0</v>
      </c>
      <c r="H8" s="87">
        <f>H7+Août!H40</f>
        <v>0</v>
      </c>
      <c r="I8" s="87">
        <f>IF(I7=0,Août!I40,IF(I7+Août!I40=0,"",ROUND((SUM(I4:I6)+SUM(Août!I36:I39))/(J6+Août!J39),0)))</f>
        <v>0</v>
      </c>
      <c r="J8" s="187">
        <f>IF(J6=0,0,1)</f>
        <v>0</v>
      </c>
      <c r="K8" s="87">
        <f>IF(K7=0,Août!K40,IF(K7+Août!K40=0,"",ROUND((SUM(K4:K6)+SUM(Août!K36:K39))/(L6+Août!L39),0)))</f>
        <v>0</v>
      </c>
      <c r="L8" s="187">
        <f>IF(L6=0,0,1)</f>
        <v>0</v>
      </c>
      <c r="M8" s="87">
        <f>IF(M7=0,Août!M40,IF(M7+Août!M40=0,"",ROUND((SUM(M4:M6)+SUM(Août!M36:M39))/(N6+Août!N39),0)))</f>
        <v>0</v>
      </c>
      <c r="N8" s="187">
        <f>IF(N6=0,0,1)</f>
        <v>0</v>
      </c>
      <c r="O8" s="87">
        <f>IF(O7=0,Août!O40,IF(O7+Août!O40=0,"",ROUND((SUM(O4:O6)+SUM(Août!O36:O39))/(P6+Août!P39),0)))</f>
        <v>0</v>
      </c>
      <c r="P8" s="187">
        <f>IF(P6=0,0,1)</f>
        <v>0</v>
      </c>
      <c r="Q8" s="87">
        <f>IF(Q7=0,Août!Q40,IF(Q7+Août!Q40=0,"",ROUND((SUM(Q4:Q6)+SUM(Août!Q36:Q39))/(R6+Août!R39),0)))</f>
        <v>0</v>
      </c>
      <c r="R8" s="187">
        <f>IF(R6=0,0,1)</f>
        <v>0</v>
      </c>
      <c r="S8" s="566"/>
      <c r="T8" s="567"/>
      <c r="U8" s="555"/>
      <c r="V8" s="556"/>
      <c r="W8" s="556"/>
      <c r="X8" s="556"/>
      <c r="Y8" s="556"/>
      <c r="Z8" s="556"/>
      <c r="AA8" s="556"/>
      <c r="AB8" s="556"/>
      <c r="AC8" s="556"/>
      <c r="AD8" s="556"/>
      <c r="AE8" s="557"/>
    </row>
    <row r="9" spans="1:44" ht="12" customHeight="1">
      <c r="A9" s="2" t="s">
        <v>6</v>
      </c>
      <c r="B9" s="2">
        <f>B6+1</f>
        <v>4</v>
      </c>
      <c r="C9" s="41"/>
      <c r="D9" s="41"/>
      <c r="E9" s="41"/>
      <c r="F9" s="75">
        <f t="shared" ref="F9:F15" si="1">E9</f>
        <v>0</v>
      </c>
      <c r="G9" s="90" t="str">
        <f t="shared" si="0"/>
        <v/>
      </c>
      <c r="H9" s="121"/>
      <c r="I9" s="121"/>
      <c r="J9" s="169">
        <f>IF(I9="",0,1)</f>
        <v>0</v>
      </c>
      <c r="K9" s="121"/>
      <c r="L9" s="169">
        <f>IF(K9="",0,1)</f>
        <v>0</v>
      </c>
      <c r="M9" s="121"/>
      <c r="N9" s="169">
        <f>IF(M9="",0,1)</f>
        <v>0</v>
      </c>
      <c r="O9" s="121"/>
      <c r="P9" s="169">
        <f>IF(O9="",0,1)</f>
        <v>0</v>
      </c>
      <c r="Q9" s="121"/>
      <c r="R9" s="169">
        <f>IF(Q9="",0,1)</f>
        <v>0</v>
      </c>
      <c r="S9" s="542"/>
      <c r="T9" s="543"/>
      <c r="U9" s="539" t="s">
        <v>246</v>
      </c>
      <c r="V9" s="540"/>
      <c r="W9" s="540"/>
      <c r="X9" s="540"/>
      <c r="Y9" s="540"/>
      <c r="Z9" s="540"/>
      <c r="AA9" s="540"/>
      <c r="AB9" s="540"/>
      <c r="AC9" s="540"/>
      <c r="AD9" s="540"/>
      <c r="AE9" s="541"/>
    </row>
    <row r="10" spans="1:44" ht="12" customHeight="1">
      <c r="A10" s="2" t="s">
        <v>7</v>
      </c>
      <c r="B10" s="2">
        <f t="shared" ref="B10:B15" si="2">B9+1</f>
        <v>5</v>
      </c>
      <c r="C10" s="41"/>
      <c r="D10" s="41"/>
      <c r="E10" s="41"/>
      <c r="F10" s="75">
        <f t="shared" si="1"/>
        <v>0</v>
      </c>
      <c r="G10" s="90" t="str">
        <f t="shared" si="0"/>
        <v/>
      </c>
      <c r="H10" s="121"/>
      <c r="I10" s="121"/>
      <c r="J10" s="169">
        <f t="shared" ref="J10:J15" si="3">IF(I10="",J9,J9+1)</f>
        <v>0</v>
      </c>
      <c r="K10" s="121"/>
      <c r="L10" s="169">
        <f t="shared" ref="L10:L15" si="4">IF(K10="",L9,L9+1)</f>
        <v>0</v>
      </c>
      <c r="M10" s="121"/>
      <c r="N10" s="169">
        <f t="shared" ref="N10:N15" si="5">IF(M10="",N9,N9+1)</f>
        <v>0</v>
      </c>
      <c r="O10" s="121"/>
      <c r="P10" s="169">
        <f t="shared" ref="P10:P15" si="6">IF(O10="",P9,P9+1)</f>
        <v>0</v>
      </c>
      <c r="Q10" s="121"/>
      <c r="R10" s="169">
        <f t="shared" ref="R10:R15" si="7">IF(Q10="",R9,R9+1)</f>
        <v>0</v>
      </c>
      <c r="S10" s="542"/>
      <c r="T10" s="543"/>
      <c r="U10" s="539"/>
      <c r="V10" s="540"/>
      <c r="W10" s="540"/>
      <c r="X10" s="540"/>
      <c r="Y10" s="540"/>
      <c r="Z10" s="540"/>
      <c r="AA10" s="540"/>
      <c r="AB10" s="540"/>
      <c r="AC10" s="540"/>
      <c r="AD10" s="540"/>
      <c r="AE10" s="541"/>
    </row>
    <row r="11" spans="1:44" ht="12" customHeight="1">
      <c r="A11" s="2" t="s">
        <v>8</v>
      </c>
      <c r="B11" s="2">
        <f t="shared" si="2"/>
        <v>6</v>
      </c>
      <c r="C11" s="41"/>
      <c r="D11" s="41"/>
      <c r="E11" s="41"/>
      <c r="F11" s="75">
        <f t="shared" si="1"/>
        <v>0</v>
      </c>
      <c r="G11" s="90" t="str">
        <f>IF((D11*60+F11)=0,"",ROUND((C11*60)/(D11*60+F11),1))</f>
        <v/>
      </c>
      <c r="H11" s="121"/>
      <c r="I11" s="121"/>
      <c r="J11" s="169">
        <f t="shared" si="3"/>
        <v>0</v>
      </c>
      <c r="K11" s="121"/>
      <c r="L11" s="169">
        <f t="shared" si="4"/>
        <v>0</v>
      </c>
      <c r="M11" s="121"/>
      <c r="N11" s="169">
        <f t="shared" si="5"/>
        <v>0</v>
      </c>
      <c r="O11" s="121"/>
      <c r="P11" s="169">
        <f t="shared" si="6"/>
        <v>0</v>
      </c>
      <c r="Q11" s="121"/>
      <c r="R11" s="169">
        <f t="shared" si="7"/>
        <v>0</v>
      </c>
      <c r="S11" s="542"/>
      <c r="T11" s="543"/>
      <c r="U11" s="539"/>
      <c r="V11" s="540"/>
      <c r="W11" s="540"/>
      <c r="X11" s="540"/>
      <c r="Y11" s="540"/>
      <c r="Z11" s="540"/>
      <c r="AA11" s="540"/>
      <c r="AB11" s="540"/>
      <c r="AC11" s="540"/>
      <c r="AD11" s="540"/>
      <c r="AE11" s="541"/>
    </row>
    <row r="12" spans="1:44" ht="12" customHeight="1">
      <c r="A12" s="2" t="s">
        <v>2</v>
      </c>
      <c r="B12" s="2">
        <f t="shared" si="2"/>
        <v>7</v>
      </c>
      <c r="C12" s="41"/>
      <c r="D12" s="41"/>
      <c r="E12" s="41"/>
      <c r="F12" s="75">
        <f t="shared" si="1"/>
        <v>0</v>
      </c>
      <c r="G12" s="90" t="str">
        <f t="shared" si="0"/>
        <v/>
      </c>
      <c r="H12" s="121"/>
      <c r="I12" s="121"/>
      <c r="J12" s="169">
        <f t="shared" si="3"/>
        <v>0</v>
      </c>
      <c r="K12" s="121"/>
      <c r="L12" s="169">
        <f t="shared" si="4"/>
        <v>0</v>
      </c>
      <c r="M12" s="121"/>
      <c r="N12" s="169">
        <f t="shared" si="5"/>
        <v>0</v>
      </c>
      <c r="O12" s="121"/>
      <c r="P12" s="169">
        <f t="shared" si="6"/>
        <v>0</v>
      </c>
      <c r="Q12" s="121"/>
      <c r="R12" s="169">
        <f t="shared" si="7"/>
        <v>0</v>
      </c>
      <c r="S12" s="542"/>
      <c r="T12" s="543"/>
      <c r="U12" s="539"/>
      <c r="V12" s="540"/>
      <c r="W12" s="540"/>
      <c r="X12" s="540"/>
      <c r="Y12" s="540"/>
      <c r="Z12" s="540"/>
      <c r="AA12" s="540"/>
      <c r="AB12" s="540"/>
      <c r="AC12" s="540"/>
      <c r="AD12" s="540"/>
      <c r="AE12" s="541"/>
    </row>
    <row r="13" spans="1:44" ht="12" customHeight="1">
      <c r="A13" s="2" t="s">
        <v>3</v>
      </c>
      <c r="B13" s="2">
        <f t="shared" si="2"/>
        <v>8</v>
      </c>
      <c r="C13" s="41"/>
      <c r="D13" s="41"/>
      <c r="E13" s="41"/>
      <c r="F13" s="75">
        <f t="shared" si="1"/>
        <v>0</v>
      </c>
      <c r="G13" s="90" t="str">
        <f t="shared" si="0"/>
        <v/>
      </c>
      <c r="H13" s="121"/>
      <c r="I13" s="121"/>
      <c r="J13" s="169">
        <f t="shared" si="3"/>
        <v>0</v>
      </c>
      <c r="K13" s="121"/>
      <c r="L13" s="169">
        <f t="shared" si="4"/>
        <v>0</v>
      </c>
      <c r="M13" s="121"/>
      <c r="N13" s="169">
        <f t="shared" si="5"/>
        <v>0</v>
      </c>
      <c r="O13" s="121"/>
      <c r="P13" s="169">
        <f t="shared" si="6"/>
        <v>0</v>
      </c>
      <c r="Q13" s="121"/>
      <c r="R13" s="169">
        <f t="shared" si="7"/>
        <v>0</v>
      </c>
      <c r="S13" s="542"/>
      <c r="T13" s="543"/>
      <c r="U13" s="539"/>
      <c r="V13" s="540"/>
      <c r="W13" s="540"/>
      <c r="X13" s="540"/>
      <c r="Y13" s="540"/>
      <c r="Z13" s="540"/>
      <c r="AA13" s="540"/>
      <c r="AB13" s="540"/>
      <c r="AC13" s="540"/>
      <c r="AD13" s="540"/>
      <c r="AE13" s="541"/>
    </row>
    <row r="14" spans="1:44" ht="12" customHeight="1">
      <c r="A14" s="84" t="s">
        <v>4</v>
      </c>
      <c r="B14" s="84">
        <f t="shared" si="2"/>
        <v>9</v>
      </c>
      <c r="C14" s="41"/>
      <c r="D14" s="41"/>
      <c r="E14" s="41"/>
      <c r="F14" s="75">
        <f t="shared" si="1"/>
        <v>0</v>
      </c>
      <c r="G14" s="90" t="str">
        <f t="shared" si="0"/>
        <v/>
      </c>
      <c r="H14" s="121"/>
      <c r="I14" s="121"/>
      <c r="J14" s="169">
        <f t="shared" si="3"/>
        <v>0</v>
      </c>
      <c r="K14" s="121"/>
      <c r="L14" s="169">
        <f t="shared" si="4"/>
        <v>0</v>
      </c>
      <c r="M14" s="121"/>
      <c r="N14" s="169">
        <f t="shared" si="5"/>
        <v>0</v>
      </c>
      <c r="O14" s="121"/>
      <c r="P14" s="169">
        <f t="shared" si="6"/>
        <v>0</v>
      </c>
      <c r="Q14" s="121"/>
      <c r="R14" s="169">
        <f t="shared" si="7"/>
        <v>0</v>
      </c>
      <c r="S14" s="542"/>
      <c r="T14" s="543"/>
      <c r="U14" s="539"/>
      <c r="V14" s="540"/>
      <c r="W14" s="540"/>
      <c r="X14" s="540"/>
      <c r="Y14" s="540"/>
      <c r="Z14" s="540"/>
      <c r="AA14" s="540"/>
      <c r="AB14" s="540"/>
      <c r="AC14" s="540"/>
      <c r="AD14" s="540"/>
      <c r="AE14" s="541"/>
    </row>
    <row r="15" spans="1:44" ht="12" customHeight="1">
      <c r="A15" s="75" t="s">
        <v>5</v>
      </c>
      <c r="B15" s="75">
        <f t="shared" si="2"/>
        <v>10</v>
      </c>
      <c r="C15" s="41"/>
      <c r="D15" s="41"/>
      <c r="E15" s="41"/>
      <c r="F15" s="75">
        <f t="shared" si="1"/>
        <v>0</v>
      </c>
      <c r="G15" s="90" t="str">
        <f t="shared" si="0"/>
        <v/>
      </c>
      <c r="H15" s="121"/>
      <c r="I15" s="121"/>
      <c r="J15" s="169">
        <f t="shared" si="3"/>
        <v>0</v>
      </c>
      <c r="K15" s="121"/>
      <c r="L15" s="169">
        <f t="shared" si="4"/>
        <v>0</v>
      </c>
      <c r="M15" s="121"/>
      <c r="N15" s="169">
        <f t="shared" si="5"/>
        <v>0</v>
      </c>
      <c r="O15" s="121"/>
      <c r="P15" s="169">
        <f t="shared" si="6"/>
        <v>0</v>
      </c>
      <c r="Q15" s="121"/>
      <c r="R15" s="169">
        <f t="shared" si="7"/>
        <v>0</v>
      </c>
      <c r="S15" s="542"/>
      <c r="T15" s="543"/>
      <c r="U15" s="539"/>
      <c r="V15" s="540"/>
      <c r="W15" s="540"/>
      <c r="X15" s="540"/>
      <c r="Y15" s="540"/>
      <c r="Z15" s="540"/>
      <c r="AA15" s="540"/>
      <c r="AB15" s="540"/>
      <c r="AC15" s="540"/>
      <c r="AD15" s="540"/>
      <c r="AE15" s="541"/>
    </row>
    <row r="16" spans="1:44" ht="12" customHeight="1">
      <c r="A16" s="442" t="s">
        <v>86</v>
      </c>
      <c r="B16" s="443"/>
      <c r="C16" s="13">
        <f>SUM(C9:C15)</f>
        <v>0</v>
      </c>
      <c r="D16" s="13">
        <f>SUM(D9:D15)+ROUNDDOWN(F16/60,0)</f>
        <v>0</v>
      </c>
      <c r="E16" s="13">
        <f>F16-60*ROUNDDOWN(F16/60,0)</f>
        <v>0</v>
      </c>
      <c r="F16" s="137">
        <f>SUM(F9:F15)</f>
        <v>0</v>
      </c>
      <c r="G16" s="53">
        <f>IF((D16*60+E16)=0,0,ROUND((C16*60)/(D16*60+E16),1))</f>
        <v>0</v>
      </c>
      <c r="H16" s="27">
        <f>SUM(H9:H15)</f>
        <v>0</v>
      </c>
      <c r="I16" s="27">
        <f>IF(SUM(I9:I15)=0,0,ROUND(AVERAGE(I9:I15),0))</f>
        <v>0</v>
      </c>
      <c r="J16" s="170">
        <f>IF(J15=0,0,1)</f>
        <v>0</v>
      </c>
      <c r="K16" s="27">
        <f>IF(SUM(K9:K15)=0,0,ROUND(AVERAGE(K9:K15),0))</f>
        <v>0</v>
      </c>
      <c r="L16" s="170">
        <f>IF(L15=0,0,1)</f>
        <v>0</v>
      </c>
      <c r="M16" s="27">
        <f>IF(SUM(M9:M15)=0,0,ROUND(AVERAGE(M9:M15),0))</f>
        <v>0</v>
      </c>
      <c r="N16" s="170">
        <f>IF(N15=0,0,1)</f>
        <v>0</v>
      </c>
      <c r="O16" s="27">
        <f>IF(SUM(O9:O15)=0,0,ROUND(AVERAGE(O9:O15),0))</f>
        <v>0</v>
      </c>
      <c r="P16" s="170">
        <f>IF(P15=0,0,1)</f>
        <v>0</v>
      </c>
      <c r="Q16" s="27">
        <f>IF(SUM(Q9:Q15)=0,0,ROUND(AVERAGE(Q9:Q15),0))</f>
        <v>0</v>
      </c>
      <c r="R16" s="170">
        <f>IF(R15=0,0,1)</f>
        <v>0</v>
      </c>
      <c r="S16" s="560"/>
      <c r="T16" s="561"/>
      <c r="U16" s="544"/>
      <c r="V16" s="545"/>
      <c r="W16" s="545"/>
      <c r="X16" s="545"/>
      <c r="Y16" s="545"/>
      <c r="Z16" s="545"/>
      <c r="AA16" s="545"/>
      <c r="AB16" s="545"/>
      <c r="AC16" s="545"/>
      <c r="AD16" s="545"/>
      <c r="AE16" s="546"/>
    </row>
    <row r="17" spans="1:31" ht="12" customHeight="1">
      <c r="A17" s="21" t="s">
        <v>6</v>
      </c>
      <c r="B17" s="22">
        <f>B15+1</f>
        <v>11</v>
      </c>
      <c r="C17" s="41"/>
      <c r="D17" s="41"/>
      <c r="E17" s="41"/>
      <c r="F17" s="75">
        <f t="shared" ref="F17:F23" si="8">E17</f>
        <v>0</v>
      </c>
      <c r="G17" s="90" t="str">
        <f t="shared" ref="G17:G23" si="9">IF((D17*60+F17)=0,"",ROUND((C17*60)/(D17*60+F17),1))</f>
        <v/>
      </c>
      <c r="H17" s="121"/>
      <c r="I17" s="121"/>
      <c r="J17" s="169">
        <f>IF(I17="",0,1)</f>
        <v>0</v>
      </c>
      <c r="K17" s="121"/>
      <c r="L17" s="169">
        <f>IF(K17="",0,1)</f>
        <v>0</v>
      </c>
      <c r="M17" s="121"/>
      <c r="N17" s="169">
        <f>IF(M17="",0,1)</f>
        <v>0</v>
      </c>
      <c r="O17" s="121"/>
      <c r="P17" s="169">
        <f>IF(O17="",0,1)</f>
        <v>0</v>
      </c>
      <c r="Q17" s="121"/>
      <c r="R17" s="169">
        <f>IF(Q17="",0,1)</f>
        <v>0</v>
      </c>
      <c r="S17" s="542"/>
      <c r="T17" s="543"/>
      <c r="U17" s="539"/>
      <c r="V17" s="540"/>
      <c r="W17" s="540"/>
      <c r="X17" s="540"/>
      <c r="Y17" s="540"/>
      <c r="Z17" s="540"/>
      <c r="AA17" s="540"/>
      <c r="AB17" s="540"/>
      <c r="AC17" s="540"/>
      <c r="AD17" s="540"/>
      <c r="AE17" s="541"/>
    </row>
    <row r="18" spans="1:31" ht="12" customHeight="1">
      <c r="A18" s="21" t="s">
        <v>7</v>
      </c>
      <c r="B18" s="22">
        <f t="shared" ref="B18:B23" si="10">B17+1</f>
        <v>12</v>
      </c>
      <c r="C18" s="41"/>
      <c r="D18" s="41"/>
      <c r="E18" s="41"/>
      <c r="F18" s="75">
        <f t="shared" si="8"/>
        <v>0</v>
      </c>
      <c r="G18" s="90" t="str">
        <f t="shared" si="9"/>
        <v/>
      </c>
      <c r="H18" s="121"/>
      <c r="I18" s="121"/>
      <c r="J18" s="169">
        <f t="shared" ref="J18:J23" si="11">IF(I18="",J17,J17+1)</f>
        <v>0</v>
      </c>
      <c r="K18" s="121"/>
      <c r="L18" s="169">
        <f t="shared" ref="L18:L23" si="12">IF(K18="",L17,L17+1)</f>
        <v>0</v>
      </c>
      <c r="M18" s="121"/>
      <c r="N18" s="169">
        <f t="shared" ref="N18:N23" si="13">IF(M18="",N17,N17+1)</f>
        <v>0</v>
      </c>
      <c r="O18" s="121"/>
      <c r="P18" s="169">
        <f t="shared" ref="P18:P23" si="14">IF(O18="",P17,P17+1)</f>
        <v>0</v>
      </c>
      <c r="Q18" s="121"/>
      <c r="R18" s="169">
        <f t="shared" ref="R18:R23" si="15">IF(Q18="",R17,R17+1)</f>
        <v>0</v>
      </c>
      <c r="S18" s="542"/>
      <c r="T18" s="543"/>
      <c r="U18" s="539"/>
      <c r="V18" s="540"/>
      <c r="W18" s="540"/>
      <c r="X18" s="540"/>
      <c r="Y18" s="540"/>
      <c r="Z18" s="540"/>
      <c r="AA18" s="540"/>
      <c r="AB18" s="540"/>
      <c r="AC18" s="540"/>
      <c r="AD18" s="540"/>
      <c r="AE18" s="541"/>
    </row>
    <row r="19" spans="1:31" ht="12" customHeight="1">
      <c r="A19" s="21" t="s">
        <v>8</v>
      </c>
      <c r="B19" s="22">
        <f t="shared" si="10"/>
        <v>13</v>
      </c>
      <c r="C19" s="41"/>
      <c r="D19" s="41"/>
      <c r="E19" s="41"/>
      <c r="F19" s="75">
        <f t="shared" si="8"/>
        <v>0</v>
      </c>
      <c r="G19" s="90" t="str">
        <f t="shared" si="9"/>
        <v/>
      </c>
      <c r="H19" s="121"/>
      <c r="I19" s="121"/>
      <c r="J19" s="169">
        <f t="shared" si="11"/>
        <v>0</v>
      </c>
      <c r="K19" s="121"/>
      <c r="L19" s="169">
        <f t="shared" si="12"/>
        <v>0</v>
      </c>
      <c r="M19" s="121"/>
      <c r="N19" s="169">
        <f t="shared" si="13"/>
        <v>0</v>
      </c>
      <c r="O19" s="121"/>
      <c r="P19" s="169">
        <f t="shared" si="14"/>
        <v>0</v>
      </c>
      <c r="Q19" s="121"/>
      <c r="R19" s="169">
        <f t="shared" si="15"/>
        <v>0</v>
      </c>
      <c r="S19" s="542"/>
      <c r="T19" s="543"/>
      <c r="U19" s="539"/>
      <c r="V19" s="540"/>
      <c r="W19" s="540"/>
      <c r="X19" s="540"/>
      <c r="Y19" s="540"/>
      <c r="Z19" s="540"/>
      <c r="AA19" s="540"/>
      <c r="AB19" s="540"/>
      <c r="AC19" s="540"/>
      <c r="AD19" s="540"/>
      <c r="AE19" s="541"/>
    </row>
    <row r="20" spans="1:31" ht="12" customHeight="1">
      <c r="A20" s="21" t="s">
        <v>2</v>
      </c>
      <c r="B20" s="22">
        <f t="shared" si="10"/>
        <v>14</v>
      </c>
      <c r="C20" s="41"/>
      <c r="D20" s="41"/>
      <c r="E20" s="41"/>
      <c r="F20" s="75">
        <f t="shared" si="8"/>
        <v>0</v>
      </c>
      <c r="G20" s="90" t="str">
        <f t="shared" si="9"/>
        <v/>
      </c>
      <c r="H20" s="121"/>
      <c r="I20" s="121"/>
      <c r="J20" s="169">
        <f t="shared" si="11"/>
        <v>0</v>
      </c>
      <c r="K20" s="121"/>
      <c r="L20" s="169">
        <f t="shared" si="12"/>
        <v>0</v>
      </c>
      <c r="M20" s="121"/>
      <c r="N20" s="169">
        <f t="shared" si="13"/>
        <v>0</v>
      </c>
      <c r="O20" s="121"/>
      <c r="P20" s="169">
        <f t="shared" si="14"/>
        <v>0</v>
      </c>
      <c r="Q20" s="121"/>
      <c r="R20" s="169">
        <f t="shared" si="15"/>
        <v>0</v>
      </c>
      <c r="S20" s="542"/>
      <c r="T20" s="543"/>
      <c r="U20" s="539"/>
      <c r="V20" s="540"/>
      <c r="W20" s="540"/>
      <c r="X20" s="540"/>
      <c r="Y20" s="540"/>
      <c r="Z20" s="540"/>
      <c r="AA20" s="540"/>
      <c r="AB20" s="540"/>
      <c r="AC20" s="540"/>
      <c r="AD20" s="540"/>
      <c r="AE20" s="541"/>
    </row>
    <row r="21" spans="1:31" ht="12" customHeight="1">
      <c r="A21" s="21" t="s">
        <v>3</v>
      </c>
      <c r="B21" s="22">
        <f t="shared" si="10"/>
        <v>15</v>
      </c>
      <c r="C21" s="41"/>
      <c r="D21" s="41"/>
      <c r="E21" s="41"/>
      <c r="F21" s="75">
        <f t="shared" si="8"/>
        <v>0</v>
      </c>
      <c r="G21" s="90" t="str">
        <f t="shared" si="9"/>
        <v/>
      </c>
      <c r="H21" s="121"/>
      <c r="I21" s="121"/>
      <c r="J21" s="169">
        <f t="shared" si="11"/>
        <v>0</v>
      </c>
      <c r="K21" s="121"/>
      <c r="L21" s="169">
        <f t="shared" si="12"/>
        <v>0</v>
      </c>
      <c r="M21" s="121"/>
      <c r="N21" s="169">
        <f t="shared" si="13"/>
        <v>0</v>
      </c>
      <c r="O21" s="121"/>
      <c r="P21" s="169">
        <f t="shared" si="14"/>
        <v>0</v>
      </c>
      <c r="Q21" s="121"/>
      <c r="R21" s="169">
        <f t="shared" si="15"/>
        <v>0</v>
      </c>
      <c r="S21" s="542"/>
      <c r="T21" s="543"/>
      <c r="U21" s="539"/>
      <c r="V21" s="540"/>
      <c r="W21" s="540"/>
      <c r="X21" s="540"/>
      <c r="Y21" s="540"/>
      <c r="Z21" s="540"/>
      <c r="AA21" s="540"/>
      <c r="AB21" s="540"/>
      <c r="AC21" s="540"/>
      <c r="AD21" s="540"/>
      <c r="AE21" s="541"/>
    </row>
    <row r="22" spans="1:31" ht="12" customHeight="1">
      <c r="A22" s="89" t="s">
        <v>4</v>
      </c>
      <c r="B22" s="89">
        <f t="shared" si="10"/>
        <v>16</v>
      </c>
      <c r="C22" s="41"/>
      <c r="D22" s="41"/>
      <c r="E22" s="41"/>
      <c r="F22" s="75">
        <f t="shared" si="8"/>
        <v>0</v>
      </c>
      <c r="G22" s="90" t="str">
        <f t="shared" si="9"/>
        <v/>
      </c>
      <c r="H22" s="121"/>
      <c r="I22" s="121"/>
      <c r="J22" s="169">
        <f t="shared" si="11"/>
        <v>0</v>
      </c>
      <c r="K22" s="121"/>
      <c r="L22" s="169">
        <f t="shared" si="12"/>
        <v>0</v>
      </c>
      <c r="M22" s="121"/>
      <c r="N22" s="169">
        <f t="shared" si="13"/>
        <v>0</v>
      </c>
      <c r="O22" s="121"/>
      <c r="P22" s="169">
        <f t="shared" si="14"/>
        <v>0</v>
      </c>
      <c r="Q22" s="121"/>
      <c r="R22" s="169">
        <f t="shared" si="15"/>
        <v>0</v>
      </c>
      <c r="S22" s="542"/>
      <c r="T22" s="543"/>
      <c r="U22" s="539"/>
      <c r="V22" s="540"/>
      <c r="W22" s="540"/>
      <c r="X22" s="540"/>
      <c r="Y22" s="540"/>
      <c r="Z22" s="540"/>
      <c r="AA22" s="540"/>
      <c r="AB22" s="540"/>
      <c r="AC22" s="540"/>
      <c r="AD22" s="540"/>
      <c r="AE22" s="541"/>
    </row>
    <row r="23" spans="1:31" ht="12" customHeight="1">
      <c r="A23" s="118" t="s">
        <v>5</v>
      </c>
      <c r="B23" s="119">
        <f t="shared" si="10"/>
        <v>17</v>
      </c>
      <c r="C23" s="41"/>
      <c r="D23" s="41"/>
      <c r="E23" s="41"/>
      <c r="F23" s="75">
        <f t="shared" si="8"/>
        <v>0</v>
      </c>
      <c r="G23" s="90" t="str">
        <f t="shared" si="9"/>
        <v/>
      </c>
      <c r="H23" s="121"/>
      <c r="I23" s="121"/>
      <c r="J23" s="169">
        <f t="shared" si="11"/>
        <v>0</v>
      </c>
      <c r="K23" s="121"/>
      <c r="L23" s="169">
        <f t="shared" si="12"/>
        <v>0</v>
      </c>
      <c r="M23" s="121"/>
      <c r="N23" s="169">
        <f t="shared" si="13"/>
        <v>0</v>
      </c>
      <c r="O23" s="121"/>
      <c r="P23" s="169">
        <f t="shared" si="14"/>
        <v>0</v>
      </c>
      <c r="Q23" s="121"/>
      <c r="R23" s="169">
        <f t="shared" si="15"/>
        <v>0</v>
      </c>
      <c r="S23" s="542"/>
      <c r="T23" s="543"/>
      <c r="U23" s="539"/>
      <c r="V23" s="540"/>
      <c r="W23" s="540"/>
      <c r="X23" s="540"/>
      <c r="Y23" s="540"/>
      <c r="Z23" s="540"/>
      <c r="AA23" s="540"/>
      <c r="AB23" s="540"/>
      <c r="AC23" s="540"/>
      <c r="AD23" s="540"/>
      <c r="AE23" s="541"/>
    </row>
    <row r="24" spans="1:31" ht="12" customHeight="1">
      <c r="A24" s="442" t="s">
        <v>87</v>
      </c>
      <c r="B24" s="443"/>
      <c r="C24" s="13">
        <f>SUM(C17:C23)</f>
        <v>0</v>
      </c>
      <c r="D24" s="13">
        <f>SUM(D17:D23)+ROUNDDOWN(F24/60,0)</f>
        <v>0</v>
      </c>
      <c r="E24" s="13">
        <f>F24-60*ROUNDDOWN(F24/60,0)</f>
        <v>0</v>
      </c>
      <c r="F24" s="137">
        <f>SUM(F17:F23)</f>
        <v>0</v>
      </c>
      <c r="G24" s="53">
        <f>IF((D24*60+E24)=0,0,ROUND((C24*60)/(D24*60+E24),1))</f>
        <v>0</v>
      </c>
      <c r="H24" s="27">
        <f>SUM(H17:H23)</f>
        <v>0</v>
      </c>
      <c r="I24" s="27">
        <f>IF(SUM(I17:I23)=0,0,ROUND(AVERAGE(I17:I23),0))</f>
        <v>0</v>
      </c>
      <c r="J24" s="170">
        <f>IF(J23=0,0,1)</f>
        <v>0</v>
      </c>
      <c r="K24" s="27">
        <f>IF(SUM(K17:K23)=0,0,ROUND(AVERAGE(K17:K23),0))</f>
        <v>0</v>
      </c>
      <c r="L24" s="170">
        <f>IF(L23=0,0,1)</f>
        <v>0</v>
      </c>
      <c r="M24" s="27">
        <f>IF(SUM(M17:M23)=0,0,ROUND(AVERAGE(M17:M23),0))</f>
        <v>0</v>
      </c>
      <c r="N24" s="170">
        <f>IF(N23=0,0,1)</f>
        <v>0</v>
      </c>
      <c r="O24" s="27">
        <f>IF(SUM(O17:O23)=0,0,ROUND(AVERAGE(O17:O23),0))</f>
        <v>0</v>
      </c>
      <c r="P24" s="170">
        <f>IF(P23=0,0,1)</f>
        <v>0</v>
      </c>
      <c r="Q24" s="27">
        <f>IF(SUM(Q17:Q23)=0,0,ROUND(AVERAGE(Q17:Q23),0))</f>
        <v>0</v>
      </c>
      <c r="R24" s="170">
        <f>IF(R23=0,0,1)</f>
        <v>0</v>
      </c>
      <c r="S24" s="560"/>
      <c r="T24" s="561"/>
      <c r="U24" s="544"/>
      <c r="V24" s="545"/>
      <c r="W24" s="545"/>
      <c r="X24" s="545"/>
      <c r="Y24" s="545"/>
      <c r="Z24" s="545"/>
      <c r="AA24" s="545"/>
      <c r="AB24" s="545"/>
      <c r="AC24" s="545"/>
      <c r="AD24" s="545"/>
      <c r="AE24" s="546"/>
    </row>
    <row r="25" spans="1:31" ht="12" customHeight="1">
      <c r="A25" s="22" t="s">
        <v>6</v>
      </c>
      <c r="B25" s="22">
        <f>B23+1</f>
        <v>18</v>
      </c>
      <c r="C25" s="41"/>
      <c r="D25" s="41"/>
      <c r="E25" s="41"/>
      <c r="F25" s="75">
        <f t="shared" ref="F25:F38" si="16">E25</f>
        <v>0</v>
      </c>
      <c r="G25" s="90" t="str">
        <f t="shared" ref="G25:G38" si="17">IF((D25*60+F25)=0,"",ROUND((C25*60)/(D25*60+F25),1))</f>
        <v/>
      </c>
      <c r="H25" s="121"/>
      <c r="I25" s="121"/>
      <c r="J25" s="169">
        <f>IF(I25="",0,1)</f>
        <v>0</v>
      </c>
      <c r="K25" s="121"/>
      <c r="L25" s="169">
        <f>IF(K25="",0,1)</f>
        <v>0</v>
      </c>
      <c r="M25" s="121"/>
      <c r="N25" s="169">
        <f>IF(M25="",0,1)</f>
        <v>0</v>
      </c>
      <c r="O25" s="121"/>
      <c r="P25" s="169">
        <f>IF(O25="",0,1)</f>
        <v>0</v>
      </c>
      <c r="Q25" s="121"/>
      <c r="R25" s="169">
        <f>IF(Q25="",0,1)</f>
        <v>0</v>
      </c>
      <c r="S25" s="542"/>
      <c r="T25" s="543"/>
      <c r="U25" s="539"/>
      <c r="V25" s="540"/>
      <c r="W25" s="540"/>
      <c r="X25" s="540"/>
      <c r="Y25" s="540"/>
      <c r="Z25" s="540"/>
      <c r="AA25" s="540"/>
      <c r="AB25" s="540"/>
      <c r="AC25" s="540"/>
      <c r="AD25" s="540"/>
      <c r="AE25" s="541"/>
    </row>
    <row r="26" spans="1:31" ht="12" customHeight="1">
      <c r="A26" s="22" t="s">
        <v>7</v>
      </c>
      <c r="B26" s="22">
        <f t="shared" ref="B26:B31" si="18">B25+1</f>
        <v>19</v>
      </c>
      <c r="C26" s="41"/>
      <c r="D26" s="41"/>
      <c r="E26" s="41"/>
      <c r="F26" s="75">
        <f t="shared" si="16"/>
        <v>0</v>
      </c>
      <c r="G26" s="90" t="str">
        <f t="shared" si="17"/>
        <v/>
      </c>
      <c r="H26" s="121"/>
      <c r="I26" s="121"/>
      <c r="J26" s="169">
        <f t="shared" ref="J26:J31" si="19">IF(I26="",J25,J25+1)</f>
        <v>0</v>
      </c>
      <c r="K26" s="121"/>
      <c r="L26" s="169">
        <f t="shared" ref="L26:L31" si="20">IF(K26="",L25,L25+1)</f>
        <v>0</v>
      </c>
      <c r="M26" s="121"/>
      <c r="N26" s="169">
        <f t="shared" ref="N26:N31" si="21">IF(M26="",N25,N25+1)</f>
        <v>0</v>
      </c>
      <c r="O26" s="121"/>
      <c r="P26" s="169">
        <f t="shared" ref="P26:P31" si="22">IF(O26="",P25,P25+1)</f>
        <v>0</v>
      </c>
      <c r="Q26" s="121"/>
      <c r="R26" s="169">
        <f t="shared" ref="R26:R31" si="23">IF(Q26="",R25,R25+1)</f>
        <v>0</v>
      </c>
      <c r="S26" s="542"/>
      <c r="T26" s="543"/>
      <c r="U26" s="539"/>
      <c r="V26" s="540"/>
      <c r="W26" s="540"/>
      <c r="X26" s="540"/>
      <c r="Y26" s="540"/>
      <c r="Z26" s="540"/>
      <c r="AA26" s="540"/>
      <c r="AB26" s="540"/>
      <c r="AC26" s="540"/>
      <c r="AD26" s="540"/>
      <c r="AE26" s="541"/>
    </row>
    <row r="27" spans="1:31" s="1" customFormat="1" ht="12" customHeight="1">
      <c r="A27" s="22" t="s">
        <v>8</v>
      </c>
      <c r="B27" s="22">
        <f t="shared" si="18"/>
        <v>20</v>
      </c>
      <c r="C27" s="41"/>
      <c r="D27" s="41"/>
      <c r="E27" s="41"/>
      <c r="F27" s="75">
        <f t="shared" si="16"/>
        <v>0</v>
      </c>
      <c r="G27" s="90" t="str">
        <f t="shared" si="17"/>
        <v/>
      </c>
      <c r="H27" s="121"/>
      <c r="I27" s="121"/>
      <c r="J27" s="169">
        <f t="shared" si="19"/>
        <v>0</v>
      </c>
      <c r="K27" s="121"/>
      <c r="L27" s="169">
        <f t="shared" si="20"/>
        <v>0</v>
      </c>
      <c r="M27" s="121"/>
      <c r="N27" s="169">
        <f t="shared" si="21"/>
        <v>0</v>
      </c>
      <c r="O27" s="121"/>
      <c r="P27" s="169">
        <f t="shared" si="22"/>
        <v>0</v>
      </c>
      <c r="Q27" s="121"/>
      <c r="R27" s="169">
        <f t="shared" si="23"/>
        <v>0</v>
      </c>
      <c r="S27" s="542"/>
      <c r="T27" s="543"/>
      <c r="U27" s="539"/>
      <c r="V27" s="540"/>
      <c r="W27" s="540"/>
      <c r="X27" s="540"/>
      <c r="Y27" s="540"/>
      <c r="Z27" s="540"/>
      <c r="AA27" s="540"/>
      <c r="AB27" s="540"/>
      <c r="AC27" s="540"/>
      <c r="AD27" s="540"/>
      <c r="AE27" s="541"/>
    </row>
    <row r="28" spans="1:31" s="1" customFormat="1" ht="12" customHeight="1">
      <c r="A28" s="22" t="s">
        <v>2</v>
      </c>
      <c r="B28" s="22">
        <f t="shared" si="18"/>
        <v>21</v>
      </c>
      <c r="C28" s="41"/>
      <c r="D28" s="41"/>
      <c r="E28" s="41"/>
      <c r="F28" s="75">
        <f t="shared" si="16"/>
        <v>0</v>
      </c>
      <c r="G28" s="90" t="str">
        <f t="shared" si="17"/>
        <v/>
      </c>
      <c r="H28" s="121"/>
      <c r="I28" s="121"/>
      <c r="J28" s="169">
        <f t="shared" si="19"/>
        <v>0</v>
      </c>
      <c r="K28" s="121"/>
      <c r="L28" s="169">
        <f t="shared" si="20"/>
        <v>0</v>
      </c>
      <c r="M28" s="121"/>
      <c r="N28" s="169">
        <f t="shared" si="21"/>
        <v>0</v>
      </c>
      <c r="O28" s="121"/>
      <c r="P28" s="169">
        <f t="shared" si="22"/>
        <v>0</v>
      </c>
      <c r="Q28" s="121"/>
      <c r="R28" s="169">
        <f t="shared" si="23"/>
        <v>0</v>
      </c>
      <c r="S28" s="542"/>
      <c r="T28" s="543"/>
      <c r="U28" s="539"/>
      <c r="V28" s="540"/>
      <c r="W28" s="540"/>
      <c r="X28" s="540"/>
      <c r="Y28" s="540"/>
      <c r="Z28" s="540"/>
      <c r="AA28" s="540"/>
      <c r="AB28" s="540"/>
      <c r="AC28" s="540"/>
      <c r="AD28" s="540"/>
      <c r="AE28" s="541"/>
    </row>
    <row r="29" spans="1:31" s="1" customFormat="1" ht="12" customHeight="1">
      <c r="A29" s="22" t="s">
        <v>3</v>
      </c>
      <c r="B29" s="22">
        <f t="shared" si="18"/>
        <v>22</v>
      </c>
      <c r="C29" s="41"/>
      <c r="D29" s="41"/>
      <c r="E29" s="41"/>
      <c r="F29" s="75">
        <f t="shared" si="16"/>
        <v>0</v>
      </c>
      <c r="G29" s="90" t="str">
        <f t="shared" si="17"/>
        <v/>
      </c>
      <c r="H29" s="121"/>
      <c r="I29" s="121"/>
      <c r="J29" s="169">
        <f t="shared" si="19"/>
        <v>0</v>
      </c>
      <c r="K29" s="121"/>
      <c r="L29" s="169">
        <f t="shared" si="20"/>
        <v>0</v>
      </c>
      <c r="M29" s="121"/>
      <c r="N29" s="169">
        <f t="shared" si="21"/>
        <v>0</v>
      </c>
      <c r="O29" s="121"/>
      <c r="P29" s="169">
        <f t="shared" si="22"/>
        <v>0</v>
      </c>
      <c r="Q29" s="121"/>
      <c r="R29" s="169">
        <f t="shared" si="23"/>
        <v>0</v>
      </c>
      <c r="S29" s="542"/>
      <c r="T29" s="543"/>
      <c r="U29" s="539"/>
      <c r="V29" s="540"/>
      <c r="W29" s="540"/>
      <c r="X29" s="540"/>
      <c r="Y29" s="540"/>
      <c r="Z29" s="540"/>
      <c r="AA29" s="540"/>
      <c r="AB29" s="540"/>
      <c r="AC29" s="540"/>
      <c r="AD29" s="540"/>
      <c r="AE29" s="541"/>
    </row>
    <row r="30" spans="1:31" s="1" customFormat="1" ht="12" customHeight="1">
      <c r="A30" s="22" t="s">
        <v>4</v>
      </c>
      <c r="B30" s="22">
        <f t="shared" si="18"/>
        <v>23</v>
      </c>
      <c r="C30" s="41"/>
      <c r="D30" s="41"/>
      <c r="E30" s="41"/>
      <c r="F30" s="75">
        <f t="shared" si="16"/>
        <v>0</v>
      </c>
      <c r="G30" s="90" t="str">
        <f t="shared" si="17"/>
        <v/>
      </c>
      <c r="H30" s="121"/>
      <c r="I30" s="121"/>
      <c r="J30" s="169">
        <f t="shared" si="19"/>
        <v>0</v>
      </c>
      <c r="K30" s="121"/>
      <c r="L30" s="169">
        <f t="shared" si="20"/>
        <v>0</v>
      </c>
      <c r="M30" s="121"/>
      <c r="N30" s="169">
        <f t="shared" si="21"/>
        <v>0</v>
      </c>
      <c r="O30" s="121"/>
      <c r="P30" s="169">
        <f t="shared" si="22"/>
        <v>0</v>
      </c>
      <c r="Q30" s="121"/>
      <c r="R30" s="169">
        <f t="shared" si="23"/>
        <v>0</v>
      </c>
      <c r="S30" s="542"/>
      <c r="T30" s="543"/>
      <c r="U30" s="539"/>
      <c r="V30" s="540"/>
      <c r="W30" s="540"/>
      <c r="X30" s="540"/>
      <c r="Y30" s="540"/>
      <c r="Z30" s="540"/>
      <c r="AA30" s="540"/>
      <c r="AB30" s="540"/>
      <c r="AC30" s="540"/>
      <c r="AD30" s="540"/>
      <c r="AE30" s="541"/>
    </row>
    <row r="31" spans="1:31" s="1" customFormat="1" ht="12" customHeight="1">
      <c r="A31" s="119" t="s">
        <v>5</v>
      </c>
      <c r="B31" s="119">
        <f t="shared" si="18"/>
        <v>24</v>
      </c>
      <c r="C31" s="41"/>
      <c r="D31" s="41"/>
      <c r="E31" s="41"/>
      <c r="F31" s="75">
        <f t="shared" si="16"/>
        <v>0</v>
      </c>
      <c r="G31" s="90" t="str">
        <f t="shared" si="17"/>
        <v/>
      </c>
      <c r="H31" s="121"/>
      <c r="I31" s="121"/>
      <c r="J31" s="169">
        <f t="shared" si="19"/>
        <v>0</v>
      </c>
      <c r="K31" s="121"/>
      <c r="L31" s="169">
        <f t="shared" si="20"/>
        <v>0</v>
      </c>
      <c r="M31" s="121"/>
      <c r="N31" s="169">
        <f t="shared" si="21"/>
        <v>0</v>
      </c>
      <c r="O31" s="121"/>
      <c r="P31" s="169">
        <f t="shared" si="22"/>
        <v>0</v>
      </c>
      <c r="Q31" s="121"/>
      <c r="R31" s="169">
        <f t="shared" si="23"/>
        <v>0</v>
      </c>
      <c r="S31" s="542"/>
      <c r="T31" s="543"/>
      <c r="U31" s="539"/>
      <c r="V31" s="540"/>
      <c r="W31" s="540"/>
      <c r="X31" s="540"/>
      <c r="Y31" s="540"/>
      <c r="Z31" s="540"/>
      <c r="AA31" s="540"/>
      <c r="AB31" s="540"/>
      <c r="AC31" s="540"/>
      <c r="AD31" s="540"/>
      <c r="AE31" s="541"/>
    </row>
    <row r="32" spans="1:31" ht="12" customHeight="1">
      <c r="A32" s="442" t="s">
        <v>88</v>
      </c>
      <c r="B32" s="443"/>
      <c r="C32" s="13">
        <f>SUM(C25:C31)</f>
        <v>0</v>
      </c>
      <c r="D32" s="13">
        <f>SUM(D25:D31)+ROUNDDOWN(F32/60,0)</f>
        <v>0</v>
      </c>
      <c r="E32" s="13">
        <f>F32-60*ROUNDDOWN(F32/60,0)</f>
        <v>0</v>
      </c>
      <c r="F32" s="137">
        <f>SUM(F25:F31)</f>
        <v>0</v>
      </c>
      <c r="G32" s="53">
        <f>IF((D32*60+E32)=0,0,ROUND((C32*60)/(D32*60+E32),1))</f>
        <v>0</v>
      </c>
      <c r="H32" s="27">
        <f>SUM(H25:H31)</f>
        <v>0</v>
      </c>
      <c r="I32" s="27">
        <f>IF(SUM(I25:I31)=0,0,ROUND(AVERAGE(I25:I31),0))</f>
        <v>0</v>
      </c>
      <c r="J32" s="170">
        <f>IF(J31=0,0,1)</f>
        <v>0</v>
      </c>
      <c r="K32" s="27">
        <f t="shared" ref="K32:Q32" si="24">IF(SUM(K25:K31)=0,0,ROUND(AVERAGE(K25:K31),0))</f>
        <v>0</v>
      </c>
      <c r="L32" s="170">
        <f>IF(L31=0,0,1)</f>
        <v>0</v>
      </c>
      <c r="M32" s="27">
        <f t="shared" si="24"/>
        <v>0</v>
      </c>
      <c r="N32" s="170">
        <f>IF(N31=0,0,1)</f>
        <v>0</v>
      </c>
      <c r="O32" s="27">
        <f t="shared" si="24"/>
        <v>0</v>
      </c>
      <c r="P32" s="170">
        <f>IF(P31=0,0,1)</f>
        <v>0</v>
      </c>
      <c r="Q32" s="27">
        <f t="shared" si="24"/>
        <v>0</v>
      </c>
      <c r="R32" s="170">
        <f>IF(R31=0,0,1)</f>
        <v>0</v>
      </c>
      <c r="S32" s="560"/>
      <c r="T32" s="561"/>
      <c r="U32" s="544"/>
      <c r="V32" s="545"/>
      <c r="W32" s="545"/>
      <c r="X32" s="545"/>
      <c r="Y32" s="545"/>
      <c r="Z32" s="545"/>
      <c r="AA32" s="545"/>
      <c r="AB32" s="545"/>
      <c r="AC32" s="545"/>
      <c r="AD32" s="545"/>
      <c r="AE32" s="546"/>
    </row>
    <row r="33" spans="1:32" ht="12" customHeight="1">
      <c r="A33" s="22" t="s">
        <v>6</v>
      </c>
      <c r="B33" s="22">
        <f>B31+1</f>
        <v>25</v>
      </c>
      <c r="C33" s="41"/>
      <c r="D33" s="41"/>
      <c r="E33" s="41"/>
      <c r="F33" s="75">
        <f t="shared" si="16"/>
        <v>0</v>
      </c>
      <c r="G33" s="90" t="str">
        <f t="shared" si="17"/>
        <v/>
      </c>
      <c r="H33" s="121"/>
      <c r="I33" s="121"/>
      <c r="J33" s="341">
        <f>IF(I33="",0,1)</f>
        <v>0</v>
      </c>
      <c r="K33" s="121"/>
      <c r="L33" s="341">
        <f>IF(K33="",0,1)</f>
        <v>0</v>
      </c>
      <c r="M33" s="121"/>
      <c r="N33" s="341">
        <f>IF(M33="",0,1)</f>
        <v>0</v>
      </c>
      <c r="O33" s="121"/>
      <c r="P33" s="341">
        <f>IF(O33="",0,1)</f>
        <v>0</v>
      </c>
      <c r="Q33" s="121"/>
      <c r="R33" s="341">
        <f>IF(Q33="",0,1)</f>
        <v>0</v>
      </c>
      <c r="S33" s="558"/>
      <c r="T33" s="559"/>
      <c r="U33" s="539"/>
      <c r="V33" s="540"/>
      <c r="W33" s="540"/>
      <c r="X33" s="540"/>
      <c r="Y33" s="540"/>
      <c r="Z33" s="540"/>
      <c r="AA33" s="540"/>
      <c r="AB33" s="540"/>
      <c r="AC33" s="540"/>
      <c r="AD33" s="540"/>
      <c r="AE33" s="541"/>
    </row>
    <row r="34" spans="1:32" ht="12" customHeight="1">
      <c r="A34" s="22" t="s">
        <v>107</v>
      </c>
      <c r="B34" s="22">
        <f>B33+1</f>
        <v>26</v>
      </c>
      <c r="C34" s="41"/>
      <c r="D34" s="41"/>
      <c r="E34" s="41"/>
      <c r="F34" s="75">
        <f t="shared" si="16"/>
        <v>0</v>
      </c>
      <c r="G34" s="90" t="str">
        <f t="shared" si="17"/>
        <v/>
      </c>
      <c r="H34" s="121"/>
      <c r="I34" s="121"/>
      <c r="J34" s="341">
        <f t="shared" ref="J34:R38" si="25">IF(I34="",J33,J33+1)</f>
        <v>0</v>
      </c>
      <c r="K34" s="121"/>
      <c r="L34" s="341">
        <f t="shared" si="25"/>
        <v>0</v>
      </c>
      <c r="M34" s="121"/>
      <c r="N34" s="341">
        <f t="shared" si="25"/>
        <v>0</v>
      </c>
      <c r="O34" s="121"/>
      <c r="P34" s="341">
        <f t="shared" si="25"/>
        <v>0</v>
      </c>
      <c r="Q34" s="121"/>
      <c r="R34" s="341">
        <f t="shared" si="25"/>
        <v>0</v>
      </c>
      <c r="S34" s="558"/>
      <c r="T34" s="559"/>
      <c r="U34" s="539"/>
      <c r="V34" s="540"/>
      <c r="W34" s="540"/>
      <c r="X34" s="540"/>
      <c r="Y34" s="540"/>
      <c r="Z34" s="540"/>
      <c r="AA34" s="540"/>
      <c r="AB34" s="540"/>
      <c r="AC34" s="540"/>
      <c r="AD34" s="540"/>
      <c r="AE34" s="541"/>
    </row>
    <row r="35" spans="1:32" ht="12" customHeight="1">
      <c r="A35" s="22" t="s">
        <v>108</v>
      </c>
      <c r="B35" s="22">
        <f>B34+1</f>
        <v>27</v>
      </c>
      <c r="C35" s="41"/>
      <c r="D35" s="41"/>
      <c r="E35" s="41"/>
      <c r="F35" s="75">
        <f t="shared" si="16"/>
        <v>0</v>
      </c>
      <c r="G35" s="90" t="str">
        <f t="shared" si="17"/>
        <v/>
      </c>
      <c r="H35" s="121"/>
      <c r="I35" s="121"/>
      <c r="J35" s="341">
        <f t="shared" si="25"/>
        <v>0</v>
      </c>
      <c r="K35" s="121"/>
      <c r="L35" s="341">
        <f t="shared" si="25"/>
        <v>0</v>
      </c>
      <c r="M35" s="121"/>
      <c r="N35" s="341">
        <f t="shared" si="25"/>
        <v>0</v>
      </c>
      <c r="O35" s="121"/>
      <c r="P35" s="341">
        <f t="shared" si="25"/>
        <v>0</v>
      </c>
      <c r="Q35" s="121"/>
      <c r="R35" s="341">
        <f t="shared" si="25"/>
        <v>0</v>
      </c>
      <c r="S35" s="558"/>
      <c r="T35" s="559"/>
      <c r="U35" s="539"/>
      <c r="V35" s="540"/>
      <c r="W35" s="540"/>
      <c r="X35" s="540"/>
      <c r="Y35" s="540"/>
      <c r="Z35" s="540"/>
      <c r="AA35" s="540"/>
      <c r="AB35" s="540"/>
      <c r="AC35" s="540"/>
      <c r="AD35" s="540"/>
      <c r="AE35" s="541"/>
    </row>
    <row r="36" spans="1:32" ht="12" customHeight="1">
      <c r="A36" s="22" t="s">
        <v>105</v>
      </c>
      <c r="B36" s="22">
        <f>B35+1</f>
        <v>28</v>
      </c>
      <c r="C36" s="41"/>
      <c r="D36" s="41"/>
      <c r="E36" s="41"/>
      <c r="F36" s="75">
        <f t="shared" si="16"/>
        <v>0</v>
      </c>
      <c r="G36" s="90" t="str">
        <f t="shared" si="17"/>
        <v/>
      </c>
      <c r="H36" s="121"/>
      <c r="I36" s="121"/>
      <c r="J36" s="341">
        <f t="shared" si="25"/>
        <v>0</v>
      </c>
      <c r="K36" s="121"/>
      <c r="L36" s="341">
        <f t="shared" si="25"/>
        <v>0</v>
      </c>
      <c r="M36" s="121"/>
      <c r="N36" s="341">
        <f t="shared" si="25"/>
        <v>0</v>
      </c>
      <c r="O36" s="121"/>
      <c r="P36" s="341">
        <f t="shared" si="25"/>
        <v>0</v>
      </c>
      <c r="Q36" s="121"/>
      <c r="R36" s="341">
        <f t="shared" si="25"/>
        <v>0</v>
      </c>
      <c r="S36" s="558"/>
      <c r="T36" s="559"/>
      <c r="U36" s="539"/>
      <c r="V36" s="540"/>
      <c r="W36" s="540"/>
      <c r="X36" s="540"/>
      <c r="Y36" s="540"/>
      <c r="Z36" s="540"/>
      <c r="AA36" s="540"/>
      <c r="AB36" s="540"/>
      <c r="AC36" s="540"/>
      <c r="AD36" s="540"/>
      <c r="AE36" s="541"/>
    </row>
    <row r="37" spans="1:32" ht="12" customHeight="1">
      <c r="A37" s="22" t="s">
        <v>101</v>
      </c>
      <c r="B37" s="22">
        <f>B36+1</f>
        <v>29</v>
      </c>
      <c r="C37" s="41"/>
      <c r="D37" s="41"/>
      <c r="E37" s="41"/>
      <c r="F37" s="75">
        <f t="shared" si="16"/>
        <v>0</v>
      </c>
      <c r="G37" s="90" t="str">
        <f t="shared" si="17"/>
        <v/>
      </c>
      <c r="H37" s="121"/>
      <c r="I37" s="121"/>
      <c r="J37" s="341">
        <f t="shared" si="25"/>
        <v>0</v>
      </c>
      <c r="K37" s="121"/>
      <c r="L37" s="341">
        <f t="shared" si="25"/>
        <v>0</v>
      </c>
      <c r="M37" s="121"/>
      <c r="N37" s="341">
        <f t="shared" si="25"/>
        <v>0</v>
      </c>
      <c r="O37" s="121"/>
      <c r="P37" s="341">
        <f t="shared" si="25"/>
        <v>0</v>
      </c>
      <c r="Q37" s="121"/>
      <c r="R37" s="341">
        <f t="shared" si="25"/>
        <v>0</v>
      </c>
      <c r="S37" s="558"/>
      <c r="T37" s="559"/>
      <c r="U37" s="539"/>
      <c r="V37" s="540"/>
      <c r="W37" s="540"/>
      <c r="X37" s="540"/>
      <c r="Y37" s="540"/>
      <c r="Z37" s="540"/>
      <c r="AA37" s="540"/>
      <c r="AB37" s="540"/>
      <c r="AC37" s="540"/>
      <c r="AD37" s="540"/>
      <c r="AE37" s="541"/>
    </row>
    <row r="38" spans="1:32" ht="12" customHeight="1">
      <c r="A38" s="22" t="s">
        <v>102</v>
      </c>
      <c r="B38" s="22">
        <f>B37+1</f>
        <v>30</v>
      </c>
      <c r="C38" s="41"/>
      <c r="D38" s="41"/>
      <c r="E38" s="41"/>
      <c r="F38" s="75">
        <f t="shared" si="16"/>
        <v>0</v>
      </c>
      <c r="G38" s="90" t="str">
        <f t="shared" si="17"/>
        <v/>
      </c>
      <c r="H38" s="121"/>
      <c r="I38" s="121"/>
      <c r="J38" s="341">
        <f t="shared" si="25"/>
        <v>0</v>
      </c>
      <c r="K38" s="121"/>
      <c r="L38" s="341">
        <f t="shared" si="25"/>
        <v>0</v>
      </c>
      <c r="M38" s="121"/>
      <c r="N38" s="341">
        <f t="shared" si="25"/>
        <v>0</v>
      </c>
      <c r="O38" s="121"/>
      <c r="P38" s="341">
        <f t="shared" si="25"/>
        <v>0</v>
      </c>
      <c r="Q38" s="121"/>
      <c r="R38" s="341">
        <f t="shared" si="25"/>
        <v>0</v>
      </c>
      <c r="S38" s="558"/>
      <c r="T38" s="559"/>
      <c r="U38" s="539"/>
      <c r="V38" s="540"/>
      <c r="W38" s="540"/>
      <c r="X38" s="540"/>
      <c r="Y38" s="540"/>
      <c r="Z38" s="540"/>
      <c r="AA38" s="540"/>
      <c r="AB38" s="540"/>
      <c r="AC38" s="540"/>
      <c r="AD38" s="540"/>
      <c r="AE38" s="541"/>
    </row>
    <row r="39" spans="1:32" ht="12" customHeight="1">
      <c r="A39" s="442" t="s">
        <v>24</v>
      </c>
      <c r="B39" s="443"/>
      <c r="C39" s="13">
        <f>SUM(C33:C38)</f>
        <v>0</v>
      </c>
      <c r="D39" s="13">
        <f>SUM(D33:D38)+ROUNDDOWN(F39/60,0)</f>
        <v>0</v>
      </c>
      <c r="E39" s="13">
        <f>F39-60*ROUNDDOWN(F39/60,0)</f>
        <v>0</v>
      </c>
      <c r="F39" s="137">
        <f>SUM(F33:F38)</f>
        <v>0</v>
      </c>
      <c r="G39" s="53">
        <f>IF((D39*60+E39)=0,0,ROUND((C39*60)/(D39*60+E39),1))</f>
        <v>0</v>
      </c>
      <c r="H39" s="27">
        <f>SUM(H33:H38)</f>
        <v>0</v>
      </c>
      <c r="I39" s="27">
        <f>IF(SUM(I33:I38)=0,0,ROUND(AVERAGE(I33:I38),0))</f>
        <v>0</v>
      </c>
      <c r="J39" s="170">
        <f>IF(J38=0,0,1)</f>
        <v>0</v>
      </c>
      <c r="K39" s="27">
        <f>IF(SUM(K33:K38)=0,0,ROUND(AVERAGE(K33:K38),0))</f>
        <v>0</v>
      </c>
      <c r="L39" s="170">
        <f>IF(L38=0,0,1)</f>
        <v>0</v>
      </c>
      <c r="M39" s="27">
        <f>IF(SUM(M33:M38)=0,0,ROUND(AVERAGE(M33:M38),0))</f>
        <v>0</v>
      </c>
      <c r="N39" s="170">
        <f>IF(N38=0,0,1)</f>
        <v>0</v>
      </c>
      <c r="O39" s="27">
        <f>IF(SUM(O33:O38)=0,0,ROUND(AVERAGE(O33:O38),0))</f>
        <v>0</v>
      </c>
      <c r="P39" s="170">
        <f>IF(P38=0,0,1)</f>
        <v>0</v>
      </c>
      <c r="Q39" s="27">
        <f>IF(SUM(Q33:Q38)=0,0,ROUND(AVERAGE(Q33:Q38),0))</f>
        <v>0</v>
      </c>
      <c r="R39" s="170">
        <f>IF(R38=0,0,1)</f>
        <v>0</v>
      </c>
      <c r="S39" s="560"/>
      <c r="T39" s="561"/>
      <c r="U39" s="544"/>
      <c r="V39" s="545"/>
      <c r="W39" s="545"/>
      <c r="X39" s="545"/>
      <c r="Y39" s="545"/>
      <c r="Z39" s="545"/>
      <c r="AA39" s="545"/>
      <c r="AB39" s="545"/>
      <c r="AC39" s="545"/>
      <c r="AD39" s="545"/>
      <c r="AE39" s="546"/>
    </row>
    <row r="40" spans="1:32" ht="12" customHeight="1">
      <c r="A40" s="463" t="s">
        <v>36</v>
      </c>
      <c r="B40" s="464"/>
      <c r="C40" s="14">
        <f>C7+C16+C24+C32+C39</f>
        <v>0</v>
      </c>
      <c r="D40" s="11">
        <f>D7+D16+D24+D32+D39+ROUNDDOWN(F40/60,0)</f>
        <v>0</v>
      </c>
      <c r="E40" s="11">
        <f>F40-60*ROUNDDOWN(F40/60,0)</f>
        <v>0</v>
      </c>
      <c r="F40" s="139">
        <f>E7+E16+E24+E32+E39</f>
        <v>0</v>
      </c>
      <c r="G40" s="61">
        <f>IF((D40*60+E40)=0,0,ROUND((C40*60)/(D40*60+E40),1))</f>
        <v>0</v>
      </c>
      <c r="H40" s="28">
        <f>H7+H16+H24+H32+H39</f>
        <v>0</v>
      </c>
      <c r="I40" s="28" t="str">
        <f>IF(I41=0,"",(I7+I16+I24+I32+I39)/I41)</f>
        <v/>
      </c>
      <c r="J40" s="185"/>
      <c r="K40" s="45" t="str">
        <f>IF(K41=0,"",(K7+K16+K24+K32+K39)/K41)</f>
        <v/>
      </c>
      <c r="L40" s="185"/>
      <c r="M40" s="45" t="str">
        <f>IF(M41=0,"",(M7+M16+M24+M32+M39)/M41)</f>
        <v/>
      </c>
      <c r="N40" s="185"/>
      <c r="O40" s="28" t="str">
        <f>IF(O41=0,"",(O7+O16+O24+O32+O39)/O41)</f>
        <v/>
      </c>
      <c r="P40" s="185"/>
      <c r="Q40" s="28" t="str">
        <f>IF(Q41=0,"",(Q7+Q16+Q24+Q32+Q39)/Q41)</f>
        <v/>
      </c>
      <c r="R40" s="185"/>
      <c r="S40" s="20"/>
      <c r="T40" s="20"/>
      <c r="V40" s="73"/>
      <c r="W40" s="70"/>
      <c r="X40" s="73"/>
      <c r="Y40" s="70"/>
      <c r="Z40" s="70"/>
      <c r="AA40" s="84" t="s">
        <v>0</v>
      </c>
      <c r="AB40" s="242" t="s">
        <v>30</v>
      </c>
      <c r="AC40" s="84" t="s">
        <v>16</v>
      </c>
      <c r="AD40" s="84" t="s">
        <v>12</v>
      </c>
      <c r="AE40" s="84" t="s">
        <v>17</v>
      </c>
    </row>
    <row r="41" spans="1:32" ht="12.75" customHeight="1">
      <c r="A41" s="577"/>
      <c r="B41" s="577"/>
      <c r="C41" s="2" t="s">
        <v>0</v>
      </c>
      <c r="D41" s="2" t="s">
        <v>15</v>
      </c>
      <c r="E41" s="2" t="s">
        <v>16</v>
      </c>
      <c r="F41" s="75"/>
      <c r="G41" s="22" t="s">
        <v>12</v>
      </c>
      <c r="H41" s="37" t="s">
        <v>17</v>
      </c>
      <c r="I41" s="168">
        <f>J7+J16+J24+J32+J39</f>
        <v>0</v>
      </c>
      <c r="J41" s="166"/>
      <c r="K41" s="168">
        <f>L8+L16+L24+L32+L39</f>
        <v>0</v>
      </c>
      <c r="L41" s="166"/>
      <c r="M41" s="168">
        <f>N8+N16+N24+N32+N39</f>
        <v>0</v>
      </c>
      <c r="N41" s="166"/>
      <c r="O41" s="168">
        <f>P8+P16+P24+P32+P39</f>
        <v>0</v>
      </c>
      <c r="P41" s="166"/>
      <c r="Q41" s="168">
        <f>R8+R16+R24+R32+R39</f>
        <v>0</v>
      </c>
      <c r="R41" s="135"/>
      <c r="S41" s="2" t="s">
        <v>42</v>
      </c>
      <c r="T41" s="2" t="s">
        <v>15</v>
      </c>
      <c r="U41" s="2" t="s">
        <v>16</v>
      </c>
      <c r="V41" s="2" t="s">
        <v>12</v>
      </c>
      <c r="W41" s="38" t="s">
        <v>17</v>
      </c>
      <c r="Y41" s="562" t="s">
        <v>146</v>
      </c>
      <c r="Z41" s="562"/>
      <c r="AA41" s="23">
        <f>C40+Août!U42</f>
        <v>0</v>
      </c>
      <c r="AB41" s="23">
        <f>D40+Août!V42+ROUNDDOWN(AF41/60,0)</f>
        <v>0</v>
      </c>
      <c r="AC41" s="238">
        <f>AF41-60*ROUNDDOWN(AF41/60,0)</f>
        <v>0</v>
      </c>
      <c r="AD41" s="238">
        <f>IF((AB41*60+AC41)=0,0,ROUND((AA41*60)/(AB41*60+AC41),1))</f>
        <v>0</v>
      </c>
      <c r="AE41" s="171">
        <f>H40+Août!Y42</f>
        <v>0</v>
      </c>
      <c r="AF41" s="10">
        <f>E40+Août!W42</f>
        <v>0</v>
      </c>
    </row>
    <row r="42" spans="1:32" ht="12" customHeight="1">
      <c r="A42" s="484" t="s">
        <v>217</v>
      </c>
      <c r="B42" s="484"/>
      <c r="C42" s="49">
        <f>'Décembre 16'!$C$40</f>
        <v>0</v>
      </c>
      <c r="D42" s="50">
        <f>'Décembre 16'!$D$40</f>
        <v>0</v>
      </c>
      <c r="E42" s="50">
        <f>'Décembre 16'!$E$40</f>
        <v>0</v>
      </c>
      <c r="F42" s="150"/>
      <c r="G42" s="51">
        <f>IF((D42*60+E42)=0,0,ROUND((C42*60)/(D42*60+E42),1))</f>
        <v>0</v>
      </c>
      <c r="H42" s="207">
        <f>'Décembre 16'!$H$40</f>
        <v>0</v>
      </c>
      <c r="I42" s="574" t="s">
        <v>34</v>
      </c>
      <c r="J42" s="575"/>
      <c r="K42" s="575"/>
      <c r="L42" s="575"/>
      <c r="M42" s="575"/>
      <c r="N42" s="575"/>
      <c r="O42" s="575"/>
      <c r="P42" s="575"/>
      <c r="Q42" s="576"/>
      <c r="R42" s="135"/>
      <c r="S42" s="55">
        <f>Juillet!$C$41</f>
        <v>0</v>
      </c>
      <c r="T42" s="55">
        <f>Juillet!$D$41</f>
        <v>0</v>
      </c>
      <c r="U42" s="48">
        <f>Juillet!$E$41</f>
        <v>0</v>
      </c>
      <c r="V42" s="48">
        <f>IF((T42*60+U42)=0,0,ROUND((S42*60)/(T42*60+U42),1))</f>
        <v>0</v>
      </c>
      <c r="W42" s="57">
        <f>Juillet!$H$41</f>
        <v>0</v>
      </c>
      <c r="Y42" s="571" t="s">
        <v>214</v>
      </c>
      <c r="Z42" s="571"/>
      <c r="AA42" s="227">
        <f>C40+Août!U43</f>
        <v>0</v>
      </c>
      <c r="AB42" s="225">
        <f>D40+Août!V43+ROUNDDOWN(AF42/60,0)</f>
        <v>0</v>
      </c>
      <c r="AC42" s="225">
        <f>AF42-60*ROUNDDOWN(AF42/60,0)</f>
        <v>0</v>
      </c>
      <c r="AD42" s="225">
        <f>IF((AB42*60+AC42)=0,0,ROUND((AA42*60)/(AB42*60+AC42),1))</f>
        <v>0</v>
      </c>
      <c r="AE42" s="227">
        <f>H40+Août!Y43</f>
        <v>0</v>
      </c>
      <c r="AF42" s="234">
        <f>E40+Août!W43</f>
        <v>0</v>
      </c>
    </row>
    <row r="43" spans="1:32" ht="12" customHeight="1">
      <c r="A43" s="509" t="s">
        <v>25</v>
      </c>
      <c r="B43" s="509"/>
      <c r="C43" s="49">
        <f>Janvier!C42</f>
        <v>0</v>
      </c>
      <c r="D43" s="49">
        <f>Janvier!D42</f>
        <v>0</v>
      </c>
      <c r="E43" s="49">
        <f>Janvier!E42</f>
        <v>0</v>
      </c>
      <c r="F43" s="140"/>
      <c r="G43" s="48">
        <f t="shared" ref="G43:G48" si="26">IF((D43*60+E43)=0,0,ROUND((C43*60)/(D43*60+E43),1))</f>
        <v>0</v>
      </c>
      <c r="H43" s="54">
        <f>Janvier!H42</f>
        <v>0</v>
      </c>
      <c r="I43" s="574" t="s">
        <v>35</v>
      </c>
      <c r="J43" s="575"/>
      <c r="K43" s="575"/>
      <c r="L43" s="575"/>
      <c r="M43" s="575"/>
      <c r="N43" s="575"/>
      <c r="O43" s="575"/>
      <c r="P43" s="575"/>
      <c r="Q43" s="576"/>
      <c r="R43" s="136"/>
      <c r="S43" s="55">
        <f>Août!$C$41</f>
        <v>0</v>
      </c>
      <c r="T43" s="55">
        <f>Août!$D$41</f>
        <v>0</v>
      </c>
      <c r="U43" s="55">
        <f>Août!$E$41</f>
        <v>0</v>
      </c>
      <c r="V43" s="48">
        <f>IF((T43*60+U43)=0,0,ROUND((S43*60)/(T43*60+U43),1))</f>
        <v>0</v>
      </c>
      <c r="W43" s="57">
        <f>Août!$H$41</f>
        <v>0</v>
      </c>
    </row>
    <row r="44" spans="1:32" ht="12" customHeight="1">
      <c r="A44" s="509" t="s">
        <v>27</v>
      </c>
      <c r="B44" s="523"/>
      <c r="C44" s="49">
        <f>Février!C38</f>
        <v>0</v>
      </c>
      <c r="D44" s="49">
        <f>Février!D38</f>
        <v>0</v>
      </c>
      <c r="E44" s="49">
        <f>Février!E38</f>
        <v>0</v>
      </c>
      <c r="F44" s="140"/>
      <c r="G44" s="48">
        <f t="shared" si="26"/>
        <v>0</v>
      </c>
      <c r="H44" s="54">
        <f>Février!H38</f>
        <v>0</v>
      </c>
      <c r="I44" s="20"/>
      <c r="J44" s="131"/>
      <c r="K44" s="20"/>
      <c r="L44" s="131"/>
      <c r="M44" s="20"/>
      <c r="N44" s="131"/>
      <c r="O44" s="20"/>
      <c r="P44" s="131"/>
      <c r="Q44" s="20"/>
      <c r="R44" s="136"/>
      <c r="S44" s="20"/>
      <c r="T44" s="20"/>
      <c r="U44" s="20"/>
      <c r="V44" s="20"/>
    </row>
    <row r="45" spans="1:32" ht="12" customHeight="1">
      <c r="A45" s="509" t="s">
        <v>28</v>
      </c>
      <c r="B45" s="509"/>
      <c r="C45" s="55">
        <f>Mars!C41</f>
        <v>0</v>
      </c>
      <c r="D45" s="55">
        <f>Mars!D41</f>
        <v>0</v>
      </c>
      <c r="E45" s="55">
        <f>Mars!E41</f>
        <v>0</v>
      </c>
      <c r="F45" s="140"/>
      <c r="G45" s="48">
        <f t="shared" si="26"/>
        <v>0</v>
      </c>
      <c r="H45" s="54">
        <f>Mars!H41</f>
        <v>0</v>
      </c>
      <c r="I45" s="20"/>
      <c r="J45" s="131"/>
      <c r="K45" s="20"/>
      <c r="L45" s="131"/>
      <c r="M45" s="20"/>
      <c r="N45" s="131"/>
      <c r="O45" s="20"/>
      <c r="P45" s="131"/>
      <c r="Q45" s="20"/>
      <c r="R45" s="131"/>
      <c r="S45" s="20"/>
      <c r="T45" s="20"/>
      <c r="U45" s="20"/>
      <c r="V45" s="20"/>
      <c r="X45" s="73"/>
      <c r="Y45" s="70"/>
      <c r="Z45" s="70"/>
      <c r="AA45" s="70"/>
      <c r="AB45" s="70"/>
      <c r="AC45" s="70"/>
    </row>
    <row r="46" spans="1:32" ht="12" customHeight="1">
      <c r="A46" s="509" t="s">
        <v>31</v>
      </c>
      <c r="B46" s="509"/>
      <c r="C46" s="55">
        <f>Avril!C40</f>
        <v>0</v>
      </c>
      <c r="D46" s="55">
        <f>Avril!D40</f>
        <v>0</v>
      </c>
      <c r="E46" s="48">
        <f>Avril!E40</f>
        <v>0</v>
      </c>
      <c r="F46" s="140"/>
      <c r="G46" s="48">
        <f t="shared" si="26"/>
        <v>0</v>
      </c>
      <c r="H46" s="54">
        <f>Avril!H40</f>
        <v>0</v>
      </c>
      <c r="I46" s="20"/>
      <c r="J46" s="131"/>
      <c r="K46" s="20"/>
      <c r="L46" s="131"/>
      <c r="M46" s="20"/>
      <c r="N46" s="131"/>
      <c r="O46" s="20"/>
      <c r="P46" s="131"/>
      <c r="Q46" s="20"/>
      <c r="R46" s="131"/>
      <c r="S46" s="20"/>
      <c r="T46" s="20"/>
      <c r="U46" s="20"/>
      <c r="V46" s="20"/>
      <c r="X46" s="73"/>
      <c r="Y46" s="70"/>
      <c r="Z46" s="70"/>
      <c r="AA46" s="70"/>
      <c r="AB46" s="70"/>
      <c r="AC46" s="70"/>
    </row>
    <row r="47" spans="1:32" ht="12" customHeight="1">
      <c r="A47" s="509" t="s">
        <v>32</v>
      </c>
      <c r="B47" s="509"/>
      <c r="C47" s="55">
        <f>Mai!C40</f>
        <v>0</v>
      </c>
      <c r="D47" s="48">
        <f>Mai!D40</f>
        <v>0</v>
      </c>
      <c r="E47" s="48">
        <f>Mai!E40</f>
        <v>0</v>
      </c>
      <c r="F47" s="140"/>
      <c r="G47" s="48">
        <f t="shared" si="26"/>
        <v>0</v>
      </c>
      <c r="H47" s="54">
        <f>Mai!H40</f>
        <v>0</v>
      </c>
      <c r="I47" s="20"/>
      <c r="J47" s="131"/>
      <c r="K47" s="20"/>
      <c r="L47" s="131"/>
      <c r="M47" s="20"/>
      <c r="N47" s="131"/>
      <c r="O47" s="20"/>
      <c r="P47" s="131"/>
      <c r="Q47" s="20"/>
      <c r="R47" s="131"/>
      <c r="S47" s="20"/>
      <c r="T47" s="20"/>
      <c r="U47" s="20"/>
      <c r="V47" s="20"/>
      <c r="X47" s="73"/>
      <c r="Y47" s="70"/>
      <c r="AA47" s="70"/>
      <c r="AB47" s="70"/>
      <c r="AC47" s="70"/>
    </row>
    <row r="48" spans="1:32" ht="12" customHeight="1">
      <c r="A48" s="509" t="s">
        <v>33</v>
      </c>
      <c r="B48" s="509"/>
      <c r="C48" s="55">
        <f>Juin!C40</f>
        <v>0</v>
      </c>
      <c r="D48" s="55">
        <f>Juin!D40</f>
        <v>0</v>
      </c>
      <c r="E48" s="55">
        <f>Juin!E40</f>
        <v>0</v>
      </c>
      <c r="F48" s="141"/>
      <c r="G48" s="48">
        <f t="shared" si="26"/>
        <v>0</v>
      </c>
      <c r="H48" s="56">
        <f>Juin!H40</f>
        <v>0</v>
      </c>
      <c r="I48" s="20"/>
      <c r="J48" s="131"/>
      <c r="K48" s="20"/>
      <c r="L48" s="131"/>
      <c r="M48" s="20"/>
      <c r="N48" s="131"/>
      <c r="O48" s="20"/>
      <c r="P48" s="131"/>
      <c r="Q48" s="20"/>
      <c r="R48" s="131"/>
      <c r="S48" s="20"/>
      <c r="T48" s="20"/>
      <c r="U48" s="20"/>
      <c r="V48" s="20"/>
      <c r="X48" s="69"/>
      <c r="Y48" s="69"/>
      <c r="Z48" s="69"/>
      <c r="AA48" s="69"/>
      <c r="AB48" s="69"/>
    </row>
    <row r="49" spans="19:23" hidden="1">
      <c r="S49" s="223">
        <f>SUM(C42:C48)+SUM(S42:S43)+C40</f>
        <v>0</v>
      </c>
      <c r="T49" s="223">
        <f>SUM(D42:D48)+SUM(T42:T43)+D40</f>
        <v>0</v>
      </c>
      <c r="U49" s="223">
        <f>SUM(E42:E48)+SUM(U42:U43)+E40</f>
        <v>0</v>
      </c>
      <c r="W49" s="223">
        <f>SUM(H42:H48)+SUM(W42:W43)+H40</f>
        <v>0</v>
      </c>
    </row>
    <row r="50" spans="19:23" hidden="1">
      <c r="S50" s="223">
        <f>SUM(C43:C48)+SUM(S42:S43)+C40</f>
        <v>0</v>
      </c>
      <c r="T50" s="223">
        <f>SUM(D43:D48)+SUM(T42:T43)+D40</f>
        <v>0</v>
      </c>
      <c r="U50" s="223">
        <f>SUM(E43:E48)+SUM(U42:U43)+E40</f>
        <v>0</v>
      </c>
      <c r="W50" s="223">
        <f>SUM(H43:H48)+SUM(W42:W43)+H40</f>
        <v>0</v>
      </c>
    </row>
  </sheetData>
  <sheetProtection sheet="1" objects="1" scenarios="1" selectLockedCells="1"/>
  <mergeCells count="103">
    <mergeCell ref="I43:Q43"/>
    <mergeCell ref="A41:B41"/>
    <mergeCell ref="A42:B42"/>
    <mergeCell ref="A16:B16"/>
    <mergeCell ref="S9:T9"/>
    <mergeCell ref="A48:B48"/>
    <mergeCell ref="A45:B45"/>
    <mergeCell ref="A46:B46"/>
    <mergeCell ref="A47:B47"/>
    <mergeCell ref="A43:B43"/>
    <mergeCell ref="A44:B44"/>
    <mergeCell ref="S14:T14"/>
    <mergeCell ref="A24:B24"/>
    <mergeCell ref="S15:T15"/>
    <mergeCell ref="S16:T16"/>
    <mergeCell ref="S24:T24"/>
    <mergeCell ref="S18:T18"/>
    <mergeCell ref="S19:T19"/>
    <mergeCell ref="I42:Q42"/>
    <mergeCell ref="S37:T37"/>
    <mergeCell ref="S12:T12"/>
    <mergeCell ref="S13:T13"/>
    <mergeCell ref="S10:T10"/>
    <mergeCell ref="S17:T17"/>
    <mergeCell ref="S34:T34"/>
    <mergeCell ref="S31:T31"/>
    <mergeCell ref="S21:T21"/>
    <mergeCell ref="Y42:Z42"/>
    <mergeCell ref="U11:AE11"/>
    <mergeCell ref="U12:AE12"/>
    <mergeCell ref="K2:K3"/>
    <mergeCell ref="U19:AE19"/>
    <mergeCell ref="U4:AE4"/>
    <mergeCell ref="U5:AE5"/>
    <mergeCell ref="S6:T6"/>
    <mergeCell ref="U24:AE24"/>
    <mergeCell ref="S2:T3"/>
    <mergeCell ref="S20:T20"/>
    <mergeCell ref="S35:T35"/>
    <mergeCell ref="S32:T32"/>
    <mergeCell ref="S27:T27"/>
    <mergeCell ref="S23:T23"/>
    <mergeCell ref="S29:T29"/>
    <mergeCell ref="Y41:Z41"/>
    <mergeCell ref="A32:B32"/>
    <mergeCell ref="S25:T25"/>
    <mergeCell ref="S26:T26"/>
    <mergeCell ref="C2:C3"/>
    <mergeCell ref="D2:D3"/>
    <mergeCell ref="U2:AE3"/>
    <mergeCell ref="S33:T33"/>
    <mergeCell ref="U16:AE16"/>
    <mergeCell ref="A39:B39"/>
    <mergeCell ref="A40:B40"/>
    <mergeCell ref="U30:AE30"/>
    <mergeCell ref="U20:AE20"/>
    <mergeCell ref="U21:AE21"/>
    <mergeCell ref="S22:T22"/>
    <mergeCell ref="S28:T28"/>
    <mergeCell ref="S30:T30"/>
    <mergeCell ref="S36:T36"/>
    <mergeCell ref="S38:T38"/>
    <mergeCell ref="S39:T39"/>
    <mergeCell ref="U39:AE39"/>
    <mergeCell ref="U25:AE25"/>
    <mergeCell ref="U26:AE26"/>
    <mergeCell ref="U27:AE27"/>
    <mergeCell ref="A1:AD1"/>
    <mergeCell ref="M2:M3"/>
    <mergeCell ref="S4:T4"/>
    <mergeCell ref="U8:AE8"/>
    <mergeCell ref="U9:AE9"/>
    <mergeCell ref="A2:A3"/>
    <mergeCell ref="B2:B3"/>
    <mergeCell ref="E2:E3"/>
    <mergeCell ref="A8:B8"/>
    <mergeCell ref="I2:I3"/>
    <mergeCell ref="G2:G3"/>
    <mergeCell ref="U28:AE28"/>
    <mergeCell ref="S8:T8"/>
    <mergeCell ref="S5:T5"/>
    <mergeCell ref="U6:AE6"/>
    <mergeCell ref="U15:AE15"/>
    <mergeCell ref="U29:AE29"/>
    <mergeCell ref="U38:AE38"/>
    <mergeCell ref="U31:AE31"/>
    <mergeCell ref="U35:AE35"/>
    <mergeCell ref="U36:AE36"/>
    <mergeCell ref="A7:B7"/>
    <mergeCell ref="S7:T7"/>
    <mergeCell ref="U7:AE7"/>
    <mergeCell ref="U32:AE32"/>
    <mergeCell ref="U33:AE33"/>
    <mergeCell ref="U37:AE37"/>
    <mergeCell ref="U34:AE34"/>
    <mergeCell ref="U10:AE10"/>
    <mergeCell ref="S11:T11"/>
    <mergeCell ref="U22:AE22"/>
    <mergeCell ref="U23:AE23"/>
    <mergeCell ref="U17:AE17"/>
    <mergeCell ref="U18:AE18"/>
    <mergeCell ref="U13:AE13"/>
    <mergeCell ref="U14:AE14"/>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AP53"/>
  <sheetViews>
    <sheetView zoomScale="150" zoomScaleNormal="150" workbookViewId="0">
      <pane ySplit="3" topLeftCell="A22" activePane="bottomLeft" state="frozen"/>
      <selection pane="bottomLeft" activeCell="U40" sqref="U40:AE40"/>
    </sheetView>
  </sheetViews>
  <sheetFormatPr baseColWidth="10" defaultRowHeight="12.75"/>
  <cols>
    <col min="1" max="1" width="9.7109375" customWidth="1"/>
    <col min="2" max="2" width="4.85546875" customWidth="1"/>
    <col min="3" max="3" width="6" customWidth="1"/>
    <col min="4" max="4" width="5.140625" customWidth="1"/>
    <col min="5" max="5" width="3.85546875" customWidth="1"/>
    <col min="6" max="6" width="4.28515625" style="78" hidden="1" customWidth="1"/>
    <col min="7" max="7" width="6.140625" customWidth="1"/>
    <col min="8" max="8" width="6.5703125" customWidth="1"/>
    <col min="9" max="9" width="3.42578125" customWidth="1"/>
    <col min="10" max="10" width="3.42578125" style="78" hidden="1" customWidth="1"/>
    <col min="11" max="11" width="3" customWidth="1"/>
    <col min="12" max="12" width="3" style="78" hidden="1" customWidth="1"/>
    <col min="13" max="13" width="4.85546875" customWidth="1"/>
    <col min="14" max="14" width="3.42578125" style="78" hidden="1" customWidth="1"/>
    <col min="15" max="15" width="3.85546875" customWidth="1"/>
    <col min="16" max="16" width="3.85546875" style="78" hidden="1" customWidth="1"/>
    <col min="17" max="17" width="4" customWidth="1"/>
    <col min="18" max="18" width="4" style="78" hidden="1" customWidth="1"/>
    <col min="19" max="19" width="6" customWidth="1"/>
    <col min="20" max="20" width="6.140625" customWidth="1"/>
    <col min="21" max="22" width="4.85546875" customWidth="1"/>
    <col min="23" max="23" width="7" customWidth="1"/>
    <col min="24" max="24" width="2.42578125" customWidth="1"/>
    <col min="25" max="25" width="6"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c r="A1" s="553" t="s">
        <v>222</v>
      </c>
      <c r="B1" s="553"/>
      <c r="C1" s="553"/>
      <c r="D1" s="553"/>
      <c r="E1" s="553"/>
      <c r="F1" s="553"/>
      <c r="G1" s="553"/>
      <c r="H1" s="553"/>
      <c r="I1" s="553"/>
      <c r="J1" s="553"/>
      <c r="K1" s="553"/>
      <c r="L1" s="553"/>
      <c r="M1" s="553"/>
      <c r="N1" s="553"/>
      <c r="O1" s="553"/>
      <c r="P1" s="553"/>
      <c r="Q1" s="553"/>
      <c r="R1" s="553"/>
      <c r="S1" s="553"/>
      <c r="T1" s="553"/>
      <c r="U1" s="554"/>
      <c r="V1" s="554"/>
      <c r="W1" s="554"/>
      <c r="X1" s="554"/>
      <c r="Y1" s="554"/>
      <c r="Z1" s="554"/>
      <c r="AA1" s="554"/>
      <c r="AB1" s="554"/>
      <c r="AC1" s="554"/>
      <c r="AD1" s="554"/>
      <c r="AE1" s="240"/>
    </row>
    <row r="2" spans="1:31" ht="9" customHeight="1">
      <c r="A2" s="491" t="s">
        <v>1</v>
      </c>
      <c r="B2" s="491" t="s">
        <v>9</v>
      </c>
      <c r="C2" s="491" t="s">
        <v>0</v>
      </c>
      <c r="D2" s="491" t="s">
        <v>15</v>
      </c>
      <c r="E2" s="491" t="s">
        <v>16</v>
      </c>
      <c r="F2" s="75" t="s">
        <v>16</v>
      </c>
      <c r="G2" s="585" t="s">
        <v>12</v>
      </c>
      <c r="H2" s="25" t="s">
        <v>17</v>
      </c>
      <c r="I2" s="493" t="s">
        <v>40</v>
      </c>
      <c r="J2" s="142"/>
      <c r="K2" s="493" t="s">
        <v>11</v>
      </c>
      <c r="L2" s="142"/>
      <c r="M2" s="493" t="s">
        <v>22</v>
      </c>
      <c r="N2" s="142"/>
      <c r="O2" s="25" t="s">
        <v>19</v>
      </c>
      <c r="P2" s="142"/>
      <c r="Q2" s="25" t="s">
        <v>19</v>
      </c>
      <c r="R2" s="144"/>
      <c r="S2" s="572" t="s">
        <v>13</v>
      </c>
      <c r="T2" s="573"/>
      <c r="U2" s="580" t="s">
        <v>14</v>
      </c>
      <c r="V2" s="581"/>
      <c r="W2" s="581"/>
      <c r="X2" s="581"/>
      <c r="Y2" s="581"/>
      <c r="Z2" s="581"/>
      <c r="AA2" s="581"/>
      <c r="AB2" s="581"/>
      <c r="AC2" s="581"/>
      <c r="AD2" s="581"/>
      <c r="AE2" s="582"/>
    </row>
    <row r="3" spans="1:31" ht="10.5" customHeight="1">
      <c r="A3" s="492"/>
      <c r="B3" s="492"/>
      <c r="C3" s="492"/>
      <c r="D3" s="492"/>
      <c r="E3" s="492"/>
      <c r="F3" s="75"/>
      <c r="G3" s="586"/>
      <c r="H3" s="26" t="s">
        <v>18</v>
      </c>
      <c r="I3" s="494"/>
      <c r="J3" s="143"/>
      <c r="K3" s="494"/>
      <c r="L3" s="143"/>
      <c r="M3" s="494"/>
      <c r="N3" s="143"/>
      <c r="O3" s="26" t="s">
        <v>20</v>
      </c>
      <c r="P3" s="143"/>
      <c r="Q3" s="26" t="s">
        <v>21</v>
      </c>
      <c r="R3" s="145"/>
      <c r="S3" s="572"/>
      <c r="T3" s="573"/>
      <c r="U3" s="580"/>
      <c r="V3" s="581"/>
      <c r="W3" s="581"/>
      <c r="X3" s="581"/>
      <c r="Y3" s="581"/>
      <c r="Z3" s="581"/>
      <c r="AA3" s="581"/>
      <c r="AB3" s="581"/>
      <c r="AC3" s="581"/>
      <c r="AD3" s="581"/>
      <c r="AE3" s="582"/>
    </row>
    <row r="4" spans="1:31" s="76" customFormat="1" ht="12" customHeight="1">
      <c r="A4" s="117" t="s">
        <v>5</v>
      </c>
      <c r="B4" s="117">
        <v>1</v>
      </c>
      <c r="C4" s="41"/>
      <c r="D4" s="41"/>
      <c r="E4" s="41"/>
      <c r="F4" s="75">
        <f>E4</f>
        <v>0</v>
      </c>
      <c r="G4" s="90" t="str">
        <f t="shared" ref="G4:G13" si="0">IF((D4*60+F4)=0,"",ROUND((C4*60)/(D4*60+F4),1))</f>
        <v/>
      </c>
      <c r="H4" s="121"/>
      <c r="I4" s="121"/>
      <c r="J4" s="169">
        <f>IF(I4="",0,1)</f>
        <v>0</v>
      </c>
      <c r="K4" s="121"/>
      <c r="L4" s="169">
        <f>IF(K4="",0,1)</f>
        <v>0</v>
      </c>
      <c r="M4" s="121"/>
      <c r="N4" s="169">
        <f>IF(M4="",0,1)</f>
        <v>0</v>
      </c>
      <c r="O4" s="121"/>
      <c r="P4" s="169">
        <f>IF(O4="",0,1)</f>
        <v>0</v>
      </c>
      <c r="Q4" s="121"/>
      <c r="R4" s="169">
        <f>IF(Q4="",0,1)</f>
        <v>0</v>
      </c>
      <c r="S4" s="436"/>
      <c r="T4" s="437"/>
      <c r="U4" s="433"/>
      <c r="V4" s="434"/>
      <c r="W4" s="434"/>
      <c r="X4" s="434"/>
      <c r="Y4" s="434"/>
      <c r="Z4" s="434"/>
      <c r="AA4" s="434"/>
      <c r="AB4" s="434"/>
      <c r="AC4" s="434"/>
      <c r="AD4" s="434"/>
      <c r="AE4" s="435"/>
    </row>
    <row r="5" spans="1:31" ht="12" hidden="1" customHeight="1">
      <c r="A5" s="442" t="s">
        <v>10</v>
      </c>
      <c r="B5" s="443"/>
      <c r="C5" s="13">
        <f>SUM(C4:C4)</f>
        <v>0</v>
      </c>
      <c r="D5" s="13">
        <f>SUM(D4:D4)+ROUNDDOWN(F5/60,0)</f>
        <v>0</v>
      </c>
      <c r="E5" s="13">
        <f>F5-60*ROUNDDOWN(F5/60,0)</f>
        <v>0</v>
      </c>
      <c r="F5" s="137">
        <f>SUM(F4:F4)</f>
        <v>0</v>
      </c>
      <c r="G5" s="53">
        <f>IF((D5*60+E5)=0,0,ROUND((C5*60)/(D5*60+E5),1))</f>
        <v>0</v>
      </c>
      <c r="H5" s="27">
        <f>SUM(H4:H4)</f>
        <v>0</v>
      </c>
      <c r="I5" s="27">
        <f>IF(SUM(I4:I4)=0,0,ROUND(AVERAGE(I4:I4),0))</f>
        <v>0</v>
      </c>
      <c r="J5" s="170">
        <f>IF(J4=0,0,1)</f>
        <v>0</v>
      </c>
      <c r="K5" s="27">
        <f>IF(SUM(K4:K4)=0,0,ROUND(AVERAGE(K4:K4),0))</f>
        <v>0</v>
      </c>
      <c r="L5" s="170">
        <f>IF(L4=0,0,1)</f>
        <v>0</v>
      </c>
      <c r="M5" s="27">
        <f>IF(SUM(M4:M4)=0,0,ROUND(AVERAGE(M4:M4),0))</f>
        <v>0</v>
      </c>
      <c r="N5" s="170">
        <f>IF(N4=0,0,1)</f>
        <v>0</v>
      </c>
      <c r="O5" s="27">
        <f>IF(SUM(O4:O4)=0,0,ROUND(AVERAGE(O4:O4),0))</f>
        <v>0</v>
      </c>
      <c r="P5" s="170">
        <f>IF(P4=0,0,1)</f>
        <v>0</v>
      </c>
      <c r="Q5" s="27">
        <f>IF(SUM(Q4:Q4)=0,0,ROUND(AVERAGE(Q4:Q4),0))</f>
        <v>0</v>
      </c>
      <c r="R5" s="170">
        <f>IF(R4=0,0,1)</f>
        <v>0</v>
      </c>
      <c r="S5" s="444"/>
      <c r="T5" s="445"/>
      <c r="U5" s="439"/>
      <c r="V5" s="440"/>
      <c r="W5" s="440"/>
      <c r="X5" s="440"/>
      <c r="Y5" s="440"/>
      <c r="Z5" s="440"/>
      <c r="AA5" s="440"/>
      <c r="AB5" s="440"/>
      <c r="AC5" s="440"/>
      <c r="AD5" s="440"/>
      <c r="AE5" s="441"/>
    </row>
    <row r="6" spans="1:31" ht="12" customHeight="1">
      <c r="A6" s="485" t="s">
        <v>230</v>
      </c>
      <c r="B6" s="486"/>
      <c r="C6" s="77">
        <f>C5+Septembre!C39</f>
        <v>0</v>
      </c>
      <c r="D6" s="77">
        <f>ROUNDDOWN(F6/60,0)+D5+Septembre!D39</f>
        <v>0</v>
      </c>
      <c r="E6" s="77">
        <f>F6-60*ROUNDDOWN(F6/60,0)</f>
        <v>0</v>
      </c>
      <c r="F6" s="138">
        <f>E5+Septembre!E39</f>
        <v>0</v>
      </c>
      <c r="G6" s="77">
        <f>IF((D6*60+E6)=0,0,ROUND((C6*60)/(D6*60+E6),1))</f>
        <v>0</v>
      </c>
      <c r="H6" s="87">
        <f>H5+Septembre!H39</f>
        <v>0</v>
      </c>
      <c r="I6" s="87">
        <f>IF(I5=0,Septembre!I39,IF(I5+Septembre!I39=0,"",ROUND((SUM(I4:I4)+SUM(Septembre!I33:I38))/(J4+Septembre!J38),0)))</f>
        <v>0</v>
      </c>
      <c r="J6" s="129"/>
      <c r="K6" s="87">
        <f>IF(K5=0,Septembre!K39,IF(K5+Septembre!K39=0,"",ROUND((SUM(K4:K4)+SUM(Septembre!K33:K38))/(L4+Septembre!L38),0)))</f>
        <v>0</v>
      </c>
      <c r="L6" s="129"/>
      <c r="M6" s="87">
        <f>IF(M5=0,Septembre!M39,IF(M5+Septembre!M39=0,"",ROUND((SUM(M4:M4)+SUM(Septembre!M33:M38))/(N4+Septembre!N38),0)))</f>
        <v>0</v>
      </c>
      <c r="N6" s="129"/>
      <c r="O6" s="87">
        <f>IF(O5=0,Septembre!O39,IF(O5+Septembre!O39=0,"",ROUND((SUM(O4:O4)+SUM(Septembre!O33:O38))/(P4+Septembre!P38),0)))</f>
        <v>0</v>
      </c>
      <c r="P6" s="129"/>
      <c r="Q6" s="87">
        <f>IF(Q5=0,Septembre!Q39,IF(Q5+Septembre!Q39=0,"",ROUND((SUM(Q4:Q4)+SUM(Septembre!Q33:Q38))/(R4+Septembre!R38),0)))</f>
        <v>0</v>
      </c>
      <c r="R6" s="134"/>
      <c r="S6" s="578"/>
      <c r="T6" s="579"/>
      <c r="U6" s="487"/>
      <c r="V6" s="488"/>
      <c r="W6" s="488"/>
      <c r="X6" s="488"/>
      <c r="Y6" s="488"/>
      <c r="Z6" s="488"/>
      <c r="AA6" s="488"/>
      <c r="AB6" s="488"/>
      <c r="AC6" s="488"/>
      <c r="AD6" s="488"/>
      <c r="AE6" s="489"/>
    </row>
    <row r="7" spans="1:31" ht="12" customHeight="1">
      <c r="A7" s="2" t="s">
        <v>6</v>
      </c>
      <c r="B7" s="2">
        <f>B4+1</f>
        <v>2</v>
      </c>
      <c r="C7" s="41"/>
      <c r="D7" s="41"/>
      <c r="E7" s="41"/>
      <c r="F7" s="75">
        <f t="shared" ref="F7:F13" si="1">E7</f>
        <v>0</v>
      </c>
      <c r="G7" s="90" t="str">
        <f t="shared" si="0"/>
        <v/>
      </c>
      <c r="H7" s="121"/>
      <c r="I7" s="121"/>
      <c r="J7" s="169">
        <f>IF(I7="",0,1)</f>
        <v>0</v>
      </c>
      <c r="K7" s="121"/>
      <c r="L7" s="169">
        <f>IF(K7="",0,1)</f>
        <v>0</v>
      </c>
      <c r="M7" s="121"/>
      <c r="N7" s="169">
        <f>IF(M7="",0,1)</f>
        <v>0</v>
      </c>
      <c r="O7" s="121"/>
      <c r="P7" s="169">
        <f>IF(O7="",0,1)</f>
        <v>0</v>
      </c>
      <c r="Q7" s="121"/>
      <c r="R7" s="169">
        <f>IF(Q7="",0,1)</f>
        <v>0</v>
      </c>
      <c r="S7" s="436"/>
      <c r="T7" s="437"/>
      <c r="U7" s="433"/>
      <c r="V7" s="434"/>
      <c r="W7" s="434"/>
      <c r="X7" s="434"/>
      <c r="Y7" s="434"/>
      <c r="Z7" s="434"/>
      <c r="AA7" s="434"/>
      <c r="AB7" s="434"/>
      <c r="AC7" s="434"/>
      <c r="AD7" s="434"/>
      <c r="AE7" s="435"/>
    </row>
    <row r="8" spans="1:31" ht="12" customHeight="1">
      <c r="A8" s="2" t="s">
        <v>7</v>
      </c>
      <c r="B8" s="2">
        <f t="shared" ref="B8:B13" si="2">B7+1</f>
        <v>3</v>
      </c>
      <c r="C8" s="41"/>
      <c r="D8" s="41"/>
      <c r="E8" s="41"/>
      <c r="F8" s="75">
        <f t="shared" si="1"/>
        <v>0</v>
      </c>
      <c r="G8" s="90" t="str">
        <f t="shared" si="0"/>
        <v/>
      </c>
      <c r="H8" s="121"/>
      <c r="I8" s="121"/>
      <c r="J8" s="169">
        <f t="shared" ref="J8:J13" si="3">IF(I8="",J7,J7+1)</f>
        <v>0</v>
      </c>
      <c r="K8" s="121"/>
      <c r="L8" s="169">
        <f t="shared" ref="L8:L13" si="4">IF(K8="",L7,L7+1)</f>
        <v>0</v>
      </c>
      <c r="M8" s="121"/>
      <c r="N8" s="169">
        <f t="shared" ref="N8:N13" si="5">IF(M8="",N7,N7+1)</f>
        <v>0</v>
      </c>
      <c r="O8" s="121"/>
      <c r="P8" s="169">
        <f t="shared" ref="P8:P13" si="6">IF(O8="",P7,P7+1)</f>
        <v>0</v>
      </c>
      <c r="Q8" s="121"/>
      <c r="R8" s="169">
        <f t="shared" ref="R8:R13" si="7">IF(Q8="",R7,R7+1)</f>
        <v>0</v>
      </c>
      <c r="S8" s="436"/>
      <c r="T8" s="437"/>
      <c r="U8" s="433"/>
      <c r="V8" s="434"/>
      <c r="W8" s="434"/>
      <c r="X8" s="434"/>
      <c r="Y8" s="434"/>
      <c r="Z8" s="434"/>
      <c r="AA8" s="434"/>
      <c r="AB8" s="434"/>
      <c r="AC8" s="434"/>
      <c r="AD8" s="434"/>
      <c r="AE8" s="435"/>
    </row>
    <row r="9" spans="1:31" ht="12" customHeight="1">
      <c r="A9" s="2" t="s">
        <v>8</v>
      </c>
      <c r="B9" s="2">
        <f t="shared" si="2"/>
        <v>4</v>
      </c>
      <c r="C9" s="41"/>
      <c r="D9" s="41"/>
      <c r="E9" s="41"/>
      <c r="F9" s="75">
        <f t="shared" si="1"/>
        <v>0</v>
      </c>
      <c r="G9" s="90" t="str">
        <f>IF((D9*60+F9)=0,"",ROUND((C9*60)/(D9*60+F9),1))</f>
        <v/>
      </c>
      <c r="H9" s="121"/>
      <c r="I9" s="121"/>
      <c r="J9" s="169">
        <f t="shared" si="3"/>
        <v>0</v>
      </c>
      <c r="K9" s="121"/>
      <c r="L9" s="169">
        <f t="shared" si="4"/>
        <v>0</v>
      </c>
      <c r="M9" s="121"/>
      <c r="N9" s="169">
        <f t="shared" si="5"/>
        <v>0</v>
      </c>
      <c r="O9" s="121"/>
      <c r="P9" s="169">
        <f t="shared" si="6"/>
        <v>0</v>
      </c>
      <c r="Q9" s="121"/>
      <c r="R9" s="169">
        <f t="shared" si="7"/>
        <v>0</v>
      </c>
      <c r="S9" s="436"/>
      <c r="T9" s="437"/>
      <c r="U9" s="433"/>
      <c r="V9" s="434"/>
      <c r="W9" s="434"/>
      <c r="X9" s="434"/>
      <c r="Y9" s="434"/>
      <c r="Z9" s="434"/>
      <c r="AA9" s="434"/>
      <c r="AB9" s="434"/>
      <c r="AC9" s="434"/>
      <c r="AD9" s="434"/>
      <c r="AE9" s="435"/>
    </row>
    <row r="10" spans="1:31" ht="12" customHeight="1">
      <c r="A10" s="2" t="s">
        <v>2</v>
      </c>
      <c r="B10" s="2">
        <f t="shared" si="2"/>
        <v>5</v>
      </c>
      <c r="C10" s="41"/>
      <c r="D10" s="41"/>
      <c r="E10" s="41"/>
      <c r="F10" s="75">
        <f t="shared" si="1"/>
        <v>0</v>
      </c>
      <c r="G10" s="90" t="str">
        <f t="shared" si="0"/>
        <v/>
      </c>
      <c r="H10" s="121"/>
      <c r="I10" s="121"/>
      <c r="J10" s="169">
        <f t="shared" si="3"/>
        <v>0</v>
      </c>
      <c r="K10" s="121"/>
      <c r="L10" s="169">
        <f t="shared" si="4"/>
        <v>0</v>
      </c>
      <c r="M10" s="121"/>
      <c r="N10" s="169">
        <f t="shared" si="5"/>
        <v>0</v>
      </c>
      <c r="O10" s="121"/>
      <c r="P10" s="169">
        <f t="shared" si="6"/>
        <v>0</v>
      </c>
      <c r="Q10" s="121"/>
      <c r="R10" s="169">
        <f t="shared" si="7"/>
        <v>0</v>
      </c>
      <c r="S10" s="436"/>
      <c r="T10" s="437"/>
      <c r="U10" s="433"/>
      <c r="V10" s="434"/>
      <c r="W10" s="434"/>
      <c r="X10" s="434"/>
      <c r="Y10" s="434"/>
      <c r="Z10" s="434"/>
      <c r="AA10" s="434"/>
      <c r="AB10" s="434"/>
      <c r="AC10" s="434"/>
      <c r="AD10" s="434"/>
      <c r="AE10" s="435"/>
    </row>
    <row r="11" spans="1:31" ht="12" customHeight="1">
      <c r="A11" s="2" t="s">
        <v>3</v>
      </c>
      <c r="B11" s="2">
        <f t="shared" si="2"/>
        <v>6</v>
      </c>
      <c r="C11" s="41"/>
      <c r="D11" s="41"/>
      <c r="E11" s="41"/>
      <c r="F11" s="75">
        <f t="shared" si="1"/>
        <v>0</v>
      </c>
      <c r="G11" s="90" t="str">
        <f t="shared" si="0"/>
        <v/>
      </c>
      <c r="H11" s="121"/>
      <c r="I11" s="121"/>
      <c r="J11" s="169">
        <f t="shared" si="3"/>
        <v>0</v>
      </c>
      <c r="K11" s="121"/>
      <c r="L11" s="169">
        <f t="shared" si="4"/>
        <v>0</v>
      </c>
      <c r="M11" s="121"/>
      <c r="N11" s="169">
        <f t="shared" si="5"/>
        <v>0</v>
      </c>
      <c r="O11" s="121"/>
      <c r="P11" s="169">
        <f t="shared" si="6"/>
        <v>0</v>
      </c>
      <c r="Q11" s="121"/>
      <c r="R11" s="169">
        <f t="shared" si="7"/>
        <v>0</v>
      </c>
      <c r="S11" s="436"/>
      <c r="T11" s="437"/>
      <c r="U11" s="433"/>
      <c r="V11" s="434"/>
      <c r="W11" s="434"/>
      <c r="X11" s="434"/>
      <c r="Y11" s="434"/>
      <c r="Z11" s="434"/>
      <c r="AA11" s="434"/>
      <c r="AB11" s="434"/>
      <c r="AC11" s="434"/>
      <c r="AD11" s="434"/>
      <c r="AE11" s="435"/>
    </row>
    <row r="12" spans="1:31" ht="12" customHeight="1">
      <c r="A12" s="84" t="s">
        <v>4</v>
      </c>
      <c r="B12" s="84">
        <f t="shared" si="2"/>
        <v>7</v>
      </c>
      <c r="C12" s="41"/>
      <c r="D12" s="41"/>
      <c r="E12" s="41"/>
      <c r="F12" s="75">
        <f t="shared" si="1"/>
        <v>0</v>
      </c>
      <c r="G12" s="90" t="str">
        <f t="shared" si="0"/>
        <v/>
      </c>
      <c r="H12" s="121"/>
      <c r="I12" s="121"/>
      <c r="J12" s="169">
        <f t="shared" si="3"/>
        <v>0</v>
      </c>
      <c r="K12" s="121"/>
      <c r="L12" s="169">
        <f t="shared" si="4"/>
        <v>0</v>
      </c>
      <c r="M12" s="121"/>
      <c r="N12" s="169">
        <f t="shared" si="5"/>
        <v>0</v>
      </c>
      <c r="O12" s="121"/>
      <c r="P12" s="169">
        <f t="shared" si="6"/>
        <v>0</v>
      </c>
      <c r="Q12" s="121"/>
      <c r="R12" s="169">
        <f t="shared" si="7"/>
        <v>0</v>
      </c>
      <c r="S12" s="436"/>
      <c r="T12" s="437"/>
      <c r="U12" s="433"/>
      <c r="V12" s="434"/>
      <c r="W12" s="434"/>
      <c r="X12" s="434"/>
      <c r="Y12" s="434"/>
      <c r="Z12" s="434"/>
      <c r="AA12" s="434"/>
      <c r="AB12" s="434"/>
      <c r="AC12" s="434"/>
      <c r="AD12" s="434"/>
      <c r="AE12" s="435"/>
    </row>
    <row r="13" spans="1:31" s="8" customFormat="1" ht="12" customHeight="1">
      <c r="A13" s="75" t="s">
        <v>5</v>
      </c>
      <c r="B13" s="75">
        <f t="shared" si="2"/>
        <v>8</v>
      </c>
      <c r="C13" s="41"/>
      <c r="D13" s="41"/>
      <c r="E13" s="41"/>
      <c r="F13" s="75">
        <f t="shared" si="1"/>
        <v>0</v>
      </c>
      <c r="G13" s="90" t="str">
        <f t="shared" si="0"/>
        <v/>
      </c>
      <c r="H13" s="121"/>
      <c r="I13" s="121"/>
      <c r="J13" s="169">
        <f t="shared" si="3"/>
        <v>0</v>
      </c>
      <c r="K13" s="121"/>
      <c r="L13" s="169">
        <f t="shared" si="4"/>
        <v>0</v>
      </c>
      <c r="M13" s="121"/>
      <c r="N13" s="169">
        <f t="shared" si="5"/>
        <v>0</v>
      </c>
      <c r="O13" s="121"/>
      <c r="P13" s="169">
        <f t="shared" si="6"/>
        <v>0</v>
      </c>
      <c r="Q13" s="121"/>
      <c r="R13" s="169">
        <f t="shared" si="7"/>
        <v>0</v>
      </c>
      <c r="S13" s="436"/>
      <c r="T13" s="437"/>
      <c r="U13" s="433"/>
      <c r="V13" s="434"/>
      <c r="W13" s="434"/>
      <c r="X13" s="434"/>
      <c r="Y13" s="434"/>
      <c r="Z13" s="434"/>
      <c r="AA13" s="434"/>
      <c r="AB13" s="434"/>
      <c r="AC13" s="434"/>
      <c r="AD13" s="434"/>
      <c r="AE13" s="435"/>
    </row>
    <row r="14" spans="1:31" ht="12" customHeight="1">
      <c r="A14" s="442" t="s">
        <v>195</v>
      </c>
      <c r="B14" s="443"/>
      <c r="C14" s="13">
        <f>SUM(C7:C13)</f>
        <v>0</v>
      </c>
      <c r="D14" s="13">
        <f>SUM(D7:D13)+ROUNDDOWN(F14/60,0)</f>
        <v>0</v>
      </c>
      <c r="E14" s="13">
        <f>F14-60*ROUNDDOWN(F14/60,0)</f>
        <v>0</v>
      </c>
      <c r="F14" s="137">
        <f>SUM(F7:F13)</f>
        <v>0</v>
      </c>
      <c r="G14" s="53">
        <f>IF((D14*60+E14)=0,0,ROUND((C14*60)/(D14*60+E14),1))</f>
        <v>0</v>
      </c>
      <c r="H14" s="27">
        <f>SUM(H7:H13)</f>
        <v>0</v>
      </c>
      <c r="I14" s="27">
        <f>IF(SUM(I7:I13)=0,0,ROUND(AVERAGE(I7:I13),0))</f>
        <v>0</v>
      </c>
      <c r="J14" s="170">
        <f>IF(J13=0,0,1)</f>
        <v>0</v>
      </c>
      <c r="K14" s="27">
        <f>IF(SUM(K7:K13)=0,0,ROUND(AVERAGE(K7:K13),0))</f>
        <v>0</v>
      </c>
      <c r="L14" s="170">
        <f>IF(L13=0,0,1)</f>
        <v>0</v>
      </c>
      <c r="M14" s="27">
        <f>IF(SUM(M7:M13)=0,0,ROUND(AVERAGE(M7:M13),0))</f>
        <v>0</v>
      </c>
      <c r="N14" s="170">
        <f>IF(N13=0,0,1)</f>
        <v>0</v>
      </c>
      <c r="O14" s="27">
        <f>IF(SUM(O7:O13)=0,0,ROUND(AVERAGE(O7:O13),0))</f>
        <v>0</v>
      </c>
      <c r="P14" s="170">
        <f>IF(P13=0,0,1)</f>
        <v>0</v>
      </c>
      <c r="Q14" s="27">
        <f>IF(SUM(Q7:Q13)=0,0,ROUND(AVERAGE(Q7:Q13),0))</f>
        <v>0</v>
      </c>
      <c r="R14" s="170">
        <f>IF(R13=0,0,1)</f>
        <v>0</v>
      </c>
      <c r="S14" s="444"/>
      <c r="T14" s="445"/>
      <c r="U14" s="439"/>
      <c r="V14" s="440"/>
      <c r="W14" s="440"/>
      <c r="X14" s="440"/>
      <c r="Y14" s="440"/>
      <c r="Z14" s="440"/>
      <c r="AA14" s="440"/>
      <c r="AB14" s="440"/>
      <c r="AC14" s="440"/>
      <c r="AD14" s="440"/>
      <c r="AE14" s="441"/>
    </row>
    <row r="15" spans="1:31" s="8" customFormat="1" ht="12" customHeight="1">
      <c r="A15" s="21" t="s">
        <v>6</v>
      </c>
      <c r="B15" s="22">
        <f>B13+1</f>
        <v>9</v>
      </c>
      <c r="C15" s="41"/>
      <c r="D15" s="41"/>
      <c r="E15" s="41"/>
      <c r="F15" s="75">
        <f t="shared" ref="F15:F21" si="8">E15</f>
        <v>0</v>
      </c>
      <c r="G15" s="90" t="str">
        <f t="shared" ref="G15:G21" si="9">IF((D15*60+F15)=0,"",ROUND((C15*60)/(D15*60+F15),1))</f>
        <v/>
      </c>
      <c r="H15" s="121"/>
      <c r="I15" s="121"/>
      <c r="J15" s="169">
        <f>IF(I15="",0,1)</f>
        <v>0</v>
      </c>
      <c r="K15" s="121"/>
      <c r="L15" s="169">
        <f>IF(K15="",0,1)</f>
        <v>0</v>
      </c>
      <c r="M15" s="121"/>
      <c r="N15" s="169">
        <f>IF(M15="",0,1)</f>
        <v>0</v>
      </c>
      <c r="O15" s="121"/>
      <c r="P15" s="169">
        <f>IF(O15="",0,1)</f>
        <v>0</v>
      </c>
      <c r="Q15" s="121"/>
      <c r="R15" s="169">
        <f>IF(Q15="",0,1)</f>
        <v>0</v>
      </c>
      <c r="S15" s="436"/>
      <c r="T15" s="437"/>
      <c r="U15" s="433"/>
      <c r="V15" s="434"/>
      <c r="W15" s="434"/>
      <c r="X15" s="434"/>
      <c r="Y15" s="434"/>
      <c r="Z15" s="434"/>
      <c r="AA15" s="434"/>
      <c r="AB15" s="434"/>
      <c r="AC15" s="434"/>
      <c r="AD15" s="434"/>
      <c r="AE15" s="435"/>
    </row>
    <row r="16" spans="1:31" ht="12" customHeight="1">
      <c r="A16" s="21" t="s">
        <v>7</v>
      </c>
      <c r="B16" s="22">
        <f t="shared" ref="B16:B21" si="10">B15+1</f>
        <v>10</v>
      </c>
      <c r="C16" s="41"/>
      <c r="D16" s="41"/>
      <c r="E16" s="41"/>
      <c r="F16" s="75">
        <f t="shared" si="8"/>
        <v>0</v>
      </c>
      <c r="G16" s="90" t="str">
        <f t="shared" si="9"/>
        <v/>
      </c>
      <c r="H16" s="121"/>
      <c r="I16" s="121"/>
      <c r="J16" s="169">
        <f t="shared" ref="J16:J21" si="11">IF(I16="",J15,J15+1)</f>
        <v>0</v>
      </c>
      <c r="K16" s="121"/>
      <c r="L16" s="169">
        <f t="shared" ref="L16:L21" si="12">IF(K16="",L15,L15+1)</f>
        <v>0</v>
      </c>
      <c r="M16" s="121"/>
      <c r="N16" s="169">
        <f t="shared" ref="N16:N21" si="13">IF(M16="",N15,N15+1)</f>
        <v>0</v>
      </c>
      <c r="O16" s="121"/>
      <c r="P16" s="169">
        <f t="shared" ref="P16:P21" si="14">IF(O16="",P15,P15+1)</f>
        <v>0</v>
      </c>
      <c r="Q16" s="121"/>
      <c r="R16" s="169">
        <f t="shared" ref="R16:R21" si="15">IF(Q16="",R15,R15+1)</f>
        <v>0</v>
      </c>
      <c r="S16" s="436"/>
      <c r="T16" s="437"/>
      <c r="U16" s="433"/>
      <c r="V16" s="434"/>
      <c r="W16" s="434"/>
      <c r="X16" s="434"/>
      <c r="Y16" s="434"/>
      <c r="Z16" s="434"/>
      <c r="AA16" s="434"/>
      <c r="AB16" s="434"/>
      <c r="AC16" s="434"/>
      <c r="AD16" s="434"/>
      <c r="AE16" s="435"/>
    </row>
    <row r="17" spans="1:42" ht="12" customHeight="1">
      <c r="A17" s="21" t="s">
        <v>8</v>
      </c>
      <c r="B17" s="22">
        <f t="shared" si="10"/>
        <v>11</v>
      </c>
      <c r="C17" s="41"/>
      <c r="D17" s="41"/>
      <c r="E17" s="41"/>
      <c r="F17" s="75">
        <f t="shared" si="8"/>
        <v>0</v>
      </c>
      <c r="G17" s="90" t="str">
        <f t="shared" si="9"/>
        <v/>
      </c>
      <c r="H17" s="121"/>
      <c r="I17" s="121"/>
      <c r="J17" s="169">
        <f t="shared" si="11"/>
        <v>0</v>
      </c>
      <c r="K17" s="121"/>
      <c r="L17" s="169">
        <f t="shared" si="12"/>
        <v>0</v>
      </c>
      <c r="M17" s="121"/>
      <c r="N17" s="169">
        <f t="shared" si="13"/>
        <v>0</v>
      </c>
      <c r="O17" s="121"/>
      <c r="P17" s="169">
        <f t="shared" si="14"/>
        <v>0</v>
      </c>
      <c r="Q17" s="121"/>
      <c r="R17" s="169">
        <f t="shared" si="15"/>
        <v>0</v>
      </c>
      <c r="S17" s="436"/>
      <c r="T17" s="437"/>
      <c r="U17" s="433"/>
      <c r="V17" s="434"/>
      <c r="W17" s="434"/>
      <c r="X17" s="434"/>
      <c r="Y17" s="434"/>
      <c r="Z17" s="434"/>
      <c r="AA17" s="434"/>
      <c r="AB17" s="434"/>
      <c r="AC17" s="434"/>
      <c r="AD17" s="434"/>
      <c r="AE17" s="435"/>
    </row>
    <row r="18" spans="1:42" ht="12" customHeight="1">
      <c r="A18" s="21" t="s">
        <v>2</v>
      </c>
      <c r="B18" s="22">
        <f t="shared" si="10"/>
        <v>12</v>
      </c>
      <c r="C18" s="41"/>
      <c r="D18" s="41"/>
      <c r="E18" s="41"/>
      <c r="F18" s="75">
        <f t="shared" si="8"/>
        <v>0</v>
      </c>
      <c r="G18" s="90" t="str">
        <f t="shared" si="9"/>
        <v/>
      </c>
      <c r="H18" s="121"/>
      <c r="I18" s="121"/>
      <c r="J18" s="169">
        <f t="shared" si="11"/>
        <v>0</v>
      </c>
      <c r="K18" s="121"/>
      <c r="L18" s="169">
        <f t="shared" si="12"/>
        <v>0</v>
      </c>
      <c r="M18" s="121"/>
      <c r="N18" s="169">
        <f t="shared" si="13"/>
        <v>0</v>
      </c>
      <c r="O18" s="121"/>
      <c r="P18" s="169">
        <f t="shared" si="14"/>
        <v>0</v>
      </c>
      <c r="Q18" s="121"/>
      <c r="R18" s="169">
        <f t="shared" si="15"/>
        <v>0</v>
      </c>
      <c r="S18" s="436"/>
      <c r="T18" s="437"/>
      <c r="U18" s="433"/>
      <c r="V18" s="434"/>
      <c r="W18" s="434"/>
      <c r="X18" s="434"/>
      <c r="Y18" s="434"/>
      <c r="Z18" s="434"/>
      <c r="AA18" s="434"/>
      <c r="AB18" s="434"/>
      <c r="AC18" s="434"/>
      <c r="AD18" s="434"/>
      <c r="AE18" s="435"/>
    </row>
    <row r="19" spans="1:42" s="8" customFormat="1" ht="12" customHeight="1">
      <c r="A19" s="21" t="s">
        <v>3</v>
      </c>
      <c r="B19" s="22">
        <f t="shared" si="10"/>
        <v>13</v>
      </c>
      <c r="C19" s="41"/>
      <c r="D19" s="41"/>
      <c r="E19" s="41"/>
      <c r="F19" s="75">
        <f t="shared" si="8"/>
        <v>0</v>
      </c>
      <c r="G19" s="90" t="str">
        <f t="shared" si="9"/>
        <v/>
      </c>
      <c r="H19" s="121"/>
      <c r="I19" s="121"/>
      <c r="J19" s="169">
        <f t="shared" si="11"/>
        <v>0</v>
      </c>
      <c r="K19" s="121"/>
      <c r="L19" s="169">
        <f t="shared" si="12"/>
        <v>0</v>
      </c>
      <c r="M19" s="121"/>
      <c r="N19" s="169">
        <f t="shared" si="13"/>
        <v>0</v>
      </c>
      <c r="O19" s="121"/>
      <c r="P19" s="169">
        <f t="shared" si="14"/>
        <v>0</v>
      </c>
      <c r="Q19" s="121"/>
      <c r="R19" s="169">
        <f t="shared" si="15"/>
        <v>0</v>
      </c>
      <c r="S19" s="436"/>
      <c r="T19" s="437"/>
      <c r="U19" s="433"/>
      <c r="V19" s="434"/>
      <c r="W19" s="434"/>
      <c r="X19" s="434"/>
      <c r="Y19" s="434"/>
      <c r="Z19" s="434"/>
      <c r="AA19" s="434"/>
      <c r="AB19" s="434"/>
      <c r="AC19" s="434"/>
      <c r="AD19" s="434"/>
      <c r="AE19" s="435"/>
    </row>
    <row r="20" spans="1:42" ht="12" customHeight="1">
      <c r="A20" s="21" t="s">
        <v>4</v>
      </c>
      <c r="B20" s="22">
        <f t="shared" si="10"/>
        <v>14</v>
      </c>
      <c r="C20" s="41"/>
      <c r="D20" s="41"/>
      <c r="E20" s="41"/>
      <c r="F20" s="75">
        <f t="shared" si="8"/>
        <v>0</v>
      </c>
      <c r="G20" s="90" t="str">
        <f t="shared" si="9"/>
        <v/>
      </c>
      <c r="H20" s="121"/>
      <c r="I20" s="121"/>
      <c r="J20" s="169">
        <f t="shared" si="11"/>
        <v>0</v>
      </c>
      <c r="K20" s="121"/>
      <c r="L20" s="169">
        <f t="shared" si="12"/>
        <v>0</v>
      </c>
      <c r="M20" s="121"/>
      <c r="N20" s="169">
        <f t="shared" si="13"/>
        <v>0</v>
      </c>
      <c r="O20" s="121"/>
      <c r="P20" s="169">
        <f t="shared" si="14"/>
        <v>0</v>
      </c>
      <c r="Q20" s="121"/>
      <c r="R20" s="169">
        <f t="shared" si="15"/>
        <v>0</v>
      </c>
      <c r="S20" s="436"/>
      <c r="T20" s="437"/>
      <c r="U20" s="433"/>
      <c r="V20" s="434"/>
      <c r="W20" s="434"/>
      <c r="X20" s="434"/>
      <c r="Y20" s="434"/>
      <c r="Z20" s="434"/>
      <c r="AA20" s="434"/>
      <c r="AB20" s="434"/>
      <c r="AC20" s="434"/>
      <c r="AD20" s="434"/>
      <c r="AE20" s="435"/>
    </row>
    <row r="21" spans="1:42" ht="12" customHeight="1">
      <c r="A21" s="118" t="s">
        <v>5</v>
      </c>
      <c r="B21" s="119">
        <f t="shared" si="10"/>
        <v>15</v>
      </c>
      <c r="C21" s="41"/>
      <c r="D21" s="41"/>
      <c r="E21" s="41"/>
      <c r="F21" s="75">
        <f t="shared" si="8"/>
        <v>0</v>
      </c>
      <c r="G21" s="90" t="str">
        <f t="shared" si="9"/>
        <v/>
      </c>
      <c r="H21" s="121"/>
      <c r="I21" s="121"/>
      <c r="J21" s="169">
        <f t="shared" si="11"/>
        <v>0</v>
      </c>
      <c r="K21" s="121"/>
      <c r="L21" s="169">
        <f t="shared" si="12"/>
        <v>0</v>
      </c>
      <c r="M21" s="121"/>
      <c r="N21" s="169">
        <f t="shared" si="13"/>
        <v>0</v>
      </c>
      <c r="O21" s="121"/>
      <c r="P21" s="169">
        <f t="shared" si="14"/>
        <v>0</v>
      </c>
      <c r="Q21" s="121"/>
      <c r="R21" s="169">
        <f t="shared" si="15"/>
        <v>0</v>
      </c>
      <c r="S21" s="436"/>
      <c r="T21" s="437"/>
      <c r="U21" s="433"/>
      <c r="V21" s="434"/>
      <c r="W21" s="434"/>
      <c r="X21" s="434"/>
      <c r="Y21" s="434"/>
      <c r="Z21" s="434"/>
      <c r="AA21" s="434"/>
      <c r="AB21" s="434"/>
      <c r="AC21" s="434"/>
      <c r="AD21" s="434"/>
      <c r="AE21" s="435"/>
    </row>
    <row r="22" spans="1:42" ht="12" customHeight="1">
      <c r="A22" s="442" t="s">
        <v>89</v>
      </c>
      <c r="B22" s="443"/>
      <c r="C22" s="13">
        <f>SUM(C15:C21)</f>
        <v>0</v>
      </c>
      <c r="D22" s="13">
        <f>SUM(D15:D21)+ROUNDDOWN(F22/60,0)</f>
        <v>0</v>
      </c>
      <c r="E22" s="13">
        <f>F22-60*ROUNDDOWN(F22/60,0)</f>
        <v>0</v>
      </c>
      <c r="F22" s="137">
        <f>SUM(F15:F21)</f>
        <v>0</v>
      </c>
      <c r="G22" s="53">
        <f>IF((D22*60+E22)=0,0,ROUND((C22*60)/(D22*60+E22),1))</f>
        <v>0</v>
      </c>
      <c r="H22" s="27">
        <f>SUM(H15:H21)</f>
        <v>0</v>
      </c>
      <c r="I22" s="27">
        <f>IF(SUM(I15:I21)=0,0,ROUND(AVERAGE(I15:I21),0))</f>
        <v>0</v>
      </c>
      <c r="J22" s="170">
        <f>IF(J21=0,0,1)</f>
        <v>0</v>
      </c>
      <c r="K22" s="27">
        <f>IF(SUM(K15:K21)=0,0,ROUND(AVERAGE(K15:K21),0))</f>
        <v>0</v>
      </c>
      <c r="L22" s="170">
        <f>IF(L21=0,0,1)</f>
        <v>0</v>
      </c>
      <c r="M22" s="27">
        <f>IF(SUM(M15:M21)=0,0,ROUND(AVERAGE(M15:M21),0))</f>
        <v>0</v>
      </c>
      <c r="N22" s="170">
        <f>IF(N21=0,0,1)</f>
        <v>0</v>
      </c>
      <c r="O22" s="27">
        <f>IF(SUM(O15:O21)=0,0,ROUND(AVERAGE(O15:O21),0))</f>
        <v>0</v>
      </c>
      <c r="P22" s="170">
        <f>IF(P21=0,0,1)</f>
        <v>0</v>
      </c>
      <c r="Q22" s="27">
        <f>IF(SUM(Q15:Q21)=0,0,ROUND(AVERAGE(Q15:Q21),0))</f>
        <v>0</v>
      </c>
      <c r="R22" s="170">
        <f>IF(R21=0,0,1)</f>
        <v>0</v>
      </c>
      <c r="S22" s="444"/>
      <c r="T22" s="445"/>
      <c r="U22" s="439"/>
      <c r="V22" s="440"/>
      <c r="W22" s="440"/>
      <c r="X22" s="440"/>
      <c r="Y22" s="440"/>
      <c r="Z22" s="440"/>
      <c r="AA22" s="440"/>
      <c r="AB22" s="440"/>
      <c r="AC22" s="440"/>
      <c r="AD22" s="440"/>
      <c r="AE22" s="441"/>
    </row>
    <row r="23" spans="1:42" ht="12" customHeight="1">
      <c r="A23" s="22" t="s">
        <v>6</v>
      </c>
      <c r="B23" s="22">
        <f>B21+1</f>
        <v>16</v>
      </c>
      <c r="C23" s="41"/>
      <c r="D23" s="41"/>
      <c r="E23" s="41"/>
      <c r="F23" s="75">
        <f t="shared" ref="F23:F40" si="16">E23</f>
        <v>0</v>
      </c>
      <c r="G23" s="90" t="str">
        <f t="shared" ref="G23:G40" si="17">IF((D23*60+F23)=0,"",ROUND((C23*60)/(D23*60+F23),1))</f>
        <v/>
      </c>
      <c r="H23" s="121"/>
      <c r="I23" s="121"/>
      <c r="J23" s="169">
        <f>IF(I23="",0,1)</f>
        <v>0</v>
      </c>
      <c r="K23" s="121"/>
      <c r="L23" s="169">
        <f>IF(K23="",0,1)</f>
        <v>0</v>
      </c>
      <c r="M23" s="121"/>
      <c r="N23" s="169">
        <f>IF(M23="",0,1)</f>
        <v>0</v>
      </c>
      <c r="O23" s="121"/>
      <c r="P23" s="169">
        <f>IF(O23="",0,1)</f>
        <v>0</v>
      </c>
      <c r="Q23" s="121"/>
      <c r="R23" s="169">
        <f>IF(Q23="",0,1)</f>
        <v>0</v>
      </c>
      <c r="S23" s="436"/>
      <c r="T23" s="438"/>
      <c r="U23" s="433"/>
      <c r="V23" s="434"/>
      <c r="W23" s="434"/>
      <c r="X23" s="434"/>
      <c r="Y23" s="434"/>
      <c r="Z23" s="434"/>
      <c r="AA23" s="434"/>
      <c r="AB23" s="434"/>
      <c r="AC23" s="434"/>
      <c r="AD23" s="434"/>
      <c r="AE23" s="435"/>
    </row>
    <row r="24" spans="1:42" ht="12" customHeight="1">
      <c r="A24" s="22" t="s">
        <v>7</v>
      </c>
      <c r="B24" s="22">
        <f t="shared" ref="B24:B29" si="18">B23+1</f>
        <v>17</v>
      </c>
      <c r="C24" s="41"/>
      <c r="D24" s="41"/>
      <c r="E24" s="41"/>
      <c r="F24" s="75">
        <f t="shared" si="16"/>
        <v>0</v>
      </c>
      <c r="G24" s="90" t="str">
        <f t="shared" si="17"/>
        <v/>
      </c>
      <c r="H24" s="121"/>
      <c r="I24" s="121"/>
      <c r="J24" s="169">
        <f t="shared" ref="J24:J29" si="19">IF(I24="",J23,J23+1)</f>
        <v>0</v>
      </c>
      <c r="K24" s="121"/>
      <c r="L24" s="169">
        <f t="shared" ref="L24:L29" si="20">IF(K24="",L23,L23+1)</f>
        <v>0</v>
      </c>
      <c r="M24" s="121"/>
      <c r="N24" s="169">
        <f t="shared" ref="N24:N29" si="21">IF(M24="",N23,N23+1)</f>
        <v>0</v>
      </c>
      <c r="O24" s="121"/>
      <c r="P24" s="169">
        <f t="shared" ref="P24:P29" si="22">IF(O24="",P23,P23+1)</f>
        <v>0</v>
      </c>
      <c r="Q24" s="121"/>
      <c r="R24" s="169">
        <f t="shared" ref="R24:R29" si="23">IF(Q24="",R23,R23+1)</f>
        <v>0</v>
      </c>
      <c r="S24" s="436"/>
      <c r="T24" s="438"/>
      <c r="U24" s="433"/>
      <c r="V24" s="434"/>
      <c r="W24" s="434"/>
      <c r="X24" s="434"/>
      <c r="Y24" s="434"/>
      <c r="Z24" s="434"/>
      <c r="AA24" s="434"/>
      <c r="AB24" s="434"/>
      <c r="AC24" s="434"/>
      <c r="AD24" s="434"/>
      <c r="AE24" s="435"/>
    </row>
    <row r="25" spans="1:42" ht="12" customHeight="1">
      <c r="A25" s="22" t="s">
        <v>8</v>
      </c>
      <c r="B25" s="22">
        <f t="shared" si="18"/>
        <v>18</v>
      </c>
      <c r="C25" s="41"/>
      <c r="D25" s="41"/>
      <c r="E25" s="41"/>
      <c r="F25" s="75">
        <f t="shared" si="16"/>
        <v>0</v>
      </c>
      <c r="G25" s="90" t="str">
        <f t="shared" si="17"/>
        <v/>
      </c>
      <c r="H25" s="121"/>
      <c r="I25" s="121"/>
      <c r="J25" s="169">
        <f t="shared" si="19"/>
        <v>0</v>
      </c>
      <c r="K25" s="121"/>
      <c r="L25" s="169">
        <f t="shared" si="20"/>
        <v>0</v>
      </c>
      <c r="M25" s="121"/>
      <c r="N25" s="169">
        <f t="shared" si="21"/>
        <v>0</v>
      </c>
      <c r="O25" s="121"/>
      <c r="P25" s="169">
        <f t="shared" si="22"/>
        <v>0</v>
      </c>
      <c r="Q25" s="121"/>
      <c r="R25" s="169">
        <f t="shared" si="23"/>
        <v>0</v>
      </c>
      <c r="S25" s="436"/>
      <c r="T25" s="438"/>
      <c r="U25" s="433"/>
      <c r="V25" s="434"/>
      <c r="W25" s="434"/>
      <c r="X25" s="434"/>
      <c r="Y25" s="434"/>
      <c r="Z25" s="434"/>
      <c r="AA25" s="434"/>
      <c r="AB25" s="434"/>
      <c r="AC25" s="434"/>
      <c r="AD25" s="434"/>
      <c r="AE25" s="435"/>
    </row>
    <row r="26" spans="1:42" ht="12" customHeight="1">
      <c r="A26" s="22" t="s">
        <v>2</v>
      </c>
      <c r="B26" s="22">
        <f t="shared" si="18"/>
        <v>19</v>
      </c>
      <c r="C26" s="41"/>
      <c r="D26" s="41"/>
      <c r="E26" s="41"/>
      <c r="F26" s="75">
        <f t="shared" si="16"/>
        <v>0</v>
      </c>
      <c r="G26" s="90" t="str">
        <f t="shared" si="17"/>
        <v/>
      </c>
      <c r="H26" s="121"/>
      <c r="I26" s="121"/>
      <c r="J26" s="169">
        <f t="shared" si="19"/>
        <v>0</v>
      </c>
      <c r="K26" s="121"/>
      <c r="L26" s="169">
        <f t="shared" si="20"/>
        <v>0</v>
      </c>
      <c r="M26" s="121"/>
      <c r="N26" s="169">
        <f t="shared" si="21"/>
        <v>0</v>
      </c>
      <c r="O26" s="121"/>
      <c r="P26" s="169">
        <f t="shared" si="22"/>
        <v>0</v>
      </c>
      <c r="Q26" s="121"/>
      <c r="R26" s="169">
        <f t="shared" si="23"/>
        <v>0</v>
      </c>
      <c r="S26" s="436"/>
      <c r="T26" s="438"/>
      <c r="U26" s="433"/>
      <c r="V26" s="434"/>
      <c r="W26" s="434"/>
      <c r="X26" s="434"/>
      <c r="Y26" s="434"/>
      <c r="Z26" s="434"/>
      <c r="AA26" s="434"/>
      <c r="AB26" s="434"/>
      <c r="AC26" s="434"/>
      <c r="AD26" s="434"/>
      <c r="AE26" s="435"/>
    </row>
    <row r="27" spans="1:42" ht="12" customHeight="1">
      <c r="A27" s="22" t="s">
        <v>3</v>
      </c>
      <c r="B27" s="22">
        <f t="shared" si="18"/>
        <v>20</v>
      </c>
      <c r="C27" s="41"/>
      <c r="D27" s="41"/>
      <c r="E27" s="41"/>
      <c r="F27" s="75">
        <f t="shared" si="16"/>
        <v>0</v>
      </c>
      <c r="G27" s="90" t="str">
        <f t="shared" si="17"/>
        <v/>
      </c>
      <c r="H27" s="121"/>
      <c r="I27" s="121"/>
      <c r="J27" s="169">
        <f t="shared" si="19"/>
        <v>0</v>
      </c>
      <c r="K27" s="121"/>
      <c r="L27" s="169">
        <f t="shared" si="20"/>
        <v>0</v>
      </c>
      <c r="M27" s="121"/>
      <c r="N27" s="169">
        <f t="shared" si="21"/>
        <v>0</v>
      </c>
      <c r="O27" s="121"/>
      <c r="P27" s="169">
        <f t="shared" si="22"/>
        <v>0</v>
      </c>
      <c r="Q27" s="121"/>
      <c r="R27" s="169">
        <f t="shared" si="23"/>
        <v>0</v>
      </c>
      <c r="S27" s="436"/>
      <c r="T27" s="438"/>
      <c r="U27" s="433"/>
      <c r="V27" s="434"/>
      <c r="W27" s="434"/>
      <c r="X27" s="434"/>
      <c r="Y27" s="434"/>
      <c r="Z27" s="434"/>
      <c r="AA27" s="434"/>
      <c r="AB27" s="434"/>
      <c r="AC27" s="434"/>
      <c r="AD27" s="434"/>
      <c r="AE27" s="435"/>
    </row>
    <row r="28" spans="1:42" ht="12" customHeight="1">
      <c r="A28" s="22" t="s">
        <v>4</v>
      </c>
      <c r="B28" s="22">
        <f t="shared" si="18"/>
        <v>21</v>
      </c>
      <c r="C28" s="41"/>
      <c r="D28" s="41"/>
      <c r="E28" s="41"/>
      <c r="F28" s="75">
        <f t="shared" si="16"/>
        <v>0</v>
      </c>
      <c r="G28" s="90" t="str">
        <f t="shared" si="17"/>
        <v/>
      </c>
      <c r="H28" s="121"/>
      <c r="I28" s="121"/>
      <c r="J28" s="169">
        <f t="shared" si="19"/>
        <v>0</v>
      </c>
      <c r="K28" s="121"/>
      <c r="L28" s="169">
        <f t="shared" si="20"/>
        <v>0</v>
      </c>
      <c r="M28" s="121"/>
      <c r="N28" s="169">
        <f t="shared" si="21"/>
        <v>0</v>
      </c>
      <c r="O28" s="121"/>
      <c r="P28" s="169">
        <f t="shared" si="22"/>
        <v>0</v>
      </c>
      <c r="Q28" s="121"/>
      <c r="R28" s="169">
        <f t="shared" si="23"/>
        <v>0</v>
      </c>
      <c r="S28" s="436"/>
      <c r="T28" s="438"/>
      <c r="U28" s="446" t="s">
        <v>247</v>
      </c>
      <c r="V28" s="447"/>
      <c r="W28" s="447"/>
      <c r="X28" s="447"/>
      <c r="Y28" s="447"/>
      <c r="Z28" s="447"/>
      <c r="AA28" s="447"/>
      <c r="AB28" s="447"/>
      <c r="AC28" s="447"/>
      <c r="AD28" s="447"/>
      <c r="AE28" s="448"/>
    </row>
    <row r="29" spans="1:42" ht="12" customHeight="1">
      <c r="A29" s="119" t="s">
        <v>5</v>
      </c>
      <c r="B29" s="119">
        <f t="shared" si="18"/>
        <v>22</v>
      </c>
      <c r="C29" s="41"/>
      <c r="D29" s="41"/>
      <c r="E29" s="41"/>
      <c r="F29" s="75">
        <f t="shared" si="16"/>
        <v>0</v>
      </c>
      <c r="G29" s="90" t="str">
        <f t="shared" si="17"/>
        <v/>
      </c>
      <c r="H29" s="121"/>
      <c r="I29" s="121"/>
      <c r="J29" s="169">
        <f t="shared" si="19"/>
        <v>0</v>
      </c>
      <c r="K29" s="121"/>
      <c r="L29" s="169">
        <f t="shared" si="20"/>
        <v>0</v>
      </c>
      <c r="M29" s="121"/>
      <c r="N29" s="169">
        <f t="shared" si="21"/>
        <v>0</v>
      </c>
      <c r="O29" s="121"/>
      <c r="P29" s="169">
        <f t="shared" si="22"/>
        <v>0</v>
      </c>
      <c r="Q29" s="121"/>
      <c r="R29" s="169">
        <f t="shared" si="23"/>
        <v>0</v>
      </c>
      <c r="S29" s="436"/>
      <c r="T29" s="438"/>
      <c r="U29" s="449"/>
      <c r="V29" s="450"/>
      <c r="W29" s="450"/>
      <c r="X29" s="450"/>
      <c r="Y29" s="450"/>
      <c r="Z29" s="450"/>
      <c r="AA29" s="450"/>
      <c r="AB29" s="450"/>
      <c r="AC29" s="450"/>
      <c r="AD29" s="450"/>
      <c r="AE29" s="451"/>
    </row>
    <row r="30" spans="1:42" ht="12" customHeight="1">
      <c r="A30" s="442" t="s">
        <v>90</v>
      </c>
      <c r="B30" s="443"/>
      <c r="C30" s="13">
        <f>SUM(C23:C29)</f>
        <v>0</v>
      </c>
      <c r="D30" s="13">
        <f>SUM(D23:D29)+ROUNDDOWN(F30/60,0)</f>
        <v>0</v>
      </c>
      <c r="E30" s="13">
        <f>F30-60*ROUNDDOWN(F30/60,0)</f>
        <v>0</v>
      </c>
      <c r="F30" s="137">
        <f>SUM(F23:F29)</f>
        <v>0</v>
      </c>
      <c r="G30" s="53">
        <f>IF((D30*60+E30)=0,0,ROUND((C30*60)/(D30*60+E30),1))</f>
        <v>0</v>
      </c>
      <c r="H30" s="27">
        <f>SUM(H23:H29)</f>
        <v>0</v>
      </c>
      <c r="I30" s="27">
        <f>IF(SUM(I23:I29)=0,0,ROUND(AVERAGE(I23:I29),0))</f>
        <v>0</v>
      </c>
      <c r="J30" s="170">
        <f>IF(J29=0,0,1)</f>
        <v>0</v>
      </c>
      <c r="K30" s="27">
        <f>IF(SUM(K23:K29)=0,0,ROUND(AVERAGE(K23:K29),0))</f>
        <v>0</v>
      </c>
      <c r="L30" s="170">
        <f>IF(L29=0,0,1)</f>
        <v>0</v>
      </c>
      <c r="M30" s="27">
        <f>IF(SUM(M23:M29)=0,0,ROUND(AVERAGE(M23:M29),0))</f>
        <v>0</v>
      </c>
      <c r="N30" s="170">
        <f>IF(N29=0,0,1)</f>
        <v>0</v>
      </c>
      <c r="O30" s="27">
        <f>IF(SUM(O23:O29)=0,0,ROUND(AVERAGE(O23:O29),0))</f>
        <v>0</v>
      </c>
      <c r="P30" s="170">
        <f>IF(P29=0,0,1)</f>
        <v>0</v>
      </c>
      <c r="Q30" s="27">
        <f>IF(SUM(Q23:Q29)=0,0,ROUND(AVERAGE(Q23:Q29),0))</f>
        <v>0</v>
      </c>
      <c r="R30" s="170">
        <f>IF(R29=0,0,1)</f>
        <v>0</v>
      </c>
      <c r="S30" s="444"/>
      <c r="T30" s="452"/>
      <c r="U30" s="439"/>
      <c r="V30" s="440"/>
      <c r="W30" s="440"/>
      <c r="X30" s="440"/>
      <c r="Y30" s="440"/>
      <c r="Z30" s="440"/>
      <c r="AA30" s="440"/>
      <c r="AB30" s="440"/>
      <c r="AC30" s="440"/>
      <c r="AD30" s="440"/>
      <c r="AE30" s="441"/>
    </row>
    <row r="31" spans="1:42" s="79" customFormat="1" ht="12" customHeight="1">
      <c r="A31" s="86" t="s">
        <v>104</v>
      </c>
      <c r="B31" s="85">
        <f>B29+1</f>
        <v>23</v>
      </c>
      <c r="C31" s="41"/>
      <c r="D31" s="41"/>
      <c r="E31" s="41"/>
      <c r="F31" s="75">
        <f t="shared" si="16"/>
        <v>0</v>
      </c>
      <c r="G31" s="90" t="str">
        <f t="shared" si="17"/>
        <v/>
      </c>
      <c r="H31" s="121"/>
      <c r="I31" s="121"/>
      <c r="J31" s="169">
        <f>IF(I31="",0,1)</f>
        <v>0</v>
      </c>
      <c r="K31" s="121"/>
      <c r="L31" s="169">
        <f>IF(K31="",0,1)</f>
        <v>0</v>
      </c>
      <c r="M31" s="121"/>
      <c r="N31" s="169">
        <f>IF(M31="",0,1)</f>
        <v>0</v>
      </c>
      <c r="O31" s="121"/>
      <c r="P31" s="169">
        <f>IF(O31="",0,1)</f>
        <v>0</v>
      </c>
      <c r="Q31" s="121"/>
      <c r="R31" s="169">
        <f>IF(Q31="",0,1)</f>
        <v>0</v>
      </c>
      <c r="S31" s="583"/>
      <c r="T31" s="584"/>
      <c r="U31" s="449"/>
      <c r="V31" s="450"/>
      <c r="W31" s="450"/>
      <c r="X31" s="450"/>
      <c r="Y31" s="450"/>
      <c r="Z31" s="450"/>
      <c r="AA31" s="450"/>
      <c r="AB31" s="450"/>
      <c r="AC31" s="450"/>
      <c r="AD31" s="450"/>
      <c r="AE31" s="451"/>
      <c r="AF31"/>
      <c r="AG31"/>
      <c r="AH31"/>
      <c r="AI31"/>
      <c r="AJ31"/>
      <c r="AK31"/>
      <c r="AL31"/>
      <c r="AM31"/>
      <c r="AN31"/>
      <c r="AO31"/>
      <c r="AP31"/>
    </row>
    <row r="32" spans="1:42" s="79" customFormat="1" ht="12" customHeight="1">
      <c r="A32" s="86" t="s">
        <v>107</v>
      </c>
      <c r="B32" s="85">
        <f t="shared" ref="B32:B37" si="24">B31+1</f>
        <v>24</v>
      </c>
      <c r="C32" s="41"/>
      <c r="D32" s="41"/>
      <c r="E32" s="41"/>
      <c r="F32" s="75">
        <f t="shared" si="16"/>
        <v>0</v>
      </c>
      <c r="G32" s="90" t="str">
        <f t="shared" si="17"/>
        <v/>
      </c>
      <c r="H32" s="121"/>
      <c r="I32" s="121"/>
      <c r="J32" s="169">
        <f t="shared" ref="J32:J37" si="25">IF(I32="",J31,J31+1)</f>
        <v>0</v>
      </c>
      <c r="K32" s="121"/>
      <c r="L32" s="169">
        <f t="shared" ref="L32:L37" si="26">IF(K32="",L31,L31+1)</f>
        <v>0</v>
      </c>
      <c r="M32" s="121"/>
      <c r="N32" s="169">
        <f t="shared" ref="N32:N37" si="27">IF(M32="",N31,N31+1)</f>
        <v>0</v>
      </c>
      <c r="O32" s="121"/>
      <c r="P32" s="169">
        <f t="shared" ref="P32:P37" si="28">IF(O32="",P31,P31+1)</f>
        <v>0</v>
      </c>
      <c r="Q32" s="121"/>
      <c r="R32" s="169">
        <f t="shared" ref="R32:R37" si="29">IF(Q32="",R31,R31+1)</f>
        <v>0</v>
      </c>
      <c r="S32" s="583"/>
      <c r="T32" s="584"/>
      <c r="U32" s="449"/>
      <c r="V32" s="450"/>
      <c r="W32" s="450"/>
      <c r="X32" s="450"/>
      <c r="Y32" s="450"/>
      <c r="Z32" s="450"/>
      <c r="AA32" s="450"/>
      <c r="AB32" s="450"/>
      <c r="AC32" s="450"/>
      <c r="AD32" s="450"/>
      <c r="AE32" s="451"/>
      <c r="AF32"/>
      <c r="AG32"/>
      <c r="AH32"/>
      <c r="AI32"/>
      <c r="AJ32"/>
      <c r="AK32"/>
      <c r="AL32"/>
      <c r="AM32"/>
      <c r="AN32"/>
      <c r="AO32"/>
      <c r="AP32"/>
    </row>
    <row r="33" spans="1:42" s="79" customFormat="1" ht="12" customHeight="1">
      <c r="A33" s="86" t="s">
        <v>108</v>
      </c>
      <c r="B33" s="85">
        <f t="shared" si="24"/>
        <v>25</v>
      </c>
      <c r="C33" s="41"/>
      <c r="D33" s="41"/>
      <c r="E33" s="41"/>
      <c r="F33" s="75">
        <f t="shared" si="16"/>
        <v>0</v>
      </c>
      <c r="G33" s="90" t="str">
        <f t="shared" si="17"/>
        <v/>
      </c>
      <c r="H33" s="121"/>
      <c r="I33" s="121"/>
      <c r="J33" s="169">
        <f t="shared" si="25"/>
        <v>0</v>
      </c>
      <c r="K33" s="121"/>
      <c r="L33" s="169">
        <f t="shared" si="26"/>
        <v>0</v>
      </c>
      <c r="M33" s="121"/>
      <c r="N33" s="169">
        <f t="shared" si="27"/>
        <v>0</v>
      </c>
      <c r="O33" s="121"/>
      <c r="P33" s="169">
        <f t="shared" si="28"/>
        <v>0</v>
      </c>
      <c r="Q33" s="121"/>
      <c r="R33" s="169">
        <f t="shared" si="29"/>
        <v>0</v>
      </c>
      <c r="S33" s="583"/>
      <c r="T33" s="584"/>
      <c r="U33" s="449"/>
      <c r="V33" s="450"/>
      <c r="W33" s="450"/>
      <c r="X33" s="450"/>
      <c r="Y33" s="450"/>
      <c r="Z33" s="450"/>
      <c r="AA33" s="450"/>
      <c r="AB33" s="450"/>
      <c r="AC33" s="450"/>
      <c r="AD33" s="450"/>
      <c r="AE33" s="451"/>
      <c r="AF33"/>
      <c r="AG33"/>
      <c r="AH33"/>
      <c r="AI33"/>
      <c r="AJ33"/>
      <c r="AK33"/>
      <c r="AL33"/>
      <c r="AM33"/>
      <c r="AN33"/>
      <c r="AO33"/>
      <c r="AP33"/>
    </row>
    <row r="34" spans="1:42" s="79" customFormat="1" ht="12" customHeight="1">
      <c r="A34" s="86" t="s">
        <v>105</v>
      </c>
      <c r="B34" s="85">
        <f t="shared" si="24"/>
        <v>26</v>
      </c>
      <c r="C34" s="41"/>
      <c r="D34" s="41"/>
      <c r="E34" s="41"/>
      <c r="F34" s="75">
        <f t="shared" si="16"/>
        <v>0</v>
      </c>
      <c r="G34" s="90" t="str">
        <f t="shared" si="17"/>
        <v/>
      </c>
      <c r="H34" s="121"/>
      <c r="I34" s="121"/>
      <c r="J34" s="169">
        <f t="shared" si="25"/>
        <v>0</v>
      </c>
      <c r="K34" s="121"/>
      <c r="L34" s="169">
        <f t="shared" si="26"/>
        <v>0</v>
      </c>
      <c r="M34" s="121"/>
      <c r="N34" s="169">
        <f t="shared" si="27"/>
        <v>0</v>
      </c>
      <c r="O34" s="121"/>
      <c r="P34" s="169">
        <f t="shared" si="28"/>
        <v>0</v>
      </c>
      <c r="Q34" s="121"/>
      <c r="R34" s="169">
        <f t="shared" si="29"/>
        <v>0</v>
      </c>
      <c r="S34" s="583"/>
      <c r="T34" s="584"/>
      <c r="U34" s="449"/>
      <c r="V34" s="450"/>
      <c r="W34" s="450"/>
      <c r="X34" s="450"/>
      <c r="Y34" s="450"/>
      <c r="Z34" s="450"/>
      <c r="AA34" s="450"/>
      <c r="AB34" s="450"/>
      <c r="AC34" s="450"/>
      <c r="AD34" s="450"/>
      <c r="AE34" s="451"/>
      <c r="AF34"/>
      <c r="AG34"/>
      <c r="AH34"/>
      <c r="AI34"/>
      <c r="AJ34"/>
      <c r="AK34"/>
      <c r="AL34"/>
      <c r="AM34"/>
      <c r="AN34"/>
      <c r="AO34"/>
      <c r="AP34"/>
    </row>
    <row r="35" spans="1:42" s="79" customFormat="1" ht="12" customHeight="1">
      <c r="A35" s="237" t="s">
        <v>3</v>
      </c>
      <c r="B35" s="85">
        <f t="shared" si="24"/>
        <v>27</v>
      </c>
      <c r="C35" s="41"/>
      <c r="D35" s="41"/>
      <c r="E35" s="41"/>
      <c r="F35" s="75">
        <f t="shared" si="16"/>
        <v>0</v>
      </c>
      <c r="G35" s="90" t="str">
        <f t="shared" si="17"/>
        <v/>
      </c>
      <c r="H35" s="121"/>
      <c r="I35" s="121"/>
      <c r="J35" s="169">
        <f t="shared" si="25"/>
        <v>0</v>
      </c>
      <c r="K35" s="121"/>
      <c r="L35" s="169">
        <f t="shared" si="26"/>
        <v>0</v>
      </c>
      <c r="M35" s="121"/>
      <c r="N35" s="169">
        <f t="shared" si="27"/>
        <v>0</v>
      </c>
      <c r="O35" s="121"/>
      <c r="P35" s="169">
        <f t="shared" si="28"/>
        <v>0</v>
      </c>
      <c r="Q35" s="121"/>
      <c r="R35" s="169">
        <f t="shared" si="29"/>
        <v>0</v>
      </c>
      <c r="S35" s="583"/>
      <c r="T35" s="584"/>
      <c r="U35" s="449"/>
      <c r="V35" s="450"/>
      <c r="W35" s="450"/>
      <c r="X35" s="450"/>
      <c r="Y35" s="450"/>
      <c r="Z35" s="450"/>
      <c r="AA35" s="450"/>
      <c r="AB35" s="450"/>
      <c r="AC35" s="450"/>
      <c r="AD35" s="450"/>
      <c r="AE35" s="451"/>
      <c r="AF35"/>
      <c r="AG35"/>
      <c r="AH35"/>
      <c r="AI35"/>
      <c r="AJ35"/>
      <c r="AK35"/>
      <c r="AL35"/>
      <c r="AM35"/>
      <c r="AN35"/>
      <c r="AO35"/>
      <c r="AP35"/>
    </row>
    <row r="36" spans="1:42" s="79" customFormat="1" ht="12" customHeight="1">
      <c r="A36" s="246" t="s">
        <v>4</v>
      </c>
      <c r="B36" s="302">
        <f t="shared" si="24"/>
        <v>28</v>
      </c>
      <c r="C36" s="41"/>
      <c r="D36" s="41"/>
      <c r="E36" s="41"/>
      <c r="F36" s="75">
        <f t="shared" si="16"/>
        <v>0</v>
      </c>
      <c r="G36" s="90" t="str">
        <f t="shared" si="17"/>
        <v/>
      </c>
      <c r="H36" s="121"/>
      <c r="I36" s="121"/>
      <c r="J36" s="169">
        <f t="shared" si="25"/>
        <v>0</v>
      </c>
      <c r="K36" s="121"/>
      <c r="L36" s="169">
        <f t="shared" si="26"/>
        <v>0</v>
      </c>
      <c r="M36" s="121"/>
      <c r="N36" s="169">
        <f t="shared" si="27"/>
        <v>0</v>
      </c>
      <c r="O36" s="121"/>
      <c r="P36" s="169">
        <f t="shared" si="28"/>
        <v>0</v>
      </c>
      <c r="Q36" s="121"/>
      <c r="R36" s="169">
        <f t="shared" si="29"/>
        <v>0</v>
      </c>
      <c r="S36" s="583"/>
      <c r="T36" s="584"/>
      <c r="U36" s="449"/>
      <c r="V36" s="450"/>
      <c r="W36" s="450"/>
      <c r="X36" s="450"/>
      <c r="Y36" s="450"/>
      <c r="Z36" s="450"/>
      <c r="AA36" s="450"/>
      <c r="AB36" s="450"/>
      <c r="AC36" s="450"/>
      <c r="AD36" s="450"/>
      <c r="AE36" s="451"/>
      <c r="AF36"/>
      <c r="AG36"/>
      <c r="AH36"/>
      <c r="AI36"/>
      <c r="AJ36"/>
      <c r="AK36"/>
      <c r="AL36"/>
      <c r="AM36"/>
      <c r="AN36"/>
      <c r="AO36"/>
      <c r="AP36"/>
    </row>
    <row r="37" spans="1:42" s="79" customFormat="1" ht="12" customHeight="1">
      <c r="A37" s="124" t="s">
        <v>5</v>
      </c>
      <c r="B37" s="125">
        <f t="shared" si="24"/>
        <v>29</v>
      </c>
      <c r="C37" s="41"/>
      <c r="D37" s="41"/>
      <c r="E37" s="41"/>
      <c r="F37" s="75">
        <f t="shared" si="16"/>
        <v>0</v>
      </c>
      <c r="G37" s="90" t="str">
        <f t="shared" si="17"/>
        <v/>
      </c>
      <c r="H37" s="121"/>
      <c r="I37" s="121"/>
      <c r="J37" s="169">
        <f t="shared" si="25"/>
        <v>0</v>
      </c>
      <c r="K37" s="121"/>
      <c r="L37" s="169">
        <f t="shared" si="26"/>
        <v>0</v>
      </c>
      <c r="M37" s="121"/>
      <c r="N37" s="169">
        <f t="shared" si="27"/>
        <v>0</v>
      </c>
      <c r="O37" s="121"/>
      <c r="P37" s="169">
        <f t="shared" si="28"/>
        <v>0</v>
      </c>
      <c r="Q37" s="121"/>
      <c r="R37" s="169">
        <f t="shared" si="29"/>
        <v>0</v>
      </c>
      <c r="S37" s="583"/>
      <c r="T37" s="584"/>
      <c r="U37" s="449" t="s">
        <v>243</v>
      </c>
      <c r="V37" s="450"/>
      <c r="W37" s="450"/>
      <c r="X37" s="450"/>
      <c r="Y37" s="450"/>
      <c r="Z37" s="450"/>
      <c r="AA37" s="450"/>
      <c r="AB37" s="450"/>
      <c r="AC37" s="450"/>
      <c r="AD37" s="450"/>
      <c r="AE37" s="451"/>
      <c r="AF37"/>
      <c r="AG37"/>
      <c r="AH37"/>
      <c r="AI37"/>
      <c r="AJ37"/>
      <c r="AK37"/>
      <c r="AL37"/>
      <c r="AM37"/>
      <c r="AN37"/>
      <c r="AO37"/>
      <c r="AP37"/>
    </row>
    <row r="38" spans="1:42" s="79" customFormat="1" ht="12" customHeight="1">
      <c r="A38" s="442" t="s">
        <v>91</v>
      </c>
      <c r="B38" s="443"/>
      <c r="C38" s="13">
        <f>SUM(C31:C37)</f>
        <v>0</v>
      </c>
      <c r="D38" s="13">
        <f>SUM(D31:D37)+ROUNDDOWN(F38/60,0)</f>
        <v>0</v>
      </c>
      <c r="E38" s="13">
        <f>F38-60*ROUNDDOWN(F38/60,0)</f>
        <v>0</v>
      </c>
      <c r="F38" s="137">
        <f>SUM(F31:F37)</f>
        <v>0</v>
      </c>
      <c r="G38" s="53">
        <f>IF((D38*60+E38)=0,0,ROUND((C38*60)/(D38*60+E38),1))</f>
        <v>0</v>
      </c>
      <c r="H38" s="27">
        <f>SUM(H31:H37)</f>
        <v>0</v>
      </c>
      <c r="I38" s="27">
        <f>IF(SUM(I31:I37)=0,0,ROUND(AVERAGE(I31:I37),0))</f>
        <v>0</v>
      </c>
      <c r="J38" s="170">
        <f>IF(J34=0,0,1)</f>
        <v>0</v>
      </c>
      <c r="K38" s="27">
        <f>IF(SUM(K31:K37)=0,0,ROUND(AVERAGE(K31:K37),0))</f>
        <v>0</v>
      </c>
      <c r="L38" s="170">
        <f>IF(L34=0,0,1)</f>
        <v>0</v>
      </c>
      <c r="M38" s="27">
        <f>IF(SUM(M31:M37)=0,0,ROUND(AVERAGE(M31:M37),0))</f>
        <v>0</v>
      </c>
      <c r="N38" s="170">
        <f>IF(N34=0,0,1)</f>
        <v>0</v>
      </c>
      <c r="O38" s="27">
        <f>IF(SUM(O31:O37)=0,0,ROUND(AVERAGE(O31:O37),0))</f>
        <v>0</v>
      </c>
      <c r="P38" s="170">
        <f>IF(P34=0,0,1)</f>
        <v>0</v>
      </c>
      <c r="Q38" s="27">
        <f>IF(SUM(Q31:Q37)=0,0,ROUND(AVERAGE(Q31:Q37),0))</f>
        <v>0</v>
      </c>
      <c r="R38" s="170">
        <f>IF(R34=0,0,1)</f>
        <v>0</v>
      </c>
      <c r="S38" s="444"/>
      <c r="T38" s="445"/>
      <c r="U38" s="439"/>
      <c r="V38" s="440"/>
      <c r="W38" s="440"/>
      <c r="X38" s="440"/>
      <c r="Y38" s="440"/>
      <c r="Z38" s="440"/>
      <c r="AA38" s="440"/>
      <c r="AB38" s="440"/>
      <c r="AC38" s="440"/>
      <c r="AD38" s="440"/>
      <c r="AE38" s="441"/>
      <c r="AF38"/>
      <c r="AG38"/>
      <c r="AH38"/>
      <c r="AI38"/>
      <c r="AJ38"/>
      <c r="AK38"/>
      <c r="AL38"/>
      <c r="AM38"/>
      <c r="AN38"/>
      <c r="AO38"/>
      <c r="AP38"/>
    </row>
    <row r="39" spans="1:42" s="79" customFormat="1" ht="12" customHeight="1">
      <c r="A39" s="246" t="s">
        <v>104</v>
      </c>
      <c r="B39" s="338">
        <f>B37+1</f>
        <v>30</v>
      </c>
      <c r="C39" s="41"/>
      <c r="D39" s="41"/>
      <c r="E39" s="41"/>
      <c r="F39" s="75">
        <f t="shared" si="16"/>
        <v>0</v>
      </c>
      <c r="G39" s="90" t="str">
        <f t="shared" si="17"/>
        <v/>
      </c>
      <c r="H39" s="121"/>
      <c r="I39" s="121"/>
      <c r="J39" s="169">
        <f>IF(I39="",0,1)</f>
        <v>0</v>
      </c>
      <c r="K39" s="121"/>
      <c r="L39" s="169">
        <f>IF(K39="",0,1)</f>
        <v>0</v>
      </c>
      <c r="M39" s="121"/>
      <c r="N39" s="169">
        <f>IF(M39="",0,1)</f>
        <v>0</v>
      </c>
      <c r="O39" s="121"/>
      <c r="P39" s="169">
        <f>IF(O39="",0,1)</f>
        <v>0</v>
      </c>
      <c r="Q39" s="121"/>
      <c r="R39" s="169">
        <f>IF(Q39="",0,1)</f>
        <v>0</v>
      </c>
      <c r="S39" s="583"/>
      <c r="T39" s="584"/>
      <c r="U39" s="449"/>
      <c r="V39" s="450"/>
      <c r="W39" s="450"/>
      <c r="X39" s="450"/>
      <c r="Y39" s="450"/>
      <c r="Z39" s="450"/>
      <c r="AA39" s="450"/>
      <c r="AB39" s="450"/>
      <c r="AC39" s="450"/>
      <c r="AD39" s="450"/>
      <c r="AE39" s="451"/>
      <c r="AF39"/>
      <c r="AG39"/>
      <c r="AH39"/>
      <c r="AI39"/>
      <c r="AJ39"/>
      <c r="AK39"/>
      <c r="AL39"/>
      <c r="AM39"/>
      <c r="AN39"/>
      <c r="AO39"/>
      <c r="AP39"/>
    </row>
    <row r="40" spans="1:42" s="79" customFormat="1" ht="12" customHeight="1">
      <c r="A40" s="246" t="s">
        <v>107</v>
      </c>
      <c r="B40" s="319">
        <f>B39+1</f>
        <v>31</v>
      </c>
      <c r="C40" s="41"/>
      <c r="D40" s="41"/>
      <c r="E40" s="41"/>
      <c r="F40" s="75">
        <f t="shared" si="16"/>
        <v>0</v>
      </c>
      <c r="G40" s="90" t="str">
        <f t="shared" si="17"/>
        <v/>
      </c>
      <c r="H40" s="121"/>
      <c r="I40" s="121"/>
      <c r="J40" s="169">
        <f>IF(I40="",J39,J39+1)</f>
        <v>0</v>
      </c>
      <c r="K40" s="121"/>
      <c r="L40" s="169">
        <f>IF(K40="",L39,L39+1)</f>
        <v>0</v>
      </c>
      <c r="M40" s="121"/>
      <c r="N40" s="169">
        <f>IF(M40="",N39,N39+1)</f>
        <v>0</v>
      </c>
      <c r="O40" s="121"/>
      <c r="P40" s="169">
        <f>IF(O40="",P39,P39+1)</f>
        <v>0</v>
      </c>
      <c r="Q40" s="121"/>
      <c r="R40" s="169">
        <f>IF(Q40="",R39,R39+1)</f>
        <v>0</v>
      </c>
      <c r="S40" s="583"/>
      <c r="T40" s="584"/>
      <c r="U40" s="449"/>
      <c r="V40" s="450"/>
      <c r="W40" s="450"/>
      <c r="X40" s="450"/>
      <c r="Y40" s="450"/>
      <c r="Z40" s="450"/>
      <c r="AA40" s="450"/>
      <c r="AB40" s="450"/>
      <c r="AC40" s="450"/>
      <c r="AD40" s="450"/>
      <c r="AE40" s="451"/>
      <c r="AF40"/>
      <c r="AG40"/>
      <c r="AH40"/>
      <c r="AI40"/>
      <c r="AJ40"/>
      <c r="AK40"/>
      <c r="AL40"/>
      <c r="AM40"/>
      <c r="AN40"/>
      <c r="AO40"/>
      <c r="AP40"/>
    </row>
    <row r="41" spans="1:42" s="79" customFormat="1" ht="12" customHeight="1">
      <c r="A41" s="442" t="s">
        <v>10</v>
      </c>
      <c r="B41" s="443"/>
      <c r="C41" s="13">
        <f>SUM(C39:C40)</f>
        <v>0</v>
      </c>
      <c r="D41" s="13">
        <f>SUM(D39:D40)+ROUNDDOWN(F41/60,0)</f>
        <v>0</v>
      </c>
      <c r="E41" s="13">
        <f>F41-60*ROUNDDOWN(F41/60,0)</f>
        <v>0</v>
      </c>
      <c r="F41" s="137">
        <f>SUM(F39:F40)</f>
        <v>0</v>
      </c>
      <c r="G41" s="53">
        <f>IF((D41*60+E41)=0,0,ROUND((C41*60)/(D41*60+E41),1))</f>
        <v>0</v>
      </c>
      <c r="H41" s="27">
        <f>SUM(H39:H40)</f>
        <v>0</v>
      </c>
      <c r="I41" s="27">
        <f>IF(SUM(I39:I40)=0,0,ROUND(AVERAGE(I39:I40),0))</f>
        <v>0</v>
      </c>
      <c r="J41" s="170">
        <f>IF(J40=0,0,1)</f>
        <v>0</v>
      </c>
      <c r="K41" s="27">
        <f>IF(SUM(K39:K40)=0,0,ROUND(AVERAGE(K39:K40),0))</f>
        <v>0</v>
      </c>
      <c r="L41" s="170">
        <f>IF(L40=0,0,1)</f>
        <v>0</v>
      </c>
      <c r="M41" s="27">
        <f>IF(SUM(M39:M40)=0,0,ROUND(AVERAGE(M39:M40),0))</f>
        <v>0</v>
      </c>
      <c r="N41" s="170">
        <f>IF(N40=0,0,1)</f>
        <v>0</v>
      </c>
      <c r="O41" s="27">
        <f>IF(SUM(O39:O40)=0,0,ROUND(AVERAGE(O39:O40),0))</f>
        <v>0</v>
      </c>
      <c r="P41" s="170">
        <f>IF(P40=0,0,1)</f>
        <v>0</v>
      </c>
      <c r="Q41" s="27">
        <f>IF(SUM(Q39:Q40)=0,0,ROUND(AVERAGE(Q39:Q40),0))</f>
        <v>0</v>
      </c>
      <c r="R41" s="170">
        <f>IF(R40=0,0,1)</f>
        <v>0</v>
      </c>
      <c r="S41" s="444"/>
      <c r="T41" s="445"/>
      <c r="U41" s="439"/>
      <c r="V41" s="440"/>
      <c r="W41" s="440"/>
      <c r="X41" s="440"/>
      <c r="Y41" s="440"/>
      <c r="Z41" s="440"/>
      <c r="AA41" s="440"/>
      <c r="AB41" s="440"/>
      <c r="AC41" s="440"/>
      <c r="AD41" s="440"/>
      <c r="AE41" s="441"/>
      <c r="AF41"/>
      <c r="AG41"/>
      <c r="AH41"/>
      <c r="AI41"/>
      <c r="AJ41"/>
      <c r="AK41"/>
      <c r="AL41"/>
      <c r="AM41"/>
      <c r="AN41"/>
      <c r="AO41"/>
      <c r="AP41"/>
    </row>
    <row r="42" spans="1:42" ht="12" customHeight="1">
      <c r="A42" s="463" t="s">
        <v>37</v>
      </c>
      <c r="B42" s="464"/>
      <c r="C42" s="14">
        <f>C5+C14+C22+C30+C38+C41</f>
        <v>0</v>
      </c>
      <c r="D42" s="11">
        <f>D5+D14+D22+D30+D38+D41+ROUNDDOWN(F42/60,0)</f>
        <v>0</v>
      </c>
      <c r="E42" s="11">
        <f>F42-60*ROUNDDOWN(F42/60,0)</f>
        <v>0</v>
      </c>
      <c r="F42" s="139">
        <f>E5+E14+E22+E30+E38+E41</f>
        <v>0</v>
      </c>
      <c r="G42" s="61">
        <f>IF((D42*60+E42)=0,0,ROUND((C42*60)/(D42*60+E42),1))</f>
        <v>0</v>
      </c>
      <c r="H42" s="28">
        <f>H5+H14+H22+H30+H38+H41</f>
        <v>0</v>
      </c>
      <c r="I42" s="28" t="str">
        <f>IF(I43=0,"",(I5+I14+I22+I30+I38+I41)/I43)</f>
        <v/>
      </c>
      <c r="J42" s="185"/>
      <c r="K42" s="28" t="str">
        <f>IF(K43=0,"",(K5+K14+K22+K30+K38+K40)/K43)</f>
        <v/>
      </c>
      <c r="L42" s="185"/>
      <c r="M42" s="28" t="str">
        <f>IF(M43=0,"",(M5+M14+M22+M30+M38+M40)/M43)</f>
        <v/>
      </c>
      <c r="N42" s="185"/>
      <c r="O42" s="28" t="str">
        <f>IF(O43=0,"",(O5+O14+O22+O30+O38+O40)/O43)</f>
        <v/>
      </c>
      <c r="P42" s="185"/>
      <c r="Q42" s="28" t="str">
        <f>IF(Q43=0,"",(Q5+Q14+Q22+Q30+Q38+Q40)/Q43)</f>
        <v/>
      </c>
      <c r="R42" s="185"/>
      <c r="S42" s="39"/>
      <c r="T42" s="39"/>
      <c r="U42" s="44"/>
      <c r="V42" s="44"/>
      <c r="W42" s="44"/>
      <c r="X42" s="44"/>
      <c r="Y42" s="44"/>
      <c r="Z42" s="44"/>
      <c r="AA42" s="2" t="s">
        <v>0</v>
      </c>
      <c r="AB42" s="2" t="s">
        <v>15</v>
      </c>
      <c r="AC42" s="2" t="s">
        <v>16</v>
      </c>
      <c r="AD42" s="2" t="s">
        <v>12</v>
      </c>
      <c r="AE42" s="2" t="s">
        <v>26</v>
      </c>
    </row>
    <row r="43" spans="1:42" ht="12" customHeight="1">
      <c r="A43" s="465"/>
      <c r="B43" s="465"/>
      <c r="C43" s="2" t="s">
        <v>0</v>
      </c>
      <c r="D43" s="2" t="s">
        <v>15</v>
      </c>
      <c r="E43" s="2" t="s">
        <v>16</v>
      </c>
      <c r="F43" s="75"/>
      <c r="G43" s="22" t="s">
        <v>12</v>
      </c>
      <c r="H43" s="37" t="s">
        <v>17</v>
      </c>
      <c r="I43" s="168">
        <f>J5+J14+J22+J30+J38+J40</f>
        <v>0</v>
      </c>
      <c r="J43" s="166"/>
      <c r="K43" s="168">
        <f>L5+L14+L22+L30+L38+L40</f>
        <v>0</v>
      </c>
      <c r="L43" s="166"/>
      <c r="M43" s="168">
        <f>N5+N14+N22+N30+N38+N40</f>
        <v>0</v>
      </c>
      <c r="N43" s="166"/>
      <c r="O43" s="168">
        <f>P5+P14+P22+P30+P38+P40</f>
        <v>0</v>
      </c>
      <c r="P43" s="166"/>
      <c r="Q43" s="168">
        <f>R5+R14+R22+R30+R38+R40</f>
        <v>0</v>
      </c>
      <c r="R43" s="135"/>
      <c r="S43" s="2" t="s">
        <v>0</v>
      </c>
      <c r="T43" s="2" t="s">
        <v>15</v>
      </c>
      <c r="U43" s="2" t="s">
        <v>16</v>
      </c>
      <c r="V43" s="2" t="s">
        <v>20</v>
      </c>
      <c r="W43" s="37" t="s">
        <v>17</v>
      </c>
      <c r="Y43" s="562" t="s">
        <v>146</v>
      </c>
      <c r="Z43" s="562"/>
      <c r="AA43" s="23">
        <f>C42+Septembre!AA41</f>
        <v>0</v>
      </c>
      <c r="AB43" s="23">
        <f>D42+Septembre!AB41+ROUNDDOWN(AF43/60,0)</f>
        <v>0</v>
      </c>
      <c r="AC43" s="12">
        <f>AF43-60*ROUNDDOWN(AF43/60,0)</f>
        <v>0</v>
      </c>
      <c r="AD43" s="12">
        <f>IF((AB43*60+AC43)=0,0,ROUND((AA43*60)/(AB43*60+AC43),1))</f>
        <v>0</v>
      </c>
      <c r="AE43" s="23">
        <f>H42+Septembre!AE41</f>
        <v>0</v>
      </c>
      <c r="AF43" s="10">
        <f>E42+Septembre!AC41</f>
        <v>0</v>
      </c>
    </row>
    <row r="44" spans="1:42" ht="12" customHeight="1">
      <c r="A44" s="484" t="s">
        <v>217</v>
      </c>
      <c r="B44" s="484"/>
      <c r="C44" s="49">
        <f>'Décembre 16'!$C$40</f>
        <v>0</v>
      </c>
      <c r="D44" s="50">
        <f>'Décembre 16'!$D$40</f>
        <v>0</v>
      </c>
      <c r="E44" s="50">
        <f>'Décembre 16'!$E$40</f>
        <v>0</v>
      </c>
      <c r="F44" s="150"/>
      <c r="G44" s="51">
        <f>IF((D44*60+E44)=0,0,ROUND((C44*60)/(D44*60+E44),1))</f>
        <v>0</v>
      </c>
      <c r="H44" s="207">
        <f>'Décembre 16'!$H$40</f>
        <v>0</v>
      </c>
      <c r="I44" s="574" t="s">
        <v>34</v>
      </c>
      <c r="J44" s="575"/>
      <c r="K44" s="575"/>
      <c r="L44" s="575"/>
      <c r="M44" s="575"/>
      <c r="N44" s="575"/>
      <c r="O44" s="575"/>
      <c r="P44" s="575"/>
      <c r="Q44" s="576"/>
      <c r="R44" s="135"/>
      <c r="S44" s="55">
        <f>Juillet!$C$41</f>
        <v>0</v>
      </c>
      <c r="T44" s="55">
        <f>Juillet!$D$41</f>
        <v>0</v>
      </c>
      <c r="U44" s="48">
        <f>Juillet!$E$41</f>
        <v>0</v>
      </c>
      <c r="V44" s="48">
        <f>IF((T44*60+U44)=0,0,ROUND((S44*60)/(T44*60+U44),1))</f>
        <v>0</v>
      </c>
      <c r="W44" s="57">
        <f>Juillet!$H$41</f>
        <v>0</v>
      </c>
      <c r="Y44" s="571" t="s">
        <v>214</v>
      </c>
      <c r="Z44" s="571"/>
      <c r="AA44" s="227">
        <f>C42+Septembre!AA42</f>
        <v>0</v>
      </c>
      <c r="AB44" s="225">
        <f>D42+Septembre!AB42+ROUNDDOWN(AF44/60,0)</f>
        <v>0</v>
      </c>
      <c r="AC44" s="225">
        <f>AF44-60*ROUNDDOWN(AF44/60,0)</f>
        <v>0</v>
      </c>
      <c r="AD44" s="225">
        <f>IF((AB44*60+AC44)=0,0,ROUND((AA44*60)/(AB44*60+AC44),1))</f>
        <v>0</v>
      </c>
      <c r="AE44" s="227">
        <f>H42+Septembre!AE42</f>
        <v>0</v>
      </c>
      <c r="AF44" s="234">
        <f>E42+Septembre!AC42</f>
        <v>0</v>
      </c>
    </row>
    <row r="45" spans="1:42" ht="12" customHeight="1">
      <c r="A45" s="509" t="s">
        <v>25</v>
      </c>
      <c r="B45" s="509"/>
      <c r="C45" s="49">
        <f>Janvier!C42</f>
        <v>0</v>
      </c>
      <c r="D45" s="49">
        <f>Janvier!D42</f>
        <v>0</v>
      </c>
      <c r="E45" s="49">
        <f>Janvier!E42</f>
        <v>0</v>
      </c>
      <c r="F45" s="140"/>
      <c r="G45" s="48">
        <f t="shared" ref="G45:G50" si="30">IF((D45*60+E45)=0,0,ROUND((C45*60)/(D45*60+E45),1))</f>
        <v>0</v>
      </c>
      <c r="H45" s="54">
        <f>Janvier!H42</f>
        <v>0</v>
      </c>
      <c r="I45" s="574" t="s">
        <v>35</v>
      </c>
      <c r="J45" s="575"/>
      <c r="K45" s="575"/>
      <c r="L45" s="575"/>
      <c r="M45" s="575"/>
      <c r="N45" s="575"/>
      <c r="O45" s="575"/>
      <c r="P45" s="575"/>
      <c r="Q45" s="576"/>
      <c r="R45" s="136"/>
      <c r="S45" s="55">
        <f>Août!$C$41</f>
        <v>0</v>
      </c>
      <c r="T45" s="55">
        <f>Août!$D$41</f>
        <v>0</v>
      </c>
      <c r="U45" s="55">
        <f>Août!$E$41</f>
        <v>0</v>
      </c>
      <c r="V45" s="48">
        <f>IF((T45*60+U45)=0,0,ROUND((S45*60)/(T45*60+U45),1))</f>
        <v>0</v>
      </c>
      <c r="W45" s="57">
        <f>Août!$H$41</f>
        <v>0</v>
      </c>
    </row>
    <row r="46" spans="1:42" ht="12" customHeight="1">
      <c r="A46" s="509" t="s">
        <v>27</v>
      </c>
      <c r="B46" s="523"/>
      <c r="C46" s="49">
        <f>Février!C38</f>
        <v>0</v>
      </c>
      <c r="D46" s="49">
        <f>Février!D38</f>
        <v>0</v>
      </c>
      <c r="E46" s="49">
        <f>Février!E38</f>
        <v>0</v>
      </c>
      <c r="F46" s="140"/>
      <c r="G46" s="48">
        <f t="shared" si="30"/>
        <v>0</v>
      </c>
      <c r="H46" s="54">
        <f>Février!H38</f>
        <v>0</v>
      </c>
      <c r="I46" s="574" t="s">
        <v>36</v>
      </c>
      <c r="J46" s="575"/>
      <c r="K46" s="575"/>
      <c r="L46" s="575"/>
      <c r="M46" s="575"/>
      <c r="N46" s="575"/>
      <c r="O46" s="575"/>
      <c r="P46" s="575"/>
      <c r="Q46" s="576"/>
      <c r="R46" s="136"/>
      <c r="S46" s="55">
        <f>Septembre!$C$40</f>
        <v>0</v>
      </c>
      <c r="T46" s="48">
        <f>Septembre!$D$40</f>
        <v>0</v>
      </c>
      <c r="U46" s="48">
        <f>Septembre!$E$40</f>
        <v>0</v>
      </c>
      <c r="V46" s="48">
        <f>IF((T46*60+U46)=0,0,ROUND((S46*60)/(T46*60+U46),1))</f>
        <v>0</v>
      </c>
      <c r="W46" s="54">
        <f>Septembre!$H$40</f>
        <v>0</v>
      </c>
    </row>
    <row r="47" spans="1:42" ht="12" customHeight="1">
      <c r="A47" s="509" t="s">
        <v>28</v>
      </c>
      <c r="B47" s="509"/>
      <c r="C47" s="55">
        <f>Mars!C41</f>
        <v>0</v>
      </c>
      <c r="D47" s="55">
        <f>Mars!D41</f>
        <v>0</v>
      </c>
      <c r="E47" s="55">
        <f>Mars!E41</f>
        <v>0</v>
      </c>
      <c r="F47" s="140"/>
      <c r="G47" s="48">
        <f t="shared" si="30"/>
        <v>0</v>
      </c>
      <c r="H47" s="54">
        <f>Mars!H41</f>
        <v>0</v>
      </c>
      <c r="I47" s="20"/>
      <c r="J47" s="131"/>
      <c r="K47" s="20"/>
      <c r="L47" s="131"/>
      <c r="M47" s="20"/>
      <c r="N47" s="131"/>
      <c r="O47" s="20"/>
      <c r="P47" s="131"/>
      <c r="Q47" s="20"/>
      <c r="R47" s="131"/>
      <c r="S47" s="20"/>
      <c r="T47" s="20"/>
      <c r="U47" s="20"/>
      <c r="V47" s="20"/>
      <c r="X47" s="73"/>
      <c r="Y47" s="70"/>
      <c r="Z47" s="70"/>
      <c r="AA47" s="70"/>
      <c r="AB47" s="70"/>
      <c r="AC47" s="70"/>
    </row>
    <row r="48" spans="1:42" ht="12" customHeight="1">
      <c r="A48" s="509" t="s">
        <v>31</v>
      </c>
      <c r="B48" s="509"/>
      <c r="C48" s="55">
        <f>Avril!C40</f>
        <v>0</v>
      </c>
      <c r="D48" s="55">
        <f>Avril!D40</f>
        <v>0</v>
      </c>
      <c r="E48" s="48">
        <f>Avril!E40</f>
        <v>0</v>
      </c>
      <c r="F48" s="140"/>
      <c r="G48" s="48">
        <f t="shared" si="30"/>
        <v>0</v>
      </c>
      <c r="H48" s="54">
        <f>Avril!H40</f>
        <v>0</v>
      </c>
      <c r="I48" s="20"/>
      <c r="J48" s="131"/>
      <c r="K48" s="20"/>
      <c r="L48" s="131"/>
      <c r="M48" s="20"/>
      <c r="N48" s="131"/>
      <c r="O48" s="20"/>
      <c r="P48" s="131"/>
      <c r="Q48" s="20"/>
      <c r="R48" s="131"/>
      <c r="S48" s="20"/>
      <c r="T48" s="20"/>
      <c r="U48" s="20"/>
      <c r="V48" s="20"/>
      <c r="X48" s="73"/>
      <c r="Y48" s="70"/>
      <c r="Z48" s="70"/>
      <c r="AA48" s="70"/>
      <c r="AB48" s="70"/>
      <c r="AC48" s="70"/>
    </row>
    <row r="49" spans="1:29" ht="12" customHeight="1">
      <c r="A49" s="509" t="s">
        <v>32</v>
      </c>
      <c r="B49" s="509"/>
      <c r="C49" s="55">
        <f>Mai!C40</f>
        <v>0</v>
      </c>
      <c r="D49" s="48">
        <f>Mai!D40</f>
        <v>0</v>
      </c>
      <c r="E49" s="48">
        <f>Mai!E40</f>
        <v>0</v>
      </c>
      <c r="F49" s="140"/>
      <c r="G49" s="48">
        <f t="shared" si="30"/>
        <v>0</v>
      </c>
      <c r="H49" s="54">
        <f>Mai!H40</f>
        <v>0</v>
      </c>
      <c r="I49" s="20"/>
      <c r="J49" s="131"/>
      <c r="K49" s="20"/>
      <c r="L49" s="131"/>
      <c r="M49" s="20"/>
      <c r="N49" s="131"/>
      <c r="O49" s="20"/>
      <c r="P49" s="131"/>
      <c r="Q49" s="20"/>
      <c r="R49" s="131"/>
      <c r="S49" s="20"/>
      <c r="T49" s="20"/>
      <c r="U49" s="20"/>
      <c r="V49" s="20"/>
      <c r="X49" s="73"/>
      <c r="Y49" s="70"/>
      <c r="AA49" s="70"/>
      <c r="AB49" s="70"/>
      <c r="AC49" s="70"/>
    </row>
    <row r="50" spans="1:29" ht="8.25" customHeight="1">
      <c r="A50" s="509" t="s">
        <v>33</v>
      </c>
      <c r="B50" s="509"/>
      <c r="C50" s="55">
        <f>Juin!C40</f>
        <v>0</v>
      </c>
      <c r="D50" s="55">
        <f>Juin!D40</f>
        <v>0</v>
      </c>
      <c r="E50" s="55">
        <f>Juin!E40</f>
        <v>0</v>
      </c>
      <c r="F50" s="141"/>
      <c r="G50" s="48">
        <f t="shared" si="30"/>
        <v>0</v>
      </c>
      <c r="H50" s="56">
        <f>Juin!H40</f>
        <v>0</v>
      </c>
      <c r="I50" s="20"/>
      <c r="J50" s="131"/>
      <c r="K50" s="20"/>
      <c r="L50" s="131"/>
      <c r="M50" s="20"/>
      <c r="N50" s="131"/>
      <c r="O50" s="20"/>
      <c r="P50" s="131"/>
      <c r="Q50" s="20"/>
      <c r="R50" s="131"/>
      <c r="S50" s="223"/>
      <c r="T50" s="223"/>
      <c r="U50" s="223"/>
      <c r="W50" s="223"/>
      <c r="X50" s="69"/>
      <c r="Y50" s="69"/>
      <c r="Z50" s="69"/>
      <c r="AA50" s="69"/>
      <c r="AB50" s="69"/>
    </row>
    <row r="51" spans="1:29">
      <c r="S51" s="223"/>
      <c r="T51" s="223"/>
      <c r="U51" s="223"/>
      <c r="W51" s="223"/>
      <c r="X51" s="69"/>
      <c r="Y51" s="69"/>
      <c r="Z51" s="69"/>
      <c r="AA51" s="69"/>
      <c r="AB51" s="69"/>
    </row>
    <row r="52" spans="1:29" hidden="1">
      <c r="S52" s="223">
        <f>SUM(C44:C50)+SUM(S44:S46)+C42</f>
        <v>0</v>
      </c>
      <c r="T52" s="223">
        <f>SUM(D44:D50)+SUM(T44:T46)+D42</f>
        <v>0</v>
      </c>
      <c r="U52" s="223">
        <f>SUM(E44:E50)+SUM(U44:U46)+E42</f>
        <v>0</v>
      </c>
      <c r="W52" s="223">
        <f>SUM(G44:G50)+SUM(W44:W46)+G42</f>
        <v>0</v>
      </c>
    </row>
    <row r="53" spans="1:29" hidden="1">
      <c r="S53" s="223">
        <f>SUM(C45:C50)+SUM(S44:S46)+C42</f>
        <v>0</v>
      </c>
      <c r="T53" s="223">
        <f>SUM(D45:D50)+SUM(T44:T46)+D42</f>
        <v>0</v>
      </c>
      <c r="U53" s="223">
        <f>SUM(E45:E50)+SUM(U44:U46)+E42</f>
        <v>0</v>
      </c>
      <c r="W53" s="223">
        <f>SUM(G45:G50)+SUM(W44:W46)+G42</f>
        <v>0</v>
      </c>
    </row>
  </sheetData>
  <sheetProtection sheet="1" objects="1" scenarios="1" selectLockedCells="1"/>
  <mergeCells count="109">
    <mergeCell ref="I45:Q45"/>
    <mergeCell ref="I46:Q46"/>
    <mergeCell ref="U38:AE38"/>
    <mergeCell ref="Y43:Z43"/>
    <mergeCell ref="Y44:Z44"/>
    <mergeCell ref="I44:Q44"/>
    <mergeCell ref="S40:T40"/>
    <mergeCell ref="U40:AE40"/>
    <mergeCell ref="S31:T31"/>
    <mergeCell ref="S38:T38"/>
    <mergeCell ref="S32:T32"/>
    <mergeCell ref="S33:T33"/>
    <mergeCell ref="S34:T34"/>
    <mergeCell ref="S35:T35"/>
    <mergeCell ref="S36:T36"/>
    <mergeCell ref="U36:AE36"/>
    <mergeCell ref="A42:B42"/>
    <mergeCell ref="A43:B43"/>
    <mergeCell ref="A41:B41"/>
    <mergeCell ref="S41:T41"/>
    <mergeCell ref="U41:AE41"/>
    <mergeCell ref="S39:T39"/>
    <mergeCell ref="U39:AE39"/>
    <mergeCell ref="A38:B38"/>
    <mergeCell ref="A50:B50"/>
    <mergeCell ref="A46:B46"/>
    <mergeCell ref="A47:B47"/>
    <mergeCell ref="A48:B48"/>
    <mergeCell ref="A49:B49"/>
    <mergeCell ref="A44:B44"/>
    <mergeCell ref="A45:B45"/>
    <mergeCell ref="A14:B14"/>
    <mergeCell ref="A5:B5"/>
    <mergeCell ref="A6:B6"/>
    <mergeCell ref="S14:T14"/>
    <mergeCell ref="U35:AE35"/>
    <mergeCell ref="S17:T17"/>
    <mergeCell ref="S25:T25"/>
    <mergeCell ref="S19:T19"/>
    <mergeCell ref="S15:T15"/>
    <mergeCell ref="S18:T18"/>
    <mergeCell ref="A22:B22"/>
    <mergeCell ref="U7:AE7"/>
    <mergeCell ref="U8:AE8"/>
    <mergeCell ref="U9:AE9"/>
    <mergeCell ref="U10:AE10"/>
    <mergeCell ref="S20:T20"/>
    <mergeCell ref="S21:T21"/>
    <mergeCell ref="S12:T12"/>
    <mergeCell ref="S11:T11"/>
    <mergeCell ref="S16:T16"/>
    <mergeCell ref="A30:B30"/>
    <mergeCell ref="U26:AE26"/>
    <mergeCell ref="U27:AE27"/>
    <mergeCell ref="U28:AE28"/>
    <mergeCell ref="U13:AE13"/>
    <mergeCell ref="U14:AE14"/>
    <mergeCell ref="U15:AE15"/>
    <mergeCell ref="S22:T22"/>
    <mergeCell ref="S24:T24"/>
    <mergeCell ref="S23:T23"/>
    <mergeCell ref="A1:AD1"/>
    <mergeCell ref="A2:A3"/>
    <mergeCell ref="B2:B3"/>
    <mergeCell ref="C2:C3"/>
    <mergeCell ref="D2:D3"/>
    <mergeCell ref="E2:E3"/>
    <mergeCell ref="G2:G3"/>
    <mergeCell ref="S2:T3"/>
    <mergeCell ref="K2:K3"/>
    <mergeCell ref="I2:I3"/>
    <mergeCell ref="M2:M3"/>
    <mergeCell ref="U2:AE3"/>
    <mergeCell ref="U4:AE4"/>
    <mergeCell ref="U5:AE5"/>
    <mergeCell ref="U37:AE37"/>
    <mergeCell ref="S37:T37"/>
    <mergeCell ref="U6:AE6"/>
    <mergeCell ref="U25:AE25"/>
    <mergeCell ref="U11:AE11"/>
    <mergeCell ref="U12:AE12"/>
    <mergeCell ref="S4:T4"/>
    <mergeCell ref="S7:T7"/>
    <mergeCell ref="S13:T13"/>
    <mergeCell ref="S10:T10"/>
    <mergeCell ref="S6:T6"/>
    <mergeCell ref="S5:T5"/>
    <mergeCell ref="S9:T9"/>
    <mergeCell ref="S8:T8"/>
    <mergeCell ref="U34:AE34"/>
    <mergeCell ref="U33:AE33"/>
    <mergeCell ref="U16:AE16"/>
    <mergeCell ref="U31:AE31"/>
    <mergeCell ref="U32:AE32"/>
    <mergeCell ref="U17:AE17"/>
    <mergeCell ref="U18:AE18"/>
    <mergeCell ref="U19:AE19"/>
    <mergeCell ref="U20:AE20"/>
    <mergeCell ref="U29:AE29"/>
    <mergeCell ref="U30:AE30"/>
    <mergeCell ref="U21:AE21"/>
    <mergeCell ref="U22:AE22"/>
    <mergeCell ref="U23:AE23"/>
    <mergeCell ref="U24:AE24"/>
    <mergeCell ref="S27:T27"/>
    <mergeCell ref="S28:T28"/>
    <mergeCell ref="S30:T30"/>
    <mergeCell ref="S29:T29"/>
    <mergeCell ref="S26:T26"/>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AF50"/>
  <sheetViews>
    <sheetView zoomScale="150" zoomScaleNormal="150" workbookViewId="0">
      <pane ySplit="3" topLeftCell="A19" activePane="bottomLeft" state="frozen"/>
      <selection pane="bottomLeft" activeCell="S34" sqref="S34:AE39"/>
    </sheetView>
  </sheetViews>
  <sheetFormatPr baseColWidth="10" defaultRowHeight="12.75"/>
  <cols>
    <col min="1" max="1" width="9.7109375" customWidth="1"/>
    <col min="2" max="2" width="5.5703125" customWidth="1"/>
    <col min="3" max="3" width="6" customWidth="1"/>
    <col min="4" max="4" width="3.7109375" customWidth="1"/>
    <col min="5" max="5" width="3.85546875" customWidth="1"/>
    <col min="6" max="6" width="5.28515625" style="76" hidden="1" customWidth="1"/>
    <col min="7" max="8" width="6" customWidth="1"/>
    <col min="9" max="9" width="3.42578125" customWidth="1"/>
    <col min="10" max="10" width="3.42578125" style="78" hidden="1" customWidth="1"/>
    <col min="11" max="11" width="3.85546875" customWidth="1"/>
    <col min="12" max="12" width="3.140625" style="78" hidden="1" customWidth="1"/>
    <col min="13" max="13" width="4.710937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19" max="19" width="6" customWidth="1"/>
    <col min="20" max="20" width="6.140625" customWidth="1"/>
    <col min="21" max="21" width="4.7109375" customWidth="1"/>
    <col min="22" max="22" width="4.85546875" customWidth="1"/>
    <col min="23" max="23" width="7.140625" customWidth="1"/>
    <col min="24" max="24" width="4.5703125" customWidth="1"/>
    <col min="25" max="25" width="8.71093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c r="A1" s="553" t="s">
        <v>223</v>
      </c>
      <c r="B1" s="553"/>
      <c r="C1" s="553"/>
      <c r="D1" s="553"/>
      <c r="E1" s="553"/>
      <c r="F1" s="553"/>
      <c r="G1" s="553"/>
      <c r="H1" s="553"/>
      <c r="I1" s="553"/>
      <c r="J1" s="553"/>
      <c r="K1" s="553"/>
      <c r="L1" s="553"/>
      <c r="M1" s="553"/>
      <c r="N1" s="553"/>
      <c r="O1" s="553"/>
      <c r="P1" s="553"/>
      <c r="Q1" s="553"/>
      <c r="R1" s="553"/>
      <c r="S1" s="553"/>
      <c r="T1" s="553"/>
      <c r="U1" s="554"/>
      <c r="V1" s="554"/>
      <c r="W1" s="554"/>
      <c r="X1" s="554"/>
      <c r="Y1" s="554"/>
      <c r="Z1" s="554"/>
      <c r="AA1" s="554"/>
      <c r="AB1" s="554"/>
      <c r="AC1" s="554"/>
      <c r="AD1" s="554"/>
      <c r="AE1" s="240"/>
    </row>
    <row r="2" spans="1:31" ht="15.7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142"/>
      <c r="Q2" s="25" t="s">
        <v>19</v>
      </c>
      <c r="R2" s="144"/>
      <c r="S2" s="572" t="s">
        <v>13</v>
      </c>
      <c r="T2" s="573"/>
      <c r="U2" s="580" t="s">
        <v>14</v>
      </c>
      <c r="V2" s="581"/>
      <c r="W2" s="581"/>
      <c r="X2" s="581"/>
      <c r="Y2" s="581"/>
      <c r="Z2" s="581"/>
      <c r="AA2" s="581"/>
      <c r="AB2" s="581"/>
      <c r="AC2" s="581"/>
      <c r="AD2" s="581"/>
      <c r="AE2" s="582"/>
    </row>
    <row r="3" spans="1:31" ht="12" customHeight="1">
      <c r="A3" s="492"/>
      <c r="B3" s="492"/>
      <c r="C3" s="492"/>
      <c r="D3" s="492"/>
      <c r="E3" s="492"/>
      <c r="F3" s="75"/>
      <c r="G3" s="477"/>
      <c r="H3" s="26" t="s">
        <v>18</v>
      </c>
      <c r="I3" s="494"/>
      <c r="J3" s="143"/>
      <c r="K3" s="494"/>
      <c r="L3" s="143"/>
      <c r="M3" s="494"/>
      <c r="N3" s="143"/>
      <c r="O3" s="26" t="s">
        <v>20</v>
      </c>
      <c r="P3" s="143"/>
      <c r="Q3" s="26" t="s">
        <v>21</v>
      </c>
      <c r="R3" s="145"/>
      <c r="S3" s="572"/>
      <c r="T3" s="573"/>
      <c r="U3" s="580"/>
      <c r="V3" s="581"/>
      <c r="W3" s="581"/>
      <c r="X3" s="581"/>
      <c r="Y3" s="581"/>
      <c r="Z3" s="581"/>
      <c r="AA3" s="581"/>
      <c r="AB3" s="581"/>
      <c r="AC3" s="581"/>
      <c r="AD3" s="581"/>
      <c r="AE3" s="582"/>
    </row>
    <row r="4" spans="1:31" ht="12" customHeight="1">
      <c r="A4" s="75" t="s">
        <v>8</v>
      </c>
      <c r="B4" s="75">
        <v>1</v>
      </c>
      <c r="C4" s="41"/>
      <c r="D4" s="41"/>
      <c r="E4" s="41"/>
      <c r="F4" s="75">
        <f>E4</f>
        <v>0</v>
      </c>
      <c r="G4" s="90" t="str">
        <f t="shared" ref="G4:G17" si="0">IF((D4*60+F4)=0,"",ROUND((C4*60)/(D4*60+F4),1))</f>
        <v/>
      </c>
      <c r="H4" s="121"/>
      <c r="I4" s="121"/>
      <c r="J4" s="169">
        <f>IF(I4="",0,1)</f>
        <v>0</v>
      </c>
      <c r="K4" s="121"/>
      <c r="L4" s="169">
        <f>IF(K4="",0,1)</f>
        <v>0</v>
      </c>
      <c r="M4" s="121"/>
      <c r="N4" s="169">
        <f>IF(M4="",0,1)</f>
        <v>0</v>
      </c>
      <c r="O4" s="121"/>
      <c r="P4" s="169">
        <f>IF(O4="",0,1)</f>
        <v>0</v>
      </c>
      <c r="Q4" s="121"/>
      <c r="R4" s="169">
        <f>IF(Q4="",0,1)</f>
        <v>0</v>
      </c>
      <c r="S4" s="436"/>
      <c r="T4" s="437"/>
      <c r="U4" s="446" t="s">
        <v>248</v>
      </c>
      <c r="V4" s="447"/>
      <c r="W4" s="447"/>
      <c r="X4" s="447"/>
      <c r="Y4" s="447"/>
      <c r="Z4" s="447"/>
      <c r="AA4" s="447"/>
      <c r="AB4" s="447"/>
      <c r="AC4" s="447"/>
      <c r="AD4" s="447"/>
      <c r="AE4" s="448"/>
    </row>
    <row r="5" spans="1:31" ht="12" customHeight="1">
      <c r="A5" s="2" t="s">
        <v>2</v>
      </c>
      <c r="B5" s="2">
        <f>B4+1</f>
        <v>2</v>
      </c>
      <c r="C5" s="41"/>
      <c r="D5" s="41"/>
      <c r="E5" s="41"/>
      <c r="F5" s="75">
        <f>E5</f>
        <v>0</v>
      </c>
      <c r="G5" s="90" t="str">
        <f t="shared" si="0"/>
        <v/>
      </c>
      <c r="H5" s="121"/>
      <c r="I5" s="121"/>
      <c r="J5" s="169">
        <f>IF(I5="",J4,J4+1)</f>
        <v>0</v>
      </c>
      <c r="K5" s="121"/>
      <c r="L5" s="169">
        <f>IF(K5="",L4,L4+1)</f>
        <v>0</v>
      </c>
      <c r="M5" s="121"/>
      <c r="N5" s="169">
        <f>IF(M5="",N4,N4+1)</f>
        <v>0</v>
      </c>
      <c r="O5" s="121"/>
      <c r="P5" s="169">
        <f>IF(O5="",P4,P4+1)</f>
        <v>0</v>
      </c>
      <c r="Q5" s="121"/>
      <c r="R5" s="169">
        <f>IF(Q5="",R4,R4+1)</f>
        <v>0</v>
      </c>
      <c r="S5" s="436"/>
      <c r="T5" s="437"/>
      <c r="U5" s="449"/>
      <c r="V5" s="450"/>
      <c r="W5" s="450"/>
      <c r="X5" s="450"/>
      <c r="Y5" s="450"/>
      <c r="Z5" s="450"/>
      <c r="AA5" s="450"/>
      <c r="AB5" s="450"/>
      <c r="AC5" s="450"/>
      <c r="AD5" s="450"/>
      <c r="AE5" s="451"/>
    </row>
    <row r="6" spans="1:31" ht="12" customHeight="1">
      <c r="A6" s="2" t="s">
        <v>3</v>
      </c>
      <c r="B6" s="2">
        <f>B5+1</f>
        <v>3</v>
      </c>
      <c r="C6" s="41"/>
      <c r="D6" s="41"/>
      <c r="E6" s="41"/>
      <c r="F6" s="75">
        <f>E6</f>
        <v>0</v>
      </c>
      <c r="G6" s="90" t="str">
        <f t="shared" si="0"/>
        <v/>
      </c>
      <c r="H6" s="121"/>
      <c r="I6" s="121"/>
      <c r="J6" s="169">
        <f>IF(I6="",J5,J5+1)</f>
        <v>0</v>
      </c>
      <c r="K6" s="121"/>
      <c r="L6" s="169">
        <f>IF(K6="",L5,L5+1)</f>
        <v>0</v>
      </c>
      <c r="M6" s="121"/>
      <c r="N6" s="169">
        <f>IF(M6="",N5,N5+1)</f>
        <v>0</v>
      </c>
      <c r="O6" s="121"/>
      <c r="P6" s="169">
        <f>IF(O6="",P5,P5+1)</f>
        <v>0</v>
      </c>
      <c r="Q6" s="121"/>
      <c r="R6" s="169">
        <f>IF(Q6="",R5,R5+1)</f>
        <v>0</v>
      </c>
      <c r="S6" s="436"/>
      <c r="T6" s="437"/>
      <c r="U6" s="449"/>
      <c r="V6" s="450"/>
      <c r="W6" s="450"/>
      <c r="X6" s="450"/>
      <c r="Y6" s="450"/>
      <c r="Z6" s="450"/>
      <c r="AA6" s="450"/>
      <c r="AB6" s="450"/>
      <c r="AC6" s="450"/>
      <c r="AD6" s="450"/>
      <c r="AE6" s="451"/>
    </row>
    <row r="7" spans="1:31" ht="12" customHeight="1">
      <c r="A7" s="2" t="s">
        <v>4</v>
      </c>
      <c r="B7" s="2">
        <f>B6+1</f>
        <v>4</v>
      </c>
      <c r="C7" s="41"/>
      <c r="D7" s="41"/>
      <c r="E7" s="41"/>
      <c r="F7" s="75">
        <f>E7</f>
        <v>0</v>
      </c>
      <c r="G7" s="90" t="str">
        <f t="shared" si="0"/>
        <v/>
      </c>
      <c r="H7" s="121"/>
      <c r="I7" s="121"/>
      <c r="J7" s="169">
        <f>IF(I7="",J6,J6+1)</f>
        <v>0</v>
      </c>
      <c r="K7" s="121"/>
      <c r="L7" s="169">
        <f>IF(K7="",L6,L6+1)</f>
        <v>0</v>
      </c>
      <c r="M7" s="121"/>
      <c r="N7" s="169">
        <f>IF(M7="",N6,N6+1)</f>
        <v>0</v>
      </c>
      <c r="O7" s="121"/>
      <c r="P7" s="169">
        <f>IF(O7="",P6,P6+1)</f>
        <v>0</v>
      </c>
      <c r="Q7" s="121"/>
      <c r="R7" s="169">
        <f>IF(Q7="",R6,R6+1)</f>
        <v>0</v>
      </c>
      <c r="S7" s="436"/>
      <c r="T7" s="437"/>
      <c r="U7" s="449"/>
      <c r="V7" s="450"/>
      <c r="W7" s="450"/>
      <c r="X7" s="450"/>
      <c r="Y7" s="450"/>
      <c r="Z7" s="450"/>
      <c r="AA7" s="450"/>
      <c r="AB7" s="450"/>
      <c r="AC7" s="450"/>
      <c r="AD7" s="450"/>
      <c r="AE7" s="451"/>
    </row>
    <row r="8" spans="1:31" ht="12" customHeight="1">
      <c r="A8" s="75" t="s">
        <v>5</v>
      </c>
      <c r="B8" s="75">
        <f>B7+1</f>
        <v>5</v>
      </c>
      <c r="C8" s="41"/>
      <c r="D8" s="41"/>
      <c r="E8" s="41"/>
      <c r="F8" s="75">
        <f>E8</f>
        <v>0</v>
      </c>
      <c r="G8" s="90" t="str">
        <f t="shared" si="0"/>
        <v/>
      </c>
      <c r="H8" s="121"/>
      <c r="I8" s="121"/>
      <c r="J8" s="169">
        <f>IF(I8="",J7,J7+1)</f>
        <v>0</v>
      </c>
      <c r="K8" s="121"/>
      <c r="L8" s="169">
        <f>IF(K8="",L7,L7+1)</f>
        <v>0</v>
      </c>
      <c r="M8" s="121"/>
      <c r="N8" s="169">
        <f>IF(M8="",N7,N7+1)</f>
        <v>0</v>
      </c>
      <c r="O8" s="121"/>
      <c r="P8" s="169">
        <f>IF(O8="",P7,P7+1)</f>
        <v>0</v>
      </c>
      <c r="Q8" s="121"/>
      <c r="R8" s="169">
        <f>IF(Q8="",R7,R7+1)</f>
        <v>0</v>
      </c>
      <c r="S8" s="436"/>
      <c r="T8" s="437"/>
      <c r="U8" s="449"/>
      <c r="V8" s="450"/>
      <c r="W8" s="450"/>
      <c r="X8" s="450"/>
      <c r="Y8" s="450"/>
      <c r="Z8" s="450"/>
      <c r="AA8" s="450"/>
      <c r="AB8" s="450"/>
      <c r="AC8" s="450"/>
      <c r="AD8" s="450"/>
      <c r="AE8" s="451"/>
    </row>
    <row r="9" spans="1:31" ht="12" customHeight="1">
      <c r="A9" s="512" t="s">
        <v>10</v>
      </c>
      <c r="B9" s="513"/>
      <c r="C9" s="104">
        <f>SUM(C4:C8)</f>
        <v>0</v>
      </c>
      <c r="D9" s="104">
        <f>SUM(D4:D8)+ROUNDDOWN(F9/60,0)</f>
        <v>0</v>
      </c>
      <c r="E9" s="104">
        <f>F9-60*ROUNDDOWN(F9/60,0)</f>
        <v>0</v>
      </c>
      <c r="F9" s="151">
        <f>SUM(F4:F8)</f>
        <v>0</v>
      </c>
      <c r="G9" s="251">
        <f>IF((D9*60+E9)=0,0,ROUND((C9*60)/(D9*60+E9),1))</f>
        <v>0</v>
      </c>
      <c r="H9" s="105">
        <f>SUM(H4:H8)</f>
        <v>0</v>
      </c>
      <c r="I9" s="105">
        <f>IF(SUM(I4:I8)=0,0,ROUND(AVERAGE(I4:I8),0))</f>
        <v>0</v>
      </c>
      <c r="J9" s="170">
        <f>IF(J8=0,0,1)</f>
        <v>0</v>
      </c>
      <c r="K9" s="105">
        <f>IF(SUM(K4:K8)=0,0,ROUND(AVERAGE(K4:K8),0))</f>
        <v>0</v>
      </c>
      <c r="L9" s="170">
        <f>IF(L8=0,0,1)</f>
        <v>0</v>
      </c>
      <c r="M9" s="105">
        <f>IF(SUM(M4:M8)=0,0,ROUND(AVERAGE(M4:M8),0))</f>
        <v>0</v>
      </c>
      <c r="N9" s="170">
        <f>IF(N8=0,0,1)</f>
        <v>0</v>
      </c>
      <c r="O9" s="105">
        <f>IF(SUM(O4:O8)=0,0,ROUND(AVERAGE(O4:O8),0))</f>
        <v>0</v>
      </c>
      <c r="P9" s="170">
        <f>IF(P8=0,0,1)</f>
        <v>0</v>
      </c>
      <c r="Q9" s="105">
        <f>IF(SUM(Q4:Q8)=0,0,ROUND(AVERAGE(Q4:Q8),0))</f>
        <v>0</v>
      </c>
      <c r="R9" s="170">
        <f>IF(R8=0,0,1)</f>
        <v>0</v>
      </c>
      <c r="S9" s="588"/>
      <c r="T9" s="589"/>
      <c r="U9" s="455"/>
      <c r="V9" s="456"/>
      <c r="W9" s="456"/>
      <c r="X9" s="456"/>
      <c r="Y9" s="456"/>
      <c r="Z9" s="456"/>
      <c r="AA9" s="456"/>
      <c r="AB9" s="456"/>
      <c r="AC9" s="456"/>
      <c r="AD9" s="456"/>
      <c r="AE9" s="457"/>
    </row>
    <row r="10" spans="1:31" ht="12" customHeight="1">
      <c r="A10" s="485" t="s">
        <v>92</v>
      </c>
      <c r="B10" s="486"/>
      <c r="C10" s="77">
        <f>C9+Octobre!C41</f>
        <v>0</v>
      </c>
      <c r="D10" s="77">
        <f>D9+Octobre!D41+ROUNDDOWN(F10/60,0)</f>
        <v>0</v>
      </c>
      <c r="E10" s="77">
        <f>F10-60*ROUNDDOWN(F10/60,0)</f>
        <v>0</v>
      </c>
      <c r="F10" s="138">
        <f>E9+Octobre!E41</f>
        <v>0</v>
      </c>
      <c r="G10" s="77">
        <f>IF((D10*60+E10)=0,0,ROUND((C10*60)/(D10*60+E10),1))</f>
        <v>0</v>
      </c>
      <c r="H10" s="87">
        <f>H9+Octobre!H41</f>
        <v>0</v>
      </c>
      <c r="I10" s="87">
        <f>IF(I9=0,Octobre!I41,IF(I9+Octobre!I41=0,"",ROUND((SUM(I4:I8)+SUM(Octobre!I39:'Octobre'!I40))/(J8+Octobre!J40),0)))</f>
        <v>0</v>
      </c>
      <c r="J10" s="129"/>
      <c r="K10" s="87">
        <f>IF(K9=0,Octobre!K41,IF(K9+Octobre!K41=0,"",ROUND((SUM(K4:K8)+SUM(Octobre!K39:'Octobre'!K40))/(L8+Octobre!L40),0)))</f>
        <v>0</v>
      </c>
      <c r="L10" s="129"/>
      <c r="M10" s="87">
        <f>IF(M9=0,Octobre!M41,IF(M9+Octobre!M41=0,"",ROUND((SUM(M4:M8)+SUM(Octobre!M39:'Octobre'!M40))/(N8+Octobre!N40),0)))</f>
        <v>0</v>
      </c>
      <c r="N10" s="129"/>
      <c r="O10" s="87">
        <f>IF(O9=0,Octobre!O41,IF(O9+Octobre!O41=0,"",ROUND((SUM(O4:O8)+SUM(Octobre!O39:'Octobre'!O40))/(P8+Octobre!P40),0)))</f>
        <v>0</v>
      </c>
      <c r="P10" s="129"/>
      <c r="Q10" s="87">
        <f>IF(Q9=0,Octobre!Q41,IF(Q9+Octobre!Q41=0,"",ROUND((SUM(Q4:Q8)+SUM(Octobre!Q39:'Octobre'!Q40))/(R8+Octobre!R40),0)))</f>
        <v>0</v>
      </c>
      <c r="R10" s="129"/>
      <c r="S10" s="578"/>
      <c r="T10" s="587"/>
      <c r="U10" s="487"/>
      <c r="V10" s="488"/>
      <c r="W10" s="488"/>
      <c r="X10" s="488"/>
      <c r="Y10" s="488"/>
      <c r="Z10" s="488"/>
      <c r="AA10" s="488"/>
      <c r="AB10" s="488"/>
      <c r="AC10" s="488"/>
      <c r="AD10" s="488"/>
      <c r="AE10" s="489"/>
    </row>
    <row r="11" spans="1:31" ht="12" customHeight="1">
      <c r="A11" s="2" t="s">
        <v>6</v>
      </c>
      <c r="B11" s="2">
        <f>B8+1</f>
        <v>6</v>
      </c>
      <c r="C11" s="41"/>
      <c r="D11" s="41"/>
      <c r="E11" s="41"/>
      <c r="F11" s="75">
        <f t="shared" ref="F11:F17" si="1">E11</f>
        <v>0</v>
      </c>
      <c r="G11" s="90" t="str">
        <f t="shared" si="0"/>
        <v/>
      </c>
      <c r="H11" s="121"/>
      <c r="I11" s="121"/>
      <c r="J11" s="169">
        <f>IF(I11="",0,1)</f>
        <v>0</v>
      </c>
      <c r="K11" s="121"/>
      <c r="L11" s="169">
        <f>IF(K11="",0,1)</f>
        <v>0</v>
      </c>
      <c r="M11" s="121"/>
      <c r="N11" s="169">
        <f>IF(M11="",0,1)</f>
        <v>0</v>
      </c>
      <c r="O11" s="121"/>
      <c r="P11" s="169">
        <f>IF(O11="",0,1)</f>
        <v>0</v>
      </c>
      <c r="Q11" s="121"/>
      <c r="R11" s="169">
        <f>IF(Q11="",0,1)</f>
        <v>0</v>
      </c>
      <c r="S11" s="436"/>
      <c r="T11" s="437"/>
      <c r="U11" s="497" t="s">
        <v>249</v>
      </c>
      <c r="V11" s="498"/>
      <c r="W11" s="498"/>
      <c r="X11" s="498"/>
      <c r="Y11" s="498"/>
      <c r="Z11" s="498"/>
      <c r="AA11" s="498"/>
      <c r="AB11" s="498"/>
      <c r="AC11" s="498"/>
      <c r="AD11" s="498"/>
      <c r="AE11" s="499"/>
    </row>
    <row r="12" spans="1:31" ht="12" customHeight="1">
      <c r="A12" s="2" t="s">
        <v>7</v>
      </c>
      <c r="B12" s="2">
        <f t="shared" ref="B12:B17" si="2">B11+1</f>
        <v>7</v>
      </c>
      <c r="C12" s="41"/>
      <c r="D12" s="41"/>
      <c r="E12" s="41"/>
      <c r="F12" s="75">
        <f t="shared" si="1"/>
        <v>0</v>
      </c>
      <c r="G12" s="90" t="str">
        <f t="shared" si="0"/>
        <v/>
      </c>
      <c r="H12" s="121"/>
      <c r="I12" s="121"/>
      <c r="J12" s="169">
        <f t="shared" ref="J12:J17" si="3">IF(I12="",J11,J11+1)</f>
        <v>0</v>
      </c>
      <c r="K12" s="121"/>
      <c r="L12" s="169">
        <f t="shared" ref="L12:L17" si="4">IF(K12="",L11,L11+1)</f>
        <v>0</v>
      </c>
      <c r="M12" s="121"/>
      <c r="N12" s="169">
        <f t="shared" ref="N12:N17" si="5">IF(M12="",N11,N11+1)</f>
        <v>0</v>
      </c>
      <c r="O12" s="121"/>
      <c r="P12" s="169">
        <f t="shared" ref="P12:P17" si="6">IF(O12="",P11,P11+1)</f>
        <v>0</v>
      </c>
      <c r="Q12" s="121"/>
      <c r="R12" s="169">
        <f t="shared" ref="R12:R17" si="7">IF(Q12="",R11,R11+1)</f>
        <v>0</v>
      </c>
      <c r="S12" s="436"/>
      <c r="T12" s="437"/>
      <c r="U12" s="433"/>
      <c r="V12" s="434"/>
      <c r="W12" s="434"/>
      <c r="X12" s="434"/>
      <c r="Y12" s="434"/>
      <c r="Z12" s="434"/>
      <c r="AA12" s="434"/>
      <c r="AB12" s="434"/>
      <c r="AC12" s="434"/>
      <c r="AD12" s="434"/>
      <c r="AE12" s="435"/>
    </row>
    <row r="13" spans="1:31" s="8" customFormat="1" ht="12" customHeight="1">
      <c r="A13" s="2" t="s">
        <v>8</v>
      </c>
      <c r="B13" s="2">
        <f t="shared" si="2"/>
        <v>8</v>
      </c>
      <c r="C13" s="41"/>
      <c r="D13" s="41"/>
      <c r="E13" s="41"/>
      <c r="F13" s="75">
        <f t="shared" si="1"/>
        <v>0</v>
      </c>
      <c r="G13" s="90" t="str">
        <f>IF((D13*60+F13)=0,"",ROUND((C13*60)/(D13*60+F13),1))</f>
        <v/>
      </c>
      <c r="H13" s="121"/>
      <c r="I13" s="121"/>
      <c r="J13" s="169">
        <f t="shared" si="3"/>
        <v>0</v>
      </c>
      <c r="K13" s="121"/>
      <c r="L13" s="169">
        <f t="shared" si="4"/>
        <v>0</v>
      </c>
      <c r="M13" s="121"/>
      <c r="N13" s="169">
        <f t="shared" si="5"/>
        <v>0</v>
      </c>
      <c r="O13" s="121"/>
      <c r="P13" s="169">
        <f t="shared" si="6"/>
        <v>0</v>
      </c>
      <c r="Q13" s="121"/>
      <c r="R13" s="169">
        <f t="shared" si="7"/>
        <v>0</v>
      </c>
      <c r="S13" s="436"/>
      <c r="T13" s="437"/>
      <c r="U13" s="433"/>
      <c r="V13" s="434"/>
      <c r="W13" s="434"/>
      <c r="X13" s="434"/>
      <c r="Y13" s="434"/>
      <c r="Z13" s="434"/>
      <c r="AA13" s="434"/>
      <c r="AB13" s="434"/>
      <c r="AC13" s="434"/>
      <c r="AD13" s="434"/>
      <c r="AE13" s="435"/>
    </row>
    <row r="14" spans="1:31" ht="12" customHeight="1">
      <c r="A14" s="2" t="s">
        <v>2</v>
      </c>
      <c r="B14" s="2">
        <f t="shared" si="2"/>
        <v>9</v>
      </c>
      <c r="C14" s="41"/>
      <c r="D14" s="41"/>
      <c r="E14" s="41"/>
      <c r="F14" s="75">
        <f t="shared" si="1"/>
        <v>0</v>
      </c>
      <c r="G14" s="90" t="str">
        <f t="shared" si="0"/>
        <v/>
      </c>
      <c r="H14" s="121"/>
      <c r="I14" s="121"/>
      <c r="J14" s="169">
        <f t="shared" si="3"/>
        <v>0</v>
      </c>
      <c r="K14" s="121"/>
      <c r="L14" s="169">
        <f t="shared" si="4"/>
        <v>0</v>
      </c>
      <c r="M14" s="121"/>
      <c r="N14" s="169">
        <f t="shared" si="5"/>
        <v>0</v>
      </c>
      <c r="O14" s="121"/>
      <c r="P14" s="169">
        <f t="shared" si="6"/>
        <v>0</v>
      </c>
      <c r="Q14" s="121"/>
      <c r="R14" s="169">
        <f t="shared" si="7"/>
        <v>0</v>
      </c>
      <c r="S14" s="436"/>
      <c r="T14" s="437"/>
      <c r="U14" s="433"/>
      <c r="V14" s="434"/>
      <c r="W14" s="434"/>
      <c r="X14" s="434"/>
      <c r="Y14" s="434"/>
      <c r="Z14" s="434"/>
      <c r="AA14" s="434"/>
      <c r="AB14" s="434"/>
      <c r="AC14" s="434"/>
      <c r="AD14" s="434"/>
      <c r="AE14" s="435"/>
    </row>
    <row r="15" spans="1:31" ht="12" customHeight="1">
      <c r="A15" s="2" t="s">
        <v>3</v>
      </c>
      <c r="B15" s="2">
        <f t="shared" si="2"/>
        <v>10</v>
      </c>
      <c r="C15" s="41"/>
      <c r="D15" s="41"/>
      <c r="E15" s="41"/>
      <c r="F15" s="75">
        <f t="shared" si="1"/>
        <v>0</v>
      </c>
      <c r="G15" s="90" t="str">
        <f t="shared" si="0"/>
        <v/>
      </c>
      <c r="H15" s="121"/>
      <c r="I15" s="121"/>
      <c r="J15" s="169">
        <f t="shared" si="3"/>
        <v>0</v>
      </c>
      <c r="K15" s="121"/>
      <c r="L15" s="169">
        <f t="shared" si="4"/>
        <v>0</v>
      </c>
      <c r="M15" s="121"/>
      <c r="N15" s="169">
        <f t="shared" si="5"/>
        <v>0</v>
      </c>
      <c r="O15" s="121"/>
      <c r="P15" s="169">
        <f t="shared" si="6"/>
        <v>0</v>
      </c>
      <c r="Q15" s="121"/>
      <c r="R15" s="169">
        <f t="shared" si="7"/>
        <v>0</v>
      </c>
      <c r="S15" s="436"/>
      <c r="T15" s="437"/>
      <c r="U15" s="433"/>
      <c r="V15" s="434"/>
      <c r="W15" s="434"/>
      <c r="X15" s="434"/>
      <c r="Y15" s="434"/>
      <c r="Z15" s="434"/>
      <c r="AA15" s="434"/>
      <c r="AB15" s="434"/>
      <c r="AC15" s="434"/>
      <c r="AD15" s="434"/>
      <c r="AE15" s="435"/>
    </row>
    <row r="16" spans="1:31" ht="12" customHeight="1">
      <c r="A16" s="75" t="s">
        <v>4</v>
      </c>
      <c r="B16" s="75">
        <f t="shared" si="2"/>
        <v>11</v>
      </c>
      <c r="C16" s="41"/>
      <c r="D16" s="41"/>
      <c r="E16" s="41"/>
      <c r="F16" s="75">
        <f t="shared" si="1"/>
        <v>0</v>
      </c>
      <c r="G16" s="90" t="str">
        <f t="shared" si="0"/>
        <v/>
      </c>
      <c r="H16" s="121"/>
      <c r="I16" s="121"/>
      <c r="J16" s="169">
        <f t="shared" si="3"/>
        <v>0</v>
      </c>
      <c r="K16" s="121"/>
      <c r="L16" s="169">
        <f t="shared" si="4"/>
        <v>0</v>
      </c>
      <c r="M16" s="121"/>
      <c r="N16" s="169">
        <f t="shared" si="5"/>
        <v>0</v>
      </c>
      <c r="O16" s="121"/>
      <c r="P16" s="169">
        <f t="shared" si="6"/>
        <v>0</v>
      </c>
      <c r="Q16" s="121"/>
      <c r="R16" s="169">
        <f t="shared" si="7"/>
        <v>0</v>
      </c>
      <c r="S16" s="436"/>
      <c r="T16" s="437"/>
      <c r="U16" s="446" t="s">
        <v>250</v>
      </c>
      <c r="V16" s="447"/>
      <c r="W16" s="447"/>
      <c r="X16" s="447"/>
      <c r="Y16" s="447"/>
      <c r="Z16" s="447"/>
      <c r="AA16" s="447"/>
      <c r="AB16" s="447"/>
      <c r="AC16" s="447"/>
      <c r="AD16" s="447"/>
      <c r="AE16" s="448"/>
    </row>
    <row r="17" spans="1:31" ht="12" customHeight="1">
      <c r="A17" s="75" t="s">
        <v>5</v>
      </c>
      <c r="B17" s="75">
        <f t="shared" si="2"/>
        <v>12</v>
      </c>
      <c r="C17" s="41"/>
      <c r="D17" s="41"/>
      <c r="E17" s="41"/>
      <c r="F17" s="75">
        <f t="shared" si="1"/>
        <v>0</v>
      </c>
      <c r="G17" s="90" t="str">
        <f t="shared" si="0"/>
        <v/>
      </c>
      <c r="H17" s="121"/>
      <c r="I17" s="121"/>
      <c r="J17" s="169">
        <f t="shared" si="3"/>
        <v>0</v>
      </c>
      <c r="K17" s="121"/>
      <c r="L17" s="169">
        <f t="shared" si="4"/>
        <v>0</v>
      </c>
      <c r="M17" s="121"/>
      <c r="N17" s="169">
        <f t="shared" si="5"/>
        <v>0</v>
      </c>
      <c r="O17" s="121"/>
      <c r="P17" s="169">
        <f t="shared" si="6"/>
        <v>0</v>
      </c>
      <c r="Q17" s="121"/>
      <c r="R17" s="169">
        <f t="shared" si="7"/>
        <v>0</v>
      </c>
      <c r="S17" s="436"/>
      <c r="T17" s="437"/>
      <c r="U17" s="433"/>
      <c r="V17" s="434"/>
      <c r="W17" s="434"/>
      <c r="X17" s="434"/>
      <c r="Y17" s="434"/>
      <c r="Z17" s="434"/>
      <c r="AA17" s="434"/>
      <c r="AB17" s="434"/>
      <c r="AC17" s="434"/>
      <c r="AD17" s="434"/>
      <c r="AE17" s="435"/>
    </row>
    <row r="18" spans="1:31" ht="12" customHeight="1">
      <c r="A18" s="442" t="s">
        <v>93</v>
      </c>
      <c r="B18" s="443"/>
      <c r="C18" s="13">
        <f>SUM(C11:C17)</f>
        <v>0</v>
      </c>
      <c r="D18" s="13">
        <f>SUM(D11:D17)+ROUNDDOWN(F18/60,0)</f>
        <v>0</v>
      </c>
      <c r="E18" s="13">
        <f>F18-60*ROUNDDOWN(F18/60,0)</f>
        <v>0</v>
      </c>
      <c r="F18" s="137">
        <f>SUM(F11:F17)</f>
        <v>0</v>
      </c>
      <c r="G18" s="53">
        <f>IF((D18*60+E18)=0,0,ROUND((C18*60)/(D18*60+E18),1))</f>
        <v>0</v>
      </c>
      <c r="H18" s="27">
        <f>SUM(H11:H17)</f>
        <v>0</v>
      </c>
      <c r="I18" s="27">
        <f>IF(SUM(I11:I17)=0,0,ROUND(AVERAGE(I11:I17),0))</f>
        <v>0</v>
      </c>
      <c r="J18" s="170">
        <f>IF(J17=0,0,1)</f>
        <v>0</v>
      </c>
      <c r="K18" s="27">
        <f>IF(SUM(K11:K17)=0,0,ROUND(AVERAGE(K11:K17),0))</f>
        <v>0</v>
      </c>
      <c r="L18" s="170">
        <f>IF(L17=0,0,1)</f>
        <v>0</v>
      </c>
      <c r="M18" s="27">
        <f>IF(SUM(M11:M17)=0,0,ROUND(AVERAGE(M11:M17),0))</f>
        <v>0</v>
      </c>
      <c r="N18" s="170">
        <f>IF(N17=0,0,1)</f>
        <v>0</v>
      </c>
      <c r="O18" s="27">
        <f>IF(SUM(O11:O17)=0,0,ROUND(AVERAGE(O11:O17),0))</f>
        <v>0</v>
      </c>
      <c r="P18" s="170">
        <f>IF(P17=0,0,1)</f>
        <v>0</v>
      </c>
      <c r="Q18" s="27">
        <f>IF(SUM(Q11:Q17)=0,0,ROUND(AVERAGE(Q11:Q17),0))</f>
        <v>0</v>
      </c>
      <c r="R18" s="170">
        <f>IF(R17=0,0,1)</f>
        <v>0</v>
      </c>
      <c r="S18" s="444"/>
      <c r="T18" s="445"/>
      <c r="U18" s="439"/>
      <c r="V18" s="440"/>
      <c r="W18" s="440"/>
      <c r="X18" s="440"/>
      <c r="Y18" s="440"/>
      <c r="Z18" s="440"/>
      <c r="AA18" s="440"/>
      <c r="AB18" s="440"/>
      <c r="AC18" s="440"/>
      <c r="AD18" s="440"/>
      <c r="AE18" s="441"/>
    </row>
    <row r="19" spans="1:31" ht="12" customHeight="1">
      <c r="A19" s="21" t="s">
        <v>6</v>
      </c>
      <c r="B19" s="22">
        <f>B17+1</f>
        <v>13</v>
      </c>
      <c r="C19" s="41"/>
      <c r="D19" s="41"/>
      <c r="E19" s="41"/>
      <c r="F19" s="75">
        <f t="shared" ref="F19:F25" si="8">E19</f>
        <v>0</v>
      </c>
      <c r="G19" s="90" t="str">
        <f t="shared" ref="G19:G25" si="9">IF((D19*60+F19)=0,"",ROUND((C19*60)/(D19*60+F19),1))</f>
        <v/>
      </c>
      <c r="H19" s="121"/>
      <c r="I19" s="121"/>
      <c r="J19" s="169">
        <f>IF(I19="",0,1)</f>
        <v>0</v>
      </c>
      <c r="K19" s="121"/>
      <c r="L19" s="169">
        <f>IF(K19="",0,1)</f>
        <v>0</v>
      </c>
      <c r="M19" s="121"/>
      <c r="N19" s="169">
        <f>IF(M19="",0,1)</f>
        <v>0</v>
      </c>
      <c r="O19" s="121"/>
      <c r="P19" s="169">
        <f>IF(O19="",0,1)</f>
        <v>0</v>
      </c>
      <c r="Q19" s="121"/>
      <c r="R19" s="169">
        <f>IF(Q19="",0,1)</f>
        <v>0</v>
      </c>
      <c r="S19" s="436"/>
      <c r="T19" s="437"/>
      <c r="U19" s="433"/>
      <c r="V19" s="434"/>
      <c r="W19" s="434"/>
      <c r="X19" s="434"/>
      <c r="Y19" s="434"/>
      <c r="Z19" s="434"/>
      <c r="AA19" s="434"/>
      <c r="AB19" s="434"/>
      <c r="AC19" s="434"/>
      <c r="AD19" s="434"/>
      <c r="AE19" s="435"/>
    </row>
    <row r="20" spans="1:31" ht="12" customHeight="1">
      <c r="A20" s="21" t="s">
        <v>7</v>
      </c>
      <c r="B20" s="22">
        <f t="shared" ref="B20:B25" si="10">B19+1</f>
        <v>14</v>
      </c>
      <c r="C20" s="41"/>
      <c r="D20" s="41"/>
      <c r="E20" s="41"/>
      <c r="F20" s="75">
        <f t="shared" si="8"/>
        <v>0</v>
      </c>
      <c r="G20" s="90" t="str">
        <f t="shared" si="9"/>
        <v/>
      </c>
      <c r="H20" s="121"/>
      <c r="I20" s="121"/>
      <c r="J20" s="169">
        <f t="shared" ref="J20:J25" si="11">IF(I20="",J19,J19+1)</f>
        <v>0</v>
      </c>
      <c r="K20" s="121"/>
      <c r="L20" s="169">
        <f t="shared" ref="L20:L25" si="12">IF(K20="",L19,L19+1)</f>
        <v>0</v>
      </c>
      <c r="M20" s="121"/>
      <c r="N20" s="169">
        <f t="shared" ref="N20:N25" si="13">IF(M20="",N19,N19+1)</f>
        <v>0</v>
      </c>
      <c r="O20" s="121"/>
      <c r="P20" s="169">
        <f t="shared" ref="P20:P25" si="14">IF(O20="",P19,P19+1)</f>
        <v>0</v>
      </c>
      <c r="Q20" s="121"/>
      <c r="R20" s="169">
        <f t="shared" ref="R20:R25" si="15">IF(Q20="",R19,R19+1)</f>
        <v>0</v>
      </c>
      <c r="S20" s="436"/>
      <c r="T20" s="437"/>
      <c r="U20" s="433"/>
      <c r="V20" s="434"/>
      <c r="W20" s="434"/>
      <c r="X20" s="434"/>
      <c r="Y20" s="434"/>
      <c r="Z20" s="434"/>
      <c r="AA20" s="434"/>
      <c r="AB20" s="434"/>
      <c r="AC20" s="434"/>
      <c r="AD20" s="434"/>
      <c r="AE20" s="435"/>
    </row>
    <row r="21" spans="1:31" ht="12" customHeight="1">
      <c r="A21" s="118" t="s">
        <v>8</v>
      </c>
      <c r="B21" s="119">
        <f t="shared" si="10"/>
        <v>15</v>
      </c>
      <c r="C21" s="41"/>
      <c r="D21" s="41"/>
      <c r="E21" s="41"/>
      <c r="F21" s="75">
        <f t="shared" si="8"/>
        <v>0</v>
      </c>
      <c r="G21" s="90" t="str">
        <f t="shared" si="9"/>
        <v/>
      </c>
      <c r="H21" s="121"/>
      <c r="I21" s="121"/>
      <c r="J21" s="169">
        <f t="shared" si="11"/>
        <v>0</v>
      </c>
      <c r="K21" s="121"/>
      <c r="L21" s="169">
        <f t="shared" si="12"/>
        <v>0</v>
      </c>
      <c r="M21" s="121"/>
      <c r="N21" s="169">
        <f t="shared" si="13"/>
        <v>0</v>
      </c>
      <c r="O21" s="121"/>
      <c r="P21" s="169">
        <f t="shared" si="14"/>
        <v>0</v>
      </c>
      <c r="Q21" s="121"/>
      <c r="R21" s="169">
        <f t="shared" si="15"/>
        <v>0</v>
      </c>
      <c r="S21" s="436"/>
      <c r="T21" s="437"/>
      <c r="U21" s="433"/>
      <c r="V21" s="434"/>
      <c r="W21" s="434"/>
      <c r="X21" s="434"/>
      <c r="Y21" s="434"/>
      <c r="Z21" s="434"/>
      <c r="AA21" s="434"/>
      <c r="AB21" s="434"/>
      <c r="AC21" s="434"/>
      <c r="AD21" s="434"/>
      <c r="AE21" s="435"/>
    </row>
    <row r="22" spans="1:31" ht="12" customHeight="1">
      <c r="A22" s="21" t="s">
        <v>2</v>
      </c>
      <c r="B22" s="22">
        <f t="shared" si="10"/>
        <v>16</v>
      </c>
      <c r="C22" s="41"/>
      <c r="D22" s="41"/>
      <c r="E22" s="41"/>
      <c r="F22" s="75">
        <f t="shared" si="8"/>
        <v>0</v>
      </c>
      <c r="G22" s="90" t="str">
        <f t="shared" si="9"/>
        <v/>
      </c>
      <c r="H22" s="121"/>
      <c r="I22" s="121"/>
      <c r="J22" s="169">
        <f t="shared" si="11"/>
        <v>0</v>
      </c>
      <c r="K22" s="121"/>
      <c r="L22" s="169">
        <f t="shared" si="12"/>
        <v>0</v>
      </c>
      <c r="M22" s="121"/>
      <c r="N22" s="169">
        <f t="shared" si="13"/>
        <v>0</v>
      </c>
      <c r="O22" s="121"/>
      <c r="P22" s="169">
        <f t="shared" si="14"/>
        <v>0</v>
      </c>
      <c r="Q22" s="121"/>
      <c r="R22" s="169">
        <f t="shared" si="15"/>
        <v>0</v>
      </c>
      <c r="S22" s="436"/>
      <c r="T22" s="437"/>
      <c r="U22" s="433"/>
      <c r="V22" s="434"/>
      <c r="W22" s="434"/>
      <c r="X22" s="434"/>
      <c r="Y22" s="434"/>
      <c r="Z22" s="434"/>
      <c r="AA22" s="434"/>
      <c r="AB22" s="434"/>
      <c r="AC22" s="434"/>
      <c r="AD22" s="434"/>
      <c r="AE22" s="435"/>
    </row>
    <row r="23" spans="1:31" ht="12" customHeight="1">
      <c r="A23" s="21" t="s">
        <v>3</v>
      </c>
      <c r="B23" s="22">
        <f t="shared" si="10"/>
        <v>17</v>
      </c>
      <c r="C23" s="41"/>
      <c r="D23" s="41"/>
      <c r="E23" s="41"/>
      <c r="F23" s="75">
        <f t="shared" si="8"/>
        <v>0</v>
      </c>
      <c r="G23" s="90" t="str">
        <f t="shared" si="9"/>
        <v/>
      </c>
      <c r="H23" s="121"/>
      <c r="I23" s="121"/>
      <c r="J23" s="169">
        <f t="shared" si="11"/>
        <v>0</v>
      </c>
      <c r="K23" s="121"/>
      <c r="L23" s="169">
        <f t="shared" si="12"/>
        <v>0</v>
      </c>
      <c r="M23" s="121"/>
      <c r="N23" s="169">
        <f t="shared" si="13"/>
        <v>0</v>
      </c>
      <c r="O23" s="121"/>
      <c r="P23" s="169">
        <f t="shared" si="14"/>
        <v>0</v>
      </c>
      <c r="Q23" s="121"/>
      <c r="R23" s="169">
        <f t="shared" si="15"/>
        <v>0</v>
      </c>
      <c r="S23" s="436"/>
      <c r="T23" s="437"/>
      <c r="U23" s="433"/>
      <c r="V23" s="434"/>
      <c r="W23" s="434"/>
      <c r="X23" s="434"/>
      <c r="Y23" s="434"/>
      <c r="Z23" s="434"/>
      <c r="AA23" s="434"/>
      <c r="AB23" s="434"/>
      <c r="AC23" s="434"/>
      <c r="AD23" s="434"/>
      <c r="AE23" s="435"/>
    </row>
    <row r="24" spans="1:31" ht="12" customHeight="1">
      <c r="A24" s="21" t="s">
        <v>4</v>
      </c>
      <c r="B24" s="22">
        <f t="shared" si="10"/>
        <v>18</v>
      </c>
      <c r="C24" s="41"/>
      <c r="D24" s="41"/>
      <c r="E24" s="41"/>
      <c r="F24" s="75">
        <f t="shared" si="8"/>
        <v>0</v>
      </c>
      <c r="G24" s="90" t="str">
        <f t="shared" si="9"/>
        <v/>
      </c>
      <c r="H24" s="121"/>
      <c r="I24" s="121"/>
      <c r="J24" s="169">
        <f t="shared" si="11"/>
        <v>0</v>
      </c>
      <c r="K24" s="121"/>
      <c r="L24" s="169">
        <f t="shared" si="12"/>
        <v>0</v>
      </c>
      <c r="M24" s="121"/>
      <c r="N24" s="169">
        <f t="shared" si="13"/>
        <v>0</v>
      </c>
      <c r="O24" s="121"/>
      <c r="P24" s="169">
        <f t="shared" si="14"/>
        <v>0</v>
      </c>
      <c r="Q24" s="121"/>
      <c r="R24" s="169">
        <f t="shared" si="15"/>
        <v>0</v>
      </c>
      <c r="S24" s="436"/>
      <c r="T24" s="437"/>
      <c r="U24" s="433"/>
      <c r="V24" s="434"/>
      <c r="W24" s="434"/>
      <c r="X24" s="434"/>
      <c r="Y24" s="434"/>
      <c r="Z24" s="434"/>
      <c r="AA24" s="434"/>
      <c r="AB24" s="434"/>
      <c r="AC24" s="434"/>
      <c r="AD24" s="434"/>
      <c r="AE24" s="435"/>
    </row>
    <row r="25" spans="1:31" ht="12" customHeight="1">
      <c r="A25" s="118" t="s">
        <v>5</v>
      </c>
      <c r="B25" s="119">
        <f t="shared" si="10"/>
        <v>19</v>
      </c>
      <c r="C25" s="41"/>
      <c r="D25" s="41"/>
      <c r="E25" s="41"/>
      <c r="F25" s="75">
        <f t="shared" si="8"/>
        <v>0</v>
      </c>
      <c r="G25" s="90" t="str">
        <f t="shared" si="9"/>
        <v/>
      </c>
      <c r="H25" s="121"/>
      <c r="I25" s="121"/>
      <c r="J25" s="169">
        <f t="shared" si="11"/>
        <v>0</v>
      </c>
      <c r="K25" s="121"/>
      <c r="L25" s="169">
        <f t="shared" si="12"/>
        <v>0</v>
      </c>
      <c r="M25" s="121"/>
      <c r="N25" s="169">
        <f t="shared" si="13"/>
        <v>0</v>
      </c>
      <c r="O25" s="121"/>
      <c r="P25" s="169">
        <f t="shared" si="14"/>
        <v>0</v>
      </c>
      <c r="Q25" s="121"/>
      <c r="R25" s="169">
        <f t="shared" si="15"/>
        <v>0</v>
      </c>
      <c r="S25" s="436"/>
      <c r="T25" s="437"/>
      <c r="U25" s="433"/>
      <c r="V25" s="434"/>
      <c r="W25" s="434"/>
      <c r="X25" s="434"/>
      <c r="Y25" s="434"/>
      <c r="Z25" s="434"/>
      <c r="AA25" s="434"/>
      <c r="AB25" s="434"/>
      <c r="AC25" s="434"/>
      <c r="AD25" s="434"/>
      <c r="AE25" s="435"/>
    </row>
    <row r="26" spans="1:31" ht="12" customHeight="1">
      <c r="A26" s="442" t="s">
        <v>94</v>
      </c>
      <c r="B26" s="443"/>
      <c r="C26" s="13">
        <f>SUM(C19:C25)</f>
        <v>0</v>
      </c>
      <c r="D26" s="13">
        <f>SUM(D19:D25)+ROUNDDOWN(F26/60,0)</f>
        <v>0</v>
      </c>
      <c r="E26" s="13">
        <f>F26-60*ROUNDDOWN(F26/60,0)</f>
        <v>0</v>
      </c>
      <c r="F26" s="137">
        <f>SUM(F19:F25)</f>
        <v>0</v>
      </c>
      <c r="G26" s="53">
        <f>IF((D26*60+E26)=0,0,ROUND((C26*60)/(D26*60+E26),1))</f>
        <v>0</v>
      </c>
      <c r="H26" s="27">
        <f>SUM(H19:H25)</f>
        <v>0</v>
      </c>
      <c r="I26" s="27">
        <f>IF(SUM(I19:I25)=0,0,ROUND(AVERAGE(I19:I25),0))</f>
        <v>0</v>
      </c>
      <c r="J26" s="170">
        <f>IF(J25=0,0,1)</f>
        <v>0</v>
      </c>
      <c r="K26" s="27">
        <f>IF(SUM(K19:K25)=0,0,ROUND(AVERAGE(K19:K25),0))</f>
        <v>0</v>
      </c>
      <c r="L26" s="170">
        <f>IF(L25=0,0,1)</f>
        <v>0</v>
      </c>
      <c r="M26" s="27">
        <f>IF(SUM(M19:M25)=0,0,ROUND(AVERAGE(M19:M25),0))</f>
        <v>0</v>
      </c>
      <c r="N26" s="170">
        <f>IF(N25=0,0,1)</f>
        <v>0</v>
      </c>
      <c r="O26" s="27">
        <f>IF(SUM(O19:O25)=0,0,ROUND(AVERAGE(O19:O25),0))</f>
        <v>0</v>
      </c>
      <c r="P26" s="170">
        <f>IF(P25=0,0,1)</f>
        <v>0</v>
      </c>
      <c r="Q26" s="27">
        <f>IF(SUM(Q19:Q25)=0,0,ROUND(AVERAGE(Q19:Q25),0))</f>
        <v>0</v>
      </c>
      <c r="R26" s="170">
        <f>IF(R25=0,0,1)</f>
        <v>0</v>
      </c>
      <c r="S26" s="444"/>
      <c r="T26" s="445"/>
      <c r="U26" s="439"/>
      <c r="V26" s="440"/>
      <c r="W26" s="440"/>
      <c r="X26" s="440"/>
      <c r="Y26" s="440"/>
      <c r="Z26" s="440"/>
      <c r="AA26" s="440"/>
      <c r="AB26" s="440"/>
      <c r="AC26" s="440"/>
      <c r="AD26" s="440"/>
      <c r="AE26" s="441"/>
    </row>
    <row r="27" spans="1:31" ht="12" customHeight="1">
      <c r="A27" s="22" t="s">
        <v>6</v>
      </c>
      <c r="B27" s="22">
        <f>B25+1</f>
        <v>20</v>
      </c>
      <c r="C27" s="41"/>
      <c r="D27" s="41"/>
      <c r="E27" s="41"/>
      <c r="F27" s="75">
        <f t="shared" ref="F27:F38" si="16">E27</f>
        <v>0</v>
      </c>
      <c r="G27" s="90" t="str">
        <f t="shared" ref="G27:G33" si="17">IF((D27*60+F27)=0,"",ROUND((C27*60)/(D27*60+F27),1))</f>
        <v/>
      </c>
      <c r="H27" s="121"/>
      <c r="I27" s="121"/>
      <c r="J27" s="169">
        <f>IF(I27="",0,1)</f>
        <v>0</v>
      </c>
      <c r="K27" s="121"/>
      <c r="L27" s="169">
        <f>IF(K27="",0,1)</f>
        <v>0</v>
      </c>
      <c r="M27" s="121"/>
      <c r="N27" s="169">
        <f>IF(M27="",0,1)</f>
        <v>0</v>
      </c>
      <c r="O27" s="121"/>
      <c r="P27" s="169">
        <f>IF(O27="",0,1)</f>
        <v>0</v>
      </c>
      <c r="Q27" s="121"/>
      <c r="R27" s="169">
        <f>IF(Q27="",0,1)</f>
        <v>0</v>
      </c>
      <c r="S27" s="436"/>
      <c r="T27" s="438"/>
      <c r="U27" s="433"/>
      <c r="V27" s="434"/>
      <c r="W27" s="434"/>
      <c r="X27" s="434"/>
      <c r="Y27" s="434"/>
      <c r="Z27" s="434"/>
      <c r="AA27" s="434"/>
      <c r="AB27" s="434"/>
      <c r="AC27" s="434"/>
      <c r="AD27" s="434"/>
      <c r="AE27" s="435"/>
    </row>
    <row r="28" spans="1:31" ht="12" customHeight="1">
      <c r="A28" s="22" t="s">
        <v>7</v>
      </c>
      <c r="B28" s="22">
        <f t="shared" ref="B28:B33" si="18">B27+1</f>
        <v>21</v>
      </c>
      <c r="C28" s="41"/>
      <c r="D28" s="41"/>
      <c r="E28" s="41"/>
      <c r="F28" s="75">
        <f t="shared" si="16"/>
        <v>0</v>
      </c>
      <c r="G28" s="90" t="str">
        <f t="shared" si="17"/>
        <v/>
      </c>
      <c r="H28" s="121"/>
      <c r="I28" s="121"/>
      <c r="J28" s="169">
        <f t="shared" ref="J28:J33" si="19">IF(I28="",J27,J27+1)</f>
        <v>0</v>
      </c>
      <c r="K28" s="121"/>
      <c r="L28" s="169">
        <f t="shared" ref="L28:L33" si="20">IF(K28="",L27,L27+1)</f>
        <v>0</v>
      </c>
      <c r="M28" s="121"/>
      <c r="N28" s="169">
        <f t="shared" ref="N28:N33" si="21">IF(M28="",N27,N27+1)</f>
        <v>0</v>
      </c>
      <c r="O28" s="121"/>
      <c r="P28" s="169">
        <f t="shared" ref="P28:P33" si="22">IF(O28="",P27,P27+1)</f>
        <v>0</v>
      </c>
      <c r="Q28" s="121"/>
      <c r="R28" s="169">
        <f t="shared" ref="R28:R33" si="23">IF(Q28="",R27,R27+1)</f>
        <v>0</v>
      </c>
      <c r="S28" s="436"/>
      <c r="T28" s="438"/>
      <c r="U28" s="433"/>
      <c r="V28" s="434"/>
      <c r="W28" s="434"/>
      <c r="X28" s="434"/>
      <c r="Y28" s="434"/>
      <c r="Z28" s="434"/>
      <c r="AA28" s="434"/>
      <c r="AB28" s="434"/>
      <c r="AC28" s="434"/>
      <c r="AD28" s="434"/>
      <c r="AE28" s="435"/>
    </row>
    <row r="29" spans="1:31" ht="12" customHeight="1">
      <c r="A29" s="22" t="s">
        <v>8</v>
      </c>
      <c r="B29" s="22">
        <f t="shared" si="18"/>
        <v>22</v>
      </c>
      <c r="C29" s="41"/>
      <c r="D29" s="41"/>
      <c r="E29" s="41"/>
      <c r="F29" s="75">
        <f t="shared" si="16"/>
        <v>0</v>
      </c>
      <c r="G29" s="90" t="str">
        <f t="shared" si="17"/>
        <v/>
      </c>
      <c r="H29" s="121"/>
      <c r="I29" s="121"/>
      <c r="J29" s="169">
        <f t="shared" si="19"/>
        <v>0</v>
      </c>
      <c r="K29" s="121"/>
      <c r="L29" s="169">
        <f t="shared" si="20"/>
        <v>0</v>
      </c>
      <c r="M29" s="121"/>
      <c r="N29" s="169">
        <f t="shared" si="21"/>
        <v>0</v>
      </c>
      <c r="O29" s="121"/>
      <c r="P29" s="169">
        <f t="shared" si="22"/>
        <v>0</v>
      </c>
      <c r="Q29" s="121"/>
      <c r="R29" s="169">
        <f t="shared" si="23"/>
        <v>0</v>
      </c>
      <c r="S29" s="436"/>
      <c r="T29" s="438"/>
      <c r="U29" s="433"/>
      <c r="V29" s="434"/>
      <c r="W29" s="434"/>
      <c r="X29" s="434"/>
      <c r="Y29" s="434"/>
      <c r="Z29" s="434"/>
      <c r="AA29" s="434"/>
      <c r="AB29" s="434"/>
      <c r="AC29" s="434"/>
      <c r="AD29" s="434"/>
      <c r="AE29" s="435"/>
    </row>
    <row r="30" spans="1:31" ht="12" customHeight="1">
      <c r="A30" s="22" t="s">
        <v>2</v>
      </c>
      <c r="B30" s="22">
        <f t="shared" si="18"/>
        <v>23</v>
      </c>
      <c r="C30" s="41"/>
      <c r="D30" s="41"/>
      <c r="E30" s="41"/>
      <c r="F30" s="75">
        <f t="shared" si="16"/>
        <v>0</v>
      </c>
      <c r="G30" s="90" t="str">
        <f t="shared" si="17"/>
        <v/>
      </c>
      <c r="H30" s="121"/>
      <c r="I30" s="121"/>
      <c r="J30" s="169">
        <f t="shared" si="19"/>
        <v>0</v>
      </c>
      <c r="K30" s="121"/>
      <c r="L30" s="169">
        <f t="shared" si="20"/>
        <v>0</v>
      </c>
      <c r="M30" s="121"/>
      <c r="N30" s="169">
        <f t="shared" si="21"/>
        <v>0</v>
      </c>
      <c r="O30" s="121"/>
      <c r="P30" s="169">
        <f t="shared" si="22"/>
        <v>0</v>
      </c>
      <c r="Q30" s="121"/>
      <c r="R30" s="169">
        <f t="shared" si="23"/>
        <v>0</v>
      </c>
      <c r="S30" s="436"/>
      <c r="T30" s="438"/>
      <c r="U30" s="433"/>
      <c r="V30" s="434"/>
      <c r="W30" s="434"/>
      <c r="X30" s="434"/>
      <c r="Y30" s="434"/>
      <c r="Z30" s="434"/>
      <c r="AA30" s="434"/>
      <c r="AB30" s="434"/>
      <c r="AC30" s="434"/>
      <c r="AD30" s="434"/>
      <c r="AE30" s="435"/>
    </row>
    <row r="31" spans="1:31" ht="12" customHeight="1">
      <c r="A31" s="22" t="s">
        <v>3</v>
      </c>
      <c r="B31" s="22">
        <f t="shared" si="18"/>
        <v>24</v>
      </c>
      <c r="C31" s="41"/>
      <c r="D31" s="41"/>
      <c r="E31" s="41"/>
      <c r="F31" s="75">
        <f t="shared" si="16"/>
        <v>0</v>
      </c>
      <c r="G31" s="90" t="str">
        <f t="shared" si="17"/>
        <v/>
      </c>
      <c r="H31" s="121"/>
      <c r="I31" s="121"/>
      <c r="J31" s="169">
        <f t="shared" si="19"/>
        <v>0</v>
      </c>
      <c r="K31" s="121"/>
      <c r="L31" s="169">
        <f t="shared" si="20"/>
        <v>0</v>
      </c>
      <c r="M31" s="121"/>
      <c r="N31" s="169">
        <f t="shared" si="21"/>
        <v>0</v>
      </c>
      <c r="O31" s="121"/>
      <c r="P31" s="169">
        <f t="shared" si="22"/>
        <v>0</v>
      </c>
      <c r="Q31" s="121"/>
      <c r="R31" s="169">
        <f t="shared" si="23"/>
        <v>0</v>
      </c>
      <c r="S31" s="436"/>
      <c r="T31" s="438"/>
      <c r="U31" s="433"/>
      <c r="V31" s="434"/>
      <c r="W31" s="434"/>
      <c r="X31" s="434"/>
      <c r="Y31" s="434"/>
      <c r="Z31" s="434"/>
      <c r="AA31" s="434"/>
      <c r="AB31" s="434"/>
      <c r="AC31" s="434"/>
      <c r="AD31" s="434"/>
      <c r="AE31" s="435"/>
    </row>
    <row r="32" spans="1:31" ht="12" customHeight="1">
      <c r="A32" s="22" t="s">
        <v>4</v>
      </c>
      <c r="B32" s="22">
        <f t="shared" si="18"/>
        <v>25</v>
      </c>
      <c r="C32" s="41"/>
      <c r="D32" s="41"/>
      <c r="E32" s="41"/>
      <c r="F32" s="75">
        <f t="shared" si="16"/>
        <v>0</v>
      </c>
      <c r="G32" s="90" t="str">
        <f t="shared" si="17"/>
        <v/>
      </c>
      <c r="H32" s="121"/>
      <c r="I32" s="121"/>
      <c r="J32" s="169">
        <f t="shared" si="19"/>
        <v>0</v>
      </c>
      <c r="K32" s="121"/>
      <c r="L32" s="169">
        <f t="shared" si="20"/>
        <v>0</v>
      </c>
      <c r="M32" s="121"/>
      <c r="N32" s="169">
        <f t="shared" si="21"/>
        <v>0</v>
      </c>
      <c r="O32" s="121"/>
      <c r="P32" s="169">
        <f t="shared" si="22"/>
        <v>0</v>
      </c>
      <c r="Q32" s="121"/>
      <c r="R32" s="169">
        <f t="shared" si="23"/>
        <v>0</v>
      </c>
      <c r="S32" s="436"/>
      <c r="T32" s="438"/>
      <c r="U32" s="433"/>
      <c r="V32" s="434"/>
      <c r="W32" s="434"/>
      <c r="X32" s="434"/>
      <c r="Y32" s="434"/>
      <c r="Z32" s="434"/>
      <c r="AA32" s="434"/>
      <c r="AB32" s="434"/>
      <c r="AC32" s="434"/>
      <c r="AD32" s="434"/>
      <c r="AE32" s="435"/>
    </row>
    <row r="33" spans="1:32" ht="12" customHeight="1">
      <c r="A33" s="119" t="s">
        <v>5</v>
      </c>
      <c r="B33" s="119">
        <f t="shared" si="18"/>
        <v>26</v>
      </c>
      <c r="C33" s="41"/>
      <c r="D33" s="41"/>
      <c r="E33" s="41"/>
      <c r="F33" s="75">
        <f t="shared" si="16"/>
        <v>0</v>
      </c>
      <c r="G33" s="90" t="str">
        <f t="shared" si="17"/>
        <v/>
      </c>
      <c r="H33" s="121"/>
      <c r="I33" s="121"/>
      <c r="J33" s="169">
        <f t="shared" si="19"/>
        <v>0</v>
      </c>
      <c r="K33" s="121"/>
      <c r="L33" s="169">
        <f t="shared" si="20"/>
        <v>0</v>
      </c>
      <c r="M33" s="121"/>
      <c r="N33" s="169">
        <f t="shared" si="21"/>
        <v>0</v>
      </c>
      <c r="O33" s="121"/>
      <c r="P33" s="169">
        <f t="shared" si="22"/>
        <v>0</v>
      </c>
      <c r="Q33" s="121"/>
      <c r="R33" s="169">
        <f t="shared" si="23"/>
        <v>0</v>
      </c>
      <c r="S33" s="436"/>
      <c r="T33" s="438"/>
      <c r="U33" s="433"/>
      <c r="V33" s="434"/>
      <c r="W33" s="434"/>
      <c r="X33" s="434"/>
      <c r="Y33" s="434"/>
      <c r="Z33" s="434"/>
      <c r="AA33" s="434"/>
      <c r="AB33" s="434"/>
      <c r="AC33" s="434"/>
      <c r="AD33" s="434"/>
      <c r="AE33" s="435"/>
    </row>
    <row r="34" spans="1:32" ht="12" customHeight="1">
      <c r="A34" s="442" t="s">
        <v>95</v>
      </c>
      <c r="B34" s="443"/>
      <c r="C34" s="13">
        <f>SUM(C27:C33)</f>
        <v>0</v>
      </c>
      <c r="D34" s="13">
        <f>SUM(D27:D33)+ROUNDDOWN(F34/60,0)</f>
        <v>0</v>
      </c>
      <c r="E34" s="13">
        <f>F34-60*ROUNDDOWN(F34/60,0)</f>
        <v>0</v>
      </c>
      <c r="F34" s="137">
        <f>SUM(F27:F33)</f>
        <v>0</v>
      </c>
      <c r="G34" s="53">
        <f>IF((D34*60+E34)=0,0,ROUND((C34*60)/(D34*60+E34),1))</f>
        <v>0</v>
      </c>
      <c r="H34" s="27">
        <f>SUM(H27:H33)</f>
        <v>0</v>
      </c>
      <c r="I34" s="27">
        <f>IF(SUM(I27:I33)=0,0,ROUND(AVERAGE(I27:I33),0))</f>
        <v>0</v>
      </c>
      <c r="J34" s="170">
        <f>IF(J33=0,0,1)</f>
        <v>0</v>
      </c>
      <c r="K34" s="27">
        <f>IF(SUM(K27:K33)=0,0,ROUND(AVERAGE(K27:K33),0))</f>
        <v>0</v>
      </c>
      <c r="L34" s="170">
        <f>IF(L33=0,0,1)</f>
        <v>0</v>
      </c>
      <c r="M34" s="27">
        <f>IF(SUM(M27:M33)=0,0,ROUND(AVERAGE(M27:M33),0))</f>
        <v>0</v>
      </c>
      <c r="N34" s="170">
        <f>IF(N33=0,0,1)</f>
        <v>0</v>
      </c>
      <c r="O34" s="27">
        <f>IF(SUM(O27:O33)=0,0,ROUND(AVERAGE(O27:O33),0))</f>
        <v>0</v>
      </c>
      <c r="P34" s="170">
        <f>IF(P33=0,0,1)</f>
        <v>0</v>
      </c>
      <c r="Q34" s="27">
        <f>IF(SUM(Q27:Q33)=0,0,ROUND(AVERAGE(Q27:Q33),0))</f>
        <v>0</v>
      </c>
      <c r="R34" s="170">
        <f>IF(R33=0,0,1)</f>
        <v>0</v>
      </c>
      <c r="S34" s="444"/>
      <c r="T34" s="452"/>
      <c r="U34" s="439"/>
      <c r="V34" s="440"/>
      <c r="W34" s="440"/>
      <c r="X34" s="440"/>
      <c r="Y34" s="440"/>
      <c r="Z34" s="440"/>
      <c r="AA34" s="440"/>
      <c r="AB34" s="440"/>
      <c r="AC34" s="440"/>
      <c r="AD34" s="440"/>
      <c r="AE34" s="441"/>
    </row>
    <row r="35" spans="1:32" s="5" customFormat="1" ht="12" customHeight="1">
      <c r="A35" s="22" t="s">
        <v>6</v>
      </c>
      <c r="B35" s="22">
        <f>B33+1</f>
        <v>27</v>
      </c>
      <c r="C35" s="41"/>
      <c r="D35" s="41"/>
      <c r="E35" s="41"/>
      <c r="F35" s="75">
        <f t="shared" si="16"/>
        <v>0</v>
      </c>
      <c r="G35" s="90" t="str">
        <f>IF((D35*60+F35)=0,"",ROUND((C35*60)/(D35*60+F35),1))</f>
        <v/>
      </c>
      <c r="H35" s="121"/>
      <c r="I35" s="121"/>
      <c r="J35" s="169">
        <f>IF(I35="",0,1)</f>
        <v>0</v>
      </c>
      <c r="K35" s="121"/>
      <c r="L35" s="169">
        <f>IF(K35="",0,1)</f>
        <v>0</v>
      </c>
      <c r="M35" s="121"/>
      <c r="N35" s="169">
        <f>IF(M35="",0,1)</f>
        <v>0</v>
      </c>
      <c r="O35" s="121"/>
      <c r="P35" s="169">
        <f>IF(O35="",0,1)</f>
        <v>0</v>
      </c>
      <c r="Q35" s="121"/>
      <c r="R35" s="169">
        <f>IF(Q35="",0,1)</f>
        <v>0</v>
      </c>
      <c r="S35" s="592"/>
      <c r="T35" s="593"/>
      <c r="U35" s="433"/>
      <c r="V35" s="434"/>
      <c r="W35" s="434"/>
      <c r="X35" s="434"/>
      <c r="Y35" s="434"/>
      <c r="Z35" s="434"/>
      <c r="AA35" s="434"/>
      <c r="AB35" s="434"/>
      <c r="AC35" s="434"/>
      <c r="AD35" s="434"/>
      <c r="AE35" s="435"/>
    </row>
    <row r="36" spans="1:32" s="5" customFormat="1" ht="12" customHeight="1">
      <c r="A36" s="22" t="s">
        <v>7</v>
      </c>
      <c r="B36" s="22">
        <f>B35+1</f>
        <v>28</v>
      </c>
      <c r="C36" s="41"/>
      <c r="D36" s="41"/>
      <c r="E36" s="41"/>
      <c r="F36" s="75">
        <f t="shared" si="16"/>
        <v>0</v>
      </c>
      <c r="G36" s="90" t="str">
        <f>IF((D36*60+F36)=0,"",ROUND((C36*60)/(D36*60+F36),1))</f>
        <v/>
      </c>
      <c r="H36" s="121"/>
      <c r="I36" s="121"/>
      <c r="J36" s="169">
        <f>IF(I36="",J35,J35+1)</f>
        <v>0</v>
      </c>
      <c r="K36" s="121"/>
      <c r="L36" s="169">
        <f>IF(K36="",L35,L35+1)</f>
        <v>0</v>
      </c>
      <c r="M36" s="121"/>
      <c r="N36" s="169">
        <f>IF(M36="",N35,N35+1)</f>
        <v>0</v>
      </c>
      <c r="O36" s="121"/>
      <c r="P36" s="169">
        <f>IF(O36="",P35,P35+1)</f>
        <v>0</v>
      </c>
      <c r="Q36" s="121"/>
      <c r="R36" s="169">
        <f>IF(Q36="",R35,R35+1)</f>
        <v>0</v>
      </c>
      <c r="S36" s="592"/>
      <c r="T36" s="593"/>
      <c r="U36" s="433"/>
      <c r="V36" s="434"/>
      <c r="W36" s="434"/>
      <c r="X36" s="434"/>
      <c r="Y36" s="434"/>
      <c r="Z36" s="434"/>
      <c r="AA36" s="434"/>
      <c r="AB36" s="434"/>
      <c r="AC36" s="434"/>
      <c r="AD36" s="434"/>
      <c r="AE36" s="435"/>
    </row>
    <row r="37" spans="1:32" s="5" customFormat="1" ht="12" customHeight="1">
      <c r="A37" s="22" t="s">
        <v>8</v>
      </c>
      <c r="B37" s="22">
        <f>B36+1</f>
        <v>29</v>
      </c>
      <c r="C37" s="41"/>
      <c r="D37" s="41"/>
      <c r="E37" s="41"/>
      <c r="F37" s="75">
        <f t="shared" si="16"/>
        <v>0</v>
      </c>
      <c r="G37" s="90" t="str">
        <f>IF((D37*60+F37)=0,"",ROUND((C37*60)/(D37*60+F37),1))</f>
        <v/>
      </c>
      <c r="H37" s="121"/>
      <c r="I37" s="121"/>
      <c r="J37" s="169">
        <f>IF(I37="",J36,J36+1)</f>
        <v>0</v>
      </c>
      <c r="K37" s="121"/>
      <c r="L37" s="169">
        <f>IF(K37="",L36,L36+1)</f>
        <v>0</v>
      </c>
      <c r="M37" s="121"/>
      <c r="N37" s="169">
        <f>IF(M37="",N36,N36+1)</f>
        <v>0</v>
      </c>
      <c r="O37" s="121"/>
      <c r="P37" s="169">
        <f>IF(O37="",P36,P36+1)</f>
        <v>0</v>
      </c>
      <c r="Q37" s="121"/>
      <c r="R37" s="169">
        <f>IF(Q37="",R36,R36+1)</f>
        <v>0</v>
      </c>
      <c r="S37" s="592"/>
      <c r="T37" s="593"/>
      <c r="U37" s="433"/>
      <c r="V37" s="434"/>
      <c r="W37" s="434"/>
      <c r="X37" s="434"/>
      <c r="Y37" s="434"/>
      <c r="Z37" s="434"/>
      <c r="AA37" s="434"/>
      <c r="AB37" s="434"/>
      <c r="AC37" s="434"/>
      <c r="AD37" s="434"/>
      <c r="AE37" s="435"/>
    </row>
    <row r="38" spans="1:32" s="5" customFormat="1" ht="12" customHeight="1">
      <c r="A38" s="22" t="s">
        <v>2</v>
      </c>
      <c r="B38" s="22">
        <f>B37+1</f>
        <v>30</v>
      </c>
      <c r="C38" s="41"/>
      <c r="D38" s="41"/>
      <c r="E38" s="41"/>
      <c r="F38" s="75">
        <f t="shared" si="16"/>
        <v>0</v>
      </c>
      <c r="G38" s="90" t="str">
        <f>IF((D38*60+F38)=0,"",ROUND((C38*60)/(D38*60+F38),1))</f>
        <v/>
      </c>
      <c r="H38" s="121"/>
      <c r="I38" s="121"/>
      <c r="J38" s="169">
        <f>IF(I38="",J37,J37+1)</f>
        <v>0</v>
      </c>
      <c r="K38" s="121"/>
      <c r="L38" s="169">
        <f>IF(K38="",L37,L37+1)</f>
        <v>0</v>
      </c>
      <c r="M38" s="121"/>
      <c r="N38" s="169">
        <f>IF(M38="",N37,N37+1)</f>
        <v>0</v>
      </c>
      <c r="O38" s="121"/>
      <c r="P38" s="169">
        <f>IF(O38="",P37,P37+1)</f>
        <v>0</v>
      </c>
      <c r="Q38" s="121"/>
      <c r="R38" s="169">
        <f>IF(Q38="",R37,R37+1)</f>
        <v>0</v>
      </c>
      <c r="S38" s="592"/>
      <c r="T38" s="593"/>
      <c r="U38" s="433"/>
      <c r="V38" s="434"/>
      <c r="W38" s="434"/>
      <c r="X38" s="434"/>
      <c r="Y38" s="434"/>
      <c r="Z38" s="434"/>
      <c r="AA38" s="434"/>
      <c r="AB38" s="434"/>
      <c r="AC38" s="434"/>
      <c r="AD38" s="434"/>
      <c r="AE38" s="435"/>
    </row>
    <row r="39" spans="1:32" s="5" customFormat="1" ht="12" customHeight="1">
      <c r="A39" s="512" t="s">
        <v>10</v>
      </c>
      <c r="B39" s="513"/>
      <c r="C39" s="92">
        <f>SUM(C35:C38)</f>
        <v>0</v>
      </c>
      <c r="D39" s="13">
        <f>SUM(D35:D38)+ROUNDDOWN(F39/60,0)</f>
        <v>0</v>
      </c>
      <c r="E39" s="13">
        <f>F39-60*ROUNDDOWN(F39/60,0)</f>
        <v>0</v>
      </c>
      <c r="F39" s="147">
        <f>SUM(F35:F38)</f>
        <v>0</v>
      </c>
      <c r="G39" s="53">
        <f>IF((D39*60+E39)=0,0,ROUND((C39*60)/(D39*60+E39),1))</f>
        <v>0</v>
      </c>
      <c r="H39" s="27">
        <f>SUM(H35:H38)</f>
        <v>0</v>
      </c>
      <c r="I39" s="27">
        <f>IF(SUM(I35:I38)=0,0,ROUND(AVERAGE(I35:I38),0))</f>
        <v>0</v>
      </c>
      <c r="J39" s="170">
        <f>IF(J38=0,0,1)</f>
        <v>0</v>
      </c>
      <c r="K39" s="27">
        <f>IF(SUM(K35:K38)=0,0,ROUND(AVERAGE(K35:K38),0))</f>
        <v>0</v>
      </c>
      <c r="L39" s="170">
        <f>IF(L38=0,0,1)</f>
        <v>0</v>
      </c>
      <c r="M39" s="27">
        <f>IF(SUM(M35:M38)=0,0,ROUND(AVERAGE(M35:M38),0))</f>
        <v>0</v>
      </c>
      <c r="N39" s="170">
        <f>IF(N38=0,0,1)</f>
        <v>0</v>
      </c>
      <c r="O39" s="27">
        <f>IF(SUM(O35:O38)=0,0,ROUND(AVERAGE(O35:O38),0))</f>
        <v>0</v>
      </c>
      <c r="P39" s="170">
        <f>IF(P38=0,0,1)</f>
        <v>0</v>
      </c>
      <c r="Q39" s="27">
        <f>IF(SUM(Q35:Q38)=0,0,ROUND(AVERAGE(Q35:Q38),0))</f>
        <v>0</v>
      </c>
      <c r="R39" s="170">
        <f>IF(R38=0,0,1)</f>
        <v>0</v>
      </c>
      <c r="S39" s="588"/>
      <c r="T39" s="589"/>
      <c r="U39" s="594"/>
      <c r="V39" s="595"/>
      <c r="W39" s="595"/>
      <c r="X39" s="595"/>
      <c r="Y39" s="595"/>
      <c r="Z39" s="595"/>
      <c r="AA39" s="595"/>
      <c r="AB39" s="595"/>
      <c r="AC39" s="595"/>
      <c r="AD39" s="595"/>
      <c r="AE39" s="596"/>
    </row>
    <row r="40" spans="1:32" ht="12" customHeight="1">
      <c r="A40" s="463" t="s">
        <v>38</v>
      </c>
      <c r="B40" s="464"/>
      <c r="C40" s="14">
        <f>C9+C18+C26+C34+C39</f>
        <v>0</v>
      </c>
      <c r="D40" s="11">
        <f>D9+D18+D26+D34+D39+ROUNDDOWN(F40/60,0)</f>
        <v>0</v>
      </c>
      <c r="E40" s="11">
        <f>F40-60*ROUNDDOWN(F40/60,0)</f>
        <v>0</v>
      </c>
      <c r="F40" s="139">
        <f>E9+E18+E26+E34+E39</f>
        <v>0</v>
      </c>
      <c r="G40" s="61">
        <f>IF((D40*60+E40)=0,0,ROUND((C40*60)/(D40*60+E40),1))</f>
        <v>0</v>
      </c>
      <c r="H40" s="28">
        <f>H9+H18+H26+H34+H39</f>
        <v>0</v>
      </c>
      <c r="I40" s="28" t="str">
        <f>IF(I41=0,"",(I9+I18+I26+I34+I39)/I41)</f>
        <v/>
      </c>
      <c r="J40" s="185"/>
      <c r="K40" s="28" t="str">
        <f>IF(K41=0,"",(K9+K18+K26+K34+K39)/K41)</f>
        <v/>
      </c>
      <c r="L40" s="185"/>
      <c r="M40" s="28" t="str">
        <f>IF(M41=0,"",(M9+M18+M26+M34+M39)/M41)</f>
        <v/>
      </c>
      <c r="N40" s="185"/>
      <c r="O40" s="28" t="str">
        <f>IF(O41=0,"",(O9+O18+O26+O34+O39)/O41)</f>
        <v/>
      </c>
      <c r="P40" s="185"/>
      <c r="Q40" s="28" t="str">
        <f>IF(Q41=0,"",(Q9+Q18+Q26+Q34+Q39)/Q41)</f>
        <v/>
      </c>
      <c r="R40" s="185"/>
      <c r="S40" s="39"/>
      <c r="T40" s="39"/>
      <c r="U40" s="39"/>
      <c r="V40" s="39"/>
      <c r="W40" s="39"/>
      <c r="X40" s="39"/>
      <c r="Y40" s="39"/>
      <c r="Z40" s="39"/>
      <c r="AA40" s="2" t="s">
        <v>0</v>
      </c>
      <c r="AB40" s="2" t="s">
        <v>15</v>
      </c>
      <c r="AC40" s="2" t="s">
        <v>16</v>
      </c>
      <c r="AD40" s="2" t="s">
        <v>12</v>
      </c>
      <c r="AE40" s="2" t="s">
        <v>26</v>
      </c>
    </row>
    <row r="41" spans="1:32" ht="12" customHeight="1">
      <c r="A41" s="465"/>
      <c r="B41" s="465"/>
      <c r="C41" s="2" t="s">
        <v>0</v>
      </c>
      <c r="D41" s="2" t="s">
        <v>15</v>
      </c>
      <c r="E41" s="2" t="s">
        <v>16</v>
      </c>
      <c r="F41" s="75"/>
      <c r="G41" s="22" t="s">
        <v>12</v>
      </c>
      <c r="H41" s="37" t="s">
        <v>17</v>
      </c>
      <c r="I41" s="168">
        <f>J9+J18+J26+J34+J39</f>
        <v>0</v>
      </c>
      <c r="J41" s="166"/>
      <c r="K41" s="168">
        <f>L9+L18+L26+L34+L39</f>
        <v>0</v>
      </c>
      <c r="L41" s="166"/>
      <c r="M41" s="168">
        <f>N9+N18+N26+N34+N39</f>
        <v>0</v>
      </c>
      <c r="N41" s="166"/>
      <c r="O41" s="168">
        <f>P9+P18+P26+P34+P39</f>
        <v>0</v>
      </c>
      <c r="P41" s="166"/>
      <c r="Q41" s="168">
        <f>R9+R18+R26+R34+R39</f>
        <v>0</v>
      </c>
      <c r="R41" s="146"/>
      <c r="S41" s="2" t="s">
        <v>0</v>
      </c>
      <c r="T41" s="2" t="s">
        <v>15</v>
      </c>
      <c r="U41" s="2" t="s">
        <v>16</v>
      </c>
      <c r="V41" s="2" t="s">
        <v>20</v>
      </c>
      <c r="W41" s="37" t="s">
        <v>17</v>
      </c>
      <c r="Y41" s="562" t="s">
        <v>146</v>
      </c>
      <c r="Z41" s="562"/>
      <c r="AA41" s="23">
        <f>C40+Octobre!AA43</f>
        <v>0</v>
      </c>
      <c r="AB41" s="23">
        <f>D40+Octobre!AB43+ROUNDDOWN(AF41/60,0)</f>
        <v>0</v>
      </c>
      <c r="AC41" s="12">
        <f>AF41-60*ROUNDDOWN(AF41/60,0)</f>
        <v>0</v>
      </c>
      <c r="AD41" s="12">
        <f>IF((AB41*60+AC41)=0,0,ROUND((AA41*60)/(AB41*60+AC41),1))</f>
        <v>0</v>
      </c>
      <c r="AE41" s="23">
        <f>H40+Octobre!AE43</f>
        <v>0</v>
      </c>
      <c r="AF41" s="10">
        <f>E40+Octobre!AC43</f>
        <v>0</v>
      </c>
    </row>
    <row r="42" spans="1:32" ht="12" customHeight="1">
      <c r="A42" s="590" t="s">
        <v>217</v>
      </c>
      <c r="B42" s="591"/>
      <c r="C42" s="49">
        <f>'Décembre 16'!$C$40</f>
        <v>0</v>
      </c>
      <c r="D42" s="50">
        <f>'Décembre 16'!$D$40</f>
        <v>0</v>
      </c>
      <c r="E42" s="50">
        <f>'Décembre 16'!$E$40</f>
        <v>0</v>
      </c>
      <c r="F42" s="150"/>
      <c r="G42" s="51">
        <f>IF((D42*60+E42)=0,0,ROUND((C42*60)/(D42*60+E42),1))</f>
        <v>0</v>
      </c>
      <c r="H42" s="207">
        <f>'Décembre 16'!$H$40</f>
        <v>0</v>
      </c>
      <c r="I42" s="574" t="s">
        <v>34</v>
      </c>
      <c r="J42" s="575"/>
      <c r="K42" s="575"/>
      <c r="L42" s="575"/>
      <c r="M42" s="575"/>
      <c r="N42" s="575"/>
      <c r="O42" s="575"/>
      <c r="P42" s="575"/>
      <c r="Q42" s="576"/>
      <c r="R42" s="135"/>
      <c r="S42" s="55">
        <f>Juillet!$C$41</f>
        <v>0</v>
      </c>
      <c r="T42" s="55">
        <f>Juillet!$D$41</f>
        <v>0</v>
      </c>
      <c r="U42" s="48">
        <f>Juillet!$E$41</f>
        <v>0</v>
      </c>
      <c r="V42" s="48">
        <f>IF((T42*60+U42)=0,0,ROUND((S42*60)/(T42*60+U42),1))</f>
        <v>0</v>
      </c>
      <c r="W42" s="57">
        <f>Juillet!$H$41</f>
        <v>0</v>
      </c>
      <c r="Y42" s="571" t="s">
        <v>214</v>
      </c>
      <c r="Z42" s="571"/>
      <c r="AA42" s="227">
        <f>C40+Octobre!AA44</f>
        <v>0</v>
      </c>
      <c r="AB42" s="241">
        <f>D40+Octobre!AB44+ROUNDDOWN(AF42/60,0)</f>
        <v>0</v>
      </c>
      <c r="AC42" s="241">
        <f>AF42-60*ROUNDDOWN(AF42/60,0)</f>
        <v>0</v>
      </c>
      <c r="AD42" s="241">
        <f>IF((AB42*60+AC42)=0,0,ROUND((AA42*60)/(AB42*60+AC42),1))</f>
        <v>0</v>
      </c>
      <c r="AE42" s="227">
        <f>H40+Octobre!AE44</f>
        <v>0</v>
      </c>
      <c r="AF42" s="234">
        <f>E40+Octobre!AC44</f>
        <v>0</v>
      </c>
    </row>
    <row r="43" spans="1:32" ht="12" customHeight="1">
      <c r="A43" s="509" t="s">
        <v>25</v>
      </c>
      <c r="B43" s="509"/>
      <c r="C43" s="49">
        <f>Janvier!C42</f>
        <v>0</v>
      </c>
      <c r="D43" s="49">
        <f>Janvier!D42</f>
        <v>0</v>
      </c>
      <c r="E43" s="49">
        <f>Janvier!E42</f>
        <v>0</v>
      </c>
      <c r="F43" s="140"/>
      <c r="G43" s="48">
        <f t="shared" ref="G43:G48" si="24">IF((D43*60+E43)=0,0,ROUND((C43*60)/(D43*60+E43),1))</f>
        <v>0</v>
      </c>
      <c r="H43" s="54">
        <f>Janvier!H42</f>
        <v>0</v>
      </c>
      <c r="I43" s="574" t="s">
        <v>35</v>
      </c>
      <c r="J43" s="575"/>
      <c r="K43" s="575"/>
      <c r="L43" s="575"/>
      <c r="M43" s="575"/>
      <c r="N43" s="575"/>
      <c r="O43" s="575"/>
      <c r="P43" s="575"/>
      <c r="Q43" s="576"/>
      <c r="R43" s="136"/>
      <c r="S43" s="55">
        <f>Août!$C$41</f>
        <v>0</v>
      </c>
      <c r="T43" s="55">
        <f>Août!$D$41</f>
        <v>0</v>
      </c>
      <c r="U43" s="55">
        <f>Août!$E$41</f>
        <v>0</v>
      </c>
      <c r="V43" s="48">
        <f>IF((T43*60+U43)=0,0,ROUND((S43*60)/(T43*60+U43),1))</f>
        <v>0</v>
      </c>
      <c r="W43" s="57">
        <f>Août!$H$41</f>
        <v>0</v>
      </c>
    </row>
    <row r="44" spans="1:32" ht="12" customHeight="1">
      <c r="A44" s="509" t="s">
        <v>27</v>
      </c>
      <c r="B44" s="523"/>
      <c r="C44" s="49">
        <f>Février!C38</f>
        <v>0</v>
      </c>
      <c r="D44" s="49">
        <f>Février!D38</f>
        <v>0</v>
      </c>
      <c r="E44" s="49">
        <f>Février!E38</f>
        <v>0</v>
      </c>
      <c r="F44" s="140"/>
      <c r="G44" s="48">
        <f t="shared" si="24"/>
        <v>0</v>
      </c>
      <c r="H44" s="54">
        <f>Février!H38</f>
        <v>0</v>
      </c>
      <c r="I44" s="574" t="s">
        <v>36</v>
      </c>
      <c r="J44" s="575"/>
      <c r="K44" s="575"/>
      <c r="L44" s="575"/>
      <c r="M44" s="575"/>
      <c r="N44" s="575"/>
      <c r="O44" s="575"/>
      <c r="P44" s="575"/>
      <c r="Q44" s="576"/>
      <c r="R44" s="136"/>
      <c r="S44" s="55">
        <f>Septembre!$C$40</f>
        <v>0</v>
      </c>
      <c r="T44" s="48">
        <f>Septembre!$D$40</f>
        <v>0</v>
      </c>
      <c r="U44" s="48">
        <f>Septembre!$E$40</f>
        <v>0</v>
      </c>
      <c r="V44" s="48">
        <f>IF((T44*60+U44)=0,0,ROUND((S44*60)/(T44*60+U44),1))</f>
        <v>0</v>
      </c>
      <c r="W44" s="54">
        <f>Septembre!$H$40</f>
        <v>0</v>
      </c>
    </row>
    <row r="45" spans="1:32" ht="12" customHeight="1">
      <c r="A45" s="509" t="s">
        <v>28</v>
      </c>
      <c r="B45" s="509"/>
      <c r="C45" s="55">
        <f>Mars!C41</f>
        <v>0</v>
      </c>
      <c r="D45" s="55">
        <f>Mars!D41</f>
        <v>0</v>
      </c>
      <c r="E45" s="55">
        <f>Mars!E41</f>
        <v>0</v>
      </c>
      <c r="F45" s="140"/>
      <c r="G45" s="48">
        <f t="shared" si="24"/>
        <v>0</v>
      </c>
      <c r="H45" s="54">
        <f>Mars!H41</f>
        <v>0</v>
      </c>
      <c r="I45" s="574" t="s">
        <v>37</v>
      </c>
      <c r="J45" s="575"/>
      <c r="K45" s="575"/>
      <c r="L45" s="575"/>
      <c r="M45" s="575"/>
      <c r="N45" s="575"/>
      <c r="O45" s="575"/>
      <c r="P45" s="575"/>
      <c r="Q45" s="576"/>
      <c r="R45" s="136"/>
      <c r="S45" s="55">
        <f>Octobre!$C$42</f>
        <v>0</v>
      </c>
      <c r="T45" s="55">
        <f>Octobre!$D$42</f>
        <v>0</v>
      </c>
      <c r="U45" s="55">
        <f>Octobre!$E$42</f>
        <v>0</v>
      </c>
      <c r="V45" s="48">
        <f>IF((T45*60+U45)=0,0,ROUND((S45*60)/(T45*60+U45),1))</f>
        <v>0</v>
      </c>
      <c r="W45" s="54">
        <f>Octobre!$H$42</f>
        <v>0</v>
      </c>
      <c r="X45" s="65"/>
      <c r="Y45" s="65"/>
      <c r="Z45" s="65"/>
      <c r="AA45" s="65"/>
      <c r="AB45" s="65"/>
    </row>
    <row r="46" spans="1:32" ht="12" customHeight="1">
      <c r="A46" s="509" t="s">
        <v>31</v>
      </c>
      <c r="B46" s="509"/>
      <c r="C46" s="55">
        <f>Avril!C40</f>
        <v>0</v>
      </c>
      <c r="D46" s="55">
        <f>Avril!D40</f>
        <v>0</v>
      </c>
      <c r="E46" s="48">
        <f>Avril!E40</f>
        <v>0</v>
      </c>
      <c r="F46" s="140"/>
      <c r="G46" s="48">
        <f t="shared" si="24"/>
        <v>0</v>
      </c>
      <c r="H46" s="54">
        <f>Avril!H40</f>
        <v>0</v>
      </c>
      <c r="I46" s="20"/>
      <c r="J46" s="131"/>
      <c r="K46" s="20"/>
      <c r="L46" s="131"/>
      <c r="M46" s="20"/>
      <c r="N46" s="131"/>
      <c r="O46" s="20"/>
      <c r="P46" s="131"/>
      <c r="Q46" s="20"/>
      <c r="R46" s="131"/>
      <c r="S46" s="20"/>
      <c r="T46" s="20"/>
      <c r="U46" s="20"/>
      <c r="V46" s="20"/>
      <c r="X46" s="65"/>
      <c r="Y46" s="65"/>
      <c r="Z46" s="65"/>
      <c r="AA46" s="65"/>
      <c r="AB46" s="65"/>
    </row>
    <row r="47" spans="1:32" ht="12" customHeight="1">
      <c r="A47" s="509" t="s">
        <v>32</v>
      </c>
      <c r="B47" s="509"/>
      <c r="C47" s="55">
        <f>Mai!C40</f>
        <v>0</v>
      </c>
      <c r="D47" s="48">
        <f>Mai!D40</f>
        <v>0</v>
      </c>
      <c r="E47" s="48">
        <f>Mai!E40</f>
        <v>0</v>
      </c>
      <c r="F47" s="140"/>
      <c r="G47" s="48">
        <f t="shared" si="24"/>
        <v>0</v>
      </c>
      <c r="H47" s="54">
        <f>Mai!H40</f>
        <v>0</v>
      </c>
      <c r="I47" s="20"/>
      <c r="J47" s="131"/>
      <c r="K47" s="20"/>
      <c r="L47" s="131"/>
      <c r="M47" s="20"/>
      <c r="N47" s="131"/>
      <c r="O47" s="20"/>
      <c r="P47" s="131"/>
      <c r="Q47" s="20"/>
      <c r="R47" s="131"/>
      <c r="S47" s="20"/>
      <c r="T47" s="20"/>
      <c r="U47" s="20"/>
      <c r="V47" s="20"/>
      <c r="X47" s="69"/>
      <c r="Y47" s="69"/>
      <c r="Z47" s="69"/>
      <c r="AA47" s="69"/>
      <c r="AB47" s="69"/>
    </row>
    <row r="48" spans="1:32" ht="12" customHeight="1">
      <c r="A48" s="509" t="s">
        <v>33</v>
      </c>
      <c r="B48" s="509"/>
      <c r="C48" s="55">
        <f>Juin!C40</f>
        <v>0</v>
      </c>
      <c r="D48" s="55">
        <f>Juin!D40</f>
        <v>0</v>
      </c>
      <c r="E48" s="55">
        <f>Juin!E40</f>
        <v>0</v>
      </c>
      <c r="F48" s="141"/>
      <c r="G48" s="48">
        <f t="shared" si="24"/>
        <v>0</v>
      </c>
      <c r="H48" s="56">
        <f>Juin!H40</f>
        <v>0</v>
      </c>
      <c r="I48" s="20"/>
      <c r="J48" s="131"/>
      <c r="K48" s="20"/>
      <c r="L48" s="131"/>
      <c r="M48" s="20"/>
      <c r="N48" s="131"/>
      <c r="O48" s="20"/>
      <c r="P48" s="131"/>
      <c r="Q48" s="20"/>
      <c r="R48" s="131"/>
      <c r="S48" s="20"/>
      <c r="T48" s="20"/>
      <c r="U48" s="20"/>
      <c r="V48" s="20"/>
      <c r="X48" s="69"/>
      <c r="Y48" s="69"/>
      <c r="Z48" s="69"/>
      <c r="AA48" s="69"/>
      <c r="AB48" s="69"/>
    </row>
    <row r="49" spans="19:23" hidden="1">
      <c r="S49" s="223">
        <f>SUM(C42:C48)+SUM(S42:S45)+C40</f>
        <v>0</v>
      </c>
      <c r="T49" s="223">
        <f>SUM(D42:D48)+SUM(T42:T45)+D40</f>
        <v>0</v>
      </c>
      <c r="U49" s="223">
        <f>SUM(E42:E48)+SUM(U42:U45)+E40</f>
        <v>0</v>
      </c>
      <c r="W49" s="223">
        <f>SUM(H42:H48)+SUM(W42:W45)+H40</f>
        <v>0</v>
      </c>
    </row>
    <row r="50" spans="19:23" hidden="1">
      <c r="S50" s="223">
        <f>SUM(C43:C48)+SUM(S42:S45)+C40</f>
        <v>0</v>
      </c>
      <c r="T50" s="223">
        <f>SUM(D43:D48)+SUM(T42:T45)+D40</f>
        <v>0</v>
      </c>
      <c r="U50" s="223">
        <f>SUM(E43:E48)+SUM(U42:U45)+E40</f>
        <v>0</v>
      </c>
      <c r="W50" s="223">
        <f>SUM(H43:H48)+SUM(W42:W45)+H40</f>
        <v>0</v>
      </c>
    </row>
  </sheetData>
  <sheetProtection sheet="1" objects="1" scenarios="1" selectLockedCells="1"/>
  <mergeCells count="105">
    <mergeCell ref="A40:B40"/>
    <mergeCell ref="A39:B39"/>
    <mergeCell ref="S39:T39"/>
    <mergeCell ref="S24:T24"/>
    <mergeCell ref="S25:T25"/>
    <mergeCell ref="S6:T6"/>
    <mergeCell ref="S23:T23"/>
    <mergeCell ref="A18:B18"/>
    <mergeCell ref="S21:T21"/>
    <mergeCell ref="S20:T20"/>
    <mergeCell ref="U8:AE8"/>
    <mergeCell ref="U15:AE15"/>
    <mergeCell ref="U20:AE20"/>
    <mergeCell ref="U16:AE16"/>
    <mergeCell ref="U17:AE17"/>
    <mergeCell ref="U12:AE12"/>
    <mergeCell ref="S29:T29"/>
    <mergeCell ref="U23:AE23"/>
    <mergeCell ref="U33:AE33"/>
    <mergeCell ref="S30:T30"/>
    <mergeCell ref="S31:T31"/>
    <mergeCell ref="S32:T32"/>
    <mergeCell ref="U29:AE29"/>
    <mergeCell ref="U4:AE4"/>
    <mergeCell ref="U5:AE5"/>
    <mergeCell ref="U6:AE6"/>
    <mergeCell ref="U13:AE13"/>
    <mergeCell ref="U14:AE14"/>
    <mergeCell ref="S27:T27"/>
    <mergeCell ref="S26:T26"/>
    <mergeCell ref="S7:T7"/>
    <mergeCell ref="S8:T8"/>
    <mergeCell ref="U7:AE7"/>
    <mergeCell ref="U36:AE36"/>
    <mergeCell ref="U19:AE19"/>
    <mergeCell ref="U24:AE24"/>
    <mergeCell ref="U25:AE25"/>
    <mergeCell ref="U26:AE26"/>
    <mergeCell ref="U37:AE37"/>
    <mergeCell ref="U21:AE21"/>
    <mergeCell ref="U34:AE34"/>
    <mergeCell ref="U27:AE27"/>
    <mergeCell ref="U28:AE28"/>
    <mergeCell ref="U35:AE35"/>
    <mergeCell ref="U38:AE38"/>
    <mergeCell ref="Y42:Z42"/>
    <mergeCell ref="I42:Q42"/>
    <mergeCell ref="U30:AE30"/>
    <mergeCell ref="U31:AE31"/>
    <mergeCell ref="U32:AE32"/>
    <mergeCell ref="S35:T35"/>
    <mergeCell ref="S36:T36"/>
    <mergeCell ref="U39:AE39"/>
    <mergeCell ref="Y41:Z41"/>
    <mergeCell ref="S37:T37"/>
    <mergeCell ref="A48:B48"/>
    <mergeCell ref="A44:B44"/>
    <mergeCell ref="A45:B45"/>
    <mergeCell ref="A46:B46"/>
    <mergeCell ref="A47:B47"/>
    <mergeCell ref="I45:Q45"/>
    <mergeCell ref="A43:B43"/>
    <mergeCell ref="A41:B41"/>
    <mergeCell ref="A42:B42"/>
    <mergeCell ref="I44:Q44"/>
    <mergeCell ref="I43:Q43"/>
    <mergeCell ref="A34:B34"/>
    <mergeCell ref="S28:T28"/>
    <mergeCell ref="S22:T22"/>
    <mergeCell ref="S33:T33"/>
    <mergeCell ref="S34:T34"/>
    <mergeCell ref="S38:T38"/>
    <mergeCell ref="A26:B26"/>
    <mergeCell ref="S9:T9"/>
    <mergeCell ref="U22:AE22"/>
    <mergeCell ref="S18:T18"/>
    <mergeCell ref="S19:T19"/>
    <mergeCell ref="S17:T17"/>
    <mergeCell ref="S11:T11"/>
    <mergeCell ref="S14:T14"/>
    <mergeCell ref="S12:T12"/>
    <mergeCell ref="S13:T13"/>
    <mergeCell ref="S15:T15"/>
    <mergeCell ref="U18:AE18"/>
    <mergeCell ref="S16:T16"/>
    <mergeCell ref="U2:AE3"/>
    <mergeCell ref="U9:AE9"/>
    <mergeCell ref="U10:AE10"/>
    <mergeCell ref="U11:AE11"/>
    <mergeCell ref="A1:AD1"/>
    <mergeCell ref="A2:A3"/>
    <mergeCell ref="B2:B3"/>
    <mergeCell ref="C2:C3"/>
    <mergeCell ref="D2:D3"/>
    <mergeCell ref="E2:E3"/>
    <mergeCell ref="G2:G3"/>
    <mergeCell ref="I2:I3"/>
    <mergeCell ref="A10:B10"/>
    <mergeCell ref="S10:T10"/>
    <mergeCell ref="S4:T4"/>
    <mergeCell ref="S5:T5"/>
    <mergeCell ref="K2:K3"/>
    <mergeCell ref="S2:T3"/>
    <mergeCell ref="M2:M3"/>
    <mergeCell ref="A9:B9"/>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AF55"/>
  <sheetViews>
    <sheetView zoomScale="150" zoomScaleNormal="150" workbookViewId="0">
      <pane ySplit="3" topLeftCell="A19" activePane="bottomLeft" state="frozen"/>
      <selection pane="bottomLeft" activeCell="AB48" sqref="AB48"/>
    </sheetView>
  </sheetViews>
  <sheetFormatPr baseColWidth="10" defaultRowHeight="12.75"/>
  <cols>
    <col min="1" max="1" width="9.7109375" customWidth="1"/>
    <col min="2" max="2" width="5.5703125" customWidth="1"/>
    <col min="3" max="3" width="6" customWidth="1"/>
    <col min="4" max="4" width="3.7109375" customWidth="1"/>
    <col min="5" max="5" width="3.85546875" customWidth="1"/>
    <col min="6" max="6" width="4.5703125" style="78" hidden="1" customWidth="1"/>
    <col min="7" max="8" width="6" customWidth="1"/>
    <col min="9" max="9" width="3.5703125" customWidth="1"/>
    <col min="10" max="10" width="3.5703125" style="78" hidden="1" customWidth="1"/>
    <col min="11" max="11" width="4.42578125" customWidth="1"/>
    <col min="12" max="12" width="3.28515625" style="78" hidden="1" customWidth="1"/>
    <col min="13" max="13" width="4.710937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19" max="19" width="6" customWidth="1"/>
    <col min="20" max="20" width="6.140625" customWidth="1"/>
    <col min="21" max="21" width="7.7109375" customWidth="1"/>
    <col min="22" max="22" width="5.28515625" customWidth="1"/>
    <col min="23" max="23" width="6.5703125" customWidth="1"/>
    <col min="24" max="24" width="1.5703125" customWidth="1"/>
    <col min="25" max="25" width="5.140625" customWidth="1"/>
    <col min="26" max="26" width="11.28515625" customWidth="1"/>
    <col min="27" max="27" width="8.140625" customWidth="1"/>
    <col min="28" max="28" width="6.7109375" customWidth="1"/>
    <col min="29" max="29" width="4.28515625" customWidth="1"/>
    <col min="30" max="30" width="4.28515625" hidden="1" customWidth="1"/>
    <col min="31" max="31" width="5.5703125" customWidth="1"/>
    <col min="32" max="32" width="8" customWidth="1"/>
  </cols>
  <sheetData>
    <row r="1" spans="1:32" s="18" customFormat="1" ht="15.75" customHeight="1">
      <c r="A1" s="419" t="s">
        <v>224</v>
      </c>
      <c r="B1" s="419"/>
      <c r="C1" s="419"/>
      <c r="D1" s="419"/>
      <c r="E1" s="419"/>
      <c r="F1" s="419"/>
      <c r="G1" s="419"/>
      <c r="H1" s="419"/>
      <c r="I1" s="419"/>
      <c r="J1" s="419"/>
      <c r="K1" s="419"/>
      <c r="L1" s="419"/>
      <c r="M1" s="419"/>
      <c r="N1" s="419"/>
      <c r="O1" s="419"/>
      <c r="P1" s="419"/>
      <c r="Q1" s="419"/>
      <c r="R1" s="419"/>
      <c r="S1" s="419"/>
      <c r="T1" s="419"/>
      <c r="U1" s="420"/>
      <c r="V1" s="420"/>
      <c r="W1" s="420"/>
      <c r="X1" s="420"/>
      <c r="Y1" s="420"/>
      <c r="Z1" s="420"/>
      <c r="AA1" s="420"/>
      <c r="AB1" s="420"/>
      <c r="AC1" s="420"/>
      <c r="AD1" s="420"/>
      <c r="AE1" s="420"/>
      <c r="AF1" s="245"/>
    </row>
    <row r="2" spans="1:32" s="18" customFormat="1" ht="9" customHeight="1">
      <c r="A2" s="421" t="s">
        <v>1</v>
      </c>
      <c r="B2" s="421" t="s">
        <v>9</v>
      </c>
      <c r="C2" s="421" t="s">
        <v>0</v>
      </c>
      <c r="D2" s="421" t="s">
        <v>15</v>
      </c>
      <c r="E2" s="421" t="s">
        <v>16</v>
      </c>
      <c r="F2" s="148" t="s">
        <v>16</v>
      </c>
      <c r="G2" s="423" t="s">
        <v>12</v>
      </c>
      <c r="H2" s="31" t="s">
        <v>17</v>
      </c>
      <c r="I2" s="417" t="s">
        <v>40</v>
      </c>
      <c r="J2" s="156"/>
      <c r="K2" s="417" t="s">
        <v>11</v>
      </c>
      <c r="L2" s="156"/>
      <c r="M2" s="417" t="s">
        <v>22</v>
      </c>
      <c r="N2" s="156"/>
      <c r="O2" s="31" t="s">
        <v>19</v>
      </c>
      <c r="P2" s="156"/>
      <c r="Q2" s="31" t="s">
        <v>19</v>
      </c>
      <c r="R2" s="163"/>
      <c r="S2" s="425" t="s">
        <v>13</v>
      </c>
      <c r="T2" s="426"/>
      <c r="U2" s="603" t="s">
        <v>14</v>
      </c>
      <c r="V2" s="604"/>
      <c r="W2" s="604"/>
      <c r="X2" s="604"/>
      <c r="Y2" s="604"/>
      <c r="Z2" s="604"/>
      <c r="AA2" s="604"/>
      <c r="AB2" s="604"/>
      <c r="AC2" s="604"/>
      <c r="AD2" s="604"/>
      <c r="AE2" s="604"/>
      <c r="AF2" s="605"/>
    </row>
    <row r="3" spans="1:32" s="18" customFormat="1" ht="9.75" customHeight="1">
      <c r="A3" s="422"/>
      <c r="B3" s="422"/>
      <c r="C3" s="422"/>
      <c r="D3" s="422"/>
      <c r="E3" s="422"/>
      <c r="F3" s="148"/>
      <c r="G3" s="424"/>
      <c r="H3" s="32" t="s">
        <v>18</v>
      </c>
      <c r="I3" s="418"/>
      <c r="J3" s="157"/>
      <c r="K3" s="418"/>
      <c r="L3" s="157"/>
      <c r="M3" s="418"/>
      <c r="N3" s="157"/>
      <c r="O3" s="32" t="s">
        <v>20</v>
      </c>
      <c r="P3" s="157"/>
      <c r="Q3" s="32" t="s">
        <v>21</v>
      </c>
      <c r="R3" s="164"/>
      <c r="S3" s="425"/>
      <c r="T3" s="426"/>
      <c r="U3" s="603"/>
      <c r="V3" s="604"/>
      <c r="W3" s="604"/>
      <c r="X3" s="604"/>
      <c r="Y3" s="604"/>
      <c r="Z3" s="604"/>
      <c r="AA3" s="604"/>
      <c r="AB3" s="604"/>
      <c r="AC3" s="604"/>
      <c r="AD3" s="604"/>
      <c r="AE3" s="604"/>
      <c r="AF3" s="605"/>
    </row>
    <row r="4" spans="1:32" ht="12" customHeight="1">
      <c r="A4" s="2" t="s">
        <v>3</v>
      </c>
      <c r="B4" s="2">
        <v>1</v>
      </c>
      <c r="C4" s="41"/>
      <c r="D4" s="41"/>
      <c r="E4" s="41"/>
      <c r="F4" s="75">
        <f>E4</f>
        <v>0</v>
      </c>
      <c r="G4" s="90" t="str">
        <f>IF((D4*60+F4)=0,"",ROUND((C4*60)/(D4*60+F4),1))</f>
        <v/>
      </c>
      <c r="H4" s="121"/>
      <c r="I4" s="121"/>
      <c r="J4" s="169">
        <f>IF(I4="",0,1)</f>
        <v>0</v>
      </c>
      <c r="K4" s="121"/>
      <c r="L4" s="169">
        <f>IF(K4="",0,1)</f>
        <v>0</v>
      </c>
      <c r="M4" s="121"/>
      <c r="N4" s="169">
        <f>IF(M4="",0,1)</f>
        <v>0</v>
      </c>
      <c r="O4" s="121"/>
      <c r="P4" s="169">
        <f>IF(O4="",0,1)</f>
        <v>0</v>
      </c>
      <c r="Q4" s="121"/>
      <c r="R4" s="169">
        <f>IF(Q4="",0,1)</f>
        <v>0</v>
      </c>
      <c r="S4" s="436"/>
      <c r="T4" s="437"/>
      <c r="U4" s="433"/>
      <c r="V4" s="434"/>
      <c r="W4" s="434"/>
      <c r="X4" s="434"/>
      <c r="Y4" s="434"/>
      <c r="Z4" s="434"/>
      <c r="AA4" s="434"/>
      <c r="AB4" s="434"/>
      <c r="AC4" s="434"/>
      <c r="AD4" s="434"/>
      <c r="AE4" s="434"/>
      <c r="AF4" s="435"/>
    </row>
    <row r="5" spans="1:32" ht="12" customHeight="1">
      <c r="A5" s="2" t="s">
        <v>4</v>
      </c>
      <c r="B5" s="2">
        <f>B4+1</f>
        <v>2</v>
      </c>
      <c r="C5" s="41"/>
      <c r="D5" s="41"/>
      <c r="E5" s="41"/>
      <c r="F5" s="75">
        <f>E5</f>
        <v>0</v>
      </c>
      <c r="G5" s="90" t="str">
        <f>IF((D5*60+F5)=0,"",ROUND((C5*60)/(D5*60+F5),1))</f>
        <v/>
      </c>
      <c r="H5" s="121"/>
      <c r="I5" s="121"/>
      <c r="J5" s="169">
        <f>IF(I5="",J4,J4+1)</f>
        <v>0</v>
      </c>
      <c r="K5" s="121"/>
      <c r="L5" s="169">
        <f>IF(K5="",L4,L4+1)</f>
        <v>0</v>
      </c>
      <c r="M5" s="121"/>
      <c r="N5" s="169">
        <f>IF(M5="",N4,N4+1)</f>
        <v>0</v>
      </c>
      <c r="O5" s="121"/>
      <c r="P5" s="169">
        <f>IF(O5="",P4,P4+1)</f>
        <v>0</v>
      </c>
      <c r="Q5" s="121"/>
      <c r="R5" s="169">
        <f>IF(Q5="",R4,R4+1)</f>
        <v>0</v>
      </c>
      <c r="S5" s="436"/>
      <c r="T5" s="437"/>
      <c r="U5" s="433"/>
      <c r="V5" s="434"/>
      <c r="W5" s="434"/>
      <c r="X5" s="434"/>
      <c r="Y5" s="434"/>
      <c r="Z5" s="434"/>
      <c r="AA5" s="434"/>
      <c r="AB5" s="434"/>
      <c r="AC5" s="434"/>
      <c r="AD5" s="434"/>
      <c r="AE5" s="434"/>
      <c r="AF5" s="435"/>
    </row>
    <row r="6" spans="1:32" ht="12" customHeight="1">
      <c r="A6" s="75" t="s">
        <v>5</v>
      </c>
      <c r="B6" s="75">
        <f>B5+1</f>
        <v>3</v>
      </c>
      <c r="C6" s="41"/>
      <c r="D6" s="41"/>
      <c r="E6" s="41"/>
      <c r="F6" s="75">
        <f>E6</f>
        <v>0</v>
      </c>
      <c r="G6" s="90" t="str">
        <f>IF((D6*60+F6)=0,"",ROUND((C6*60)/(D6*60+F6),1))</f>
        <v/>
      </c>
      <c r="H6" s="121"/>
      <c r="I6" s="121"/>
      <c r="J6" s="169">
        <f>IF(I6="",J5,J5+1)</f>
        <v>0</v>
      </c>
      <c r="K6" s="121"/>
      <c r="L6" s="169">
        <f>IF(K6="",L5,L5+1)</f>
        <v>0</v>
      </c>
      <c r="M6" s="121"/>
      <c r="N6" s="169">
        <f>IF(M6="",N5,N5+1)</f>
        <v>0</v>
      </c>
      <c r="O6" s="121"/>
      <c r="P6" s="169">
        <f>IF(O6="",P5,P5+1)</f>
        <v>0</v>
      </c>
      <c r="Q6" s="121"/>
      <c r="R6" s="169">
        <f>IF(Q6="",R5,R5+1)</f>
        <v>0</v>
      </c>
      <c r="S6" s="436"/>
      <c r="T6" s="437"/>
      <c r="U6" s="433"/>
      <c r="V6" s="434"/>
      <c r="W6" s="434"/>
      <c r="X6" s="434"/>
      <c r="Y6" s="434"/>
      <c r="Z6" s="434"/>
      <c r="AA6" s="434"/>
      <c r="AB6" s="434"/>
      <c r="AC6" s="434"/>
      <c r="AD6" s="434"/>
      <c r="AE6" s="434"/>
      <c r="AF6" s="435"/>
    </row>
    <row r="7" spans="1:32" ht="12" customHeight="1">
      <c r="A7" s="442" t="s">
        <v>10</v>
      </c>
      <c r="B7" s="443"/>
      <c r="C7" s="13">
        <f>SUM(C4:C6)</f>
        <v>0</v>
      </c>
      <c r="D7" s="13">
        <f>SUM(D4:D6)+ROUNDDOWN(F7/60,0)</f>
        <v>0</v>
      </c>
      <c r="E7" s="13">
        <f>F7-60*ROUNDDOWN(F7/60,0)</f>
        <v>0</v>
      </c>
      <c r="F7" s="137">
        <f>SUM(F4:F6)</f>
        <v>0</v>
      </c>
      <c r="G7" s="53">
        <f>IF((D7*60+E7)=0,0,ROUND((C7*60)/(D7*60+E7),1))</f>
        <v>0</v>
      </c>
      <c r="H7" s="27">
        <f>SUM(H4:H6)</f>
        <v>0</v>
      </c>
      <c r="I7" s="27">
        <f>IF(SUM(I4:I6)=0,0,ROUND(AVERAGE(I4:I6),0))</f>
        <v>0</v>
      </c>
      <c r="J7" s="170">
        <f>IF(J6=0,0,1)</f>
        <v>0</v>
      </c>
      <c r="K7" s="27">
        <f>IF(SUM(K4:K6)=0,0,ROUND(AVERAGE(K4:K6),0))</f>
        <v>0</v>
      </c>
      <c r="L7" s="170">
        <f>IF(L6=0,0,1)</f>
        <v>0</v>
      </c>
      <c r="M7" s="27">
        <f>IF(SUM(M4:M6)=0,0,ROUND(AVERAGE(M4:M6),0))</f>
        <v>0</v>
      </c>
      <c r="N7" s="170">
        <f>IF(N6=0,0,1)</f>
        <v>0</v>
      </c>
      <c r="O7" s="27">
        <f>IF(SUM(O4:O6)=0,0,ROUND(AVERAGE(O4:O6),0))</f>
        <v>0</v>
      </c>
      <c r="P7" s="170">
        <f>IF(P6=0,0,1)</f>
        <v>0</v>
      </c>
      <c r="Q7" s="27">
        <f>IF(SUM(Q4:Q6)=0,0,ROUND(AVERAGE(Q4:Q6),0))</f>
        <v>0</v>
      </c>
      <c r="R7" s="170">
        <f>IF(R6=0,0,1)</f>
        <v>0</v>
      </c>
      <c r="S7" s="444"/>
      <c r="T7" s="452"/>
      <c r="U7" s="439"/>
      <c r="V7" s="440"/>
      <c r="W7" s="440"/>
      <c r="X7" s="440"/>
      <c r="Y7" s="440"/>
      <c r="Z7" s="440"/>
      <c r="AA7" s="440"/>
      <c r="AB7" s="440"/>
      <c r="AC7" s="440"/>
      <c r="AD7" s="440"/>
      <c r="AE7" s="440"/>
      <c r="AF7" s="441"/>
    </row>
    <row r="8" spans="1:32" ht="12" customHeight="1">
      <c r="A8" s="485" t="s">
        <v>96</v>
      </c>
      <c r="B8" s="486"/>
      <c r="C8" s="77">
        <f>C7+Novembre!C39</f>
        <v>0</v>
      </c>
      <c r="D8" s="77">
        <f>D7+Novembre!D39+ROUNDDOWN(F8/60,0)</f>
        <v>0</v>
      </c>
      <c r="E8" s="77">
        <f>F8-60*ROUNDDOWN(F8/60,0)</f>
        <v>0</v>
      </c>
      <c r="F8" s="138">
        <f>E7+Novembre!E39</f>
        <v>0</v>
      </c>
      <c r="G8" s="77">
        <f>IF((D8*60+E8)=0,0,ROUND((C8*60)/(D8*60+E8),1))</f>
        <v>0</v>
      </c>
      <c r="H8" s="87">
        <f>H7+Novembre!H39</f>
        <v>0</v>
      </c>
      <c r="I8" s="87">
        <f>IF(I7=0,Novembre!I39,IF(I7+Novembre!I39=0,"",ROUND((SUM(I4:I6)+SUM(Novembre!I35:I38))/(J6+Novembre!J38),0)))</f>
        <v>0</v>
      </c>
      <c r="J8" s="187">
        <f>IF(J6=0,0,1)</f>
        <v>0</v>
      </c>
      <c r="K8" s="87">
        <f>IF(K7=0,Novembre!K39,IF(K7+Novembre!K39=0,"",ROUND((SUM(K4:K6)+SUM(Novembre!K35:K38))/(L6+Novembre!L38),0)))</f>
        <v>0</v>
      </c>
      <c r="L8" s="187">
        <f>IF(L6=0,0,1)</f>
        <v>0</v>
      </c>
      <c r="M8" s="87">
        <f>IF(M7=0,Novembre!M39,IF(M7+Novembre!M39=0,"",ROUND((SUM(M4:M6)+SUM(Novembre!M35:M38))/(N6+Novembre!N38),0)))</f>
        <v>0</v>
      </c>
      <c r="N8" s="187">
        <f>IF(N6=0,0,1)</f>
        <v>0</v>
      </c>
      <c r="O8" s="87">
        <f>IF(O7=0,Novembre!O39,IF(O7+Novembre!O39=0,"",ROUND((SUM(O4:O6)+SUM(Novembre!O35:O38))/(P6+Novembre!P38),0)))</f>
        <v>0</v>
      </c>
      <c r="P8" s="187">
        <f>IF(P6=0,0,1)</f>
        <v>0</v>
      </c>
      <c r="Q8" s="87">
        <f>IF(Q7=0,Novembre!Q39,IF(Q7+Novembre!Q39=0,"",ROUND((SUM(Q4:Q6)+SUM(Novembre!Q35:Q38))/(R6+Novembre!R38),0)))</f>
        <v>0</v>
      </c>
      <c r="R8" s="187">
        <f>IF(R6=0,0,1)</f>
        <v>0</v>
      </c>
      <c r="S8" s="566"/>
      <c r="T8" s="567"/>
      <c r="U8" s="487"/>
      <c r="V8" s="597"/>
      <c r="W8" s="597"/>
      <c r="X8" s="597"/>
      <c r="Y8" s="597"/>
      <c r="Z8" s="597"/>
      <c r="AA8" s="597"/>
      <c r="AB8" s="597"/>
      <c r="AC8" s="597"/>
      <c r="AD8" s="597"/>
      <c r="AE8" s="597"/>
      <c r="AF8" s="598"/>
    </row>
    <row r="9" spans="1:32" ht="12" customHeight="1">
      <c r="A9" s="21" t="s">
        <v>6</v>
      </c>
      <c r="B9" s="22">
        <f>B6+1</f>
        <v>4</v>
      </c>
      <c r="C9" s="41"/>
      <c r="D9" s="41"/>
      <c r="E9" s="41"/>
      <c r="F9" s="75">
        <f t="shared" ref="F9:F15" si="0">E9</f>
        <v>0</v>
      </c>
      <c r="G9" s="90" t="str">
        <f t="shared" ref="G9:G15" si="1">IF((D9*60+F9)=0,"",ROUND((C9*60)/(D9*60+F9),1))</f>
        <v/>
      </c>
      <c r="H9" s="121"/>
      <c r="I9" s="121"/>
      <c r="J9" s="169">
        <f>IF(I9="",0,1)</f>
        <v>0</v>
      </c>
      <c r="K9" s="121"/>
      <c r="L9" s="169">
        <f>IF(K9="",0,1)</f>
        <v>0</v>
      </c>
      <c r="M9" s="121"/>
      <c r="N9" s="169">
        <f>IF(M9="",0,1)</f>
        <v>0</v>
      </c>
      <c r="O9" s="121"/>
      <c r="P9" s="169">
        <f>IF(O9="",0,1)</f>
        <v>0</v>
      </c>
      <c r="Q9" s="121"/>
      <c r="R9" s="169">
        <f>IF(Q9="",0,1)</f>
        <v>0</v>
      </c>
      <c r="S9" s="436"/>
      <c r="T9" s="437"/>
      <c r="U9" s="433"/>
      <c r="V9" s="434"/>
      <c r="W9" s="434"/>
      <c r="X9" s="434"/>
      <c r="Y9" s="434"/>
      <c r="Z9" s="434"/>
      <c r="AA9" s="434"/>
      <c r="AB9" s="434"/>
      <c r="AC9" s="434"/>
      <c r="AD9" s="434"/>
      <c r="AE9" s="434"/>
      <c r="AF9" s="435"/>
    </row>
    <row r="10" spans="1:32" ht="12" customHeight="1">
      <c r="A10" s="21" t="s">
        <v>7</v>
      </c>
      <c r="B10" s="22">
        <f t="shared" ref="B10:B15" si="2">B9+1</f>
        <v>5</v>
      </c>
      <c r="C10" s="41"/>
      <c r="D10" s="41"/>
      <c r="E10" s="41"/>
      <c r="F10" s="75">
        <f t="shared" si="0"/>
        <v>0</v>
      </c>
      <c r="G10" s="90" t="str">
        <f t="shared" si="1"/>
        <v/>
      </c>
      <c r="H10" s="121"/>
      <c r="I10" s="121"/>
      <c r="J10" s="169">
        <f t="shared" ref="J10:J15" si="3">IF(I10="",J9,J9+1)</f>
        <v>0</v>
      </c>
      <c r="K10" s="121"/>
      <c r="L10" s="169">
        <f t="shared" ref="L10:L15" si="4">IF(K10="",L9,L9+1)</f>
        <v>0</v>
      </c>
      <c r="M10" s="121"/>
      <c r="N10" s="169">
        <f t="shared" ref="N10:N15" si="5">IF(M10="",N9,N9+1)</f>
        <v>0</v>
      </c>
      <c r="O10" s="121"/>
      <c r="P10" s="169">
        <f t="shared" ref="P10:P15" si="6">IF(O10="",P9,P9+1)</f>
        <v>0</v>
      </c>
      <c r="Q10" s="121"/>
      <c r="R10" s="169">
        <f t="shared" ref="R10:R15" si="7">IF(Q10="",R9,R9+1)</f>
        <v>0</v>
      </c>
      <c r="S10" s="436"/>
      <c r="T10" s="437"/>
      <c r="U10" s="433"/>
      <c r="V10" s="434"/>
      <c r="W10" s="434"/>
      <c r="X10" s="434"/>
      <c r="Y10" s="434"/>
      <c r="Z10" s="434"/>
      <c r="AA10" s="434"/>
      <c r="AB10" s="434"/>
      <c r="AC10" s="434"/>
      <c r="AD10" s="434"/>
      <c r="AE10" s="434"/>
      <c r="AF10" s="435"/>
    </row>
    <row r="11" spans="1:32" ht="12" customHeight="1">
      <c r="A11" s="21" t="s">
        <v>8</v>
      </c>
      <c r="B11" s="22">
        <f t="shared" si="2"/>
        <v>6</v>
      </c>
      <c r="C11" s="41"/>
      <c r="D11" s="41"/>
      <c r="E11" s="41"/>
      <c r="F11" s="75">
        <f t="shared" si="0"/>
        <v>0</v>
      </c>
      <c r="G11" s="90" t="str">
        <f t="shared" si="1"/>
        <v/>
      </c>
      <c r="H11" s="121"/>
      <c r="I11" s="121"/>
      <c r="J11" s="169">
        <f t="shared" si="3"/>
        <v>0</v>
      </c>
      <c r="K11" s="121"/>
      <c r="L11" s="169">
        <f t="shared" si="4"/>
        <v>0</v>
      </c>
      <c r="M11" s="121"/>
      <c r="N11" s="169">
        <f t="shared" si="5"/>
        <v>0</v>
      </c>
      <c r="O11" s="121"/>
      <c r="P11" s="169">
        <f t="shared" si="6"/>
        <v>0</v>
      </c>
      <c r="Q11" s="121"/>
      <c r="R11" s="169">
        <f t="shared" si="7"/>
        <v>0</v>
      </c>
      <c r="S11" s="436"/>
      <c r="T11" s="437"/>
      <c r="U11" s="433"/>
      <c r="V11" s="434"/>
      <c r="W11" s="434"/>
      <c r="X11" s="434"/>
      <c r="Y11" s="434"/>
      <c r="Z11" s="434"/>
      <c r="AA11" s="434"/>
      <c r="AB11" s="434"/>
      <c r="AC11" s="434"/>
      <c r="AD11" s="434"/>
      <c r="AE11" s="434"/>
      <c r="AF11" s="435"/>
    </row>
    <row r="12" spans="1:32" ht="12" customHeight="1">
      <c r="A12" s="21" t="s">
        <v>2</v>
      </c>
      <c r="B12" s="22">
        <f t="shared" si="2"/>
        <v>7</v>
      </c>
      <c r="C12" s="41"/>
      <c r="D12" s="41"/>
      <c r="E12" s="41"/>
      <c r="F12" s="75">
        <f t="shared" si="0"/>
        <v>0</v>
      </c>
      <c r="G12" s="90" t="str">
        <f t="shared" si="1"/>
        <v/>
      </c>
      <c r="H12" s="121"/>
      <c r="I12" s="121"/>
      <c r="J12" s="169">
        <f t="shared" si="3"/>
        <v>0</v>
      </c>
      <c r="K12" s="121"/>
      <c r="L12" s="169">
        <f t="shared" si="4"/>
        <v>0</v>
      </c>
      <c r="M12" s="121"/>
      <c r="N12" s="169">
        <f t="shared" si="5"/>
        <v>0</v>
      </c>
      <c r="O12" s="121"/>
      <c r="P12" s="169">
        <f t="shared" si="6"/>
        <v>0</v>
      </c>
      <c r="Q12" s="121"/>
      <c r="R12" s="169">
        <f t="shared" si="7"/>
        <v>0</v>
      </c>
      <c r="S12" s="436"/>
      <c r="T12" s="437"/>
      <c r="U12" s="433"/>
      <c r="V12" s="434"/>
      <c r="W12" s="434"/>
      <c r="X12" s="434"/>
      <c r="Y12" s="434"/>
      <c r="Z12" s="434"/>
      <c r="AA12" s="434"/>
      <c r="AB12" s="434"/>
      <c r="AC12" s="434"/>
      <c r="AD12" s="434"/>
      <c r="AE12" s="434"/>
      <c r="AF12" s="435"/>
    </row>
    <row r="13" spans="1:32" ht="12" customHeight="1">
      <c r="A13" s="21" t="s">
        <v>3</v>
      </c>
      <c r="B13" s="22">
        <f t="shared" si="2"/>
        <v>8</v>
      </c>
      <c r="C13" s="41"/>
      <c r="D13" s="41"/>
      <c r="E13" s="41"/>
      <c r="F13" s="75">
        <f t="shared" si="0"/>
        <v>0</v>
      </c>
      <c r="G13" s="90" t="str">
        <f t="shared" si="1"/>
        <v/>
      </c>
      <c r="H13" s="121"/>
      <c r="I13" s="121"/>
      <c r="J13" s="169">
        <f t="shared" si="3"/>
        <v>0</v>
      </c>
      <c r="K13" s="121"/>
      <c r="L13" s="169">
        <f t="shared" si="4"/>
        <v>0</v>
      </c>
      <c r="M13" s="121"/>
      <c r="N13" s="169">
        <f t="shared" si="5"/>
        <v>0</v>
      </c>
      <c r="O13" s="121"/>
      <c r="P13" s="169">
        <f t="shared" si="6"/>
        <v>0</v>
      </c>
      <c r="Q13" s="121"/>
      <c r="R13" s="169">
        <f t="shared" si="7"/>
        <v>0</v>
      </c>
      <c r="S13" s="436"/>
      <c r="T13" s="437"/>
      <c r="U13" s="433"/>
      <c r="V13" s="434"/>
      <c r="W13" s="434"/>
      <c r="X13" s="434"/>
      <c r="Y13" s="434"/>
      <c r="Z13" s="434"/>
      <c r="AA13" s="434"/>
      <c r="AB13" s="434"/>
      <c r="AC13" s="434"/>
      <c r="AD13" s="434"/>
      <c r="AE13" s="434"/>
      <c r="AF13" s="435"/>
    </row>
    <row r="14" spans="1:32" ht="12" customHeight="1">
      <c r="A14" s="21" t="s">
        <v>4</v>
      </c>
      <c r="B14" s="22">
        <f t="shared" si="2"/>
        <v>9</v>
      </c>
      <c r="C14" s="41"/>
      <c r="D14" s="41"/>
      <c r="E14" s="41"/>
      <c r="F14" s="75">
        <f t="shared" si="0"/>
        <v>0</v>
      </c>
      <c r="G14" s="90" t="str">
        <f t="shared" si="1"/>
        <v/>
      </c>
      <c r="H14" s="121"/>
      <c r="I14" s="121"/>
      <c r="J14" s="169">
        <f t="shared" si="3"/>
        <v>0</v>
      </c>
      <c r="K14" s="121"/>
      <c r="L14" s="169">
        <f t="shared" si="4"/>
        <v>0</v>
      </c>
      <c r="M14" s="121"/>
      <c r="N14" s="169">
        <f t="shared" si="5"/>
        <v>0</v>
      </c>
      <c r="O14" s="121"/>
      <c r="P14" s="169">
        <f t="shared" si="6"/>
        <v>0</v>
      </c>
      <c r="Q14" s="121"/>
      <c r="R14" s="169">
        <f t="shared" si="7"/>
        <v>0</v>
      </c>
      <c r="S14" s="436"/>
      <c r="T14" s="437"/>
      <c r="U14" s="433"/>
      <c r="V14" s="434"/>
      <c r="W14" s="434"/>
      <c r="X14" s="434"/>
      <c r="Y14" s="434"/>
      <c r="Z14" s="434"/>
      <c r="AA14" s="434"/>
      <c r="AB14" s="434"/>
      <c r="AC14" s="434"/>
      <c r="AD14" s="434"/>
      <c r="AE14" s="434"/>
      <c r="AF14" s="435"/>
    </row>
    <row r="15" spans="1:32" ht="12" customHeight="1">
      <c r="A15" s="118" t="s">
        <v>5</v>
      </c>
      <c r="B15" s="119">
        <f t="shared" si="2"/>
        <v>10</v>
      </c>
      <c r="C15" s="41"/>
      <c r="D15" s="41"/>
      <c r="E15" s="41"/>
      <c r="F15" s="75">
        <f t="shared" si="0"/>
        <v>0</v>
      </c>
      <c r="G15" s="90" t="str">
        <f t="shared" si="1"/>
        <v/>
      </c>
      <c r="H15" s="121"/>
      <c r="I15" s="121"/>
      <c r="J15" s="169">
        <f t="shared" si="3"/>
        <v>0</v>
      </c>
      <c r="K15" s="121"/>
      <c r="L15" s="169">
        <f t="shared" si="4"/>
        <v>0</v>
      </c>
      <c r="M15" s="121"/>
      <c r="N15" s="169">
        <f t="shared" si="5"/>
        <v>0</v>
      </c>
      <c r="O15" s="121"/>
      <c r="P15" s="169">
        <f t="shared" si="6"/>
        <v>0</v>
      </c>
      <c r="Q15" s="121"/>
      <c r="R15" s="169">
        <f t="shared" si="7"/>
        <v>0</v>
      </c>
      <c r="S15" s="436"/>
      <c r="T15" s="437"/>
      <c r="U15" s="433"/>
      <c r="V15" s="434"/>
      <c r="W15" s="434"/>
      <c r="X15" s="434"/>
      <c r="Y15" s="434"/>
      <c r="Z15" s="434"/>
      <c r="AA15" s="434"/>
      <c r="AB15" s="434"/>
      <c r="AC15" s="434"/>
      <c r="AD15" s="434"/>
      <c r="AE15" s="434"/>
      <c r="AF15" s="435"/>
    </row>
    <row r="16" spans="1:32" ht="12" customHeight="1">
      <c r="A16" s="442" t="s">
        <v>97</v>
      </c>
      <c r="B16" s="443"/>
      <c r="C16" s="13">
        <f>SUM(C9:C15)</f>
        <v>0</v>
      </c>
      <c r="D16" s="13">
        <f>SUM(D9:D15)+ROUNDDOWN(F16/60,0)</f>
        <v>0</v>
      </c>
      <c r="E16" s="13">
        <f>F16-60*ROUNDDOWN(F16/60,0)</f>
        <v>0</v>
      </c>
      <c r="F16" s="137">
        <f>SUM(F9:F15)</f>
        <v>0</v>
      </c>
      <c r="G16" s="53">
        <f>IF((D16*60+E16)=0,0,ROUND((C16*60)/(D16*60+E16),1))</f>
        <v>0</v>
      </c>
      <c r="H16" s="27">
        <f>SUM(H9:H15)</f>
        <v>0</v>
      </c>
      <c r="I16" s="27">
        <f>IF(SUM(I9:I15)=0,0,ROUND(AVERAGE(I9:I15),0))</f>
        <v>0</v>
      </c>
      <c r="J16" s="170">
        <f>IF(J15=0,0,1)</f>
        <v>0</v>
      </c>
      <c r="K16" s="27">
        <f>IF(SUM(K9:K15)=0,0,ROUND(AVERAGE(K9:K15),0))</f>
        <v>0</v>
      </c>
      <c r="L16" s="170">
        <f>IF(L15=0,0,1)</f>
        <v>0</v>
      </c>
      <c r="M16" s="27">
        <f>IF(SUM(M9:M15)=0,0,ROUND(AVERAGE(M9:M15),0))</f>
        <v>0</v>
      </c>
      <c r="N16" s="170">
        <f>IF(N15=0,0,1)</f>
        <v>0</v>
      </c>
      <c r="O16" s="27">
        <f>IF(SUM(O9:O15)=0,0,ROUND(AVERAGE(O9:O15),0))</f>
        <v>0</v>
      </c>
      <c r="P16" s="170">
        <f>IF(P15=0,0,1)</f>
        <v>0</v>
      </c>
      <c r="Q16" s="27">
        <f>IF(SUM(Q9:Q15)=0,0,ROUND(AVERAGE(Q9:Q15),0))</f>
        <v>0</v>
      </c>
      <c r="R16" s="170">
        <f>IF(R15=0,0,1)</f>
        <v>0</v>
      </c>
      <c r="S16" s="444"/>
      <c r="T16" s="445"/>
      <c r="U16" s="439"/>
      <c r="V16" s="440"/>
      <c r="W16" s="440"/>
      <c r="X16" s="440"/>
      <c r="Y16" s="440"/>
      <c r="Z16" s="440"/>
      <c r="AA16" s="440"/>
      <c r="AB16" s="440"/>
      <c r="AC16" s="440"/>
      <c r="AD16" s="440"/>
      <c r="AE16" s="440"/>
      <c r="AF16" s="441"/>
    </row>
    <row r="17" spans="1:32" ht="12" customHeight="1">
      <c r="A17" s="22" t="s">
        <v>6</v>
      </c>
      <c r="B17" s="22">
        <f>B15+1</f>
        <v>11</v>
      </c>
      <c r="C17" s="41"/>
      <c r="D17" s="41"/>
      <c r="E17" s="41"/>
      <c r="F17" s="75">
        <f t="shared" ref="F17:F23" si="8">E17</f>
        <v>0</v>
      </c>
      <c r="G17" s="90" t="str">
        <f t="shared" ref="G17:G23" si="9">IF((D17*60+F17)=0,"",ROUND((C17*60)/(D17*60+F17),1))</f>
        <v/>
      </c>
      <c r="H17" s="121"/>
      <c r="I17" s="121"/>
      <c r="J17" s="169">
        <f>IF(I17="",0,1)</f>
        <v>0</v>
      </c>
      <c r="K17" s="121"/>
      <c r="L17" s="169">
        <f>IF(K17="",0,1)</f>
        <v>0</v>
      </c>
      <c r="M17" s="121"/>
      <c r="N17" s="169">
        <f>IF(M17="",0,1)</f>
        <v>0</v>
      </c>
      <c r="O17" s="121"/>
      <c r="P17" s="169">
        <f>IF(O17="",0,1)</f>
        <v>0</v>
      </c>
      <c r="Q17" s="121"/>
      <c r="R17" s="169">
        <f>IF(Q17="",0,1)</f>
        <v>0</v>
      </c>
      <c r="S17" s="436"/>
      <c r="T17" s="438"/>
      <c r="U17" s="433"/>
      <c r="V17" s="434"/>
      <c r="W17" s="434"/>
      <c r="X17" s="434"/>
      <c r="Y17" s="434"/>
      <c r="Z17" s="434"/>
      <c r="AA17" s="434"/>
      <c r="AB17" s="434"/>
      <c r="AC17" s="434"/>
      <c r="AD17" s="434"/>
      <c r="AE17" s="434"/>
      <c r="AF17" s="435"/>
    </row>
    <row r="18" spans="1:32" ht="12" customHeight="1">
      <c r="A18" s="22" t="s">
        <v>7</v>
      </c>
      <c r="B18" s="22">
        <f t="shared" ref="B18:B23" si="10">B17+1</f>
        <v>12</v>
      </c>
      <c r="C18" s="41"/>
      <c r="D18" s="41"/>
      <c r="E18" s="41"/>
      <c r="F18" s="75">
        <f t="shared" si="8"/>
        <v>0</v>
      </c>
      <c r="G18" s="90" t="str">
        <f t="shared" si="9"/>
        <v/>
      </c>
      <c r="H18" s="121"/>
      <c r="I18" s="121"/>
      <c r="J18" s="169">
        <f t="shared" ref="J18:J23" si="11">IF(I18="",J17,J17+1)</f>
        <v>0</v>
      </c>
      <c r="K18" s="121"/>
      <c r="L18" s="169">
        <f t="shared" ref="L18:L23" si="12">IF(K18="",L17,L17+1)</f>
        <v>0</v>
      </c>
      <c r="M18" s="121"/>
      <c r="N18" s="169">
        <f t="shared" ref="N18:N23" si="13">IF(M18="",N17,N17+1)</f>
        <v>0</v>
      </c>
      <c r="O18" s="121"/>
      <c r="P18" s="169">
        <f t="shared" ref="P18:P23" si="14">IF(O18="",P17,P17+1)</f>
        <v>0</v>
      </c>
      <c r="Q18" s="121"/>
      <c r="R18" s="169">
        <f t="shared" ref="R18:R23" si="15">IF(Q18="",R17,R17+1)</f>
        <v>0</v>
      </c>
      <c r="S18" s="436"/>
      <c r="T18" s="438"/>
      <c r="U18" s="433"/>
      <c r="V18" s="434"/>
      <c r="W18" s="434"/>
      <c r="X18" s="434"/>
      <c r="Y18" s="434"/>
      <c r="Z18" s="434"/>
      <c r="AA18" s="434"/>
      <c r="AB18" s="434"/>
      <c r="AC18" s="434"/>
      <c r="AD18" s="434"/>
      <c r="AE18" s="434"/>
      <c r="AF18" s="435"/>
    </row>
    <row r="19" spans="1:32" ht="12" customHeight="1">
      <c r="A19" s="22" t="s">
        <v>8</v>
      </c>
      <c r="B19" s="22">
        <f t="shared" si="10"/>
        <v>13</v>
      </c>
      <c r="C19" s="41"/>
      <c r="D19" s="41"/>
      <c r="E19" s="41"/>
      <c r="F19" s="75">
        <f t="shared" si="8"/>
        <v>0</v>
      </c>
      <c r="G19" s="90" t="str">
        <f t="shared" si="9"/>
        <v/>
      </c>
      <c r="H19" s="121"/>
      <c r="I19" s="121"/>
      <c r="J19" s="169">
        <f t="shared" si="11"/>
        <v>0</v>
      </c>
      <c r="K19" s="121"/>
      <c r="L19" s="169">
        <f t="shared" si="12"/>
        <v>0</v>
      </c>
      <c r="M19" s="121"/>
      <c r="N19" s="169">
        <f t="shared" si="13"/>
        <v>0</v>
      </c>
      <c r="O19" s="121"/>
      <c r="P19" s="169">
        <f t="shared" si="14"/>
        <v>0</v>
      </c>
      <c r="Q19" s="121"/>
      <c r="R19" s="169">
        <f t="shared" si="15"/>
        <v>0</v>
      </c>
      <c r="S19" s="436"/>
      <c r="T19" s="438"/>
      <c r="U19" s="433"/>
      <c r="V19" s="434"/>
      <c r="W19" s="434"/>
      <c r="X19" s="434"/>
      <c r="Y19" s="434"/>
      <c r="Z19" s="434"/>
      <c r="AA19" s="434"/>
      <c r="AB19" s="434"/>
      <c r="AC19" s="434"/>
      <c r="AD19" s="434"/>
      <c r="AE19" s="434"/>
      <c r="AF19" s="435"/>
    </row>
    <row r="20" spans="1:32" ht="12" customHeight="1">
      <c r="A20" s="22" t="s">
        <v>2</v>
      </c>
      <c r="B20" s="22">
        <f t="shared" si="10"/>
        <v>14</v>
      </c>
      <c r="C20" s="41"/>
      <c r="D20" s="41"/>
      <c r="E20" s="41"/>
      <c r="F20" s="75">
        <f t="shared" si="8"/>
        <v>0</v>
      </c>
      <c r="G20" s="90" t="str">
        <f t="shared" si="9"/>
        <v/>
      </c>
      <c r="H20" s="121"/>
      <c r="I20" s="121"/>
      <c r="J20" s="169">
        <f t="shared" si="11"/>
        <v>0</v>
      </c>
      <c r="K20" s="121"/>
      <c r="L20" s="169">
        <f t="shared" si="12"/>
        <v>0</v>
      </c>
      <c r="M20" s="121"/>
      <c r="N20" s="169">
        <f t="shared" si="13"/>
        <v>0</v>
      </c>
      <c r="O20" s="121"/>
      <c r="P20" s="169">
        <f t="shared" si="14"/>
        <v>0</v>
      </c>
      <c r="Q20" s="121"/>
      <c r="R20" s="169">
        <f t="shared" si="15"/>
        <v>0</v>
      </c>
      <c r="S20" s="436"/>
      <c r="T20" s="438"/>
      <c r="U20" s="433"/>
      <c r="V20" s="434"/>
      <c r="W20" s="434"/>
      <c r="X20" s="434"/>
      <c r="Y20" s="434"/>
      <c r="Z20" s="434"/>
      <c r="AA20" s="434"/>
      <c r="AB20" s="434"/>
      <c r="AC20" s="434"/>
      <c r="AD20" s="434"/>
      <c r="AE20" s="434"/>
      <c r="AF20" s="435"/>
    </row>
    <row r="21" spans="1:32" s="8" customFormat="1" ht="12" customHeight="1">
      <c r="A21" s="22" t="s">
        <v>3</v>
      </c>
      <c r="B21" s="22">
        <f t="shared" si="10"/>
        <v>15</v>
      </c>
      <c r="C21" s="41"/>
      <c r="D21" s="41"/>
      <c r="E21" s="41"/>
      <c r="F21" s="75">
        <f t="shared" si="8"/>
        <v>0</v>
      </c>
      <c r="G21" s="90" t="str">
        <f t="shared" si="9"/>
        <v/>
      </c>
      <c r="H21" s="121"/>
      <c r="I21" s="121"/>
      <c r="J21" s="169">
        <f t="shared" si="11"/>
        <v>0</v>
      </c>
      <c r="K21" s="121"/>
      <c r="L21" s="169">
        <f t="shared" si="12"/>
        <v>0</v>
      </c>
      <c r="M21" s="121"/>
      <c r="N21" s="169">
        <f t="shared" si="13"/>
        <v>0</v>
      </c>
      <c r="O21" s="121"/>
      <c r="P21" s="169">
        <f t="shared" si="14"/>
        <v>0</v>
      </c>
      <c r="Q21" s="121"/>
      <c r="R21" s="169">
        <f t="shared" si="15"/>
        <v>0</v>
      </c>
      <c r="S21" s="436"/>
      <c r="T21" s="438"/>
      <c r="U21" s="433"/>
      <c r="V21" s="434"/>
      <c r="W21" s="434"/>
      <c r="X21" s="434"/>
      <c r="Y21" s="434"/>
      <c r="Z21" s="434"/>
      <c r="AA21" s="434"/>
      <c r="AB21" s="434"/>
      <c r="AC21" s="434"/>
      <c r="AD21" s="434"/>
      <c r="AE21" s="434"/>
      <c r="AF21" s="435"/>
    </row>
    <row r="22" spans="1:32" ht="12" customHeight="1">
      <c r="A22" s="22" t="s">
        <v>4</v>
      </c>
      <c r="B22" s="22">
        <f t="shared" si="10"/>
        <v>16</v>
      </c>
      <c r="C22" s="41"/>
      <c r="D22" s="41"/>
      <c r="E22" s="41"/>
      <c r="F22" s="75">
        <f t="shared" si="8"/>
        <v>0</v>
      </c>
      <c r="G22" s="90" t="str">
        <f t="shared" si="9"/>
        <v/>
      </c>
      <c r="H22" s="121"/>
      <c r="I22" s="121"/>
      <c r="J22" s="169">
        <f t="shared" si="11"/>
        <v>0</v>
      </c>
      <c r="K22" s="121"/>
      <c r="L22" s="169">
        <f t="shared" si="12"/>
        <v>0</v>
      </c>
      <c r="M22" s="121"/>
      <c r="N22" s="169">
        <f t="shared" si="13"/>
        <v>0</v>
      </c>
      <c r="O22" s="121"/>
      <c r="P22" s="169">
        <f t="shared" si="14"/>
        <v>0</v>
      </c>
      <c r="Q22" s="121"/>
      <c r="R22" s="169">
        <f t="shared" si="15"/>
        <v>0</v>
      </c>
      <c r="S22" s="436"/>
      <c r="T22" s="438"/>
      <c r="U22" s="433"/>
      <c r="V22" s="434"/>
      <c r="W22" s="434"/>
      <c r="X22" s="434"/>
      <c r="Y22" s="434"/>
      <c r="Z22" s="434"/>
      <c r="AA22" s="434"/>
      <c r="AB22" s="434"/>
      <c r="AC22" s="434"/>
      <c r="AD22" s="434"/>
      <c r="AE22" s="434"/>
      <c r="AF22" s="435"/>
    </row>
    <row r="23" spans="1:32" ht="12" customHeight="1">
      <c r="A23" s="119" t="s">
        <v>5</v>
      </c>
      <c r="B23" s="119">
        <f t="shared" si="10"/>
        <v>17</v>
      </c>
      <c r="C23" s="41"/>
      <c r="D23" s="41"/>
      <c r="E23" s="41"/>
      <c r="F23" s="75">
        <f t="shared" si="8"/>
        <v>0</v>
      </c>
      <c r="G23" s="90" t="str">
        <f t="shared" si="9"/>
        <v/>
      </c>
      <c r="H23" s="121"/>
      <c r="I23" s="121"/>
      <c r="J23" s="169">
        <f t="shared" si="11"/>
        <v>0</v>
      </c>
      <c r="K23" s="121"/>
      <c r="L23" s="169">
        <f t="shared" si="12"/>
        <v>0</v>
      </c>
      <c r="M23" s="121"/>
      <c r="N23" s="169">
        <f t="shared" si="13"/>
        <v>0</v>
      </c>
      <c r="O23" s="121"/>
      <c r="P23" s="169">
        <f t="shared" si="14"/>
        <v>0</v>
      </c>
      <c r="Q23" s="121"/>
      <c r="R23" s="169">
        <f t="shared" si="15"/>
        <v>0</v>
      </c>
      <c r="S23" s="436"/>
      <c r="T23" s="438"/>
      <c r="U23" s="433"/>
      <c r="V23" s="434"/>
      <c r="W23" s="434"/>
      <c r="X23" s="434"/>
      <c r="Y23" s="434"/>
      <c r="Z23" s="434"/>
      <c r="AA23" s="434"/>
      <c r="AB23" s="434"/>
      <c r="AC23" s="434"/>
      <c r="AD23" s="434"/>
      <c r="AE23" s="434"/>
      <c r="AF23" s="435"/>
    </row>
    <row r="24" spans="1:32" ht="12" customHeight="1">
      <c r="A24" s="442" t="s">
        <v>98</v>
      </c>
      <c r="B24" s="443"/>
      <c r="C24" s="13">
        <f>SUM(C17:C23)</f>
        <v>0</v>
      </c>
      <c r="D24" s="13">
        <f>SUM(D17:D23)+ROUNDDOWN(F24/60,0)</f>
        <v>0</v>
      </c>
      <c r="E24" s="13">
        <f>F24-60*ROUNDDOWN(F24/60,0)</f>
        <v>0</v>
      </c>
      <c r="F24" s="137">
        <f>SUM(F17:F23)</f>
        <v>0</v>
      </c>
      <c r="G24" s="53">
        <f>IF((D24*60+E24)=0,0,ROUND((C24*60)/(D24*60+E24),1))</f>
        <v>0</v>
      </c>
      <c r="H24" s="27">
        <f>SUM(H17:H23)</f>
        <v>0</v>
      </c>
      <c r="I24" s="27">
        <f>IF(SUM(I17:I23)=0,0,ROUND(AVERAGE(I17:I23),0))</f>
        <v>0</v>
      </c>
      <c r="J24" s="170">
        <f>IF(J23=0,0,1)</f>
        <v>0</v>
      </c>
      <c r="K24" s="27">
        <f>IF(SUM(K17:K23)=0,0,ROUND(AVERAGE(K17:K23),0))</f>
        <v>0</v>
      </c>
      <c r="L24" s="170">
        <f>IF(L23=0,0,1)</f>
        <v>0</v>
      </c>
      <c r="M24" s="27">
        <f>IF(SUM(M17:M23)=0,0,ROUND(AVERAGE(M17:M23),0))</f>
        <v>0</v>
      </c>
      <c r="N24" s="170">
        <f>IF(N23=0,0,1)</f>
        <v>0</v>
      </c>
      <c r="O24" s="27">
        <f>IF(SUM(O17:O23)=0,0,ROUND(AVERAGE(O17:O23),0))</f>
        <v>0</v>
      </c>
      <c r="P24" s="170">
        <f>IF(P23=0,0,1)</f>
        <v>0</v>
      </c>
      <c r="Q24" s="27">
        <f>IF(SUM(Q17:Q23)=0,0,ROUND(AVERAGE(Q17:Q23),0))</f>
        <v>0</v>
      </c>
      <c r="R24" s="170">
        <f>IF(R23=0,0,1)</f>
        <v>0</v>
      </c>
      <c r="S24" s="444"/>
      <c r="T24" s="452"/>
      <c r="U24" s="439"/>
      <c r="V24" s="440"/>
      <c r="W24" s="440"/>
      <c r="X24" s="440"/>
      <c r="Y24" s="440"/>
      <c r="Z24" s="440"/>
      <c r="AA24" s="440"/>
      <c r="AB24" s="440"/>
      <c r="AC24" s="440"/>
      <c r="AD24" s="440"/>
      <c r="AE24" s="440"/>
      <c r="AF24" s="441"/>
    </row>
    <row r="25" spans="1:32" s="5" customFormat="1" ht="12" customHeight="1">
      <c r="A25" s="21" t="s">
        <v>6</v>
      </c>
      <c r="B25" s="22">
        <f>B23+1</f>
        <v>18</v>
      </c>
      <c r="C25" s="41"/>
      <c r="D25" s="41"/>
      <c r="E25" s="41"/>
      <c r="F25" s="75">
        <f t="shared" ref="F25:F31" si="16">E25</f>
        <v>0</v>
      </c>
      <c r="G25" s="90" t="str">
        <f t="shared" ref="G25:G31" si="17">IF((D25*60+F25)=0,"",ROUND((C25*60)/(D25*60+F25),1))</f>
        <v/>
      </c>
      <c r="H25" s="121"/>
      <c r="I25" s="121"/>
      <c r="J25" s="169">
        <f>IF(I25="",0,1)</f>
        <v>0</v>
      </c>
      <c r="K25" s="121"/>
      <c r="L25" s="169">
        <f>IF(K25="",0,1)</f>
        <v>0</v>
      </c>
      <c r="M25" s="121"/>
      <c r="N25" s="169">
        <f>IF(M25="",0,1)</f>
        <v>0</v>
      </c>
      <c r="O25" s="121"/>
      <c r="P25" s="169">
        <f>IF(O25="",0,1)</f>
        <v>0</v>
      </c>
      <c r="Q25" s="121"/>
      <c r="R25" s="169">
        <f>IF(Q25="",0,1)</f>
        <v>0</v>
      </c>
      <c r="S25" s="453"/>
      <c r="T25" s="453"/>
      <c r="U25" s="433"/>
      <c r="V25" s="434"/>
      <c r="W25" s="434"/>
      <c r="X25" s="434"/>
      <c r="Y25" s="434"/>
      <c r="Z25" s="434"/>
      <c r="AA25" s="434"/>
      <c r="AB25" s="434"/>
      <c r="AC25" s="434"/>
      <c r="AD25" s="434"/>
      <c r="AE25" s="434"/>
      <c r="AF25" s="435"/>
    </row>
    <row r="26" spans="1:32" s="5" customFormat="1" ht="12" customHeight="1">
      <c r="A26" s="21" t="s">
        <v>7</v>
      </c>
      <c r="B26" s="22">
        <f t="shared" ref="B26:B31" si="18">B25+1</f>
        <v>19</v>
      </c>
      <c r="C26" s="41"/>
      <c r="D26" s="41"/>
      <c r="E26" s="41"/>
      <c r="F26" s="75">
        <f t="shared" si="16"/>
        <v>0</v>
      </c>
      <c r="G26" s="90" t="str">
        <f t="shared" si="17"/>
        <v/>
      </c>
      <c r="H26" s="121"/>
      <c r="I26" s="121"/>
      <c r="J26" s="169">
        <f t="shared" ref="J26:J31" si="19">IF(I26="",J25,J25+1)</f>
        <v>0</v>
      </c>
      <c r="K26" s="121"/>
      <c r="L26" s="169">
        <f t="shared" ref="L26:L31" si="20">IF(K26="",L25,L25+1)</f>
        <v>0</v>
      </c>
      <c r="M26" s="121"/>
      <c r="N26" s="169">
        <f t="shared" ref="N26:N31" si="21">IF(M26="",N25,N25+1)</f>
        <v>0</v>
      </c>
      <c r="O26" s="121"/>
      <c r="P26" s="169">
        <f t="shared" ref="P26:P31" si="22">IF(O26="",P25,P25+1)</f>
        <v>0</v>
      </c>
      <c r="Q26" s="121"/>
      <c r="R26" s="169">
        <f t="shared" ref="R26:R31" si="23">IF(Q26="",R25,R25+1)</f>
        <v>0</v>
      </c>
      <c r="S26" s="453"/>
      <c r="T26" s="453"/>
      <c r="U26" s="433"/>
      <c r="V26" s="434"/>
      <c r="W26" s="434"/>
      <c r="X26" s="434"/>
      <c r="Y26" s="434"/>
      <c r="Z26" s="434"/>
      <c r="AA26" s="434"/>
      <c r="AB26" s="434"/>
      <c r="AC26" s="434"/>
      <c r="AD26" s="434"/>
      <c r="AE26" s="434"/>
      <c r="AF26" s="435"/>
    </row>
    <row r="27" spans="1:32" s="5" customFormat="1" ht="12" customHeight="1">
      <c r="A27" s="21" t="s">
        <v>8</v>
      </c>
      <c r="B27" s="22">
        <f t="shared" si="18"/>
        <v>20</v>
      </c>
      <c r="C27" s="41"/>
      <c r="D27" s="41"/>
      <c r="E27" s="41"/>
      <c r="F27" s="75">
        <f t="shared" si="16"/>
        <v>0</v>
      </c>
      <c r="G27" s="90" t="str">
        <f t="shared" si="17"/>
        <v/>
      </c>
      <c r="H27" s="121"/>
      <c r="I27" s="121"/>
      <c r="J27" s="169">
        <f t="shared" si="19"/>
        <v>0</v>
      </c>
      <c r="K27" s="121"/>
      <c r="L27" s="169">
        <f t="shared" si="20"/>
        <v>0</v>
      </c>
      <c r="M27" s="121"/>
      <c r="N27" s="169">
        <f t="shared" si="21"/>
        <v>0</v>
      </c>
      <c r="O27" s="121"/>
      <c r="P27" s="169">
        <f t="shared" si="22"/>
        <v>0</v>
      </c>
      <c r="Q27" s="121"/>
      <c r="R27" s="169">
        <f t="shared" si="23"/>
        <v>0</v>
      </c>
      <c r="S27" s="453"/>
      <c r="T27" s="453"/>
      <c r="U27" s="433"/>
      <c r="V27" s="434"/>
      <c r="W27" s="434"/>
      <c r="X27" s="434"/>
      <c r="Y27" s="434"/>
      <c r="Z27" s="434"/>
      <c r="AA27" s="434"/>
      <c r="AB27" s="434"/>
      <c r="AC27" s="434"/>
      <c r="AD27" s="434"/>
      <c r="AE27" s="434"/>
      <c r="AF27" s="435"/>
    </row>
    <row r="28" spans="1:32" s="5" customFormat="1" ht="12" customHeight="1">
      <c r="A28" s="21" t="s">
        <v>2</v>
      </c>
      <c r="B28" s="22">
        <f t="shared" si="18"/>
        <v>21</v>
      </c>
      <c r="C28" s="41"/>
      <c r="D28" s="41"/>
      <c r="E28" s="41"/>
      <c r="F28" s="75">
        <f t="shared" si="16"/>
        <v>0</v>
      </c>
      <c r="G28" s="90" t="str">
        <f t="shared" si="17"/>
        <v/>
      </c>
      <c r="H28" s="121"/>
      <c r="I28" s="121"/>
      <c r="J28" s="169">
        <f t="shared" si="19"/>
        <v>0</v>
      </c>
      <c r="K28" s="121"/>
      <c r="L28" s="169">
        <f t="shared" si="20"/>
        <v>0</v>
      </c>
      <c r="M28" s="121"/>
      <c r="N28" s="169">
        <f t="shared" si="21"/>
        <v>0</v>
      </c>
      <c r="O28" s="121"/>
      <c r="P28" s="169">
        <f t="shared" si="22"/>
        <v>0</v>
      </c>
      <c r="Q28" s="121"/>
      <c r="R28" s="169">
        <f t="shared" si="23"/>
        <v>0</v>
      </c>
      <c r="S28" s="453"/>
      <c r="T28" s="453"/>
      <c r="U28" s="433"/>
      <c r="V28" s="434"/>
      <c r="W28" s="434"/>
      <c r="X28" s="434"/>
      <c r="Y28" s="434"/>
      <c r="Z28" s="434"/>
      <c r="AA28" s="434"/>
      <c r="AB28" s="434"/>
      <c r="AC28" s="434"/>
      <c r="AD28" s="434"/>
      <c r="AE28" s="434"/>
      <c r="AF28" s="435"/>
    </row>
    <row r="29" spans="1:32" s="5" customFormat="1" ht="12" customHeight="1">
      <c r="A29" s="21" t="s">
        <v>3</v>
      </c>
      <c r="B29" s="22">
        <f t="shared" si="18"/>
        <v>22</v>
      </c>
      <c r="C29" s="41"/>
      <c r="D29" s="41"/>
      <c r="E29" s="41"/>
      <c r="F29" s="75">
        <f t="shared" si="16"/>
        <v>0</v>
      </c>
      <c r="G29" s="90" t="str">
        <f t="shared" si="17"/>
        <v/>
      </c>
      <c r="H29" s="121"/>
      <c r="I29" s="121"/>
      <c r="J29" s="169">
        <f t="shared" si="19"/>
        <v>0</v>
      </c>
      <c r="K29" s="121"/>
      <c r="L29" s="169">
        <f t="shared" si="20"/>
        <v>0</v>
      </c>
      <c r="M29" s="121"/>
      <c r="N29" s="169">
        <f t="shared" si="21"/>
        <v>0</v>
      </c>
      <c r="O29" s="121"/>
      <c r="P29" s="169">
        <f t="shared" si="22"/>
        <v>0</v>
      </c>
      <c r="Q29" s="121"/>
      <c r="R29" s="169">
        <f t="shared" si="23"/>
        <v>0</v>
      </c>
      <c r="S29" s="453"/>
      <c r="T29" s="453"/>
      <c r="U29" s="433"/>
      <c r="V29" s="434"/>
      <c r="W29" s="434"/>
      <c r="X29" s="434"/>
      <c r="Y29" s="434"/>
      <c r="Z29" s="434"/>
      <c r="AA29" s="434"/>
      <c r="AB29" s="434"/>
      <c r="AC29" s="434"/>
      <c r="AD29" s="434"/>
      <c r="AE29" s="434"/>
      <c r="AF29" s="435"/>
    </row>
    <row r="30" spans="1:32" s="5" customFormat="1" ht="12" customHeight="1">
      <c r="A30" s="21" t="s">
        <v>4</v>
      </c>
      <c r="B30" s="22">
        <f t="shared" si="18"/>
        <v>23</v>
      </c>
      <c r="C30" s="41"/>
      <c r="D30" s="41"/>
      <c r="E30" s="41"/>
      <c r="F30" s="75">
        <f t="shared" si="16"/>
        <v>0</v>
      </c>
      <c r="G30" s="90" t="str">
        <f t="shared" si="17"/>
        <v/>
      </c>
      <c r="H30" s="121"/>
      <c r="I30" s="121"/>
      <c r="J30" s="169">
        <f t="shared" si="19"/>
        <v>0</v>
      </c>
      <c r="K30" s="121"/>
      <c r="L30" s="169">
        <f t="shared" si="20"/>
        <v>0</v>
      </c>
      <c r="M30" s="121"/>
      <c r="N30" s="169">
        <f t="shared" si="21"/>
        <v>0</v>
      </c>
      <c r="O30" s="121"/>
      <c r="P30" s="169">
        <f t="shared" si="22"/>
        <v>0</v>
      </c>
      <c r="Q30" s="121"/>
      <c r="R30" s="169">
        <f t="shared" si="23"/>
        <v>0</v>
      </c>
      <c r="S30" s="453"/>
      <c r="T30" s="453"/>
      <c r="U30" s="446" t="s">
        <v>251</v>
      </c>
      <c r="V30" s="447"/>
      <c r="W30" s="447"/>
      <c r="X30" s="447"/>
      <c r="Y30" s="447"/>
      <c r="Z30" s="447"/>
      <c r="AA30" s="447"/>
      <c r="AB30" s="447"/>
      <c r="AC30" s="447"/>
      <c r="AD30" s="447"/>
      <c r="AE30" s="447"/>
      <c r="AF30" s="448"/>
    </row>
    <row r="31" spans="1:32" s="5" customFormat="1" ht="12" customHeight="1">
      <c r="A31" s="118" t="s">
        <v>5</v>
      </c>
      <c r="B31" s="119">
        <f t="shared" si="18"/>
        <v>24</v>
      </c>
      <c r="C31" s="41"/>
      <c r="D31" s="41"/>
      <c r="E31" s="41"/>
      <c r="F31" s="75">
        <f t="shared" si="16"/>
        <v>0</v>
      </c>
      <c r="G31" s="90" t="str">
        <f t="shared" si="17"/>
        <v/>
      </c>
      <c r="H31" s="121"/>
      <c r="I31" s="121"/>
      <c r="J31" s="169">
        <f t="shared" si="19"/>
        <v>0</v>
      </c>
      <c r="K31" s="121"/>
      <c r="L31" s="169">
        <f t="shared" si="20"/>
        <v>0</v>
      </c>
      <c r="M31" s="121"/>
      <c r="N31" s="169">
        <f t="shared" si="21"/>
        <v>0</v>
      </c>
      <c r="O31" s="121"/>
      <c r="P31" s="169">
        <f t="shared" si="22"/>
        <v>0</v>
      </c>
      <c r="Q31" s="121"/>
      <c r="R31" s="169">
        <f t="shared" si="23"/>
        <v>0</v>
      </c>
      <c r="S31" s="453"/>
      <c r="T31" s="453"/>
      <c r="U31" s="449"/>
      <c r="V31" s="450"/>
      <c r="W31" s="450"/>
      <c r="X31" s="450"/>
      <c r="Y31" s="450"/>
      <c r="Z31" s="450"/>
      <c r="AA31" s="450"/>
      <c r="AB31" s="450"/>
      <c r="AC31" s="450"/>
      <c r="AD31" s="450"/>
      <c r="AE31" s="450"/>
      <c r="AF31" s="451"/>
    </row>
    <row r="32" spans="1:32" ht="12" customHeight="1">
      <c r="A32" s="442" t="s">
        <v>99</v>
      </c>
      <c r="B32" s="443"/>
      <c r="C32" s="13">
        <f>SUM(C25:C31)</f>
        <v>0</v>
      </c>
      <c r="D32" s="13">
        <f>SUM(D25:D31)+ROUNDDOWN(F32/60,0)</f>
        <v>0</v>
      </c>
      <c r="E32" s="13">
        <f>F32-60*ROUNDDOWN(F32/60,0)</f>
        <v>0</v>
      </c>
      <c r="F32" s="137">
        <f>SUM(F25:F31)</f>
        <v>0</v>
      </c>
      <c r="G32" s="53">
        <f>IF((D32*60+E32)=0,0,ROUND((C32*60)/(D32*60+E32),1))</f>
        <v>0</v>
      </c>
      <c r="H32" s="27">
        <f>SUM(H25:H31)</f>
        <v>0</v>
      </c>
      <c r="I32" s="27">
        <f>IF(SUM(I25:I31)=0,0,ROUND(AVERAGE(I25:I31),0))</f>
        <v>0</v>
      </c>
      <c r="J32" s="170">
        <f>IF(J31=0,0,1)</f>
        <v>0</v>
      </c>
      <c r="K32" s="27">
        <f>IF(SUM(K25:K31)=0,0,ROUND(AVERAGE(K25:K31),0))</f>
        <v>0</v>
      </c>
      <c r="L32" s="170">
        <f>IF(L31=0,0,1)</f>
        <v>0</v>
      </c>
      <c r="M32" s="27">
        <f>IF(SUM(M25:M31)=0,0,ROUND(AVERAGE(M25:M31),0))</f>
        <v>0</v>
      </c>
      <c r="N32" s="170">
        <f>IF(N31=0,0,1)</f>
        <v>0</v>
      </c>
      <c r="O32" s="27">
        <f>IF(SUM(O25:O31)=0,0,ROUND(AVERAGE(O25:O31),0))</f>
        <v>0</v>
      </c>
      <c r="P32" s="170">
        <f>IF(P31=0,0,1)</f>
        <v>0</v>
      </c>
      <c r="Q32" s="27">
        <f>IF(SUM(Q25:Q31)=0,0,ROUND(AVERAGE(Q25:Q31),0))</f>
        <v>0</v>
      </c>
      <c r="R32" s="170">
        <f>IF(R31=0,0,1)</f>
        <v>0</v>
      </c>
      <c r="S32" s="454"/>
      <c r="T32" s="454"/>
      <c r="U32" s="455"/>
      <c r="V32" s="456"/>
      <c r="W32" s="456"/>
      <c r="X32" s="456"/>
      <c r="Y32" s="456"/>
      <c r="Z32" s="456"/>
      <c r="AA32" s="456"/>
      <c r="AB32" s="456"/>
      <c r="AC32" s="456"/>
      <c r="AD32" s="456"/>
      <c r="AE32" s="456"/>
      <c r="AF32" s="457"/>
    </row>
    <row r="33" spans="1:32" ht="12" customHeight="1">
      <c r="A33" s="21" t="s">
        <v>6</v>
      </c>
      <c r="B33" s="22">
        <f>B31+1</f>
        <v>25</v>
      </c>
      <c r="C33" s="41"/>
      <c r="D33" s="41"/>
      <c r="E33" s="41"/>
      <c r="F33" s="75">
        <f t="shared" ref="F33:F39" si="24">E33</f>
        <v>0</v>
      </c>
      <c r="G33" s="90" t="str">
        <f t="shared" ref="G33:G39" si="25">IF((D33*60+F33)=0,"",ROUND((C33*60)/(D33*60+F33),1))</f>
        <v/>
      </c>
      <c r="H33" s="121"/>
      <c r="I33" s="121"/>
      <c r="J33" s="169">
        <f>IF(I33="",0,1)</f>
        <v>0</v>
      </c>
      <c r="K33" s="121"/>
      <c r="L33" s="169">
        <f t="shared" ref="L33:L39" si="26">IF(K33="",0,1)</f>
        <v>0</v>
      </c>
      <c r="M33" s="121"/>
      <c r="N33" s="169">
        <f t="shared" ref="N33:N39" si="27">IF(M33="",0,1)</f>
        <v>0</v>
      </c>
      <c r="O33" s="121"/>
      <c r="P33" s="169">
        <f t="shared" ref="P33:P39" si="28">IF(O33="",0,1)</f>
        <v>0</v>
      </c>
      <c r="Q33" s="121"/>
      <c r="R33" s="169">
        <f t="shared" ref="R33:R39" si="29">IF(Q33="",0,1)</f>
        <v>0</v>
      </c>
      <c r="S33" s="453"/>
      <c r="T33" s="453"/>
      <c r="U33" s="449"/>
      <c r="V33" s="450"/>
      <c r="W33" s="450"/>
      <c r="X33" s="450"/>
      <c r="Y33" s="450"/>
      <c r="Z33" s="450"/>
      <c r="AA33" s="450"/>
      <c r="AB33" s="450"/>
      <c r="AC33" s="450"/>
      <c r="AD33" s="450"/>
      <c r="AE33" s="450"/>
      <c r="AF33" s="451"/>
    </row>
    <row r="34" spans="1:32" ht="12" customHeight="1">
      <c r="A34" s="21" t="s">
        <v>7</v>
      </c>
      <c r="B34" s="22">
        <f t="shared" ref="B34:B39" si="30">B33+1</f>
        <v>26</v>
      </c>
      <c r="C34" s="41"/>
      <c r="D34" s="41"/>
      <c r="E34" s="41"/>
      <c r="F34" s="75">
        <f t="shared" si="24"/>
        <v>0</v>
      </c>
      <c r="G34" s="90" t="str">
        <f t="shared" si="25"/>
        <v/>
      </c>
      <c r="H34" s="121"/>
      <c r="I34" s="121"/>
      <c r="J34" s="169">
        <f>IF(I34="",J33,J33+1)</f>
        <v>0</v>
      </c>
      <c r="K34" s="121"/>
      <c r="L34" s="169">
        <f t="shared" si="26"/>
        <v>0</v>
      </c>
      <c r="M34" s="121"/>
      <c r="N34" s="169">
        <f t="shared" si="27"/>
        <v>0</v>
      </c>
      <c r="O34" s="121"/>
      <c r="P34" s="169">
        <f t="shared" si="28"/>
        <v>0</v>
      </c>
      <c r="Q34" s="121"/>
      <c r="R34" s="169">
        <f t="shared" si="29"/>
        <v>0</v>
      </c>
      <c r="S34" s="453"/>
      <c r="T34" s="453"/>
      <c r="U34" s="449"/>
      <c r="V34" s="450"/>
      <c r="W34" s="450"/>
      <c r="X34" s="450"/>
      <c r="Y34" s="450"/>
      <c r="Z34" s="450"/>
      <c r="AA34" s="450"/>
      <c r="AB34" s="450"/>
      <c r="AC34" s="450"/>
      <c r="AD34" s="450"/>
      <c r="AE34" s="450"/>
      <c r="AF34" s="451"/>
    </row>
    <row r="35" spans="1:32" ht="12" customHeight="1">
      <c r="A35" s="21" t="s">
        <v>8</v>
      </c>
      <c r="B35" s="22">
        <f t="shared" si="30"/>
        <v>27</v>
      </c>
      <c r="C35" s="41"/>
      <c r="D35" s="41"/>
      <c r="E35" s="41"/>
      <c r="F35" s="75">
        <f t="shared" si="24"/>
        <v>0</v>
      </c>
      <c r="G35" s="90" t="str">
        <f t="shared" si="25"/>
        <v/>
      </c>
      <c r="H35" s="121"/>
      <c r="I35" s="121"/>
      <c r="J35" s="169">
        <f>IF(I35="",J34,J34+1)</f>
        <v>0</v>
      </c>
      <c r="K35" s="121"/>
      <c r="L35" s="169">
        <f t="shared" si="26"/>
        <v>0</v>
      </c>
      <c r="M35" s="121"/>
      <c r="N35" s="169">
        <f t="shared" si="27"/>
        <v>0</v>
      </c>
      <c r="O35" s="121"/>
      <c r="P35" s="169">
        <f t="shared" si="28"/>
        <v>0</v>
      </c>
      <c r="Q35" s="121"/>
      <c r="R35" s="169">
        <f t="shared" si="29"/>
        <v>0</v>
      </c>
      <c r="S35" s="453"/>
      <c r="T35" s="453"/>
      <c r="U35" s="449"/>
      <c r="V35" s="450"/>
      <c r="W35" s="450"/>
      <c r="X35" s="450"/>
      <c r="Y35" s="450"/>
      <c r="Z35" s="450"/>
      <c r="AA35" s="450"/>
      <c r="AB35" s="450"/>
      <c r="AC35" s="450"/>
      <c r="AD35" s="450"/>
      <c r="AE35" s="450"/>
      <c r="AF35" s="451"/>
    </row>
    <row r="36" spans="1:32" ht="12" customHeight="1">
      <c r="A36" s="21" t="s">
        <v>2</v>
      </c>
      <c r="B36" s="22">
        <f t="shared" si="30"/>
        <v>28</v>
      </c>
      <c r="C36" s="41"/>
      <c r="D36" s="41"/>
      <c r="E36" s="41"/>
      <c r="F36" s="75">
        <f t="shared" si="24"/>
        <v>0</v>
      </c>
      <c r="G36" s="90" t="str">
        <f t="shared" si="25"/>
        <v/>
      </c>
      <c r="H36" s="121"/>
      <c r="I36" s="121"/>
      <c r="J36" s="169">
        <f>IF(I36="",J35,J35+1)</f>
        <v>0</v>
      </c>
      <c r="K36" s="121"/>
      <c r="L36" s="169">
        <f t="shared" si="26"/>
        <v>0</v>
      </c>
      <c r="M36" s="121"/>
      <c r="N36" s="169">
        <f t="shared" si="27"/>
        <v>0</v>
      </c>
      <c r="O36" s="121"/>
      <c r="P36" s="169">
        <f t="shared" si="28"/>
        <v>0</v>
      </c>
      <c r="Q36" s="121"/>
      <c r="R36" s="169">
        <f t="shared" si="29"/>
        <v>0</v>
      </c>
      <c r="S36" s="453"/>
      <c r="T36" s="453"/>
      <c r="U36" s="449"/>
      <c r="V36" s="450"/>
      <c r="W36" s="450"/>
      <c r="X36" s="450"/>
      <c r="Y36" s="450"/>
      <c r="Z36" s="450"/>
      <c r="AA36" s="450"/>
      <c r="AB36" s="450"/>
      <c r="AC36" s="450"/>
      <c r="AD36" s="450"/>
      <c r="AE36" s="450"/>
      <c r="AF36" s="451"/>
    </row>
    <row r="37" spans="1:32" ht="12" customHeight="1">
      <c r="A37" s="21" t="s">
        <v>3</v>
      </c>
      <c r="B37" s="22">
        <f t="shared" si="30"/>
        <v>29</v>
      </c>
      <c r="C37" s="41"/>
      <c r="D37" s="41"/>
      <c r="E37" s="41"/>
      <c r="F37" s="75">
        <f t="shared" si="24"/>
        <v>0</v>
      </c>
      <c r="G37" s="90" t="str">
        <f t="shared" si="25"/>
        <v/>
      </c>
      <c r="H37" s="121"/>
      <c r="I37" s="121"/>
      <c r="J37" s="169">
        <f>IF(I37="",J36,J36+1)</f>
        <v>0</v>
      </c>
      <c r="K37" s="121"/>
      <c r="L37" s="169">
        <f t="shared" si="26"/>
        <v>0</v>
      </c>
      <c r="M37" s="121"/>
      <c r="N37" s="169">
        <f t="shared" si="27"/>
        <v>0</v>
      </c>
      <c r="O37" s="121"/>
      <c r="P37" s="169">
        <f t="shared" si="28"/>
        <v>0</v>
      </c>
      <c r="Q37" s="121"/>
      <c r="R37" s="169">
        <f t="shared" si="29"/>
        <v>0</v>
      </c>
      <c r="S37" s="453"/>
      <c r="T37" s="453"/>
      <c r="U37" s="449"/>
      <c r="V37" s="450"/>
      <c r="W37" s="450"/>
      <c r="X37" s="450"/>
      <c r="Y37" s="450"/>
      <c r="Z37" s="450"/>
      <c r="AA37" s="450"/>
      <c r="AB37" s="450"/>
      <c r="AC37" s="450"/>
      <c r="AD37" s="450"/>
      <c r="AE37" s="450"/>
      <c r="AF37" s="451"/>
    </row>
    <row r="38" spans="1:32" ht="12" customHeight="1">
      <c r="A38" s="21" t="s">
        <v>4</v>
      </c>
      <c r="B38" s="22">
        <f t="shared" si="30"/>
        <v>30</v>
      </c>
      <c r="C38" s="41"/>
      <c r="D38" s="41"/>
      <c r="E38" s="41"/>
      <c r="F38" s="75">
        <f t="shared" si="24"/>
        <v>0</v>
      </c>
      <c r="G38" s="90" t="str">
        <f t="shared" si="25"/>
        <v/>
      </c>
      <c r="H38" s="121"/>
      <c r="I38" s="121"/>
      <c r="J38" s="169">
        <f>IF(I38="",J37,J37+1)</f>
        <v>0</v>
      </c>
      <c r="K38" s="121"/>
      <c r="L38" s="169">
        <f t="shared" si="26"/>
        <v>0</v>
      </c>
      <c r="M38" s="121"/>
      <c r="N38" s="169">
        <f t="shared" si="27"/>
        <v>0</v>
      </c>
      <c r="O38" s="121"/>
      <c r="P38" s="169">
        <f t="shared" si="28"/>
        <v>0</v>
      </c>
      <c r="Q38" s="121"/>
      <c r="R38" s="169">
        <f t="shared" si="29"/>
        <v>0</v>
      </c>
      <c r="S38" s="453"/>
      <c r="T38" s="453"/>
      <c r="U38" s="449"/>
      <c r="V38" s="450"/>
      <c r="W38" s="450"/>
      <c r="X38" s="450"/>
      <c r="Y38" s="450"/>
      <c r="Z38" s="450"/>
      <c r="AA38" s="450"/>
      <c r="AB38" s="450"/>
      <c r="AC38" s="450"/>
      <c r="AD38" s="450"/>
      <c r="AE38" s="450"/>
      <c r="AF38" s="451"/>
    </row>
    <row r="39" spans="1:32" ht="12" customHeight="1">
      <c r="A39" s="118" t="s">
        <v>5</v>
      </c>
      <c r="B39" s="119">
        <f t="shared" si="30"/>
        <v>31</v>
      </c>
      <c r="C39" s="41"/>
      <c r="D39" s="41"/>
      <c r="E39" s="41"/>
      <c r="F39" s="75">
        <f t="shared" si="24"/>
        <v>0</v>
      </c>
      <c r="G39" s="90" t="str">
        <f t="shared" si="25"/>
        <v/>
      </c>
      <c r="H39" s="121"/>
      <c r="I39" s="121"/>
      <c r="J39" s="169">
        <f>IF(I39="",J37,J37+1)</f>
        <v>0</v>
      </c>
      <c r="K39" s="121"/>
      <c r="L39" s="169">
        <f t="shared" si="26"/>
        <v>0</v>
      </c>
      <c r="M39" s="121"/>
      <c r="N39" s="169">
        <f t="shared" si="27"/>
        <v>0</v>
      </c>
      <c r="O39" s="121"/>
      <c r="P39" s="169">
        <f t="shared" si="28"/>
        <v>0</v>
      </c>
      <c r="Q39" s="121"/>
      <c r="R39" s="169">
        <f t="shared" si="29"/>
        <v>0</v>
      </c>
      <c r="S39" s="453"/>
      <c r="T39" s="453"/>
      <c r="U39" s="449"/>
      <c r="V39" s="450"/>
      <c r="W39" s="450"/>
      <c r="X39" s="450"/>
      <c r="Y39" s="450"/>
      <c r="Z39" s="450"/>
      <c r="AA39" s="450"/>
      <c r="AB39" s="450"/>
      <c r="AC39" s="450"/>
      <c r="AD39" s="450"/>
      <c r="AE39" s="450"/>
      <c r="AF39" s="451"/>
    </row>
    <row r="40" spans="1:32" ht="12" customHeight="1">
      <c r="A40" s="442" t="s">
        <v>100</v>
      </c>
      <c r="B40" s="443"/>
      <c r="C40" s="13">
        <f>SUM(C33:C39)</f>
        <v>0</v>
      </c>
      <c r="D40" s="13">
        <f>SUM(D33:D39)+ROUNDDOWN(F40/60,0)</f>
        <v>0</v>
      </c>
      <c r="E40" s="13">
        <f>F40-60*ROUNDDOWN(F40/60,0)</f>
        <v>0</v>
      </c>
      <c r="F40" s="137">
        <f>SUM(F33:F39)</f>
        <v>0</v>
      </c>
      <c r="G40" s="53">
        <f>IF((D40*60+E40)=0,0,ROUND((C40*60)/(D40*60+E40),1))</f>
        <v>0</v>
      </c>
      <c r="H40" s="27">
        <f>SUM(H33:H39)</f>
        <v>0</v>
      </c>
      <c r="I40" s="27">
        <f>IF(SUM(I33:I39)=0,0,ROUND(AVERAGE(I33:I39),0))</f>
        <v>0</v>
      </c>
      <c r="J40" s="170">
        <f>IF(J39=0,0,1)</f>
        <v>0</v>
      </c>
      <c r="K40" s="27">
        <f>IF(SUM(K33:K39)=0,0,ROUND(AVERAGE(K33:K39),0))</f>
        <v>0</v>
      </c>
      <c r="L40" s="170">
        <f>IF(L39=0,0,1)</f>
        <v>0</v>
      </c>
      <c r="M40" s="27">
        <f>IF(SUM(M33:M39)=0,0,ROUND(AVERAGE(M33:M39),0))</f>
        <v>0</v>
      </c>
      <c r="N40" s="170">
        <f>IF(N39=0,0,1)</f>
        <v>0</v>
      </c>
      <c r="O40" s="27">
        <f>IF(SUM(O33:O39)=0,0,ROUND(AVERAGE(O33:O39),0))</f>
        <v>0</v>
      </c>
      <c r="P40" s="170">
        <f>IF(P39=0,0,1)</f>
        <v>0</v>
      </c>
      <c r="Q40" s="27">
        <f>IF(SUM(Q33:Q39)=0,0,ROUND(AVERAGE(Q33:Q39),0))</f>
        <v>0</v>
      </c>
      <c r="R40" s="170">
        <f>IF(R39=0,0,1)</f>
        <v>0</v>
      </c>
      <c r="S40" s="444"/>
      <c r="T40" s="445"/>
      <c r="U40" s="439"/>
      <c r="V40" s="440"/>
      <c r="W40" s="440"/>
      <c r="X40" s="440"/>
      <c r="Y40" s="440"/>
      <c r="Z40" s="440"/>
      <c r="AA40" s="440"/>
      <c r="AB40" s="440"/>
      <c r="AC40" s="440"/>
      <c r="AD40" s="440"/>
      <c r="AE40" s="440"/>
      <c r="AF40" s="441"/>
    </row>
    <row r="41" spans="1:32" ht="12" customHeight="1">
      <c r="A41" s="463" t="s">
        <v>39</v>
      </c>
      <c r="B41" s="464"/>
      <c r="C41" s="14">
        <f>C7+C16+C24+C32+C40</f>
        <v>0</v>
      </c>
      <c r="D41" s="11">
        <f>D7+D16+D24+D32+D40+ROUNDDOWN(F41/60,0)</f>
        <v>0</v>
      </c>
      <c r="E41" s="11">
        <f>F41-60*ROUNDDOWN(F41/60,0)</f>
        <v>0</v>
      </c>
      <c r="F41" s="139">
        <f>E7+E16+E24+E32+E40</f>
        <v>0</v>
      </c>
      <c r="G41" s="61">
        <f>IF((D41*60+E41)=0,0,ROUND((C41*60)/(D41*60+E41),1))</f>
        <v>0</v>
      </c>
      <c r="H41" s="45">
        <f>H7+H16+H24+H32+H40</f>
        <v>0</v>
      </c>
      <c r="I41" s="28" t="str">
        <f>IF(I42=0,"",(I7+I16+I24+I32+I40)/I42)</f>
        <v/>
      </c>
      <c r="J41" s="185"/>
      <c r="K41" s="45" t="str">
        <f>IF(K42=0,"",(K7+K16+K24+K32+K40)/K42)</f>
        <v/>
      </c>
      <c r="L41" s="185"/>
      <c r="M41" s="28" t="str">
        <f>IF(M42=0,"",(M7+M16+M24+M32+M40)/M42)</f>
        <v/>
      </c>
      <c r="N41" s="185"/>
      <c r="O41" s="28" t="str">
        <f>IF(O42=0,"",(O7+O16+O24+O32+O40)/O42)</f>
        <v/>
      </c>
      <c r="P41" s="185"/>
      <c r="Q41" s="28" t="str">
        <f>IF(Q42=0,"",(Q7+Q16+Q24+Q32+Q40)/Q42)</f>
        <v/>
      </c>
      <c r="R41" s="185"/>
      <c r="S41" s="39"/>
      <c r="T41" s="39"/>
      <c r="U41" s="39"/>
      <c r="V41" s="39"/>
      <c r="W41" s="39"/>
      <c r="X41" s="39"/>
      <c r="Y41" s="39"/>
      <c r="Z41" s="39"/>
      <c r="AA41" s="2" t="s">
        <v>0</v>
      </c>
      <c r="AB41" s="2" t="s">
        <v>15</v>
      </c>
      <c r="AC41" s="2" t="s">
        <v>16</v>
      </c>
      <c r="AD41" s="2"/>
      <c r="AE41" s="2" t="s">
        <v>12</v>
      </c>
      <c r="AF41" s="2" t="s">
        <v>17</v>
      </c>
    </row>
    <row r="42" spans="1:32" ht="12" customHeight="1">
      <c r="A42" s="465"/>
      <c r="B42" s="465"/>
      <c r="C42" s="2" t="s">
        <v>0</v>
      </c>
      <c r="D42" s="2" t="s">
        <v>15</v>
      </c>
      <c r="E42" s="2" t="s">
        <v>16</v>
      </c>
      <c r="F42" s="75"/>
      <c r="G42" s="22" t="s">
        <v>12</v>
      </c>
      <c r="H42" s="37" t="s">
        <v>17</v>
      </c>
      <c r="I42" s="168">
        <f>J8+J16+J24+J32+J40</f>
        <v>0</v>
      </c>
      <c r="J42" s="166"/>
      <c r="K42" s="168">
        <f>L8+L16+L24+L32+L40</f>
        <v>0</v>
      </c>
      <c r="L42" s="166"/>
      <c r="M42" s="168">
        <f>N8+N16+N24+N32+N40</f>
        <v>0</v>
      </c>
      <c r="N42" s="166"/>
      <c r="O42" s="168">
        <f>P8+P16+P24+P32+P40</f>
        <v>0</v>
      </c>
      <c r="P42" s="166"/>
      <c r="Q42" s="168">
        <f>R8+R16+R24+R32+R40</f>
        <v>0</v>
      </c>
      <c r="R42" s="135"/>
      <c r="S42" s="2" t="s">
        <v>0</v>
      </c>
      <c r="T42" s="2" t="s">
        <v>15</v>
      </c>
      <c r="U42" s="2" t="s">
        <v>16</v>
      </c>
      <c r="V42" s="2" t="s">
        <v>20</v>
      </c>
      <c r="W42" s="37" t="s">
        <v>17</v>
      </c>
      <c r="Y42" s="514" t="s">
        <v>146</v>
      </c>
      <c r="Z42" s="515"/>
      <c r="AA42" s="23">
        <f>C41+Novembre!AA41</f>
        <v>0</v>
      </c>
      <c r="AB42" s="23">
        <f>D41+Novembre!AB41+ROUNDDOWN(AD42/60,0)</f>
        <v>0</v>
      </c>
      <c r="AC42" s="12">
        <f>AD42-60*ROUNDDOWN(AD42/60,0)</f>
        <v>0</v>
      </c>
      <c r="AD42" s="246">
        <f>E41+Novembre!AC41</f>
        <v>0</v>
      </c>
      <c r="AE42" s="12">
        <f>IF((AB42*60+AC42)=0,0,ROUND((AA42*60)/(AB42*60+AC42),1))</f>
        <v>0</v>
      </c>
      <c r="AF42" s="23">
        <f>H41+Novembre!AE41</f>
        <v>0</v>
      </c>
    </row>
    <row r="43" spans="1:32" ht="12" customHeight="1">
      <c r="A43" s="590" t="s">
        <v>217</v>
      </c>
      <c r="B43" s="591"/>
      <c r="C43" s="49">
        <f>'Décembre 16'!$C$40</f>
        <v>0</v>
      </c>
      <c r="D43" s="50">
        <f>'Décembre 16'!$D$40</f>
        <v>0</v>
      </c>
      <c r="E43" s="50">
        <f>'Décembre 16'!$E$40</f>
        <v>0</v>
      </c>
      <c r="F43" s="150"/>
      <c r="G43" s="51">
        <f>IF((D43*60+E43)=0,0,ROUND((C43*60)/(D43*60+E43),1))</f>
        <v>0</v>
      </c>
      <c r="H43" s="207">
        <f>'Décembre 16'!$H$40</f>
        <v>0</v>
      </c>
      <c r="I43" s="574" t="s">
        <v>34</v>
      </c>
      <c r="J43" s="575"/>
      <c r="K43" s="575"/>
      <c r="L43" s="575"/>
      <c r="M43" s="575"/>
      <c r="N43" s="575"/>
      <c r="O43" s="575"/>
      <c r="P43" s="575"/>
      <c r="Q43" s="576"/>
      <c r="R43" s="135"/>
      <c r="S43" s="55">
        <f>Juillet!$C$41</f>
        <v>0</v>
      </c>
      <c r="T43" s="55">
        <f>Juillet!$D$41</f>
        <v>0</v>
      </c>
      <c r="U43" s="48">
        <f>Juillet!$E$41</f>
        <v>0</v>
      </c>
      <c r="V43" s="48">
        <f t="shared" ref="V43:V48" si="31">IF((T43*60+U43)=0,0,ROUND((S43*60)/(T43*60+U43),1))</f>
        <v>0</v>
      </c>
      <c r="W43" s="57">
        <f>Juillet!$H$41</f>
        <v>0</v>
      </c>
      <c r="Y43" s="601" t="s">
        <v>214</v>
      </c>
      <c r="Z43" s="602"/>
      <c r="AA43" s="227">
        <f>C41+Novembre!AA42</f>
        <v>0</v>
      </c>
      <c r="AB43" s="308">
        <f>D41+Novembre!AB42+ROUNDDOWN(AD43/60,0)</f>
        <v>0</v>
      </c>
      <c r="AC43" s="308">
        <f>AD43-60*ROUNDDOWN(AD43/60,0)</f>
        <v>0</v>
      </c>
      <c r="AD43" s="246">
        <f>E41+Novembre!AC42</f>
        <v>0</v>
      </c>
      <c r="AE43" s="308">
        <f>IF((AB43*60+AC43)=0,0,ROUND((AA43*60)/(AB43*60+AC43),1))</f>
        <v>0</v>
      </c>
      <c r="AF43" s="227">
        <f>H41+Novembre!AE42</f>
        <v>0</v>
      </c>
    </row>
    <row r="44" spans="1:32" ht="12" customHeight="1">
      <c r="A44" s="509" t="s">
        <v>25</v>
      </c>
      <c r="B44" s="509"/>
      <c r="C44" s="49">
        <f>Janvier!C42</f>
        <v>0</v>
      </c>
      <c r="D44" s="49">
        <f>Janvier!D42</f>
        <v>0</v>
      </c>
      <c r="E44" s="49">
        <f>Janvier!E42</f>
        <v>0</v>
      </c>
      <c r="F44" s="140"/>
      <c r="G44" s="48">
        <f t="shared" ref="G44:G49" si="32">IF((D44*60+E44)=0,0,ROUND((C44*60)/(D44*60+E44),1))</f>
        <v>0</v>
      </c>
      <c r="H44" s="54">
        <f>Janvier!H42</f>
        <v>0</v>
      </c>
      <c r="I44" s="574" t="s">
        <v>35</v>
      </c>
      <c r="J44" s="575"/>
      <c r="K44" s="575"/>
      <c r="L44" s="575"/>
      <c r="M44" s="575"/>
      <c r="N44" s="575"/>
      <c r="O44" s="575"/>
      <c r="P44" s="575"/>
      <c r="Q44" s="576"/>
      <c r="R44" s="136"/>
      <c r="S44" s="55">
        <f>Août!$C$41</f>
        <v>0</v>
      </c>
      <c r="T44" s="55">
        <f>Août!$D$41</f>
        <v>0</v>
      </c>
      <c r="U44" s="55">
        <f>Août!$E$41</f>
        <v>0</v>
      </c>
      <c r="V44" s="48">
        <f t="shared" si="31"/>
        <v>0</v>
      </c>
      <c r="W44" s="57">
        <f>Août!$H$41</f>
        <v>0</v>
      </c>
      <c r="Y44" s="599" t="s">
        <v>196</v>
      </c>
      <c r="Z44" s="600"/>
      <c r="AA44" s="307"/>
      <c r="AB44" s="307"/>
      <c r="AC44" s="307"/>
      <c r="AD44" s="75"/>
      <c r="AE44" s="305">
        <f t="shared" ref="AE44:AE55" si="33">IF((AB44*60+AC44)=0,0,ROUND((AA44*60)/(AB44*60+AC44),1))</f>
        <v>0</v>
      </c>
      <c r="AF44" s="307"/>
    </row>
    <row r="45" spans="1:32" ht="12" customHeight="1">
      <c r="A45" s="509" t="s">
        <v>27</v>
      </c>
      <c r="B45" s="523"/>
      <c r="C45" s="49">
        <f>Février!C38</f>
        <v>0</v>
      </c>
      <c r="D45" s="49">
        <f>Février!D38</f>
        <v>0</v>
      </c>
      <c r="E45" s="49">
        <f>Février!E38</f>
        <v>0</v>
      </c>
      <c r="F45" s="140"/>
      <c r="G45" s="48">
        <f t="shared" si="32"/>
        <v>0</v>
      </c>
      <c r="H45" s="54">
        <f>Février!H38</f>
        <v>0</v>
      </c>
      <c r="I45" s="574" t="s">
        <v>36</v>
      </c>
      <c r="J45" s="575"/>
      <c r="K45" s="575"/>
      <c r="L45" s="575"/>
      <c r="M45" s="575"/>
      <c r="N45" s="575"/>
      <c r="O45" s="575"/>
      <c r="P45" s="575"/>
      <c r="Q45" s="576"/>
      <c r="R45" s="136"/>
      <c r="S45" s="55">
        <f>Septembre!$C$40</f>
        <v>0</v>
      </c>
      <c r="T45" s="48">
        <f>Septembre!$D$40</f>
        <v>0</v>
      </c>
      <c r="U45" s="48">
        <f>Septembre!$E$40</f>
        <v>0</v>
      </c>
      <c r="V45" s="48">
        <f t="shared" si="31"/>
        <v>0</v>
      </c>
      <c r="W45" s="54">
        <f>Septembre!$H$40</f>
        <v>0</v>
      </c>
      <c r="Y45" s="599" t="s">
        <v>182</v>
      </c>
      <c r="Z45" s="600"/>
      <c r="AA45" s="307"/>
      <c r="AB45" s="307"/>
      <c r="AC45" s="307"/>
      <c r="AD45" s="75"/>
      <c r="AE45" s="305">
        <f t="shared" si="33"/>
        <v>0</v>
      </c>
      <c r="AF45" s="342"/>
    </row>
    <row r="46" spans="1:32" ht="12" customHeight="1">
      <c r="A46" s="509" t="s">
        <v>28</v>
      </c>
      <c r="B46" s="509"/>
      <c r="C46" s="55">
        <f>Mars!C41</f>
        <v>0</v>
      </c>
      <c r="D46" s="55">
        <f>Mars!D41</f>
        <v>0</v>
      </c>
      <c r="E46" s="55">
        <f>Mars!E41</f>
        <v>0</v>
      </c>
      <c r="F46" s="140"/>
      <c r="G46" s="48">
        <f t="shared" si="32"/>
        <v>0</v>
      </c>
      <c r="H46" s="54">
        <f>Mars!H41</f>
        <v>0</v>
      </c>
      <c r="I46" s="509" t="s">
        <v>37</v>
      </c>
      <c r="J46" s="509"/>
      <c r="K46" s="509"/>
      <c r="L46" s="509"/>
      <c r="M46" s="509"/>
      <c r="N46" s="509"/>
      <c r="O46" s="509"/>
      <c r="P46" s="509"/>
      <c r="Q46" s="509"/>
      <c r="R46" s="140"/>
      <c r="S46" s="55">
        <f>Octobre!$C$42</f>
        <v>0</v>
      </c>
      <c r="T46" s="55">
        <f>Octobre!$D$42</f>
        <v>0</v>
      </c>
      <c r="U46" s="55">
        <f>Octobre!$E$42</f>
        <v>0</v>
      </c>
      <c r="V46" s="48">
        <f t="shared" si="31"/>
        <v>0</v>
      </c>
      <c r="W46" s="54">
        <f>Octobre!$H$42</f>
        <v>0</v>
      </c>
      <c r="X46" s="65"/>
      <c r="Y46" s="599" t="s">
        <v>183</v>
      </c>
      <c r="Z46" s="600"/>
      <c r="AA46" s="342"/>
      <c r="AB46" s="342"/>
      <c r="AC46" s="342"/>
      <c r="AD46" s="75"/>
      <c r="AE46" s="305">
        <f t="shared" si="33"/>
        <v>0</v>
      </c>
      <c r="AF46" s="342"/>
    </row>
    <row r="47" spans="1:32" ht="12" customHeight="1">
      <c r="A47" s="509" t="s">
        <v>31</v>
      </c>
      <c r="B47" s="509"/>
      <c r="C47" s="55">
        <f>Avril!C40</f>
        <v>0</v>
      </c>
      <c r="D47" s="55">
        <f>Avril!D40</f>
        <v>0</v>
      </c>
      <c r="E47" s="48">
        <f>Avril!E40</f>
        <v>0</v>
      </c>
      <c r="F47" s="140"/>
      <c r="G47" s="48">
        <f t="shared" si="32"/>
        <v>0</v>
      </c>
      <c r="H47" s="54">
        <f>Avril!H40</f>
        <v>0</v>
      </c>
      <c r="I47" s="509" t="s">
        <v>38</v>
      </c>
      <c r="J47" s="509"/>
      <c r="K47" s="509"/>
      <c r="L47" s="509"/>
      <c r="M47" s="509"/>
      <c r="N47" s="509"/>
      <c r="O47" s="509"/>
      <c r="P47" s="509"/>
      <c r="Q47" s="509"/>
      <c r="R47" s="140"/>
      <c r="S47" s="55">
        <f>Novembre!C40</f>
        <v>0</v>
      </c>
      <c r="T47" s="55">
        <f>Novembre!D40</f>
        <v>0</v>
      </c>
      <c r="U47" s="55">
        <f>Novembre!E40</f>
        <v>0</v>
      </c>
      <c r="V47" s="48">
        <f t="shared" si="31"/>
        <v>0</v>
      </c>
      <c r="W47" s="56">
        <f>Novembre!H40</f>
        <v>0</v>
      </c>
      <c r="X47" s="65"/>
      <c r="Y47" s="599" t="s">
        <v>184</v>
      </c>
      <c r="Z47" s="600"/>
      <c r="AA47" s="342"/>
      <c r="AB47" s="342"/>
      <c r="AC47" s="342"/>
      <c r="AD47" s="75"/>
      <c r="AE47" s="305">
        <f t="shared" si="33"/>
        <v>0</v>
      </c>
      <c r="AF47" s="342"/>
    </row>
    <row r="48" spans="1:32" ht="12" customHeight="1">
      <c r="A48" s="509" t="s">
        <v>32</v>
      </c>
      <c r="B48" s="509"/>
      <c r="C48" s="55">
        <f>Mai!C40</f>
        <v>0</v>
      </c>
      <c r="D48" s="48">
        <f>Mai!D40</f>
        <v>0</v>
      </c>
      <c r="E48" s="48">
        <f>Mai!E40</f>
        <v>0</v>
      </c>
      <c r="F48" s="140"/>
      <c r="G48" s="48">
        <f t="shared" si="32"/>
        <v>0</v>
      </c>
      <c r="H48" s="54">
        <f>Mai!H40</f>
        <v>0</v>
      </c>
      <c r="I48" s="509" t="s">
        <v>39</v>
      </c>
      <c r="J48" s="509"/>
      <c r="K48" s="509"/>
      <c r="L48" s="509"/>
      <c r="M48" s="509"/>
      <c r="N48" s="509"/>
      <c r="O48" s="509"/>
      <c r="P48" s="509"/>
      <c r="Q48" s="509"/>
      <c r="R48" s="140"/>
      <c r="S48" s="55">
        <f>C41</f>
        <v>0</v>
      </c>
      <c r="T48" s="55">
        <f>D41</f>
        <v>0</v>
      </c>
      <c r="U48" s="55">
        <f>E41</f>
        <v>0</v>
      </c>
      <c r="V48" s="48">
        <f t="shared" si="31"/>
        <v>0</v>
      </c>
      <c r="W48" s="56">
        <f>H41</f>
        <v>0</v>
      </c>
      <c r="X48" s="69"/>
      <c r="Y48" s="599" t="s">
        <v>185</v>
      </c>
      <c r="Z48" s="600"/>
      <c r="AA48" s="342"/>
      <c r="AB48" s="342"/>
      <c r="AC48" s="342"/>
      <c r="AD48" s="75"/>
      <c r="AE48" s="305">
        <f t="shared" si="33"/>
        <v>0</v>
      </c>
      <c r="AF48" s="342"/>
    </row>
    <row r="49" spans="1:32" ht="12" customHeight="1">
      <c r="A49" s="509" t="s">
        <v>33</v>
      </c>
      <c r="B49" s="509"/>
      <c r="C49" s="55">
        <f>Juin!C40</f>
        <v>0</v>
      </c>
      <c r="D49" s="55">
        <f>Juin!D40</f>
        <v>0</v>
      </c>
      <c r="E49" s="55">
        <f>Juin!E40</f>
        <v>0</v>
      </c>
      <c r="F49" s="141"/>
      <c r="G49" s="48">
        <f t="shared" si="32"/>
        <v>0</v>
      </c>
      <c r="H49" s="56">
        <f>Juin!H40</f>
        <v>0</v>
      </c>
      <c r="X49" s="69"/>
      <c r="Y49" s="599" t="s">
        <v>186</v>
      </c>
      <c r="Z49" s="600"/>
      <c r="AA49" s="342"/>
      <c r="AB49" s="342"/>
      <c r="AC49" s="342"/>
      <c r="AD49" s="75"/>
      <c r="AE49" s="305">
        <f t="shared" si="33"/>
        <v>0</v>
      </c>
      <c r="AF49" s="342"/>
    </row>
    <row r="50" spans="1:32" ht="12.75" hidden="1" customHeight="1">
      <c r="S50" s="223">
        <f>SUM(C43:C49)+SUM(S43:S48)</f>
        <v>0</v>
      </c>
      <c r="T50" s="223">
        <f>SUM(D43:D49)+SUM(T43:T48)</f>
        <v>0</v>
      </c>
      <c r="U50" s="223">
        <f>SUM(E43:E49)+SUM(U43:U48)</f>
        <v>0</v>
      </c>
      <c r="W50" s="223">
        <f>SUM(H43:H49)+SUM(W43:W48)</f>
        <v>0</v>
      </c>
      <c r="Y50" s="599" t="s">
        <v>189</v>
      </c>
      <c r="Z50" s="600"/>
      <c r="AA50" s="342"/>
      <c r="AB50" s="342"/>
      <c r="AC50" s="342"/>
      <c r="AD50" s="75"/>
      <c r="AE50" s="340">
        <f t="shared" si="33"/>
        <v>0</v>
      </c>
      <c r="AF50" s="342"/>
    </row>
    <row r="51" spans="1:32" ht="12.75" hidden="1" customHeight="1">
      <c r="S51" s="223">
        <f>SUM(C44:C49)+SUM(S43:S48)</f>
        <v>0</v>
      </c>
      <c r="T51" s="223">
        <f>SUM(D44:D49)+SUM(T43:T48)</f>
        <v>0</v>
      </c>
      <c r="U51" s="223">
        <f>SUM(E44:E49)+SUM(U43:U48)</f>
        <v>0</v>
      </c>
      <c r="W51" s="223">
        <f>SUM(H44:H49)+SUM(W43:W48)</f>
        <v>0</v>
      </c>
      <c r="Y51" s="503" t="s">
        <v>190</v>
      </c>
      <c r="Z51" s="504"/>
      <c r="AA51" s="342"/>
      <c r="AB51" s="342"/>
      <c r="AC51" s="342"/>
      <c r="AD51" s="75"/>
      <c r="AE51" s="340">
        <f t="shared" si="33"/>
        <v>0</v>
      </c>
      <c r="AF51" s="342"/>
    </row>
    <row r="52" spans="1:32" ht="12.75" customHeight="1">
      <c r="S52" s="223"/>
      <c r="T52" s="223"/>
      <c r="U52" s="223"/>
      <c r="W52" s="223"/>
      <c r="Y52" s="599" t="s">
        <v>187</v>
      </c>
      <c r="Z52" s="600"/>
      <c r="AA52" s="342"/>
      <c r="AB52" s="342"/>
      <c r="AC52" s="342"/>
      <c r="AD52" s="75"/>
      <c r="AE52" s="340">
        <f t="shared" si="33"/>
        <v>0</v>
      </c>
      <c r="AF52" s="342"/>
    </row>
    <row r="53" spans="1:32" ht="12.75" customHeight="1">
      <c r="S53" s="223"/>
      <c r="T53" s="223"/>
      <c r="U53" s="223"/>
      <c r="W53" s="223"/>
      <c r="Y53" s="599" t="s">
        <v>188</v>
      </c>
      <c r="Z53" s="600"/>
      <c r="AA53" s="342"/>
      <c r="AB53" s="342"/>
      <c r="AC53" s="342"/>
      <c r="AD53" s="75"/>
      <c r="AE53" s="340">
        <f t="shared" si="33"/>
        <v>0</v>
      </c>
      <c r="AF53" s="342"/>
    </row>
    <row r="54" spans="1:32" ht="12.75" customHeight="1">
      <c r="S54" s="223"/>
      <c r="T54" s="223"/>
      <c r="U54" s="223"/>
      <c r="W54" s="223"/>
      <c r="Y54" s="607" t="s">
        <v>189</v>
      </c>
      <c r="Z54" s="607"/>
      <c r="AA54" s="342"/>
      <c r="AB54" s="342"/>
      <c r="AC54" s="342"/>
      <c r="AD54" s="75"/>
      <c r="AE54" s="320">
        <f t="shared" si="33"/>
        <v>0</v>
      </c>
      <c r="AF54" s="342"/>
    </row>
    <row r="55" spans="1:32">
      <c r="Y55" s="606" t="s">
        <v>190</v>
      </c>
      <c r="Z55" s="606"/>
      <c r="AA55" s="306">
        <f>SUM(AA43:AA54)</f>
        <v>0</v>
      </c>
      <c r="AB55" s="309">
        <f>SUM(AB43:AB54)+ROUNDDOWN(AD55/60,0)</f>
        <v>0</v>
      </c>
      <c r="AC55" s="309">
        <f>AD55-60*ROUNDDOWN(AD55/60,0)</f>
        <v>0</v>
      </c>
      <c r="AD55" s="306">
        <f>SUM(AC43:AC54)</f>
        <v>0</v>
      </c>
      <c r="AE55" s="309">
        <f t="shared" si="33"/>
        <v>0</v>
      </c>
      <c r="AF55" s="306">
        <f>SUM(AF43:AF54)</f>
        <v>0</v>
      </c>
    </row>
  </sheetData>
  <sheetProtection sheet="1" objects="1" scenarios="1" selectLockedCells="1"/>
  <mergeCells count="121">
    <mergeCell ref="Y53:Z53"/>
    <mergeCell ref="S38:T38"/>
    <mergeCell ref="U38:AF38"/>
    <mergeCell ref="S2:T3"/>
    <mergeCell ref="Y55:Z55"/>
    <mergeCell ref="S7:T7"/>
    <mergeCell ref="U7:AF7"/>
    <mergeCell ref="Y52:Z52"/>
    <mergeCell ref="Y54:Z54"/>
    <mergeCell ref="S37:T37"/>
    <mergeCell ref="A7:B7"/>
    <mergeCell ref="S36:T36"/>
    <mergeCell ref="U36:AF36"/>
    <mergeCell ref="A8:B8"/>
    <mergeCell ref="S8:T8"/>
    <mergeCell ref="S9:T9"/>
    <mergeCell ref="U16:AF16"/>
    <mergeCell ref="U17:AF17"/>
    <mergeCell ref="U19:AF19"/>
    <mergeCell ref="U20:AF20"/>
    <mergeCell ref="S39:T39"/>
    <mergeCell ref="U37:AF37"/>
    <mergeCell ref="U39:AF39"/>
    <mergeCell ref="Y50:Z50"/>
    <mergeCell ref="Y51:Z51"/>
    <mergeCell ref="Y44:Z44"/>
    <mergeCell ref="Y48:Z48"/>
    <mergeCell ref="Y49:Z49"/>
    <mergeCell ref="Y45:Z45"/>
    <mergeCell ref="I44:Q44"/>
    <mergeCell ref="A40:B40"/>
    <mergeCell ref="U18:AF18"/>
    <mergeCell ref="A49:B49"/>
    <mergeCell ref="A48:B48"/>
    <mergeCell ref="A24:B24"/>
    <mergeCell ref="S25:T25"/>
    <mergeCell ref="S26:T26"/>
    <mergeCell ref="I48:Q48"/>
    <mergeCell ref="A46:B46"/>
    <mergeCell ref="S17:T17"/>
    <mergeCell ref="A42:B42"/>
    <mergeCell ref="A43:B43"/>
    <mergeCell ref="I46:Q46"/>
    <mergeCell ref="S29:T29"/>
    <mergeCell ref="A47:B47"/>
    <mergeCell ref="A45:B45"/>
    <mergeCell ref="S32:T32"/>
    <mergeCell ref="A44:B44"/>
    <mergeCell ref="A41:B41"/>
    <mergeCell ref="S6:T6"/>
    <mergeCell ref="S10:T10"/>
    <mergeCell ref="I45:Q45"/>
    <mergeCell ref="A32:B32"/>
    <mergeCell ref="I47:Q47"/>
    <mergeCell ref="I43:Q43"/>
    <mergeCell ref="A16:B16"/>
    <mergeCell ref="S16:T16"/>
    <mergeCell ref="S23:T23"/>
    <mergeCell ref="S19:T19"/>
    <mergeCell ref="U5:AF5"/>
    <mergeCell ref="U12:AF12"/>
    <mergeCell ref="U13:AF13"/>
    <mergeCell ref="U14:AF14"/>
    <mergeCell ref="U10:AF10"/>
    <mergeCell ref="U6:AF6"/>
    <mergeCell ref="S28:T28"/>
    <mergeCell ref="S24:T24"/>
    <mergeCell ref="S13:T13"/>
    <mergeCell ref="S14:T14"/>
    <mergeCell ref="S21:T21"/>
    <mergeCell ref="U15:AF15"/>
    <mergeCell ref="U21:AF21"/>
    <mergeCell ref="U22:AF22"/>
    <mergeCell ref="U23:AF23"/>
    <mergeCell ref="U24:AF24"/>
    <mergeCell ref="S11:T11"/>
    <mergeCell ref="S18:T18"/>
    <mergeCell ref="S27:T27"/>
    <mergeCell ref="S12:T12"/>
    <mergeCell ref="U25:AF25"/>
    <mergeCell ref="U26:AF26"/>
    <mergeCell ref="U27:AF27"/>
    <mergeCell ref="S20:T20"/>
    <mergeCell ref="S15:T15"/>
    <mergeCell ref="S22:T22"/>
    <mergeCell ref="U28:AF28"/>
    <mergeCell ref="U29:AF29"/>
    <mergeCell ref="U31:AF31"/>
    <mergeCell ref="A1:AE1"/>
    <mergeCell ref="A2:A3"/>
    <mergeCell ref="B2:B3"/>
    <mergeCell ref="C2:C3"/>
    <mergeCell ref="D2:D3"/>
    <mergeCell ref="E2:E3"/>
    <mergeCell ref="K2:K3"/>
    <mergeCell ref="G2:G3"/>
    <mergeCell ref="I2:I3"/>
    <mergeCell ref="M2:M3"/>
    <mergeCell ref="U2:AF3"/>
    <mergeCell ref="U4:AF4"/>
    <mergeCell ref="S4:T4"/>
    <mergeCell ref="S5:T5"/>
    <mergeCell ref="U8:AF8"/>
    <mergeCell ref="U9:AF9"/>
    <mergeCell ref="U11:AF11"/>
    <mergeCell ref="Y46:Z46"/>
    <mergeCell ref="Y47:Z47"/>
    <mergeCell ref="U30:AF30"/>
    <mergeCell ref="S35:T35"/>
    <mergeCell ref="Y43:Z43"/>
    <mergeCell ref="Y42:Z42"/>
    <mergeCell ref="U35:AF35"/>
    <mergeCell ref="S33:T33"/>
    <mergeCell ref="S34:T34"/>
    <mergeCell ref="S31:T31"/>
    <mergeCell ref="S30:T30"/>
    <mergeCell ref="U40:AF40"/>
    <mergeCell ref="U32:AF32"/>
    <mergeCell ref="U33:AF33"/>
    <mergeCell ref="U34:AF34"/>
    <mergeCell ref="S40:T40"/>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C55"/>
  <sheetViews>
    <sheetView zoomScale="90" zoomScaleNormal="90" workbookViewId="0">
      <pane ySplit="3" topLeftCell="A31" activePane="bottomLeft" state="frozen"/>
      <selection pane="bottomLeft" activeCell="B39" sqref="B39"/>
    </sheetView>
  </sheetViews>
  <sheetFormatPr baseColWidth="10" defaultRowHeight="12.75"/>
  <cols>
    <col min="1" max="1" width="8.5703125" customWidth="1"/>
  </cols>
  <sheetData>
    <row r="1" spans="1:29" ht="15.75" customHeight="1">
      <c r="A1" s="375" t="s">
        <v>142</v>
      </c>
      <c r="B1" s="375"/>
      <c r="C1" s="375"/>
      <c r="D1" s="375"/>
      <c r="E1" s="375"/>
      <c r="F1" s="375"/>
      <c r="G1" s="375"/>
      <c r="H1" s="375"/>
      <c r="I1" s="375"/>
      <c r="J1" s="375"/>
      <c r="K1" s="375"/>
      <c r="L1" s="375"/>
      <c r="M1" s="375"/>
      <c r="N1" s="375"/>
      <c r="O1" s="375"/>
      <c r="P1" s="375"/>
      <c r="Q1" s="375"/>
      <c r="R1" s="375"/>
      <c r="S1" s="375"/>
      <c r="T1" s="375"/>
      <c r="U1" s="375"/>
    </row>
    <row r="2" spans="1:29" ht="15.75" customHeight="1">
      <c r="A2" s="375"/>
      <c r="B2" s="375"/>
      <c r="C2" s="375"/>
      <c r="D2" s="375"/>
      <c r="E2" s="375"/>
      <c r="F2" s="375"/>
      <c r="G2" s="375"/>
      <c r="H2" s="375"/>
      <c r="I2" s="375"/>
      <c r="J2" s="375"/>
      <c r="K2" s="375"/>
      <c r="L2" s="375"/>
      <c r="M2" s="375"/>
      <c r="N2" s="375"/>
      <c r="O2" s="375"/>
      <c r="P2" s="375"/>
      <c r="Q2" s="375"/>
      <c r="R2" s="375"/>
      <c r="S2" s="375"/>
      <c r="T2" s="375"/>
      <c r="U2" s="375"/>
    </row>
    <row r="3" spans="1:29" ht="18.75">
      <c r="A3" s="174"/>
      <c r="B3" s="175">
        <v>11</v>
      </c>
      <c r="C3" s="175">
        <f>B3+1</f>
        <v>12</v>
      </c>
      <c r="D3" s="175">
        <f t="shared" ref="D3:U3" si="0">C3+1</f>
        <v>13</v>
      </c>
      <c r="E3" s="175">
        <f t="shared" si="0"/>
        <v>14</v>
      </c>
      <c r="F3" s="175">
        <f t="shared" si="0"/>
        <v>15</v>
      </c>
      <c r="G3" s="175">
        <f t="shared" si="0"/>
        <v>16</v>
      </c>
      <c r="H3" s="175">
        <f t="shared" si="0"/>
        <v>17</v>
      </c>
      <c r="I3" s="175">
        <f t="shared" si="0"/>
        <v>18</v>
      </c>
      <c r="J3" s="175">
        <f t="shared" si="0"/>
        <v>19</v>
      </c>
      <c r="K3" s="175">
        <f t="shared" si="0"/>
        <v>20</v>
      </c>
      <c r="L3" s="175">
        <f t="shared" si="0"/>
        <v>21</v>
      </c>
      <c r="M3" s="175">
        <f t="shared" si="0"/>
        <v>22</v>
      </c>
      <c r="N3" s="175">
        <f t="shared" si="0"/>
        <v>23</v>
      </c>
      <c r="O3" s="175">
        <f t="shared" si="0"/>
        <v>24</v>
      </c>
      <c r="P3" s="175">
        <f t="shared" si="0"/>
        <v>25</v>
      </c>
      <c r="Q3" s="175">
        <f t="shared" si="0"/>
        <v>26</v>
      </c>
      <c r="R3" s="175">
        <f t="shared" si="0"/>
        <v>27</v>
      </c>
      <c r="S3" s="175">
        <f t="shared" si="0"/>
        <v>28</v>
      </c>
      <c r="T3" s="175">
        <f t="shared" si="0"/>
        <v>29</v>
      </c>
      <c r="U3" s="175">
        <f t="shared" si="0"/>
        <v>30</v>
      </c>
      <c r="V3" s="175">
        <f t="shared" ref="V3:AC3" si="1">U3+1</f>
        <v>31</v>
      </c>
      <c r="W3" s="175">
        <f t="shared" si="1"/>
        <v>32</v>
      </c>
      <c r="X3" s="175">
        <f t="shared" si="1"/>
        <v>33</v>
      </c>
      <c r="Y3" s="175">
        <f t="shared" si="1"/>
        <v>34</v>
      </c>
      <c r="Z3" s="175">
        <f t="shared" si="1"/>
        <v>35</v>
      </c>
      <c r="AA3" s="175">
        <f t="shared" si="1"/>
        <v>36</v>
      </c>
      <c r="AB3" s="175">
        <f t="shared" si="1"/>
        <v>37</v>
      </c>
      <c r="AC3" s="175">
        <f t="shared" si="1"/>
        <v>38</v>
      </c>
    </row>
    <row r="4" spans="1:29" ht="18.75">
      <c r="A4" s="176">
        <v>24</v>
      </c>
      <c r="B4" s="177">
        <f t="shared" ref="B4:B36" si="2">(A4/$B$3)*$B$39</f>
        <v>4.6538181818181812</v>
      </c>
      <c r="C4" s="177">
        <f t="shared" ref="C4:C36" si="3">(A4/$C$3)*$B$39</f>
        <v>4.266</v>
      </c>
      <c r="D4" s="177">
        <f t="shared" ref="D4:D31" si="4">(A4/$D$3)*$B$39</f>
        <v>3.937846153846154</v>
      </c>
      <c r="E4" s="177">
        <f t="shared" ref="E4:E36" si="5">(A4/$E$3)*$B$39</f>
        <v>3.6565714285714286</v>
      </c>
      <c r="F4" s="177">
        <f t="shared" ref="F4:F36" si="6">(A4/$F$3)*$B$39</f>
        <v>3.4128000000000003</v>
      </c>
      <c r="G4" s="177">
        <f t="shared" ref="G4:G36" si="7">(A4/$G$3)*$B$39</f>
        <v>3.1995</v>
      </c>
      <c r="H4" s="177">
        <f t="shared" ref="H4:H36" si="8">(A4/$H$3)*$B$39</f>
        <v>3.0112941176470591</v>
      </c>
      <c r="I4" s="177">
        <f t="shared" ref="I4:I36" si="9">(A4/$I$3)*$B$39</f>
        <v>2.8439999999999999</v>
      </c>
      <c r="J4" s="177">
        <f t="shared" ref="J4:J36" si="10">(A4/$J$3)*$B$39</f>
        <v>2.6943157894736842</v>
      </c>
      <c r="K4" s="177">
        <f t="shared" ref="K4:K36" si="11">(A4/$K$3)*$B$39</f>
        <v>2.5596000000000001</v>
      </c>
      <c r="L4" s="177">
        <f t="shared" ref="L4:L36" si="12">(A4/$L$3)*$B$39</f>
        <v>2.4377142857142857</v>
      </c>
      <c r="M4" s="177">
        <f t="shared" ref="M4:M36" si="13">(A4/$M$3)*$B$39</f>
        <v>2.3269090909090906</v>
      </c>
      <c r="N4" s="177">
        <f t="shared" ref="N4:N36" si="14">(A4/$N$3)*$B$39</f>
        <v>2.2257391304347824</v>
      </c>
      <c r="O4" s="177">
        <f t="shared" ref="O4:O36" si="15">(A4/$O$3)*$B$39</f>
        <v>2.133</v>
      </c>
      <c r="P4" s="177">
        <f t="shared" ref="P4:P36" si="16">(A4/$P$3)*$B$39</f>
        <v>2.0476799999999997</v>
      </c>
      <c r="Q4" s="177">
        <f t="shared" ref="Q4:Q36" si="17">(A4/$Q$3)*$B$39</f>
        <v>1.968923076923077</v>
      </c>
      <c r="R4" s="177">
        <f t="shared" ref="R4:R36" si="18">(A4/$R$3)*$B$39</f>
        <v>1.8959999999999999</v>
      </c>
      <c r="S4" s="177">
        <f t="shared" ref="S4:S36" si="19">(A4/$S$3)*$B$39</f>
        <v>1.8282857142857143</v>
      </c>
      <c r="T4" s="177">
        <f t="shared" ref="T4:T36" si="20">(A4/$T$3)*$B$39</f>
        <v>1.7652413793103447</v>
      </c>
      <c r="U4" s="177">
        <f t="shared" ref="U4:U36" si="21">(A4/$U$3)*$B$39</f>
        <v>1.7064000000000001</v>
      </c>
      <c r="V4" s="179">
        <f t="shared" ref="V4:V36" si="22">(A4/$V$3)*$B$39</f>
        <v>1.6513548387096775</v>
      </c>
      <c r="W4" s="179">
        <f t="shared" ref="W4:W36" si="23">(A4/$W$3)*$B$39</f>
        <v>1.59975</v>
      </c>
      <c r="X4" s="179">
        <f t="shared" ref="X4:X36" si="24">(A4/$X$3)*$B$39</f>
        <v>1.5512727272727274</v>
      </c>
      <c r="Y4" s="179">
        <f t="shared" ref="Y4:Y36" si="25">(A4/$Y$3)*$B$39</f>
        <v>1.5056470588235296</v>
      </c>
      <c r="Z4" s="179">
        <f t="shared" ref="Z4:Z36" si="26">(A4/$Z$3)*$B$39</f>
        <v>1.4626285714285714</v>
      </c>
      <c r="AA4" s="179">
        <f t="shared" ref="AA4:AA36" si="27">(A4/$AA$3)*$B$39</f>
        <v>1.4219999999999999</v>
      </c>
      <c r="AB4" s="179">
        <f t="shared" ref="AB4:AB36" si="28">(A4/$AB$3)*$B$39</f>
        <v>1.3835675675675676</v>
      </c>
      <c r="AC4" s="179">
        <f t="shared" ref="AC4:AC36" si="29">(A4/$AC$3)*$B$39</f>
        <v>1.3471578947368421</v>
      </c>
    </row>
    <row r="5" spans="1:29" ht="18.75">
      <c r="A5" s="176">
        <f>A4+1</f>
        <v>25</v>
      </c>
      <c r="B5" s="177">
        <f t="shared" si="2"/>
        <v>4.8477272727272736</v>
      </c>
      <c r="C5" s="177">
        <f t="shared" si="3"/>
        <v>4.4437500000000005</v>
      </c>
      <c r="D5" s="177">
        <f t="shared" si="4"/>
        <v>4.101923076923077</v>
      </c>
      <c r="E5" s="177">
        <f t="shared" si="5"/>
        <v>3.8089285714285714</v>
      </c>
      <c r="F5" s="177">
        <f t="shared" si="6"/>
        <v>3.5550000000000002</v>
      </c>
      <c r="G5" s="177">
        <f t="shared" si="7"/>
        <v>3.3328125000000002</v>
      </c>
      <c r="H5" s="177">
        <f t="shared" si="8"/>
        <v>3.1367647058823533</v>
      </c>
      <c r="I5" s="177">
        <f t="shared" si="9"/>
        <v>2.9624999999999999</v>
      </c>
      <c r="J5" s="177">
        <f t="shared" si="10"/>
        <v>2.8065789473684211</v>
      </c>
      <c r="K5" s="177">
        <f t="shared" si="11"/>
        <v>2.6662499999999998</v>
      </c>
      <c r="L5" s="177">
        <f t="shared" si="12"/>
        <v>2.5392857142857141</v>
      </c>
      <c r="M5" s="177">
        <f t="shared" si="13"/>
        <v>2.4238636363636368</v>
      </c>
      <c r="N5" s="177">
        <f t="shared" si="14"/>
        <v>2.3184782608695653</v>
      </c>
      <c r="O5" s="177">
        <f t="shared" si="15"/>
        <v>2.2218750000000003</v>
      </c>
      <c r="P5" s="177">
        <f t="shared" si="16"/>
        <v>2.133</v>
      </c>
      <c r="Q5" s="177">
        <f t="shared" si="17"/>
        <v>2.0509615384615385</v>
      </c>
      <c r="R5" s="177">
        <f t="shared" si="18"/>
        <v>1.9750000000000001</v>
      </c>
      <c r="S5" s="177">
        <f t="shared" si="19"/>
        <v>1.9044642857142857</v>
      </c>
      <c r="T5" s="177">
        <f t="shared" si="20"/>
        <v>1.8387931034482758</v>
      </c>
      <c r="U5" s="177">
        <f t="shared" si="21"/>
        <v>1.7775000000000001</v>
      </c>
      <c r="V5" s="179">
        <f t="shared" si="22"/>
        <v>1.7201612903225805</v>
      </c>
      <c r="W5" s="179">
        <f t="shared" si="23"/>
        <v>1.6664062500000001</v>
      </c>
      <c r="X5" s="179">
        <f t="shared" si="24"/>
        <v>1.615909090909091</v>
      </c>
      <c r="Y5" s="179">
        <f t="shared" si="25"/>
        <v>1.5683823529411767</v>
      </c>
      <c r="Z5" s="179">
        <f t="shared" si="26"/>
        <v>1.5235714285714286</v>
      </c>
      <c r="AA5" s="179">
        <f t="shared" si="27"/>
        <v>1.48125</v>
      </c>
      <c r="AB5" s="179">
        <f t="shared" si="28"/>
        <v>1.4412162162162161</v>
      </c>
      <c r="AC5" s="179">
        <f t="shared" si="29"/>
        <v>1.4032894736842105</v>
      </c>
    </row>
    <row r="6" spans="1:29" ht="18.75">
      <c r="A6" s="176">
        <f t="shared" ref="A6:A34" si="30">A5+1</f>
        <v>26</v>
      </c>
      <c r="B6" s="177">
        <f t="shared" si="2"/>
        <v>5.0416363636363641</v>
      </c>
      <c r="C6" s="177">
        <f t="shared" si="3"/>
        <v>4.6214999999999993</v>
      </c>
      <c r="D6" s="177">
        <f t="shared" si="4"/>
        <v>4.266</v>
      </c>
      <c r="E6" s="177">
        <f t="shared" si="5"/>
        <v>3.9612857142857143</v>
      </c>
      <c r="F6" s="177">
        <f t="shared" si="6"/>
        <v>3.6972</v>
      </c>
      <c r="G6" s="177">
        <f t="shared" si="7"/>
        <v>3.4661249999999999</v>
      </c>
      <c r="H6" s="177">
        <f t="shared" si="8"/>
        <v>3.2622352941176467</v>
      </c>
      <c r="I6" s="177">
        <f t="shared" si="9"/>
        <v>3.081</v>
      </c>
      <c r="J6" s="177">
        <f t="shared" si="10"/>
        <v>2.9188421052631579</v>
      </c>
      <c r="K6" s="177">
        <f t="shared" si="11"/>
        <v>2.7728999999999999</v>
      </c>
      <c r="L6" s="177">
        <f t="shared" si="12"/>
        <v>2.640857142857143</v>
      </c>
      <c r="M6" s="177">
        <f t="shared" si="13"/>
        <v>2.5208181818181821</v>
      </c>
      <c r="N6" s="177">
        <f t="shared" si="14"/>
        <v>2.4112173913043478</v>
      </c>
      <c r="O6" s="177">
        <f t="shared" si="15"/>
        <v>2.3107499999999996</v>
      </c>
      <c r="P6" s="177">
        <f t="shared" si="16"/>
        <v>2.2183200000000003</v>
      </c>
      <c r="Q6" s="177">
        <f t="shared" si="17"/>
        <v>2.133</v>
      </c>
      <c r="R6" s="177">
        <f t="shared" si="18"/>
        <v>2.0539999999999998</v>
      </c>
      <c r="S6" s="177">
        <f t="shared" si="19"/>
        <v>1.9806428571428571</v>
      </c>
      <c r="T6" s="177">
        <f t="shared" si="20"/>
        <v>1.9123448275862069</v>
      </c>
      <c r="U6" s="177">
        <f t="shared" si="21"/>
        <v>1.8486</v>
      </c>
      <c r="V6" s="179">
        <f t="shared" si="22"/>
        <v>1.7889677419354839</v>
      </c>
      <c r="W6" s="179">
        <f t="shared" si="23"/>
        <v>1.7330625</v>
      </c>
      <c r="X6" s="179">
        <f t="shared" si="24"/>
        <v>1.6805454545454546</v>
      </c>
      <c r="Y6" s="179">
        <f t="shared" si="25"/>
        <v>1.6311176470588233</v>
      </c>
      <c r="Z6" s="179">
        <f t="shared" si="26"/>
        <v>1.5845142857142858</v>
      </c>
      <c r="AA6" s="179">
        <f t="shared" si="27"/>
        <v>1.5405</v>
      </c>
      <c r="AB6" s="179">
        <f t="shared" si="28"/>
        <v>1.498864864864865</v>
      </c>
      <c r="AC6" s="179">
        <f t="shared" si="29"/>
        <v>1.459421052631579</v>
      </c>
    </row>
    <row r="7" spans="1:29" ht="18.75">
      <c r="A7" s="176">
        <f t="shared" si="30"/>
        <v>27</v>
      </c>
      <c r="B7" s="177">
        <f t="shared" si="2"/>
        <v>5.2355454545454547</v>
      </c>
      <c r="C7" s="177">
        <f t="shared" si="3"/>
        <v>4.7992499999999998</v>
      </c>
      <c r="D7" s="177">
        <f t="shared" si="4"/>
        <v>4.430076923076923</v>
      </c>
      <c r="E7" s="177">
        <f t="shared" si="5"/>
        <v>4.1136428571428576</v>
      </c>
      <c r="F7" s="177">
        <f t="shared" si="6"/>
        <v>3.8393999999999999</v>
      </c>
      <c r="G7" s="177">
        <f t="shared" si="7"/>
        <v>3.5994375000000001</v>
      </c>
      <c r="H7" s="177">
        <f t="shared" si="8"/>
        <v>3.3877058823529409</v>
      </c>
      <c r="I7" s="177">
        <f t="shared" si="9"/>
        <v>3.1995</v>
      </c>
      <c r="J7" s="177">
        <f t="shared" si="10"/>
        <v>3.0311052631578947</v>
      </c>
      <c r="K7" s="177">
        <f t="shared" si="11"/>
        <v>2.8795500000000001</v>
      </c>
      <c r="L7" s="177">
        <f t="shared" si="12"/>
        <v>2.7424285714285714</v>
      </c>
      <c r="M7" s="177">
        <f t="shared" si="13"/>
        <v>2.6177727272727274</v>
      </c>
      <c r="N7" s="177">
        <f t="shared" si="14"/>
        <v>2.5039565217391306</v>
      </c>
      <c r="O7" s="177">
        <f t="shared" si="15"/>
        <v>2.3996249999999999</v>
      </c>
      <c r="P7" s="177">
        <f t="shared" si="16"/>
        <v>2.3036400000000001</v>
      </c>
      <c r="Q7" s="177">
        <f t="shared" si="17"/>
        <v>2.2150384615384615</v>
      </c>
      <c r="R7" s="177">
        <f t="shared" si="18"/>
        <v>2.133</v>
      </c>
      <c r="S7" s="177">
        <f t="shared" si="19"/>
        <v>2.0568214285714288</v>
      </c>
      <c r="T7" s="177">
        <f t="shared" si="20"/>
        <v>1.9858965517241378</v>
      </c>
      <c r="U7" s="177">
        <f t="shared" si="21"/>
        <v>1.9197</v>
      </c>
      <c r="V7" s="179">
        <f t="shared" si="22"/>
        <v>1.8577741935483871</v>
      </c>
      <c r="W7" s="179">
        <f t="shared" si="23"/>
        <v>1.79971875</v>
      </c>
      <c r="X7" s="179">
        <f t="shared" si="24"/>
        <v>1.7451818181818184</v>
      </c>
      <c r="Y7" s="179">
        <f t="shared" si="25"/>
        <v>1.6938529411764705</v>
      </c>
      <c r="Z7" s="179">
        <f t="shared" si="26"/>
        <v>1.645457142857143</v>
      </c>
      <c r="AA7" s="179">
        <f t="shared" si="27"/>
        <v>1.59975</v>
      </c>
      <c r="AB7" s="179">
        <f t="shared" si="28"/>
        <v>1.5565135135135135</v>
      </c>
      <c r="AC7" s="179">
        <f t="shared" si="29"/>
        <v>1.5155526315789474</v>
      </c>
    </row>
    <row r="8" spans="1:29" ht="18.75">
      <c r="A8" s="176">
        <f t="shared" si="30"/>
        <v>28</v>
      </c>
      <c r="B8" s="177">
        <f t="shared" si="2"/>
        <v>5.4294545454545453</v>
      </c>
      <c r="C8" s="177">
        <f t="shared" si="3"/>
        <v>4.9770000000000003</v>
      </c>
      <c r="D8" s="177">
        <f t="shared" si="4"/>
        <v>4.594153846153846</v>
      </c>
      <c r="E8" s="177">
        <f t="shared" si="5"/>
        <v>4.266</v>
      </c>
      <c r="F8" s="177">
        <f t="shared" si="6"/>
        <v>3.9816000000000003</v>
      </c>
      <c r="G8" s="177">
        <f t="shared" si="7"/>
        <v>3.7327500000000002</v>
      </c>
      <c r="H8" s="177">
        <f t="shared" si="8"/>
        <v>3.5131764705882351</v>
      </c>
      <c r="I8" s="177">
        <f t="shared" si="9"/>
        <v>3.3180000000000001</v>
      </c>
      <c r="J8" s="177">
        <f t="shared" si="10"/>
        <v>3.1433684210526316</v>
      </c>
      <c r="K8" s="177">
        <f t="shared" si="11"/>
        <v>2.9861999999999997</v>
      </c>
      <c r="L8" s="177">
        <f t="shared" si="12"/>
        <v>2.8439999999999999</v>
      </c>
      <c r="M8" s="177">
        <f t="shared" si="13"/>
        <v>2.7147272727272727</v>
      </c>
      <c r="N8" s="177">
        <f t="shared" si="14"/>
        <v>2.5966956521739131</v>
      </c>
      <c r="O8" s="177">
        <f t="shared" si="15"/>
        <v>2.4885000000000002</v>
      </c>
      <c r="P8" s="177">
        <f t="shared" si="16"/>
        <v>2.3889600000000004</v>
      </c>
      <c r="Q8" s="177">
        <f t="shared" si="17"/>
        <v>2.297076923076923</v>
      </c>
      <c r="R8" s="177">
        <f t="shared" si="18"/>
        <v>2.2119999999999997</v>
      </c>
      <c r="S8" s="177">
        <f t="shared" si="19"/>
        <v>2.133</v>
      </c>
      <c r="T8" s="177">
        <f t="shared" si="20"/>
        <v>2.0594482758620689</v>
      </c>
      <c r="U8" s="177">
        <f t="shared" si="21"/>
        <v>1.9908000000000001</v>
      </c>
      <c r="V8" s="179">
        <f t="shared" si="22"/>
        <v>1.9265806451612904</v>
      </c>
      <c r="W8" s="179">
        <f t="shared" si="23"/>
        <v>1.8663750000000001</v>
      </c>
      <c r="X8" s="179">
        <f t="shared" si="24"/>
        <v>1.8098181818181818</v>
      </c>
      <c r="Y8" s="179">
        <f t="shared" si="25"/>
        <v>1.7565882352941176</v>
      </c>
      <c r="Z8" s="179">
        <f t="shared" si="26"/>
        <v>1.7064000000000001</v>
      </c>
      <c r="AA8" s="179">
        <f t="shared" si="27"/>
        <v>1.659</v>
      </c>
      <c r="AB8" s="179">
        <f t="shared" si="28"/>
        <v>1.6141621621621622</v>
      </c>
      <c r="AC8" s="179">
        <f t="shared" si="29"/>
        <v>1.5716842105263158</v>
      </c>
    </row>
    <row r="9" spans="1:29" ht="18.75">
      <c r="A9" s="176">
        <f t="shared" si="30"/>
        <v>29</v>
      </c>
      <c r="B9" s="177">
        <f t="shared" si="2"/>
        <v>5.6233636363636359</v>
      </c>
      <c r="C9" s="177">
        <f t="shared" si="3"/>
        <v>5.1547499999999999</v>
      </c>
      <c r="D9" s="177">
        <f t="shared" si="4"/>
        <v>4.758230769230769</v>
      </c>
      <c r="E9" s="177">
        <f t="shared" si="5"/>
        <v>4.4183571428571433</v>
      </c>
      <c r="F9" s="177">
        <f t="shared" si="6"/>
        <v>4.1238000000000001</v>
      </c>
      <c r="G9" s="177">
        <f t="shared" si="7"/>
        <v>3.8660625</v>
      </c>
      <c r="H9" s="177">
        <f t="shared" si="8"/>
        <v>3.6386470588235293</v>
      </c>
      <c r="I9" s="177">
        <f t="shared" si="9"/>
        <v>3.4365000000000001</v>
      </c>
      <c r="J9" s="177">
        <f t="shared" si="10"/>
        <v>3.2556315789473684</v>
      </c>
      <c r="K9" s="177">
        <f t="shared" si="11"/>
        <v>3.0928499999999999</v>
      </c>
      <c r="L9" s="177">
        <f t="shared" si="12"/>
        <v>2.9455714285714287</v>
      </c>
      <c r="M9" s="177">
        <f t="shared" si="13"/>
        <v>2.8116818181818179</v>
      </c>
      <c r="N9" s="177">
        <f t="shared" si="14"/>
        <v>2.689434782608696</v>
      </c>
      <c r="O9" s="177">
        <f t="shared" si="15"/>
        <v>2.577375</v>
      </c>
      <c r="P9" s="177">
        <f t="shared" si="16"/>
        <v>2.4742799999999998</v>
      </c>
      <c r="Q9" s="177">
        <f t="shared" si="17"/>
        <v>2.3791153846153845</v>
      </c>
      <c r="R9" s="177">
        <f t="shared" si="18"/>
        <v>2.2910000000000004</v>
      </c>
      <c r="S9" s="177">
        <f t="shared" si="19"/>
        <v>2.2091785714285717</v>
      </c>
      <c r="T9" s="177">
        <f t="shared" si="20"/>
        <v>2.133</v>
      </c>
      <c r="U9" s="177">
        <f t="shared" si="21"/>
        <v>2.0619000000000001</v>
      </c>
      <c r="V9" s="179">
        <f t="shared" si="22"/>
        <v>1.9953870967741933</v>
      </c>
      <c r="W9" s="179">
        <f t="shared" si="23"/>
        <v>1.93303125</v>
      </c>
      <c r="X9" s="179">
        <f t="shared" si="24"/>
        <v>1.8744545454545454</v>
      </c>
      <c r="Y9" s="179">
        <f t="shared" si="25"/>
        <v>1.8193235294117647</v>
      </c>
      <c r="Z9" s="179">
        <f t="shared" si="26"/>
        <v>1.7673428571428573</v>
      </c>
      <c r="AA9" s="179">
        <f t="shared" si="27"/>
        <v>1.7182500000000001</v>
      </c>
      <c r="AB9" s="179">
        <f t="shared" si="28"/>
        <v>1.6718108108108107</v>
      </c>
      <c r="AC9" s="179">
        <f t="shared" si="29"/>
        <v>1.6278157894736842</v>
      </c>
    </row>
    <row r="10" spans="1:29" ht="18.75">
      <c r="A10" s="176">
        <f t="shared" si="30"/>
        <v>30</v>
      </c>
      <c r="B10" s="177">
        <f t="shared" si="2"/>
        <v>5.8172727272727265</v>
      </c>
      <c r="C10" s="177">
        <f t="shared" si="3"/>
        <v>5.3324999999999996</v>
      </c>
      <c r="D10" s="177">
        <f t="shared" si="4"/>
        <v>4.9223076923076921</v>
      </c>
      <c r="E10" s="177">
        <f t="shared" si="5"/>
        <v>4.5707142857142857</v>
      </c>
      <c r="F10" s="177">
        <f t="shared" si="6"/>
        <v>4.266</v>
      </c>
      <c r="G10" s="177">
        <f t="shared" si="7"/>
        <v>3.9993750000000001</v>
      </c>
      <c r="H10" s="177">
        <f t="shared" si="8"/>
        <v>3.7641176470588236</v>
      </c>
      <c r="I10" s="177">
        <f t="shared" si="9"/>
        <v>3.5550000000000002</v>
      </c>
      <c r="J10" s="177">
        <f t="shared" si="10"/>
        <v>3.3678947368421053</v>
      </c>
      <c r="K10" s="177">
        <f t="shared" si="11"/>
        <v>3.1995</v>
      </c>
      <c r="L10" s="177">
        <f t="shared" si="12"/>
        <v>3.0471428571428572</v>
      </c>
      <c r="M10" s="177">
        <f t="shared" si="13"/>
        <v>2.9086363636363632</v>
      </c>
      <c r="N10" s="177">
        <f t="shared" si="14"/>
        <v>2.7821739130434784</v>
      </c>
      <c r="O10" s="177">
        <f t="shared" si="15"/>
        <v>2.6662499999999998</v>
      </c>
      <c r="P10" s="177">
        <f t="shared" si="16"/>
        <v>2.5596000000000001</v>
      </c>
      <c r="Q10" s="177">
        <f t="shared" si="17"/>
        <v>2.461153846153846</v>
      </c>
      <c r="R10" s="177">
        <f t="shared" si="18"/>
        <v>2.37</v>
      </c>
      <c r="S10" s="177">
        <f t="shared" si="19"/>
        <v>2.2853571428571429</v>
      </c>
      <c r="T10" s="177">
        <f t="shared" si="20"/>
        <v>2.2065517241379311</v>
      </c>
      <c r="U10" s="177">
        <f t="shared" si="21"/>
        <v>2.133</v>
      </c>
      <c r="V10" s="179">
        <f t="shared" si="22"/>
        <v>2.064193548387097</v>
      </c>
      <c r="W10" s="179">
        <f t="shared" si="23"/>
        <v>1.9996875000000001</v>
      </c>
      <c r="X10" s="179">
        <f t="shared" si="24"/>
        <v>1.939090909090909</v>
      </c>
      <c r="Y10" s="179">
        <f t="shared" si="25"/>
        <v>1.8820588235294118</v>
      </c>
      <c r="Z10" s="179">
        <f t="shared" si="26"/>
        <v>1.8282857142857143</v>
      </c>
      <c r="AA10" s="179">
        <f t="shared" si="27"/>
        <v>1.7775000000000001</v>
      </c>
      <c r="AB10" s="179">
        <f t="shared" si="28"/>
        <v>1.7294594594594597</v>
      </c>
      <c r="AC10" s="179">
        <f t="shared" si="29"/>
        <v>1.6839473684210526</v>
      </c>
    </row>
    <row r="11" spans="1:29" ht="18.75">
      <c r="A11" s="176">
        <f t="shared" si="30"/>
        <v>31</v>
      </c>
      <c r="B11" s="177">
        <f t="shared" si="2"/>
        <v>6.0111818181818188</v>
      </c>
      <c r="C11" s="177">
        <f t="shared" si="3"/>
        <v>5.5102500000000001</v>
      </c>
      <c r="D11" s="177">
        <f t="shared" si="4"/>
        <v>5.0863846153846151</v>
      </c>
      <c r="E11" s="177">
        <f t="shared" si="5"/>
        <v>4.723071428571429</v>
      </c>
      <c r="F11" s="177">
        <f t="shared" si="6"/>
        <v>4.4082000000000008</v>
      </c>
      <c r="G11" s="177">
        <f t="shared" si="7"/>
        <v>4.1326875000000003</v>
      </c>
      <c r="H11" s="177">
        <f t="shared" si="8"/>
        <v>3.8895882352941178</v>
      </c>
      <c r="I11" s="177">
        <f t="shared" si="9"/>
        <v>3.6735000000000002</v>
      </c>
      <c r="J11" s="177">
        <f t="shared" si="10"/>
        <v>3.4801578947368421</v>
      </c>
      <c r="K11" s="177">
        <f t="shared" si="11"/>
        <v>3.3061500000000001</v>
      </c>
      <c r="L11" s="177">
        <f t="shared" si="12"/>
        <v>3.148714285714286</v>
      </c>
      <c r="M11" s="177">
        <f t="shared" si="13"/>
        <v>3.0055909090909094</v>
      </c>
      <c r="N11" s="177">
        <f t="shared" si="14"/>
        <v>2.8749130434782608</v>
      </c>
      <c r="O11" s="177">
        <f t="shared" si="15"/>
        <v>2.755125</v>
      </c>
      <c r="P11" s="177">
        <f t="shared" si="16"/>
        <v>2.6449199999999999</v>
      </c>
      <c r="Q11" s="177">
        <f t="shared" si="17"/>
        <v>2.5431923076923075</v>
      </c>
      <c r="R11" s="177">
        <f t="shared" si="18"/>
        <v>2.4489999999999998</v>
      </c>
      <c r="S11" s="177">
        <f t="shared" si="19"/>
        <v>2.3615357142857145</v>
      </c>
      <c r="T11" s="177">
        <f t="shared" si="20"/>
        <v>2.2801034482758618</v>
      </c>
      <c r="U11" s="177">
        <f t="shared" si="21"/>
        <v>2.2041000000000004</v>
      </c>
      <c r="V11" s="179">
        <f t="shared" si="22"/>
        <v>2.133</v>
      </c>
      <c r="W11" s="179">
        <f t="shared" si="23"/>
        <v>2.0663437500000001</v>
      </c>
      <c r="X11" s="179">
        <f t="shared" si="24"/>
        <v>2.0037272727272728</v>
      </c>
      <c r="Y11" s="179">
        <f t="shared" si="25"/>
        <v>1.9447941176470589</v>
      </c>
      <c r="Z11" s="179">
        <f t="shared" si="26"/>
        <v>1.8892285714285713</v>
      </c>
      <c r="AA11" s="179">
        <f t="shared" si="27"/>
        <v>1.8367500000000001</v>
      </c>
      <c r="AB11" s="179">
        <f t="shared" si="28"/>
        <v>1.7871081081081082</v>
      </c>
      <c r="AC11" s="179">
        <f t="shared" si="29"/>
        <v>1.7400789473684211</v>
      </c>
    </row>
    <row r="12" spans="1:29" ht="18.75">
      <c r="A12" s="176">
        <f t="shared" si="30"/>
        <v>32</v>
      </c>
      <c r="B12" s="177">
        <f t="shared" si="2"/>
        <v>6.2050909090909094</v>
      </c>
      <c r="C12" s="177">
        <f t="shared" si="3"/>
        <v>5.6879999999999997</v>
      </c>
      <c r="D12" s="177">
        <f t="shared" si="4"/>
        <v>5.250461538461539</v>
      </c>
      <c r="E12" s="177">
        <f t="shared" si="5"/>
        <v>4.8754285714285714</v>
      </c>
      <c r="F12" s="177">
        <f t="shared" si="6"/>
        <v>4.5503999999999998</v>
      </c>
      <c r="G12" s="177">
        <f t="shared" si="7"/>
        <v>4.266</v>
      </c>
      <c r="H12" s="177">
        <f t="shared" si="8"/>
        <v>4.0150588235294116</v>
      </c>
      <c r="I12" s="177">
        <f t="shared" si="9"/>
        <v>3.7919999999999998</v>
      </c>
      <c r="J12" s="177">
        <f t="shared" si="10"/>
        <v>3.592421052631579</v>
      </c>
      <c r="K12" s="177">
        <f t="shared" si="11"/>
        <v>3.4128000000000003</v>
      </c>
      <c r="L12" s="177">
        <f t="shared" si="12"/>
        <v>3.250285714285714</v>
      </c>
      <c r="M12" s="177">
        <f t="shared" si="13"/>
        <v>3.1025454545454547</v>
      </c>
      <c r="N12" s="177">
        <f t="shared" si="14"/>
        <v>2.9676521739130433</v>
      </c>
      <c r="O12" s="177">
        <f t="shared" si="15"/>
        <v>2.8439999999999999</v>
      </c>
      <c r="P12" s="177">
        <f t="shared" si="16"/>
        <v>2.7302400000000002</v>
      </c>
      <c r="Q12" s="177">
        <f t="shared" si="17"/>
        <v>2.6252307692307695</v>
      </c>
      <c r="R12" s="177">
        <f t="shared" si="18"/>
        <v>2.528</v>
      </c>
      <c r="S12" s="177">
        <f t="shared" si="19"/>
        <v>2.4377142857142857</v>
      </c>
      <c r="T12" s="177">
        <f t="shared" si="20"/>
        <v>2.3536551724137933</v>
      </c>
      <c r="U12" s="177">
        <f t="shared" si="21"/>
        <v>2.2751999999999999</v>
      </c>
      <c r="V12" s="179">
        <f t="shared" si="22"/>
        <v>2.201806451612903</v>
      </c>
      <c r="W12" s="179">
        <f t="shared" si="23"/>
        <v>2.133</v>
      </c>
      <c r="X12" s="179">
        <f t="shared" si="24"/>
        <v>2.0683636363636366</v>
      </c>
      <c r="Y12" s="179">
        <f t="shared" si="25"/>
        <v>2.0075294117647058</v>
      </c>
      <c r="Z12" s="179">
        <f t="shared" si="26"/>
        <v>1.9501714285714284</v>
      </c>
      <c r="AA12" s="179">
        <f t="shared" si="27"/>
        <v>1.8959999999999999</v>
      </c>
      <c r="AB12" s="179">
        <f t="shared" si="28"/>
        <v>1.8447567567567569</v>
      </c>
      <c r="AC12" s="179">
        <f t="shared" si="29"/>
        <v>1.7962105263157895</v>
      </c>
    </row>
    <row r="13" spans="1:29" ht="18.75">
      <c r="A13" s="176">
        <f t="shared" si="30"/>
        <v>33</v>
      </c>
      <c r="B13" s="177">
        <f t="shared" si="2"/>
        <v>6.399</v>
      </c>
      <c r="C13" s="177">
        <f t="shared" si="3"/>
        <v>5.8657500000000002</v>
      </c>
      <c r="D13" s="177">
        <f t="shared" si="4"/>
        <v>5.4145384615384611</v>
      </c>
      <c r="E13" s="177">
        <f t="shared" si="5"/>
        <v>5.0277857142857147</v>
      </c>
      <c r="F13" s="177">
        <f t="shared" si="6"/>
        <v>4.6926000000000005</v>
      </c>
      <c r="G13" s="177">
        <f t="shared" si="7"/>
        <v>4.3993124999999997</v>
      </c>
      <c r="H13" s="177">
        <f t="shared" si="8"/>
        <v>4.1405294117647058</v>
      </c>
      <c r="I13" s="177">
        <f t="shared" si="9"/>
        <v>3.9104999999999999</v>
      </c>
      <c r="J13" s="177">
        <f t="shared" si="10"/>
        <v>3.7046842105263158</v>
      </c>
      <c r="K13" s="177">
        <f t="shared" si="11"/>
        <v>3.51945</v>
      </c>
      <c r="L13" s="177">
        <f t="shared" si="12"/>
        <v>3.3518571428571429</v>
      </c>
      <c r="M13" s="177">
        <f t="shared" si="13"/>
        <v>3.1995</v>
      </c>
      <c r="N13" s="177">
        <f t="shared" si="14"/>
        <v>3.0603913043478261</v>
      </c>
      <c r="O13" s="177">
        <f t="shared" si="15"/>
        <v>2.9328750000000001</v>
      </c>
      <c r="P13" s="177">
        <f t="shared" si="16"/>
        <v>2.8155600000000001</v>
      </c>
      <c r="Q13" s="177">
        <f t="shared" si="17"/>
        <v>2.7072692307692305</v>
      </c>
      <c r="R13" s="177">
        <f t="shared" si="18"/>
        <v>2.6070000000000002</v>
      </c>
      <c r="S13" s="177">
        <f t="shared" si="19"/>
        <v>2.5138928571428574</v>
      </c>
      <c r="T13" s="177">
        <f t="shared" si="20"/>
        <v>2.4272068965517244</v>
      </c>
      <c r="U13" s="177">
        <f t="shared" si="21"/>
        <v>2.3463000000000003</v>
      </c>
      <c r="V13" s="179">
        <f t="shared" si="22"/>
        <v>2.2706129032258064</v>
      </c>
      <c r="W13" s="179">
        <f t="shared" si="23"/>
        <v>2.1996562499999999</v>
      </c>
      <c r="X13" s="179">
        <f t="shared" si="24"/>
        <v>2.133</v>
      </c>
      <c r="Y13" s="179">
        <f t="shared" si="25"/>
        <v>2.0702647058823529</v>
      </c>
      <c r="Z13" s="179">
        <f t="shared" si="26"/>
        <v>2.0111142857142856</v>
      </c>
      <c r="AA13" s="179">
        <f t="shared" si="27"/>
        <v>1.9552499999999999</v>
      </c>
      <c r="AB13" s="179">
        <f t="shared" si="28"/>
        <v>1.9024054054054054</v>
      </c>
      <c r="AC13" s="179">
        <f t="shared" si="29"/>
        <v>1.8523421052631579</v>
      </c>
    </row>
    <row r="14" spans="1:29" ht="18.75">
      <c r="A14" s="176">
        <f t="shared" si="30"/>
        <v>34</v>
      </c>
      <c r="B14" s="177">
        <f t="shared" si="2"/>
        <v>6.5929090909090906</v>
      </c>
      <c r="C14" s="177">
        <f t="shared" si="3"/>
        <v>6.0435000000000008</v>
      </c>
      <c r="D14" s="177">
        <f t="shared" si="4"/>
        <v>5.578615384615385</v>
      </c>
      <c r="E14" s="177">
        <f t="shared" si="5"/>
        <v>5.1801428571428572</v>
      </c>
      <c r="F14" s="177">
        <f t="shared" si="6"/>
        <v>4.8347999999999995</v>
      </c>
      <c r="G14" s="177">
        <f t="shared" si="7"/>
        <v>4.5326250000000003</v>
      </c>
      <c r="H14" s="177">
        <f t="shared" si="8"/>
        <v>4.266</v>
      </c>
      <c r="I14" s="177">
        <f t="shared" si="9"/>
        <v>4.0289999999999999</v>
      </c>
      <c r="J14" s="177">
        <f t="shared" si="10"/>
        <v>3.8169473684210526</v>
      </c>
      <c r="K14" s="177">
        <f t="shared" si="11"/>
        <v>3.6261000000000001</v>
      </c>
      <c r="L14" s="177">
        <f t="shared" si="12"/>
        <v>3.4534285714285713</v>
      </c>
      <c r="M14" s="177">
        <f t="shared" si="13"/>
        <v>3.2964545454545453</v>
      </c>
      <c r="N14" s="177">
        <f t="shared" si="14"/>
        <v>3.1531304347826086</v>
      </c>
      <c r="O14" s="177">
        <f t="shared" si="15"/>
        <v>3.0217500000000004</v>
      </c>
      <c r="P14" s="177">
        <f t="shared" si="16"/>
        <v>2.9008800000000003</v>
      </c>
      <c r="Q14" s="177">
        <f t="shared" si="17"/>
        <v>2.7893076923076925</v>
      </c>
      <c r="R14" s="177">
        <f t="shared" si="18"/>
        <v>2.6859999999999999</v>
      </c>
      <c r="S14" s="177">
        <f t="shared" si="19"/>
        <v>2.5900714285714286</v>
      </c>
      <c r="T14" s="177">
        <f t="shared" si="20"/>
        <v>2.500758620689655</v>
      </c>
      <c r="U14" s="177">
        <f t="shared" si="21"/>
        <v>2.4173999999999998</v>
      </c>
      <c r="V14" s="179">
        <f t="shared" si="22"/>
        <v>2.3394193548387094</v>
      </c>
      <c r="W14" s="179">
        <f t="shared" si="23"/>
        <v>2.2663125000000002</v>
      </c>
      <c r="X14" s="179">
        <f t="shared" si="24"/>
        <v>2.1976363636363634</v>
      </c>
      <c r="Y14" s="179">
        <f t="shared" si="25"/>
        <v>2.133</v>
      </c>
      <c r="Z14" s="179">
        <f t="shared" si="26"/>
        <v>2.072057142857143</v>
      </c>
      <c r="AA14" s="179">
        <f t="shared" si="27"/>
        <v>2.0145</v>
      </c>
      <c r="AB14" s="179">
        <f t="shared" si="28"/>
        <v>1.9600540540540541</v>
      </c>
      <c r="AC14" s="179">
        <f t="shared" si="29"/>
        <v>1.9084736842105263</v>
      </c>
    </row>
    <row r="15" spans="1:29" ht="18.75">
      <c r="A15" s="176">
        <f t="shared" si="30"/>
        <v>35</v>
      </c>
      <c r="B15" s="177">
        <f t="shared" si="2"/>
        <v>6.7868181818181812</v>
      </c>
      <c r="C15" s="177">
        <f t="shared" si="3"/>
        <v>6.2212499999999995</v>
      </c>
      <c r="D15" s="177">
        <f t="shared" si="4"/>
        <v>5.742692307692308</v>
      </c>
      <c r="E15" s="177">
        <f t="shared" si="5"/>
        <v>5.3324999999999996</v>
      </c>
      <c r="F15" s="177">
        <f t="shared" si="6"/>
        <v>4.9770000000000003</v>
      </c>
      <c r="G15" s="177">
        <f t="shared" si="7"/>
        <v>4.6659375000000001</v>
      </c>
      <c r="H15" s="177">
        <f t="shared" si="8"/>
        <v>4.3914705882352933</v>
      </c>
      <c r="I15" s="177">
        <f t="shared" si="9"/>
        <v>4.1475</v>
      </c>
      <c r="J15" s="177">
        <f t="shared" si="10"/>
        <v>3.9292105263157895</v>
      </c>
      <c r="K15" s="177">
        <f t="shared" si="11"/>
        <v>3.7327500000000002</v>
      </c>
      <c r="L15" s="177">
        <f t="shared" si="12"/>
        <v>3.5550000000000002</v>
      </c>
      <c r="M15" s="177">
        <f t="shared" si="13"/>
        <v>3.3934090909090906</v>
      </c>
      <c r="N15" s="177">
        <f t="shared" si="14"/>
        <v>3.2458695652173915</v>
      </c>
      <c r="O15" s="177">
        <f t="shared" si="15"/>
        <v>3.1106249999999998</v>
      </c>
      <c r="P15" s="177">
        <f t="shared" si="16"/>
        <v>2.9861999999999997</v>
      </c>
      <c r="Q15" s="177">
        <f t="shared" si="17"/>
        <v>2.871346153846154</v>
      </c>
      <c r="R15" s="177">
        <f t="shared" si="18"/>
        <v>2.7650000000000001</v>
      </c>
      <c r="S15" s="177">
        <f t="shared" si="19"/>
        <v>2.6662499999999998</v>
      </c>
      <c r="T15" s="177">
        <f t="shared" si="20"/>
        <v>2.5743103448275861</v>
      </c>
      <c r="U15" s="177">
        <f t="shared" si="21"/>
        <v>2.4885000000000002</v>
      </c>
      <c r="V15" s="179">
        <f t="shared" si="22"/>
        <v>2.4082258064516133</v>
      </c>
      <c r="W15" s="179">
        <f t="shared" si="23"/>
        <v>2.33296875</v>
      </c>
      <c r="X15" s="179">
        <f t="shared" si="24"/>
        <v>2.2622727272727272</v>
      </c>
      <c r="Y15" s="179">
        <f t="shared" si="25"/>
        <v>2.1957352941176467</v>
      </c>
      <c r="Z15" s="179">
        <f t="shared" si="26"/>
        <v>2.133</v>
      </c>
      <c r="AA15" s="179">
        <f t="shared" si="27"/>
        <v>2.07375</v>
      </c>
      <c r="AB15" s="179">
        <f t="shared" si="28"/>
        <v>2.0177027027027026</v>
      </c>
      <c r="AC15" s="179">
        <f t="shared" si="29"/>
        <v>1.9646052631578947</v>
      </c>
    </row>
    <row r="16" spans="1:29" ht="18.75">
      <c r="A16" s="176">
        <f t="shared" si="30"/>
        <v>36</v>
      </c>
      <c r="B16" s="177">
        <f t="shared" si="2"/>
        <v>6.9807272727272736</v>
      </c>
      <c r="C16" s="177">
        <f t="shared" si="3"/>
        <v>6.399</v>
      </c>
      <c r="D16" s="177">
        <f t="shared" si="4"/>
        <v>5.906769230769231</v>
      </c>
      <c r="E16" s="177">
        <f t="shared" si="5"/>
        <v>5.4848571428571429</v>
      </c>
      <c r="F16" s="177">
        <f t="shared" si="6"/>
        <v>5.1192000000000002</v>
      </c>
      <c r="G16" s="177">
        <f t="shared" si="7"/>
        <v>4.7992499999999998</v>
      </c>
      <c r="H16" s="177">
        <f t="shared" si="8"/>
        <v>4.5169411764705885</v>
      </c>
      <c r="I16" s="177">
        <f t="shared" si="9"/>
        <v>4.266</v>
      </c>
      <c r="J16" s="177">
        <f t="shared" si="10"/>
        <v>4.0414736842105263</v>
      </c>
      <c r="K16" s="177">
        <f t="shared" si="11"/>
        <v>3.8393999999999999</v>
      </c>
      <c r="L16" s="177">
        <f t="shared" si="12"/>
        <v>3.6565714285714286</v>
      </c>
      <c r="M16" s="177">
        <f t="shared" si="13"/>
        <v>3.4903636363636368</v>
      </c>
      <c r="N16" s="177">
        <f t="shared" si="14"/>
        <v>3.3386086956521739</v>
      </c>
      <c r="O16" s="177">
        <f t="shared" si="15"/>
        <v>3.1995</v>
      </c>
      <c r="P16" s="177">
        <f t="shared" si="16"/>
        <v>3.07152</v>
      </c>
      <c r="Q16" s="177">
        <f t="shared" si="17"/>
        <v>2.9533846153846155</v>
      </c>
      <c r="R16" s="177">
        <f t="shared" si="18"/>
        <v>2.8439999999999999</v>
      </c>
      <c r="S16" s="177">
        <f t="shared" si="19"/>
        <v>2.7424285714285714</v>
      </c>
      <c r="T16" s="177">
        <f t="shared" si="20"/>
        <v>2.6478620689655172</v>
      </c>
      <c r="U16" s="177">
        <f t="shared" si="21"/>
        <v>2.5596000000000001</v>
      </c>
      <c r="V16" s="179">
        <f t="shared" si="22"/>
        <v>2.4770322580645163</v>
      </c>
      <c r="W16" s="179">
        <f t="shared" si="23"/>
        <v>2.3996249999999999</v>
      </c>
      <c r="X16" s="179">
        <f t="shared" si="24"/>
        <v>2.3269090909090906</v>
      </c>
      <c r="Y16" s="179">
        <f t="shared" si="25"/>
        <v>2.2584705882352942</v>
      </c>
      <c r="Z16" s="179">
        <f t="shared" si="26"/>
        <v>2.193942857142857</v>
      </c>
      <c r="AA16" s="179">
        <f t="shared" si="27"/>
        <v>2.133</v>
      </c>
      <c r="AB16" s="179">
        <f t="shared" si="28"/>
        <v>2.0753513513513515</v>
      </c>
      <c r="AC16" s="179">
        <f t="shared" si="29"/>
        <v>2.0207368421052632</v>
      </c>
    </row>
    <row r="17" spans="1:29" ht="18.75">
      <c r="A17" s="176">
        <f t="shared" si="30"/>
        <v>37</v>
      </c>
      <c r="B17" s="177">
        <f t="shared" si="2"/>
        <v>7.1746363636363641</v>
      </c>
      <c r="C17" s="177">
        <f t="shared" si="3"/>
        <v>6.5767500000000005</v>
      </c>
      <c r="D17" s="177">
        <f t="shared" si="4"/>
        <v>6.070846153846154</v>
      </c>
      <c r="E17" s="177">
        <f t="shared" si="5"/>
        <v>5.6372142857142853</v>
      </c>
      <c r="F17" s="177">
        <f t="shared" si="6"/>
        <v>5.2614000000000001</v>
      </c>
      <c r="G17" s="177">
        <f t="shared" si="7"/>
        <v>4.9325625000000004</v>
      </c>
      <c r="H17" s="177">
        <f t="shared" si="8"/>
        <v>4.6424117647058818</v>
      </c>
      <c r="I17" s="177">
        <f t="shared" si="9"/>
        <v>4.3844999999999992</v>
      </c>
      <c r="J17" s="177">
        <f t="shared" si="10"/>
        <v>4.1537368421052632</v>
      </c>
      <c r="K17" s="177">
        <f t="shared" si="11"/>
        <v>3.9460500000000001</v>
      </c>
      <c r="L17" s="177">
        <f t="shared" si="12"/>
        <v>3.758142857142857</v>
      </c>
      <c r="M17" s="177">
        <f t="shared" si="13"/>
        <v>3.5873181818181821</v>
      </c>
      <c r="N17" s="177">
        <f t="shared" si="14"/>
        <v>3.4313478260869568</v>
      </c>
      <c r="O17" s="177">
        <f t="shared" si="15"/>
        <v>3.2883750000000003</v>
      </c>
      <c r="P17" s="177">
        <f t="shared" si="16"/>
        <v>3.1568399999999999</v>
      </c>
      <c r="Q17" s="177">
        <f t="shared" si="17"/>
        <v>3.035423076923077</v>
      </c>
      <c r="R17" s="177">
        <f t="shared" si="18"/>
        <v>2.923</v>
      </c>
      <c r="S17" s="177">
        <f t="shared" si="19"/>
        <v>2.8186071428571426</v>
      </c>
      <c r="T17" s="177">
        <f t="shared" si="20"/>
        <v>2.7214137931034483</v>
      </c>
      <c r="U17" s="177">
        <f t="shared" si="21"/>
        <v>2.6307</v>
      </c>
      <c r="V17" s="179">
        <f t="shared" si="22"/>
        <v>2.5458387096774193</v>
      </c>
      <c r="W17" s="179">
        <f t="shared" si="23"/>
        <v>2.4662812500000002</v>
      </c>
      <c r="X17" s="179">
        <f t="shared" si="24"/>
        <v>2.3915454545454544</v>
      </c>
      <c r="Y17" s="179">
        <f t="shared" si="25"/>
        <v>2.3212058823529409</v>
      </c>
      <c r="Z17" s="179">
        <f t="shared" si="26"/>
        <v>2.2548857142857144</v>
      </c>
      <c r="AA17" s="179">
        <f t="shared" si="27"/>
        <v>2.1922499999999996</v>
      </c>
      <c r="AB17" s="179">
        <f t="shared" si="28"/>
        <v>2.133</v>
      </c>
      <c r="AC17" s="179">
        <f t="shared" si="29"/>
        <v>2.0768684210526316</v>
      </c>
    </row>
    <row r="18" spans="1:29" ht="18.75">
      <c r="A18" s="176">
        <f t="shared" si="30"/>
        <v>38</v>
      </c>
      <c r="B18" s="177">
        <f t="shared" si="2"/>
        <v>7.3685454545454547</v>
      </c>
      <c r="C18" s="177">
        <f t="shared" si="3"/>
        <v>6.7544999999999993</v>
      </c>
      <c r="D18" s="177">
        <f t="shared" si="4"/>
        <v>6.234923076923077</v>
      </c>
      <c r="E18" s="177">
        <f t="shared" si="5"/>
        <v>5.7895714285714286</v>
      </c>
      <c r="F18" s="177">
        <f t="shared" si="6"/>
        <v>5.4036</v>
      </c>
      <c r="G18" s="177">
        <f t="shared" si="7"/>
        <v>5.0658750000000001</v>
      </c>
      <c r="H18" s="177">
        <f t="shared" si="8"/>
        <v>4.7678823529411769</v>
      </c>
      <c r="I18" s="177">
        <f t="shared" si="9"/>
        <v>4.5030000000000001</v>
      </c>
      <c r="J18" s="177">
        <f t="shared" si="10"/>
        <v>4.266</v>
      </c>
      <c r="K18" s="177">
        <f t="shared" si="11"/>
        <v>4.0526999999999997</v>
      </c>
      <c r="L18" s="177">
        <f t="shared" si="12"/>
        <v>3.8597142857142859</v>
      </c>
      <c r="M18" s="177">
        <f t="shared" si="13"/>
        <v>3.6842727272727274</v>
      </c>
      <c r="N18" s="177">
        <f t="shared" si="14"/>
        <v>3.5240869565217392</v>
      </c>
      <c r="O18" s="177">
        <f t="shared" si="15"/>
        <v>3.3772499999999996</v>
      </c>
      <c r="P18" s="177">
        <f t="shared" si="16"/>
        <v>3.2421600000000002</v>
      </c>
      <c r="Q18" s="177">
        <f t="shared" si="17"/>
        <v>3.1174615384615385</v>
      </c>
      <c r="R18" s="177">
        <f t="shared" si="18"/>
        <v>3.0020000000000002</v>
      </c>
      <c r="S18" s="177">
        <f t="shared" si="19"/>
        <v>2.8947857142857143</v>
      </c>
      <c r="T18" s="177">
        <f t="shared" si="20"/>
        <v>2.7949655172413794</v>
      </c>
      <c r="U18" s="177">
        <f t="shared" si="21"/>
        <v>2.7018</v>
      </c>
      <c r="V18" s="179">
        <f t="shared" si="22"/>
        <v>2.6146451612903228</v>
      </c>
      <c r="W18" s="179">
        <f t="shared" si="23"/>
        <v>2.5329375000000001</v>
      </c>
      <c r="X18" s="179">
        <f t="shared" si="24"/>
        <v>2.4561818181818182</v>
      </c>
      <c r="Y18" s="179">
        <f t="shared" si="25"/>
        <v>2.3839411764705885</v>
      </c>
      <c r="Z18" s="179">
        <f t="shared" si="26"/>
        <v>2.3158285714285713</v>
      </c>
      <c r="AA18" s="179">
        <f t="shared" si="27"/>
        <v>2.2515000000000001</v>
      </c>
      <c r="AB18" s="179">
        <f t="shared" si="28"/>
        <v>2.1906486486486485</v>
      </c>
      <c r="AC18" s="179">
        <f t="shared" si="29"/>
        <v>2.133</v>
      </c>
    </row>
    <row r="19" spans="1:29" ht="18.75">
      <c r="A19" s="176">
        <f t="shared" si="30"/>
        <v>39</v>
      </c>
      <c r="B19" s="177">
        <f t="shared" si="2"/>
        <v>7.5624545454545453</v>
      </c>
      <c r="C19" s="177">
        <f t="shared" si="3"/>
        <v>6.9322499999999998</v>
      </c>
      <c r="D19" s="177">
        <f t="shared" si="4"/>
        <v>6.399</v>
      </c>
      <c r="E19" s="177">
        <f t="shared" si="5"/>
        <v>5.941928571428571</v>
      </c>
      <c r="F19" s="177">
        <f t="shared" si="6"/>
        <v>5.5457999999999998</v>
      </c>
      <c r="G19" s="177">
        <f t="shared" si="7"/>
        <v>5.1991874999999999</v>
      </c>
      <c r="H19" s="177">
        <f t="shared" si="8"/>
        <v>4.8933529411764702</v>
      </c>
      <c r="I19" s="177">
        <f t="shared" si="9"/>
        <v>4.6214999999999993</v>
      </c>
      <c r="J19" s="177">
        <f t="shared" si="10"/>
        <v>4.3782631578947369</v>
      </c>
      <c r="K19" s="177">
        <f t="shared" si="11"/>
        <v>4.1593499999999999</v>
      </c>
      <c r="L19" s="177">
        <f t="shared" si="12"/>
        <v>3.9612857142857143</v>
      </c>
      <c r="M19" s="177">
        <f t="shared" si="13"/>
        <v>3.7812272727272727</v>
      </c>
      <c r="N19" s="177">
        <f t="shared" si="14"/>
        <v>3.6168260869565216</v>
      </c>
      <c r="O19" s="177">
        <f t="shared" si="15"/>
        <v>3.4661249999999999</v>
      </c>
      <c r="P19" s="177">
        <f t="shared" si="16"/>
        <v>3.32748</v>
      </c>
      <c r="Q19" s="177">
        <f t="shared" si="17"/>
        <v>3.1995</v>
      </c>
      <c r="R19" s="177">
        <f t="shared" si="18"/>
        <v>3.081</v>
      </c>
      <c r="S19" s="177">
        <f t="shared" si="19"/>
        <v>2.9709642857142855</v>
      </c>
      <c r="T19" s="177">
        <f t="shared" si="20"/>
        <v>2.8685172413793105</v>
      </c>
      <c r="U19" s="177">
        <f t="shared" si="21"/>
        <v>2.7728999999999999</v>
      </c>
      <c r="V19" s="179">
        <f t="shared" si="22"/>
        <v>2.6834516129032258</v>
      </c>
      <c r="W19" s="179">
        <f t="shared" si="23"/>
        <v>2.5995937499999999</v>
      </c>
      <c r="X19" s="179">
        <f t="shared" si="24"/>
        <v>2.5208181818181821</v>
      </c>
      <c r="Y19" s="179">
        <f t="shared" si="25"/>
        <v>2.4466764705882351</v>
      </c>
      <c r="Z19" s="179">
        <f t="shared" si="26"/>
        <v>2.3767714285714288</v>
      </c>
      <c r="AA19" s="179">
        <f t="shared" si="27"/>
        <v>2.3107499999999996</v>
      </c>
      <c r="AB19" s="179">
        <f t="shared" si="28"/>
        <v>2.248297297297297</v>
      </c>
      <c r="AC19" s="179">
        <f t="shared" si="29"/>
        <v>2.1891315789473684</v>
      </c>
    </row>
    <row r="20" spans="1:29" ht="18.75">
      <c r="A20" s="176">
        <f t="shared" si="30"/>
        <v>40</v>
      </c>
      <c r="B20" s="177">
        <f t="shared" si="2"/>
        <v>7.7563636363636359</v>
      </c>
      <c r="C20" s="177">
        <f t="shared" si="3"/>
        <v>7.11</v>
      </c>
      <c r="D20" s="177">
        <f t="shared" si="4"/>
        <v>6.563076923076923</v>
      </c>
      <c r="E20" s="177">
        <f t="shared" si="5"/>
        <v>6.0942857142857143</v>
      </c>
      <c r="F20" s="177">
        <f t="shared" si="6"/>
        <v>5.6879999999999997</v>
      </c>
      <c r="G20" s="177">
        <f t="shared" si="7"/>
        <v>5.3324999999999996</v>
      </c>
      <c r="H20" s="177">
        <f t="shared" si="8"/>
        <v>5.0188235294117645</v>
      </c>
      <c r="I20" s="177">
        <f t="shared" si="9"/>
        <v>4.74</v>
      </c>
      <c r="J20" s="177">
        <f t="shared" si="10"/>
        <v>4.4905263157894737</v>
      </c>
      <c r="K20" s="177">
        <f t="shared" si="11"/>
        <v>4.266</v>
      </c>
      <c r="L20" s="177">
        <f t="shared" si="12"/>
        <v>4.0628571428571423</v>
      </c>
      <c r="M20" s="177">
        <f t="shared" si="13"/>
        <v>3.878181818181818</v>
      </c>
      <c r="N20" s="177">
        <f t="shared" si="14"/>
        <v>3.7095652173913041</v>
      </c>
      <c r="O20" s="177">
        <f t="shared" si="15"/>
        <v>3.5550000000000002</v>
      </c>
      <c r="P20" s="177">
        <f t="shared" si="16"/>
        <v>3.4128000000000003</v>
      </c>
      <c r="Q20" s="177">
        <f t="shared" si="17"/>
        <v>3.2815384615384615</v>
      </c>
      <c r="R20" s="177">
        <f t="shared" si="18"/>
        <v>3.1599999999999997</v>
      </c>
      <c r="S20" s="177">
        <f t="shared" si="19"/>
        <v>3.0471428571428572</v>
      </c>
      <c r="T20" s="177">
        <f t="shared" si="20"/>
        <v>2.9420689655172416</v>
      </c>
      <c r="U20" s="177">
        <f t="shared" si="21"/>
        <v>2.8439999999999999</v>
      </c>
      <c r="V20" s="179">
        <f t="shared" si="22"/>
        <v>2.7522580645161288</v>
      </c>
      <c r="W20" s="179">
        <f t="shared" si="23"/>
        <v>2.6662499999999998</v>
      </c>
      <c r="X20" s="179">
        <f t="shared" si="24"/>
        <v>2.5854545454545454</v>
      </c>
      <c r="Y20" s="179">
        <f t="shared" si="25"/>
        <v>2.5094117647058822</v>
      </c>
      <c r="Z20" s="179">
        <f t="shared" si="26"/>
        <v>2.4377142857142857</v>
      </c>
      <c r="AA20" s="179">
        <f t="shared" si="27"/>
        <v>2.37</v>
      </c>
      <c r="AB20" s="179">
        <f t="shared" si="28"/>
        <v>2.3059459459459459</v>
      </c>
      <c r="AC20" s="179">
        <f t="shared" si="29"/>
        <v>2.2452631578947368</v>
      </c>
    </row>
    <row r="21" spans="1:29" ht="18.75">
      <c r="A21" s="176">
        <f t="shared" si="30"/>
        <v>41</v>
      </c>
      <c r="B21" s="177">
        <f t="shared" si="2"/>
        <v>7.9502727272727265</v>
      </c>
      <c r="C21" s="177">
        <f t="shared" si="3"/>
        <v>7.28775</v>
      </c>
      <c r="D21" s="177">
        <f t="shared" si="4"/>
        <v>6.727153846153846</v>
      </c>
      <c r="E21" s="177">
        <f t="shared" si="5"/>
        <v>6.2466428571428567</v>
      </c>
      <c r="F21" s="177">
        <f t="shared" si="6"/>
        <v>5.8302000000000005</v>
      </c>
      <c r="G21" s="177">
        <f t="shared" si="7"/>
        <v>5.4658125000000002</v>
      </c>
      <c r="H21" s="177">
        <f t="shared" si="8"/>
        <v>5.1442941176470587</v>
      </c>
      <c r="I21" s="177">
        <f t="shared" si="9"/>
        <v>4.8584999999999994</v>
      </c>
      <c r="J21" s="177">
        <f t="shared" si="10"/>
        <v>4.6027894736842105</v>
      </c>
      <c r="K21" s="177">
        <f t="shared" si="11"/>
        <v>4.3726499999999993</v>
      </c>
      <c r="L21" s="177">
        <f t="shared" si="12"/>
        <v>4.1644285714285711</v>
      </c>
      <c r="M21" s="177">
        <f t="shared" si="13"/>
        <v>3.9751363636363632</v>
      </c>
      <c r="N21" s="177">
        <f t="shared" si="14"/>
        <v>3.8023043478260869</v>
      </c>
      <c r="O21" s="177">
        <f t="shared" si="15"/>
        <v>3.643875</v>
      </c>
      <c r="P21" s="177">
        <f t="shared" si="16"/>
        <v>3.4981199999999997</v>
      </c>
      <c r="Q21" s="177">
        <f t="shared" si="17"/>
        <v>3.363576923076923</v>
      </c>
      <c r="R21" s="177">
        <f t="shared" si="18"/>
        <v>3.2390000000000003</v>
      </c>
      <c r="S21" s="177">
        <f t="shared" si="19"/>
        <v>3.1233214285714284</v>
      </c>
      <c r="T21" s="177">
        <f t="shared" si="20"/>
        <v>3.0156206896551723</v>
      </c>
      <c r="U21" s="177">
        <f t="shared" si="21"/>
        <v>2.9151000000000002</v>
      </c>
      <c r="V21" s="179">
        <f t="shared" si="22"/>
        <v>2.8210645161290322</v>
      </c>
      <c r="W21" s="179">
        <f t="shared" si="23"/>
        <v>2.7329062500000001</v>
      </c>
      <c r="X21" s="179">
        <f t="shared" si="24"/>
        <v>2.6500909090909093</v>
      </c>
      <c r="Y21" s="179">
        <f t="shared" si="25"/>
        <v>2.5721470588235293</v>
      </c>
      <c r="Z21" s="179">
        <f t="shared" si="26"/>
        <v>2.4986571428571431</v>
      </c>
      <c r="AA21" s="179">
        <f t="shared" si="27"/>
        <v>2.4292499999999997</v>
      </c>
      <c r="AB21" s="179">
        <f t="shared" si="28"/>
        <v>2.3635945945945944</v>
      </c>
      <c r="AC21" s="179">
        <f t="shared" si="29"/>
        <v>2.3013947368421053</v>
      </c>
    </row>
    <row r="22" spans="1:29" ht="18.75">
      <c r="A22" s="176">
        <f t="shared" si="30"/>
        <v>42</v>
      </c>
      <c r="B22" s="177">
        <f t="shared" si="2"/>
        <v>8.1441818181818189</v>
      </c>
      <c r="C22" s="177">
        <f t="shared" si="3"/>
        <v>7.4655000000000005</v>
      </c>
      <c r="D22" s="177">
        <f t="shared" si="4"/>
        <v>6.891230769230769</v>
      </c>
      <c r="E22" s="177">
        <f t="shared" si="5"/>
        <v>6.399</v>
      </c>
      <c r="F22" s="177">
        <f t="shared" si="6"/>
        <v>5.9723999999999995</v>
      </c>
      <c r="G22" s="255">
        <f t="shared" si="7"/>
        <v>5.5991249999999999</v>
      </c>
      <c r="H22" s="177">
        <f t="shared" si="8"/>
        <v>5.2697647058823529</v>
      </c>
      <c r="I22" s="177">
        <f t="shared" si="9"/>
        <v>4.9770000000000003</v>
      </c>
      <c r="J22" s="177">
        <f t="shared" si="10"/>
        <v>4.7150526315789483</v>
      </c>
      <c r="K22" s="177">
        <f t="shared" si="11"/>
        <v>4.4793000000000003</v>
      </c>
      <c r="L22" s="177">
        <f t="shared" si="12"/>
        <v>4.266</v>
      </c>
      <c r="M22" s="177">
        <f t="shared" si="13"/>
        <v>4.0720909090909094</v>
      </c>
      <c r="N22" s="177">
        <f t="shared" si="14"/>
        <v>3.8950434782608694</v>
      </c>
      <c r="O22" s="177">
        <f t="shared" si="15"/>
        <v>3.7327500000000002</v>
      </c>
      <c r="P22" s="177">
        <f t="shared" si="16"/>
        <v>3.58344</v>
      </c>
      <c r="Q22" s="177">
        <f t="shared" si="17"/>
        <v>3.4456153846153845</v>
      </c>
      <c r="R22" s="177">
        <f t="shared" si="18"/>
        <v>3.3180000000000001</v>
      </c>
      <c r="S22" s="177">
        <f t="shared" si="19"/>
        <v>3.1995</v>
      </c>
      <c r="T22" s="177">
        <f t="shared" si="20"/>
        <v>3.0891724137931034</v>
      </c>
      <c r="U22" s="177">
        <f t="shared" si="21"/>
        <v>2.9861999999999997</v>
      </c>
      <c r="V22" s="179">
        <f t="shared" si="22"/>
        <v>2.8898709677419352</v>
      </c>
      <c r="W22" s="179">
        <f t="shared" si="23"/>
        <v>2.7995625</v>
      </c>
      <c r="X22" s="179">
        <f t="shared" si="24"/>
        <v>2.7147272727272727</v>
      </c>
      <c r="Y22" s="179">
        <f t="shared" si="25"/>
        <v>2.6348823529411765</v>
      </c>
      <c r="Z22" s="179">
        <f t="shared" si="26"/>
        <v>2.5596000000000001</v>
      </c>
      <c r="AA22" s="179">
        <f t="shared" si="27"/>
        <v>2.4885000000000002</v>
      </c>
      <c r="AB22" s="179">
        <f t="shared" si="28"/>
        <v>2.4212432432432434</v>
      </c>
      <c r="AC22" s="179">
        <f t="shared" si="29"/>
        <v>2.3575263157894741</v>
      </c>
    </row>
    <row r="23" spans="1:29" ht="18.75">
      <c r="A23" s="176">
        <f t="shared" si="30"/>
        <v>43</v>
      </c>
      <c r="B23" s="177">
        <f t="shared" si="2"/>
        <v>8.3380909090909086</v>
      </c>
      <c r="C23" s="177">
        <f t="shared" si="3"/>
        <v>7.6432500000000001</v>
      </c>
      <c r="D23" s="177">
        <f t="shared" si="4"/>
        <v>7.0553076923076921</v>
      </c>
      <c r="E23" s="177">
        <f t="shared" si="5"/>
        <v>6.5513571428571433</v>
      </c>
      <c r="F23" s="177">
        <f t="shared" si="6"/>
        <v>6.1146000000000003</v>
      </c>
      <c r="G23" s="177">
        <f t="shared" si="7"/>
        <v>5.7324374999999996</v>
      </c>
      <c r="H23" s="177">
        <f t="shared" si="8"/>
        <v>5.3952352941176471</v>
      </c>
      <c r="I23" s="177">
        <f t="shared" si="9"/>
        <v>5.0954999999999995</v>
      </c>
      <c r="J23" s="177">
        <f t="shared" si="10"/>
        <v>4.8273157894736842</v>
      </c>
      <c r="K23" s="177">
        <f t="shared" si="11"/>
        <v>4.5859499999999995</v>
      </c>
      <c r="L23" s="177">
        <f t="shared" si="12"/>
        <v>4.367571428571428</v>
      </c>
      <c r="M23" s="177">
        <f t="shared" si="13"/>
        <v>4.1690454545454543</v>
      </c>
      <c r="N23" s="177">
        <f t="shared" si="14"/>
        <v>3.9877826086956523</v>
      </c>
      <c r="O23" s="177">
        <f t="shared" si="15"/>
        <v>3.821625</v>
      </c>
      <c r="P23" s="177">
        <f t="shared" si="16"/>
        <v>3.6687599999999998</v>
      </c>
      <c r="Q23" s="177">
        <f t="shared" si="17"/>
        <v>3.527653846153846</v>
      </c>
      <c r="R23" s="177">
        <f t="shared" si="18"/>
        <v>3.3969999999999998</v>
      </c>
      <c r="S23" s="177">
        <f t="shared" si="19"/>
        <v>3.2756785714285717</v>
      </c>
      <c r="T23" s="177">
        <f t="shared" si="20"/>
        <v>3.1627241379310345</v>
      </c>
      <c r="U23" s="177">
        <f t="shared" si="21"/>
        <v>3.0573000000000001</v>
      </c>
      <c r="V23" s="179">
        <f t="shared" si="22"/>
        <v>2.9586774193548391</v>
      </c>
      <c r="W23" s="179">
        <f t="shared" si="23"/>
        <v>2.8662187499999998</v>
      </c>
      <c r="X23" s="179">
        <f t="shared" si="24"/>
        <v>2.7793636363636365</v>
      </c>
      <c r="Y23" s="179">
        <f t="shared" si="25"/>
        <v>2.6976176470588236</v>
      </c>
      <c r="Z23" s="179">
        <f t="shared" si="26"/>
        <v>2.6205428571428575</v>
      </c>
      <c r="AA23" s="179">
        <f t="shared" si="27"/>
        <v>2.5477499999999997</v>
      </c>
      <c r="AB23" s="179">
        <f t="shared" si="28"/>
        <v>2.4788918918918919</v>
      </c>
      <c r="AC23" s="179">
        <f t="shared" si="29"/>
        <v>2.4136578947368421</v>
      </c>
    </row>
    <row r="24" spans="1:29" ht="18.75">
      <c r="A24" s="176">
        <f t="shared" si="30"/>
        <v>44</v>
      </c>
      <c r="B24" s="177">
        <f t="shared" si="2"/>
        <v>8.532</v>
      </c>
      <c r="C24" s="177">
        <f t="shared" si="3"/>
        <v>7.8209999999999997</v>
      </c>
      <c r="D24" s="177">
        <f t="shared" si="4"/>
        <v>7.2193846153846151</v>
      </c>
      <c r="E24" s="177">
        <f t="shared" si="5"/>
        <v>6.7037142857142857</v>
      </c>
      <c r="F24" s="177">
        <f t="shared" si="6"/>
        <v>6.2567999999999993</v>
      </c>
      <c r="G24" s="177">
        <f t="shared" si="7"/>
        <v>5.8657500000000002</v>
      </c>
      <c r="H24" s="177">
        <f t="shared" si="8"/>
        <v>5.5207058823529414</v>
      </c>
      <c r="I24" s="177">
        <f t="shared" si="9"/>
        <v>5.2140000000000004</v>
      </c>
      <c r="J24" s="177">
        <f t="shared" si="10"/>
        <v>4.9395789473684211</v>
      </c>
      <c r="K24" s="177">
        <f t="shared" si="11"/>
        <v>4.6926000000000005</v>
      </c>
      <c r="L24" s="177">
        <f t="shared" si="12"/>
        <v>4.4691428571428577</v>
      </c>
      <c r="M24" s="177">
        <f t="shared" si="13"/>
        <v>4.266</v>
      </c>
      <c r="N24" s="177">
        <f t="shared" si="14"/>
        <v>4.0805217391304351</v>
      </c>
      <c r="O24" s="177">
        <f t="shared" si="15"/>
        <v>3.9104999999999999</v>
      </c>
      <c r="P24" s="177">
        <f t="shared" si="16"/>
        <v>3.7540800000000001</v>
      </c>
      <c r="Q24" s="177">
        <f t="shared" si="17"/>
        <v>3.6096923076923075</v>
      </c>
      <c r="R24" s="177">
        <f t="shared" si="18"/>
        <v>3.476</v>
      </c>
      <c r="S24" s="177">
        <f t="shared" si="19"/>
        <v>3.3518571428571429</v>
      </c>
      <c r="T24" s="177">
        <f t="shared" si="20"/>
        <v>3.2362758620689656</v>
      </c>
      <c r="U24" s="177">
        <f t="shared" si="21"/>
        <v>3.1283999999999996</v>
      </c>
      <c r="V24" s="179">
        <f t="shared" si="22"/>
        <v>3.0274838709677421</v>
      </c>
      <c r="W24" s="179">
        <f t="shared" si="23"/>
        <v>2.9328750000000001</v>
      </c>
      <c r="X24" s="179">
        <f t="shared" si="24"/>
        <v>2.8439999999999999</v>
      </c>
      <c r="Y24" s="179">
        <f t="shared" si="25"/>
        <v>2.7603529411764707</v>
      </c>
      <c r="Z24" s="179">
        <f t="shared" si="26"/>
        <v>2.681485714285714</v>
      </c>
      <c r="AA24" s="179">
        <f t="shared" si="27"/>
        <v>2.6070000000000002</v>
      </c>
      <c r="AB24" s="179">
        <f t="shared" si="28"/>
        <v>2.5365405405405408</v>
      </c>
      <c r="AC24" s="179">
        <f t="shared" si="29"/>
        <v>2.4697894736842105</v>
      </c>
    </row>
    <row r="25" spans="1:29" ht="18.75">
      <c r="A25" s="176">
        <f t="shared" si="30"/>
        <v>45</v>
      </c>
      <c r="B25" s="177">
        <f t="shared" si="2"/>
        <v>8.7259090909090915</v>
      </c>
      <c r="C25" s="177">
        <f t="shared" si="3"/>
        <v>7.9987500000000002</v>
      </c>
      <c r="D25" s="177">
        <f t="shared" si="4"/>
        <v>7.383461538461539</v>
      </c>
      <c r="E25" s="177">
        <f t="shared" si="5"/>
        <v>6.856071428571429</v>
      </c>
      <c r="F25" s="177">
        <f t="shared" si="6"/>
        <v>6.399</v>
      </c>
      <c r="G25" s="177">
        <f t="shared" si="7"/>
        <v>5.9990625</v>
      </c>
      <c r="H25" s="177">
        <f t="shared" si="8"/>
        <v>5.6461764705882356</v>
      </c>
      <c r="I25" s="177">
        <f t="shared" si="9"/>
        <v>5.3324999999999996</v>
      </c>
      <c r="J25" s="177">
        <f t="shared" si="10"/>
        <v>5.0518421052631579</v>
      </c>
      <c r="K25" s="177">
        <f t="shared" si="11"/>
        <v>4.7992499999999998</v>
      </c>
      <c r="L25" s="177">
        <f t="shared" si="12"/>
        <v>4.5707142857142857</v>
      </c>
      <c r="M25" s="177">
        <f t="shared" si="13"/>
        <v>4.3629545454545458</v>
      </c>
      <c r="N25" s="177">
        <f t="shared" si="14"/>
        <v>4.1732608695652171</v>
      </c>
      <c r="O25" s="177">
        <f t="shared" si="15"/>
        <v>3.9993750000000001</v>
      </c>
      <c r="P25" s="177">
        <f t="shared" si="16"/>
        <v>3.8393999999999999</v>
      </c>
      <c r="Q25" s="177">
        <f t="shared" si="17"/>
        <v>3.6917307692307695</v>
      </c>
      <c r="R25" s="177">
        <f t="shared" si="18"/>
        <v>3.5550000000000002</v>
      </c>
      <c r="S25" s="177">
        <f t="shared" si="19"/>
        <v>3.4280357142857145</v>
      </c>
      <c r="T25" s="177">
        <f t="shared" si="20"/>
        <v>3.3098275862068967</v>
      </c>
      <c r="U25" s="177">
        <f t="shared" si="21"/>
        <v>3.1995</v>
      </c>
      <c r="V25" s="179">
        <f t="shared" si="22"/>
        <v>3.0962903225806451</v>
      </c>
      <c r="W25" s="179">
        <f t="shared" si="23"/>
        <v>2.99953125</v>
      </c>
      <c r="X25" s="179">
        <f t="shared" si="24"/>
        <v>2.9086363636363632</v>
      </c>
      <c r="Y25" s="179">
        <f t="shared" si="25"/>
        <v>2.8230882352941178</v>
      </c>
      <c r="Z25" s="179">
        <f t="shared" si="26"/>
        <v>2.7424285714285714</v>
      </c>
      <c r="AA25" s="179">
        <f t="shared" si="27"/>
        <v>2.6662499999999998</v>
      </c>
      <c r="AB25" s="179">
        <f t="shared" si="28"/>
        <v>2.5941891891891893</v>
      </c>
      <c r="AC25" s="179">
        <f t="shared" si="29"/>
        <v>2.525921052631579</v>
      </c>
    </row>
    <row r="26" spans="1:29" ht="18.75">
      <c r="A26" s="176">
        <f t="shared" si="30"/>
        <v>46</v>
      </c>
      <c r="B26" s="177">
        <f t="shared" si="2"/>
        <v>8.9198181818181812</v>
      </c>
      <c r="C26" s="177">
        <f t="shared" si="3"/>
        <v>8.1765000000000008</v>
      </c>
      <c r="D26" s="177">
        <f t="shared" si="4"/>
        <v>7.5475384615384611</v>
      </c>
      <c r="E26" s="253">
        <f t="shared" si="5"/>
        <v>7.0084285714285715</v>
      </c>
      <c r="F26" s="177">
        <f t="shared" si="6"/>
        <v>6.5412000000000008</v>
      </c>
      <c r="G26" s="177">
        <f t="shared" si="7"/>
        <v>6.1323749999999997</v>
      </c>
      <c r="H26" s="177">
        <f t="shared" si="8"/>
        <v>5.7716470588235298</v>
      </c>
      <c r="I26" s="177">
        <f t="shared" si="9"/>
        <v>5.4509999999999996</v>
      </c>
      <c r="J26" s="177">
        <f t="shared" si="10"/>
        <v>5.1641052631578948</v>
      </c>
      <c r="K26" s="177">
        <f t="shared" si="11"/>
        <v>4.9058999999999999</v>
      </c>
      <c r="L26" s="177">
        <f t="shared" si="12"/>
        <v>4.6722857142857146</v>
      </c>
      <c r="M26" s="177">
        <f t="shared" si="13"/>
        <v>4.4599090909090906</v>
      </c>
      <c r="N26" s="177">
        <f t="shared" si="14"/>
        <v>4.266</v>
      </c>
      <c r="O26" s="177">
        <f t="shared" si="15"/>
        <v>4.0882500000000004</v>
      </c>
      <c r="P26" s="177">
        <f t="shared" si="16"/>
        <v>3.9247200000000002</v>
      </c>
      <c r="Q26" s="177">
        <f t="shared" si="17"/>
        <v>3.7737692307692305</v>
      </c>
      <c r="R26" s="177">
        <f t="shared" si="18"/>
        <v>3.6339999999999999</v>
      </c>
      <c r="S26" s="177">
        <f t="shared" si="19"/>
        <v>3.5042142857142857</v>
      </c>
      <c r="T26" s="177">
        <f t="shared" si="20"/>
        <v>3.3833793103448278</v>
      </c>
      <c r="U26" s="177">
        <f t="shared" si="21"/>
        <v>3.2706000000000004</v>
      </c>
      <c r="V26" s="179">
        <f t="shared" si="22"/>
        <v>3.1650967741935485</v>
      </c>
      <c r="W26" s="179">
        <f t="shared" si="23"/>
        <v>3.0661874999999998</v>
      </c>
      <c r="X26" s="179">
        <f t="shared" si="24"/>
        <v>2.9732727272727275</v>
      </c>
      <c r="Y26" s="179">
        <f t="shared" si="25"/>
        <v>2.8858235294117649</v>
      </c>
      <c r="Z26" s="179">
        <f t="shared" si="26"/>
        <v>2.8033714285714284</v>
      </c>
      <c r="AA26" s="179">
        <f t="shared" si="27"/>
        <v>2.7254999999999998</v>
      </c>
      <c r="AB26" s="179">
        <f t="shared" si="28"/>
        <v>2.6518378378378378</v>
      </c>
      <c r="AC26" s="179">
        <f t="shared" si="29"/>
        <v>2.5820526315789474</v>
      </c>
    </row>
    <row r="27" spans="1:29" ht="18.75">
      <c r="A27" s="176">
        <f t="shared" si="30"/>
        <v>47</v>
      </c>
      <c r="B27" s="177">
        <f t="shared" si="2"/>
        <v>9.1137272727272727</v>
      </c>
      <c r="C27" s="177">
        <f t="shared" si="3"/>
        <v>8.3542500000000004</v>
      </c>
      <c r="D27" s="177">
        <f t="shared" si="4"/>
        <v>7.711615384615385</v>
      </c>
      <c r="E27" s="177">
        <f t="shared" si="5"/>
        <v>7.1607857142857148</v>
      </c>
      <c r="F27" s="177">
        <f t="shared" si="6"/>
        <v>6.6833999999999998</v>
      </c>
      <c r="G27" s="177">
        <f t="shared" si="7"/>
        <v>6.2656875000000003</v>
      </c>
      <c r="H27" s="177">
        <f t="shared" si="8"/>
        <v>5.8971176470588231</v>
      </c>
      <c r="I27" s="177">
        <f t="shared" si="9"/>
        <v>5.5695000000000006</v>
      </c>
      <c r="J27" s="177">
        <f t="shared" si="10"/>
        <v>5.2763684210526316</v>
      </c>
      <c r="K27" s="177">
        <f t="shared" si="11"/>
        <v>5.0125500000000001</v>
      </c>
      <c r="L27" s="177">
        <f t="shared" si="12"/>
        <v>4.7738571428571426</v>
      </c>
      <c r="M27" s="177">
        <f t="shared" si="13"/>
        <v>4.5568636363636363</v>
      </c>
      <c r="N27" s="177">
        <f t="shared" si="14"/>
        <v>4.3587391304347829</v>
      </c>
      <c r="O27" s="177">
        <f t="shared" si="15"/>
        <v>4.1771250000000002</v>
      </c>
      <c r="P27" s="177">
        <f t="shared" si="16"/>
        <v>4.01004</v>
      </c>
      <c r="Q27" s="177">
        <f t="shared" si="17"/>
        <v>3.8558076923076925</v>
      </c>
      <c r="R27" s="177">
        <f t="shared" si="18"/>
        <v>3.7130000000000001</v>
      </c>
      <c r="S27" s="177">
        <f t="shared" si="19"/>
        <v>3.5803928571428574</v>
      </c>
      <c r="T27" s="177">
        <f t="shared" si="20"/>
        <v>3.4569310344827584</v>
      </c>
      <c r="U27" s="177">
        <f t="shared" si="21"/>
        <v>3.3416999999999999</v>
      </c>
      <c r="V27" s="179">
        <f t="shared" si="22"/>
        <v>3.2339032258064515</v>
      </c>
      <c r="W27" s="179">
        <f t="shared" si="23"/>
        <v>3.1328437500000001</v>
      </c>
      <c r="X27" s="179">
        <f t="shared" si="24"/>
        <v>3.0379090909090909</v>
      </c>
      <c r="Y27" s="179">
        <f t="shared" si="25"/>
        <v>2.9485588235294116</v>
      </c>
      <c r="Z27" s="179">
        <f t="shared" si="26"/>
        <v>2.8643142857142854</v>
      </c>
      <c r="AA27" s="179">
        <f t="shared" si="27"/>
        <v>2.7847500000000003</v>
      </c>
      <c r="AB27" s="179">
        <f t="shared" si="28"/>
        <v>2.7094864864864863</v>
      </c>
      <c r="AC27" s="179">
        <f t="shared" si="29"/>
        <v>2.6381842105263158</v>
      </c>
    </row>
    <row r="28" spans="1:29" ht="18.75">
      <c r="A28" s="176">
        <f t="shared" si="30"/>
        <v>48</v>
      </c>
      <c r="B28" s="177">
        <f t="shared" si="2"/>
        <v>9.3076363636363624</v>
      </c>
      <c r="C28" s="177">
        <f t="shared" si="3"/>
        <v>8.532</v>
      </c>
      <c r="D28" s="177">
        <f t="shared" si="4"/>
        <v>7.875692307692308</v>
      </c>
      <c r="E28" s="177">
        <f t="shared" si="5"/>
        <v>7.3131428571428572</v>
      </c>
      <c r="F28" s="177">
        <f t="shared" si="6"/>
        <v>6.8256000000000006</v>
      </c>
      <c r="G28" s="177">
        <f t="shared" si="7"/>
        <v>6.399</v>
      </c>
      <c r="H28" s="177">
        <f t="shared" si="8"/>
        <v>6.0225882352941182</v>
      </c>
      <c r="I28" s="177">
        <f t="shared" si="9"/>
        <v>5.6879999999999997</v>
      </c>
      <c r="J28" s="177">
        <f t="shared" si="10"/>
        <v>5.3886315789473684</v>
      </c>
      <c r="K28" s="177">
        <f t="shared" si="11"/>
        <v>5.1192000000000002</v>
      </c>
      <c r="L28" s="177">
        <f t="shared" si="12"/>
        <v>4.8754285714285714</v>
      </c>
      <c r="M28" s="177">
        <f t="shared" si="13"/>
        <v>4.6538181818181812</v>
      </c>
      <c r="N28" s="177">
        <f t="shared" si="14"/>
        <v>4.4514782608695649</v>
      </c>
      <c r="O28" s="177">
        <f t="shared" si="15"/>
        <v>4.266</v>
      </c>
      <c r="P28" s="177">
        <f t="shared" si="16"/>
        <v>4.0953599999999994</v>
      </c>
      <c r="Q28" s="177">
        <f t="shared" si="17"/>
        <v>3.937846153846154</v>
      </c>
      <c r="R28" s="177">
        <f t="shared" si="18"/>
        <v>3.7919999999999998</v>
      </c>
      <c r="S28" s="177">
        <f t="shared" si="19"/>
        <v>3.6565714285714286</v>
      </c>
      <c r="T28" s="177">
        <f t="shared" si="20"/>
        <v>3.5304827586206895</v>
      </c>
      <c r="U28" s="177">
        <f t="shared" si="21"/>
        <v>3.4128000000000003</v>
      </c>
      <c r="V28" s="179">
        <f t="shared" si="22"/>
        <v>3.3027096774193549</v>
      </c>
      <c r="W28" s="179">
        <f t="shared" si="23"/>
        <v>3.1995</v>
      </c>
      <c r="X28" s="179">
        <f t="shared" si="24"/>
        <v>3.1025454545454547</v>
      </c>
      <c r="Y28" s="179">
        <f t="shared" si="25"/>
        <v>3.0112941176470591</v>
      </c>
      <c r="Z28" s="179">
        <f t="shared" si="26"/>
        <v>2.9252571428571428</v>
      </c>
      <c r="AA28" s="179">
        <f t="shared" si="27"/>
        <v>2.8439999999999999</v>
      </c>
      <c r="AB28" s="179">
        <f t="shared" si="28"/>
        <v>2.7671351351351352</v>
      </c>
      <c r="AC28" s="179">
        <f t="shared" si="29"/>
        <v>2.6943157894736842</v>
      </c>
    </row>
    <row r="29" spans="1:29" ht="18.75">
      <c r="A29" s="176">
        <f t="shared" si="30"/>
        <v>49</v>
      </c>
      <c r="B29" s="177">
        <f t="shared" si="2"/>
        <v>9.5015454545454539</v>
      </c>
      <c r="C29" s="177">
        <f t="shared" si="3"/>
        <v>8.7097499999999997</v>
      </c>
      <c r="D29" s="177">
        <f t="shared" si="4"/>
        <v>8.039769230769231</v>
      </c>
      <c r="E29" s="177">
        <f t="shared" si="5"/>
        <v>7.4655000000000005</v>
      </c>
      <c r="F29" s="177">
        <f t="shared" si="6"/>
        <v>6.9677999999999995</v>
      </c>
      <c r="G29" s="177">
        <f t="shared" si="7"/>
        <v>6.5323124999999997</v>
      </c>
      <c r="H29" s="177">
        <f t="shared" si="8"/>
        <v>6.1480588235294116</v>
      </c>
      <c r="I29" s="177">
        <f t="shared" si="9"/>
        <v>5.8065000000000007</v>
      </c>
      <c r="J29" s="177">
        <f t="shared" si="10"/>
        <v>5.5008947368421053</v>
      </c>
      <c r="K29" s="177">
        <f t="shared" si="11"/>
        <v>5.2258500000000003</v>
      </c>
      <c r="L29" s="177">
        <f t="shared" si="12"/>
        <v>4.9770000000000003</v>
      </c>
      <c r="M29" s="177">
        <f t="shared" si="13"/>
        <v>4.7507727272727269</v>
      </c>
      <c r="N29" s="177">
        <f t="shared" si="14"/>
        <v>4.5442173913043478</v>
      </c>
      <c r="O29" s="177">
        <f t="shared" si="15"/>
        <v>4.3548749999999998</v>
      </c>
      <c r="P29" s="177">
        <f t="shared" si="16"/>
        <v>4.1806799999999997</v>
      </c>
      <c r="Q29" s="177">
        <f t="shared" si="17"/>
        <v>4.0198846153846155</v>
      </c>
      <c r="R29" s="177">
        <f t="shared" si="18"/>
        <v>3.871</v>
      </c>
      <c r="S29" s="177">
        <f t="shared" si="19"/>
        <v>3.7327500000000002</v>
      </c>
      <c r="T29" s="177">
        <f t="shared" si="20"/>
        <v>3.6040344827586206</v>
      </c>
      <c r="U29" s="177">
        <f t="shared" si="21"/>
        <v>3.4838999999999998</v>
      </c>
      <c r="V29" s="179">
        <f t="shared" si="22"/>
        <v>3.3715161290322579</v>
      </c>
      <c r="W29" s="179">
        <f t="shared" si="23"/>
        <v>3.2661562499999999</v>
      </c>
      <c r="X29" s="179">
        <f t="shared" si="24"/>
        <v>3.1671818181818181</v>
      </c>
      <c r="Y29" s="179">
        <f t="shared" si="25"/>
        <v>3.0740294117647058</v>
      </c>
      <c r="Z29" s="179">
        <f t="shared" si="26"/>
        <v>2.9861999999999997</v>
      </c>
      <c r="AA29" s="179">
        <f t="shared" si="27"/>
        <v>2.9032500000000003</v>
      </c>
      <c r="AB29" s="179">
        <f t="shared" si="28"/>
        <v>2.8247837837837837</v>
      </c>
      <c r="AC29" s="179">
        <f t="shared" si="29"/>
        <v>2.7504473684210526</v>
      </c>
    </row>
    <row r="30" spans="1:29" ht="18.75">
      <c r="A30" s="176">
        <f t="shared" si="30"/>
        <v>50</v>
      </c>
      <c r="B30" s="177">
        <f t="shared" si="2"/>
        <v>9.6954545454545471</v>
      </c>
      <c r="C30" s="177">
        <f t="shared" si="3"/>
        <v>8.8875000000000011</v>
      </c>
      <c r="D30" s="177">
        <f t="shared" si="4"/>
        <v>8.203846153846154</v>
      </c>
      <c r="E30" s="252">
        <f t="shared" si="5"/>
        <v>7.6178571428571429</v>
      </c>
      <c r="F30" s="177">
        <f t="shared" si="6"/>
        <v>7.11</v>
      </c>
      <c r="G30" s="177">
        <f t="shared" si="7"/>
        <v>6.6656250000000004</v>
      </c>
      <c r="H30" s="177">
        <f t="shared" si="8"/>
        <v>6.2735294117647067</v>
      </c>
      <c r="I30" s="177">
        <f t="shared" si="9"/>
        <v>5.9249999999999998</v>
      </c>
      <c r="J30" s="177">
        <f t="shared" si="10"/>
        <v>5.6131578947368421</v>
      </c>
      <c r="K30" s="177">
        <f t="shared" si="11"/>
        <v>5.3324999999999996</v>
      </c>
      <c r="L30" s="177">
        <f t="shared" si="12"/>
        <v>5.0785714285714283</v>
      </c>
      <c r="M30" s="177">
        <f t="shared" si="13"/>
        <v>4.8477272727272736</v>
      </c>
      <c r="N30" s="177">
        <f t="shared" si="14"/>
        <v>4.6369565217391306</v>
      </c>
      <c r="O30" s="177">
        <f t="shared" si="15"/>
        <v>4.4437500000000005</v>
      </c>
      <c r="P30" s="177">
        <f t="shared" si="16"/>
        <v>4.266</v>
      </c>
      <c r="Q30" s="177">
        <f t="shared" si="17"/>
        <v>4.101923076923077</v>
      </c>
      <c r="R30" s="177">
        <f t="shared" si="18"/>
        <v>3.95</v>
      </c>
      <c r="S30" s="177">
        <f t="shared" si="19"/>
        <v>3.8089285714285714</v>
      </c>
      <c r="T30" s="177">
        <f t="shared" si="20"/>
        <v>3.6775862068965517</v>
      </c>
      <c r="U30" s="177">
        <f t="shared" si="21"/>
        <v>3.5550000000000002</v>
      </c>
      <c r="V30" s="179">
        <f t="shared" si="22"/>
        <v>3.4403225806451609</v>
      </c>
      <c r="W30" s="179">
        <f t="shared" si="23"/>
        <v>3.3328125000000002</v>
      </c>
      <c r="X30" s="179">
        <f t="shared" si="24"/>
        <v>3.2318181818181819</v>
      </c>
      <c r="Y30" s="179">
        <f t="shared" si="25"/>
        <v>3.1367647058823533</v>
      </c>
      <c r="Z30" s="179">
        <f t="shared" si="26"/>
        <v>3.0471428571428572</v>
      </c>
      <c r="AA30" s="179">
        <f t="shared" si="27"/>
        <v>2.9624999999999999</v>
      </c>
      <c r="AB30" s="179">
        <f t="shared" si="28"/>
        <v>2.8824324324324322</v>
      </c>
      <c r="AC30" s="179">
        <f t="shared" si="29"/>
        <v>2.8065789473684211</v>
      </c>
    </row>
    <row r="31" spans="1:29" ht="18.75">
      <c r="A31" s="176">
        <f t="shared" si="30"/>
        <v>51</v>
      </c>
      <c r="B31" s="177">
        <f t="shared" si="2"/>
        <v>9.8893636363636368</v>
      </c>
      <c r="C31" s="177">
        <f t="shared" si="3"/>
        <v>9.0652500000000007</v>
      </c>
      <c r="D31" s="177">
        <f t="shared" si="4"/>
        <v>8.367923076923077</v>
      </c>
      <c r="E31" s="177">
        <f t="shared" si="5"/>
        <v>7.7702142857142853</v>
      </c>
      <c r="F31" s="177">
        <f t="shared" si="6"/>
        <v>7.2522000000000002</v>
      </c>
      <c r="G31" s="177">
        <f t="shared" si="7"/>
        <v>6.7989375000000001</v>
      </c>
      <c r="H31" s="177">
        <f t="shared" si="8"/>
        <v>6.399</v>
      </c>
      <c r="I31" s="177">
        <f t="shared" si="9"/>
        <v>6.0435000000000008</v>
      </c>
      <c r="J31" s="177">
        <f t="shared" si="10"/>
        <v>5.725421052631579</v>
      </c>
      <c r="K31" s="177">
        <f t="shared" si="11"/>
        <v>5.4391499999999997</v>
      </c>
      <c r="L31" s="177">
        <f t="shared" si="12"/>
        <v>5.1801428571428572</v>
      </c>
      <c r="M31" s="177">
        <f t="shared" si="13"/>
        <v>4.9446818181818184</v>
      </c>
      <c r="N31" s="177">
        <f t="shared" si="14"/>
        <v>4.7296956521739135</v>
      </c>
      <c r="O31" s="177">
        <f t="shared" si="15"/>
        <v>4.5326250000000003</v>
      </c>
      <c r="P31" s="177">
        <f t="shared" si="16"/>
        <v>4.3513200000000003</v>
      </c>
      <c r="Q31" s="177">
        <f t="shared" si="17"/>
        <v>4.1839615384615385</v>
      </c>
      <c r="R31" s="177">
        <f t="shared" si="18"/>
        <v>4.0289999999999999</v>
      </c>
      <c r="S31" s="177">
        <f t="shared" si="19"/>
        <v>3.8851071428571426</v>
      </c>
      <c r="T31" s="177">
        <f t="shared" si="20"/>
        <v>3.7511379310344828</v>
      </c>
      <c r="U31" s="177">
        <f t="shared" si="21"/>
        <v>3.6261000000000001</v>
      </c>
      <c r="V31" s="179">
        <f t="shared" si="22"/>
        <v>3.5091290322580648</v>
      </c>
      <c r="W31" s="179">
        <f t="shared" si="23"/>
        <v>3.39946875</v>
      </c>
      <c r="X31" s="179">
        <f t="shared" si="24"/>
        <v>3.2964545454545453</v>
      </c>
      <c r="Y31" s="179">
        <f t="shared" si="25"/>
        <v>3.1995</v>
      </c>
      <c r="Z31" s="179">
        <f t="shared" si="26"/>
        <v>3.1080857142857141</v>
      </c>
      <c r="AA31" s="179">
        <f t="shared" si="27"/>
        <v>3.0217500000000004</v>
      </c>
      <c r="AB31" s="179">
        <f t="shared" si="28"/>
        <v>2.9400810810810807</v>
      </c>
      <c r="AC31" s="179">
        <f t="shared" si="29"/>
        <v>2.8627105263157895</v>
      </c>
    </row>
    <row r="32" spans="1:29" ht="18.75">
      <c r="A32" s="176">
        <f t="shared" si="30"/>
        <v>52</v>
      </c>
      <c r="B32" s="177">
        <f t="shared" si="2"/>
        <v>10.083272727272728</v>
      </c>
      <c r="C32" s="177">
        <f t="shared" si="3"/>
        <v>9.2429999999999986</v>
      </c>
      <c r="D32" s="177">
        <f>(A32/$D$3)*2.133</f>
        <v>8.532</v>
      </c>
      <c r="E32" s="254">
        <f t="shared" si="5"/>
        <v>7.9225714285714286</v>
      </c>
      <c r="F32" s="177">
        <f t="shared" si="6"/>
        <v>7.3944000000000001</v>
      </c>
      <c r="G32" s="177">
        <f t="shared" si="7"/>
        <v>6.9322499999999998</v>
      </c>
      <c r="H32" s="177">
        <f t="shared" si="8"/>
        <v>6.5244705882352934</v>
      </c>
      <c r="I32" s="177">
        <f t="shared" si="9"/>
        <v>6.1619999999999999</v>
      </c>
      <c r="J32" s="177">
        <f t="shared" si="10"/>
        <v>5.8376842105263158</v>
      </c>
      <c r="K32" s="177">
        <f t="shared" si="11"/>
        <v>5.5457999999999998</v>
      </c>
      <c r="L32" s="177">
        <f t="shared" si="12"/>
        <v>5.281714285714286</v>
      </c>
      <c r="M32" s="177">
        <f t="shared" si="13"/>
        <v>5.0416363636363641</v>
      </c>
      <c r="N32" s="177">
        <f t="shared" si="14"/>
        <v>4.8224347826086955</v>
      </c>
      <c r="O32" s="177">
        <f t="shared" si="15"/>
        <v>4.6214999999999993</v>
      </c>
      <c r="P32" s="177">
        <f t="shared" si="16"/>
        <v>4.4366400000000006</v>
      </c>
      <c r="Q32" s="177">
        <f t="shared" si="17"/>
        <v>4.266</v>
      </c>
      <c r="R32" s="177">
        <f t="shared" si="18"/>
        <v>4.1079999999999997</v>
      </c>
      <c r="S32" s="177">
        <f t="shared" si="19"/>
        <v>3.9612857142857143</v>
      </c>
      <c r="T32" s="177">
        <f t="shared" si="20"/>
        <v>3.8246896551724139</v>
      </c>
      <c r="U32" s="177">
        <f t="shared" si="21"/>
        <v>3.6972</v>
      </c>
      <c r="V32" s="179">
        <f t="shared" si="22"/>
        <v>3.5779354838709678</v>
      </c>
      <c r="W32" s="179">
        <f t="shared" si="23"/>
        <v>3.4661249999999999</v>
      </c>
      <c r="X32" s="179">
        <f t="shared" si="24"/>
        <v>3.3610909090909091</v>
      </c>
      <c r="Y32" s="179">
        <f t="shared" si="25"/>
        <v>3.2622352941176467</v>
      </c>
      <c r="Z32" s="179">
        <f t="shared" si="26"/>
        <v>3.1690285714285715</v>
      </c>
      <c r="AA32" s="179">
        <f t="shared" si="27"/>
        <v>3.081</v>
      </c>
      <c r="AB32" s="179">
        <f t="shared" si="28"/>
        <v>2.9977297297297301</v>
      </c>
      <c r="AC32" s="179">
        <f t="shared" si="29"/>
        <v>2.9188421052631579</v>
      </c>
    </row>
    <row r="33" spans="1:29" ht="18.75">
      <c r="A33" s="176">
        <f t="shared" si="30"/>
        <v>53</v>
      </c>
      <c r="B33" s="177">
        <f t="shared" si="2"/>
        <v>10.277181818181818</v>
      </c>
      <c r="C33" s="177">
        <f t="shared" si="3"/>
        <v>9.42075</v>
      </c>
      <c r="D33" s="177">
        <f>(A33/$D$3)*2.133</f>
        <v>8.696076923076923</v>
      </c>
      <c r="E33" s="177">
        <f t="shared" si="5"/>
        <v>8.0749285714285719</v>
      </c>
      <c r="F33" s="177">
        <f t="shared" si="6"/>
        <v>7.5366</v>
      </c>
      <c r="G33" s="177">
        <f t="shared" si="7"/>
        <v>7.0655625000000004</v>
      </c>
      <c r="H33" s="177">
        <f t="shared" si="8"/>
        <v>6.6499411764705885</v>
      </c>
      <c r="I33" s="177">
        <f t="shared" si="9"/>
        <v>6.2805000000000009</v>
      </c>
      <c r="J33" s="177">
        <f t="shared" si="10"/>
        <v>5.9499473684210518</v>
      </c>
      <c r="K33" s="177">
        <f t="shared" si="11"/>
        <v>5.65245</v>
      </c>
      <c r="L33" s="177">
        <f t="shared" si="12"/>
        <v>5.383285714285714</v>
      </c>
      <c r="M33" s="177">
        <f t="shared" si="13"/>
        <v>5.138590909090909</v>
      </c>
      <c r="N33" s="177">
        <f t="shared" si="14"/>
        <v>4.9151739130434784</v>
      </c>
      <c r="O33" s="177">
        <f t="shared" si="15"/>
        <v>4.710375</v>
      </c>
      <c r="P33" s="177">
        <f t="shared" si="16"/>
        <v>4.52196</v>
      </c>
      <c r="Q33" s="177">
        <f t="shared" si="17"/>
        <v>4.3480384615384615</v>
      </c>
      <c r="R33" s="177">
        <f t="shared" si="18"/>
        <v>4.1870000000000003</v>
      </c>
      <c r="S33" s="177">
        <f t="shared" si="19"/>
        <v>4.0374642857142859</v>
      </c>
      <c r="T33" s="177">
        <f t="shared" si="20"/>
        <v>3.898241379310345</v>
      </c>
      <c r="U33" s="177">
        <f t="shared" si="21"/>
        <v>3.7683</v>
      </c>
      <c r="V33" s="179">
        <f t="shared" si="22"/>
        <v>3.6467419354838713</v>
      </c>
      <c r="W33" s="179">
        <f t="shared" si="23"/>
        <v>3.5327812500000002</v>
      </c>
      <c r="X33" s="179">
        <f t="shared" si="24"/>
        <v>3.4257272727272725</v>
      </c>
      <c r="Y33" s="179">
        <f t="shared" si="25"/>
        <v>3.3249705882352942</v>
      </c>
      <c r="Z33" s="179">
        <f t="shared" si="26"/>
        <v>3.2299714285714285</v>
      </c>
      <c r="AA33" s="179">
        <f t="shared" si="27"/>
        <v>3.1402500000000004</v>
      </c>
      <c r="AB33" s="179">
        <f t="shared" si="28"/>
        <v>3.0553783783783786</v>
      </c>
      <c r="AC33" s="179">
        <f t="shared" si="29"/>
        <v>2.9749736842105259</v>
      </c>
    </row>
    <row r="34" spans="1:29" ht="18.75">
      <c r="A34" s="176">
        <f t="shared" si="30"/>
        <v>54</v>
      </c>
      <c r="B34" s="177">
        <f t="shared" si="2"/>
        <v>10.471090909090909</v>
      </c>
      <c r="C34" s="177">
        <f t="shared" si="3"/>
        <v>9.5984999999999996</v>
      </c>
      <c r="D34" s="177">
        <f>(A34/$D$3)*2.133</f>
        <v>8.860153846153846</v>
      </c>
      <c r="E34" s="177">
        <f t="shared" si="5"/>
        <v>8.2272857142857152</v>
      </c>
      <c r="F34" s="177">
        <f t="shared" si="6"/>
        <v>7.6787999999999998</v>
      </c>
      <c r="G34" s="177">
        <f t="shared" si="7"/>
        <v>7.1988750000000001</v>
      </c>
      <c r="H34" s="177">
        <f t="shared" si="8"/>
        <v>6.7754117647058818</v>
      </c>
      <c r="I34" s="177">
        <f t="shared" si="9"/>
        <v>6.399</v>
      </c>
      <c r="J34" s="177">
        <f t="shared" si="10"/>
        <v>6.0622105263157895</v>
      </c>
      <c r="K34" s="177">
        <f t="shared" si="11"/>
        <v>5.7591000000000001</v>
      </c>
      <c r="L34" s="177">
        <f t="shared" si="12"/>
        <v>5.4848571428571429</v>
      </c>
      <c r="M34" s="177">
        <f t="shared" si="13"/>
        <v>5.2355454545454547</v>
      </c>
      <c r="N34" s="177">
        <f t="shared" si="14"/>
        <v>5.0079130434782613</v>
      </c>
      <c r="O34" s="177">
        <f t="shared" si="15"/>
        <v>4.7992499999999998</v>
      </c>
      <c r="P34" s="177">
        <f t="shared" si="16"/>
        <v>4.6072800000000003</v>
      </c>
      <c r="Q34" s="177">
        <f t="shared" si="17"/>
        <v>4.430076923076923</v>
      </c>
      <c r="R34" s="177">
        <f t="shared" si="18"/>
        <v>4.266</v>
      </c>
      <c r="S34" s="177">
        <f t="shared" si="19"/>
        <v>4.1136428571428576</v>
      </c>
      <c r="T34" s="177">
        <f t="shared" si="20"/>
        <v>3.9717931034482756</v>
      </c>
      <c r="U34" s="177">
        <f t="shared" si="21"/>
        <v>3.8393999999999999</v>
      </c>
      <c r="V34" s="179">
        <f t="shared" si="22"/>
        <v>3.7155483870967743</v>
      </c>
      <c r="W34" s="179">
        <f t="shared" si="23"/>
        <v>3.5994375000000001</v>
      </c>
      <c r="X34" s="179">
        <f t="shared" si="24"/>
        <v>3.4903636363636368</v>
      </c>
      <c r="Y34" s="179">
        <f t="shared" si="25"/>
        <v>3.3877058823529409</v>
      </c>
      <c r="Z34" s="179">
        <f t="shared" si="26"/>
        <v>3.2909142857142859</v>
      </c>
      <c r="AA34" s="179">
        <f t="shared" si="27"/>
        <v>3.1995</v>
      </c>
      <c r="AB34" s="179">
        <f t="shared" si="28"/>
        <v>3.113027027027027</v>
      </c>
      <c r="AC34" s="179">
        <f t="shared" si="29"/>
        <v>3.0311052631578947</v>
      </c>
    </row>
    <row r="35" spans="1:29" ht="18.75">
      <c r="A35" s="176">
        <f>A34+1</f>
        <v>55</v>
      </c>
      <c r="B35" s="177">
        <f t="shared" si="2"/>
        <v>10.664999999999999</v>
      </c>
      <c r="C35" s="177">
        <f t="shared" si="3"/>
        <v>9.7762499999999992</v>
      </c>
      <c r="D35" s="177">
        <f>(A35/$D$3)*2.133</f>
        <v>9.0242307692307691</v>
      </c>
      <c r="E35" s="177">
        <f t="shared" si="5"/>
        <v>8.3796428571428567</v>
      </c>
      <c r="F35" s="177">
        <f t="shared" si="6"/>
        <v>7.8209999999999997</v>
      </c>
      <c r="G35" s="177">
        <f t="shared" si="7"/>
        <v>7.3321874999999999</v>
      </c>
      <c r="H35" s="177">
        <f t="shared" si="8"/>
        <v>6.9008823529411769</v>
      </c>
      <c r="I35" s="177">
        <f t="shared" si="9"/>
        <v>6.5174999999999992</v>
      </c>
      <c r="J35" s="177">
        <f t="shared" si="10"/>
        <v>6.1744736842105263</v>
      </c>
      <c r="K35" s="177">
        <f t="shared" si="11"/>
        <v>5.8657500000000002</v>
      </c>
      <c r="L35" s="177">
        <f t="shared" si="12"/>
        <v>5.5864285714285717</v>
      </c>
      <c r="M35" s="177">
        <f t="shared" si="13"/>
        <v>5.3324999999999996</v>
      </c>
      <c r="N35" s="177">
        <f t="shared" si="14"/>
        <v>5.1006521739130433</v>
      </c>
      <c r="O35" s="177">
        <f t="shared" si="15"/>
        <v>4.8881249999999996</v>
      </c>
      <c r="P35" s="177">
        <f t="shared" si="16"/>
        <v>4.6926000000000005</v>
      </c>
      <c r="Q35" s="177">
        <f t="shared" si="17"/>
        <v>4.5121153846153845</v>
      </c>
      <c r="R35" s="177">
        <f t="shared" si="18"/>
        <v>4.3450000000000006</v>
      </c>
      <c r="S35" s="177">
        <f t="shared" si="19"/>
        <v>4.1898214285714284</v>
      </c>
      <c r="T35" s="177">
        <f t="shared" si="20"/>
        <v>4.0453448275862067</v>
      </c>
      <c r="U35" s="177">
        <f t="shared" si="21"/>
        <v>3.9104999999999999</v>
      </c>
      <c r="V35" s="179">
        <f t="shared" si="22"/>
        <v>3.7843548387096773</v>
      </c>
      <c r="W35" s="179">
        <f t="shared" si="23"/>
        <v>3.6660937499999999</v>
      </c>
      <c r="X35" s="179">
        <f t="shared" si="24"/>
        <v>3.5550000000000002</v>
      </c>
      <c r="Y35" s="179">
        <f t="shared" si="25"/>
        <v>3.4504411764705885</v>
      </c>
      <c r="Z35" s="179">
        <f t="shared" si="26"/>
        <v>3.3518571428571429</v>
      </c>
      <c r="AA35" s="179">
        <f t="shared" si="27"/>
        <v>3.2587499999999996</v>
      </c>
      <c r="AB35" s="179">
        <f t="shared" si="28"/>
        <v>3.1706756756756755</v>
      </c>
      <c r="AC35" s="179">
        <f t="shared" si="29"/>
        <v>3.0872368421052632</v>
      </c>
    </row>
    <row r="36" spans="1:29" ht="18.75">
      <c r="A36" s="176">
        <f>A35+1</f>
        <v>56</v>
      </c>
      <c r="B36" s="177">
        <f t="shared" si="2"/>
        <v>10.858909090909091</v>
      </c>
      <c r="C36" s="177">
        <f t="shared" si="3"/>
        <v>9.9540000000000006</v>
      </c>
      <c r="D36" s="177">
        <f>(A36/$D$3)*2.133</f>
        <v>9.1883076923076921</v>
      </c>
      <c r="E36" s="177">
        <f t="shared" si="5"/>
        <v>8.532</v>
      </c>
      <c r="F36" s="177">
        <f t="shared" si="6"/>
        <v>7.9632000000000005</v>
      </c>
      <c r="G36" s="177">
        <f t="shared" si="7"/>
        <v>7.4655000000000005</v>
      </c>
      <c r="H36" s="177">
        <f t="shared" si="8"/>
        <v>7.0263529411764702</v>
      </c>
      <c r="I36" s="177">
        <f t="shared" si="9"/>
        <v>6.6360000000000001</v>
      </c>
      <c r="J36" s="177">
        <f t="shared" si="10"/>
        <v>6.2867368421052632</v>
      </c>
      <c r="K36" s="177">
        <f t="shared" si="11"/>
        <v>5.9723999999999995</v>
      </c>
      <c r="L36" s="177">
        <f t="shared" si="12"/>
        <v>5.6879999999999997</v>
      </c>
      <c r="M36" s="177">
        <f t="shared" si="13"/>
        <v>5.4294545454545453</v>
      </c>
      <c r="N36" s="177">
        <f t="shared" si="14"/>
        <v>5.1933913043478261</v>
      </c>
      <c r="O36" s="177">
        <f t="shared" si="15"/>
        <v>4.9770000000000003</v>
      </c>
      <c r="P36" s="177">
        <f t="shared" si="16"/>
        <v>4.7779200000000008</v>
      </c>
      <c r="Q36" s="177">
        <f t="shared" si="17"/>
        <v>4.594153846153846</v>
      </c>
      <c r="R36" s="177">
        <f t="shared" si="18"/>
        <v>4.4239999999999995</v>
      </c>
      <c r="S36" s="177">
        <f t="shared" si="19"/>
        <v>4.266</v>
      </c>
      <c r="T36" s="177">
        <f t="shared" si="20"/>
        <v>4.1188965517241378</v>
      </c>
      <c r="U36" s="177">
        <f t="shared" si="21"/>
        <v>3.9816000000000003</v>
      </c>
      <c r="V36" s="179">
        <f t="shared" si="22"/>
        <v>3.8531612903225807</v>
      </c>
      <c r="W36" s="179">
        <f t="shared" si="23"/>
        <v>3.7327500000000002</v>
      </c>
      <c r="X36" s="179">
        <f t="shared" si="24"/>
        <v>3.6196363636363635</v>
      </c>
      <c r="Y36" s="179">
        <f t="shared" si="25"/>
        <v>3.5131764705882351</v>
      </c>
      <c r="Z36" s="179">
        <f t="shared" si="26"/>
        <v>3.4128000000000003</v>
      </c>
      <c r="AA36" s="179">
        <f t="shared" si="27"/>
        <v>3.3180000000000001</v>
      </c>
      <c r="AB36" s="179">
        <f t="shared" si="28"/>
        <v>3.2283243243243245</v>
      </c>
      <c r="AC36" s="179">
        <f t="shared" si="29"/>
        <v>3.1433684210526316</v>
      </c>
    </row>
    <row r="37" spans="1:29" ht="18.75">
      <c r="A37" s="182"/>
      <c r="B37" s="183"/>
      <c r="C37" s="183"/>
      <c r="D37" s="183"/>
      <c r="E37" s="183"/>
      <c r="F37" s="183"/>
      <c r="G37" s="183"/>
      <c r="H37" s="183"/>
      <c r="I37" s="183"/>
      <c r="J37" s="183"/>
      <c r="K37" s="183"/>
      <c r="L37" s="183"/>
      <c r="M37" s="183"/>
      <c r="N37" s="183"/>
      <c r="O37" s="183"/>
      <c r="P37" s="183"/>
      <c r="Q37" s="183"/>
      <c r="R37" s="183"/>
      <c r="S37" s="183"/>
      <c r="T37" s="183"/>
      <c r="U37" s="183"/>
      <c r="V37" s="180"/>
      <c r="W37" s="180"/>
      <c r="X37" s="180"/>
      <c r="Y37" s="180"/>
      <c r="Z37" s="180"/>
      <c r="AA37" s="180"/>
      <c r="AB37" s="180"/>
      <c r="AC37" s="180"/>
    </row>
    <row r="38" spans="1:29" ht="19.5" thickBot="1">
      <c r="A38" s="376" t="s">
        <v>141</v>
      </c>
      <c r="B38" s="376"/>
      <c r="C38" s="376"/>
      <c r="D38" s="376"/>
      <c r="E38" s="376"/>
      <c r="F38" s="376"/>
      <c r="G38" s="376"/>
      <c r="H38" s="376"/>
      <c r="I38" s="376"/>
      <c r="J38" s="376"/>
      <c r="K38" s="376"/>
      <c r="L38" s="376"/>
      <c r="M38" s="376"/>
      <c r="N38" s="376"/>
      <c r="O38" s="376"/>
      <c r="P38" s="181"/>
      <c r="Q38" s="181"/>
      <c r="R38" s="181"/>
      <c r="S38" s="181"/>
      <c r="T38" s="181"/>
      <c r="U38" s="181"/>
    </row>
    <row r="39" spans="1:29" ht="21.75" thickTop="1" thickBot="1">
      <c r="A39" s="178" t="s">
        <v>140</v>
      </c>
      <c r="B39" s="184">
        <v>2.133</v>
      </c>
      <c r="C39" s="173"/>
      <c r="D39" s="173"/>
      <c r="E39" s="173"/>
      <c r="F39" s="173"/>
      <c r="G39" s="173"/>
      <c r="H39" s="173"/>
      <c r="I39" s="173"/>
      <c r="J39" s="173"/>
      <c r="K39" s="173"/>
      <c r="L39" s="173"/>
      <c r="M39" s="173"/>
      <c r="N39" s="173"/>
      <c r="O39" s="173"/>
      <c r="P39" s="173"/>
      <c r="Q39" s="173"/>
      <c r="R39" s="173"/>
      <c r="S39" s="173"/>
      <c r="T39" s="173"/>
      <c r="U39" s="173"/>
    </row>
    <row r="40" spans="1:29" ht="14.25" thickTop="1" thickBot="1"/>
    <row r="41" spans="1:29" ht="21.75" thickTop="1" thickBot="1">
      <c r="A41" s="379" t="s">
        <v>151</v>
      </c>
      <c r="B41" s="380"/>
      <c r="C41" s="380"/>
      <c r="D41" s="380"/>
      <c r="E41" s="380"/>
      <c r="F41" s="380"/>
      <c r="G41" s="380"/>
      <c r="H41" s="381"/>
      <c r="I41" s="269"/>
      <c r="J41" s="269"/>
      <c r="K41" s="269"/>
      <c r="L41" s="269"/>
    </row>
    <row r="42" spans="1:29" ht="21" thickTop="1">
      <c r="A42" s="377" t="s">
        <v>152</v>
      </c>
      <c r="B42" s="378"/>
      <c r="C42" s="378"/>
      <c r="D42" s="378"/>
      <c r="E42" s="378"/>
      <c r="F42" s="378"/>
      <c r="G42" s="270" t="s">
        <v>153</v>
      </c>
      <c r="H42" s="271" t="s">
        <v>154</v>
      </c>
      <c r="I42" s="269"/>
      <c r="J42" s="269"/>
      <c r="K42" s="269"/>
      <c r="L42" s="269"/>
    </row>
    <row r="43" spans="1:29" ht="20.25">
      <c r="A43" s="368" t="s">
        <v>201</v>
      </c>
      <c r="B43" s="369"/>
      <c r="C43" s="369"/>
      <c r="D43" s="369"/>
      <c r="E43" s="369"/>
      <c r="F43" s="369"/>
      <c r="G43" s="258">
        <v>5.6</v>
      </c>
      <c r="H43" s="272">
        <v>5.6</v>
      </c>
      <c r="I43" s="269"/>
      <c r="J43" s="269"/>
      <c r="K43" s="269"/>
      <c r="L43" s="269"/>
    </row>
    <row r="44" spans="1:29" ht="20.25">
      <c r="A44" s="368" t="s">
        <v>202</v>
      </c>
      <c r="B44" s="369"/>
      <c r="C44" s="369"/>
      <c r="D44" s="369"/>
      <c r="E44" s="369"/>
      <c r="F44" s="369"/>
      <c r="G44" s="258">
        <v>5.6</v>
      </c>
      <c r="H44" s="272">
        <v>5.6</v>
      </c>
      <c r="I44" s="269"/>
      <c r="J44" s="269"/>
      <c r="K44" s="269"/>
      <c r="L44" s="269"/>
    </row>
    <row r="45" spans="1:29" ht="20.25">
      <c r="A45" s="368" t="s">
        <v>203</v>
      </c>
      <c r="B45" s="369"/>
      <c r="C45" s="369"/>
      <c r="D45" s="369"/>
      <c r="E45" s="369"/>
      <c r="F45" s="369"/>
      <c r="G45" s="258">
        <v>5.6</v>
      </c>
      <c r="H45" s="272">
        <v>5.6</v>
      </c>
      <c r="I45" s="269"/>
      <c r="J45" s="269"/>
      <c r="K45" s="269"/>
      <c r="L45" s="269"/>
    </row>
    <row r="46" spans="1:29" ht="20.25">
      <c r="A46" s="368" t="s">
        <v>204</v>
      </c>
      <c r="B46" s="369"/>
      <c r="C46" s="369"/>
      <c r="D46" s="369"/>
      <c r="E46" s="369"/>
      <c r="F46" s="369"/>
      <c r="G46" s="258">
        <v>5.6</v>
      </c>
      <c r="H46" s="272">
        <v>5.6</v>
      </c>
      <c r="I46" s="269"/>
      <c r="J46" s="269"/>
      <c r="K46" s="269"/>
      <c r="L46" s="269"/>
    </row>
    <row r="47" spans="1:29" ht="20.25">
      <c r="A47" s="368" t="s">
        <v>205</v>
      </c>
      <c r="B47" s="369"/>
      <c r="C47" s="369"/>
      <c r="D47" s="369"/>
      <c r="E47" s="369"/>
      <c r="F47" s="369"/>
      <c r="G47" s="259">
        <v>7.01</v>
      </c>
      <c r="H47" s="263">
        <v>6.71</v>
      </c>
      <c r="I47" s="269"/>
      <c r="J47" s="269"/>
      <c r="K47" s="269"/>
      <c r="L47" s="269"/>
    </row>
    <row r="48" spans="1:29" ht="20.25">
      <c r="A48" s="368" t="s">
        <v>206</v>
      </c>
      <c r="B48" s="369"/>
      <c r="C48" s="369"/>
      <c r="D48" s="369"/>
      <c r="E48" s="369"/>
      <c r="F48" s="369"/>
      <c r="G48" s="259">
        <v>7.01</v>
      </c>
      <c r="H48" s="263">
        <v>6.71</v>
      </c>
      <c r="I48" s="269"/>
      <c r="J48" s="269"/>
      <c r="K48" s="269"/>
      <c r="L48" s="269"/>
    </row>
    <row r="49" spans="1:12" ht="20.25">
      <c r="A49" s="368" t="s">
        <v>207</v>
      </c>
      <c r="B49" s="369"/>
      <c r="C49" s="369"/>
      <c r="D49" s="369"/>
      <c r="E49" s="369"/>
      <c r="F49" s="369"/>
      <c r="G49" s="260">
        <v>7.62</v>
      </c>
      <c r="H49" s="273">
        <v>7.01</v>
      </c>
      <c r="I49" s="269"/>
      <c r="J49" s="269"/>
      <c r="K49" s="269"/>
      <c r="L49" s="269"/>
    </row>
    <row r="50" spans="1:12" ht="20.25">
      <c r="A50" s="372" t="s">
        <v>208</v>
      </c>
      <c r="B50" s="373"/>
      <c r="C50" s="373"/>
      <c r="D50" s="373"/>
      <c r="E50" s="373"/>
      <c r="F50" s="374"/>
      <c r="G50" s="260">
        <v>7.62</v>
      </c>
      <c r="H50" s="273">
        <v>7.01</v>
      </c>
      <c r="I50" s="269"/>
      <c r="J50" s="269"/>
      <c r="K50" s="269"/>
      <c r="L50" s="269"/>
    </row>
    <row r="51" spans="1:12" ht="20.25">
      <c r="A51" s="368" t="s">
        <v>209</v>
      </c>
      <c r="B51" s="369"/>
      <c r="C51" s="369"/>
      <c r="D51" s="369"/>
      <c r="E51" s="369"/>
      <c r="F51" s="369"/>
      <c r="G51" s="261">
        <v>7.93</v>
      </c>
      <c r="H51" s="264" t="s">
        <v>155</v>
      </c>
      <c r="I51" s="269"/>
      <c r="J51" s="269"/>
      <c r="K51" s="269"/>
      <c r="L51" s="269"/>
    </row>
    <row r="52" spans="1:12" ht="20.25">
      <c r="A52" s="368" t="s">
        <v>158</v>
      </c>
      <c r="B52" s="369"/>
      <c r="C52" s="369"/>
      <c r="D52" s="369"/>
      <c r="E52" s="369"/>
      <c r="F52" s="369"/>
      <c r="G52" s="262" t="s">
        <v>155</v>
      </c>
      <c r="H52" s="264" t="s">
        <v>155</v>
      </c>
      <c r="I52" s="269"/>
      <c r="J52" s="269"/>
      <c r="K52" s="269"/>
      <c r="L52" s="269"/>
    </row>
    <row r="53" spans="1:12" ht="20.25">
      <c r="A53" s="368" t="s">
        <v>210</v>
      </c>
      <c r="B53" s="369"/>
      <c r="C53" s="369"/>
      <c r="D53" s="369"/>
      <c r="E53" s="369"/>
      <c r="F53" s="369"/>
      <c r="G53" s="261">
        <v>7.93</v>
      </c>
      <c r="H53" s="264" t="s">
        <v>155</v>
      </c>
      <c r="I53" s="269"/>
      <c r="J53" s="269"/>
      <c r="K53" s="269"/>
      <c r="L53" s="269"/>
    </row>
    <row r="54" spans="1:12" ht="21" thickBot="1">
      <c r="A54" s="370" t="s">
        <v>159</v>
      </c>
      <c r="B54" s="371"/>
      <c r="C54" s="371"/>
      <c r="D54" s="371"/>
      <c r="E54" s="371"/>
      <c r="F54" s="371"/>
      <c r="G54" s="274" t="s">
        <v>155</v>
      </c>
      <c r="H54" s="265" t="s">
        <v>155</v>
      </c>
      <c r="I54" s="269"/>
      <c r="J54" s="269"/>
      <c r="K54" s="269"/>
      <c r="L54" s="269"/>
    </row>
    <row r="55" spans="1:12" ht="13.5" thickTop="1"/>
  </sheetData>
  <sheetProtection sheet="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M70"/>
  <sheetViews>
    <sheetView topLeftCell="C7" workbookViewId="0">
      <selection activeCell="G6" sqref="G6:M6"/>
    </sheetView>
  </sheetViews>
  <sheetFormatPr baseColWidth="10" defaultRowHeight="12.75"/>
  <cols>
    <col min="1" max="1" width="6.42578125" customWidth="1"/>
    <col min="2" max="2" width="25.7109375" customWidth="1"/>
    <col min="3" max="3" width="7.140625" customWidth="1"/>
    <col min="4" max="4" width="17.7109375" customWidth="1"/>
    <col min="5" max="5" width="14.42578125" customWidth="1"/>
    <col min="6" max="6" width="19.42578125" customWidth="1"/>
    <col min="11" max="11" width="25.28515625" customWidth="1"/>
    <col min="13" max="13" width="18.7109375" customWidth="1"/>
  </cols>
  <sheetData>
    <row r="1" spans="1:13" ht="22.5">
      <c r="A1" s="375" t="s">
        <v>130</v>
      </c>
      <c r="B1" s="375"/>
      <c r="C1" s="375"/>
      <c r="D1" s="375"/>
      <c r="E1" s="375"/>
      <c r="F1" s="375"/>
      <c r="G1" s="392" t="s">
        <v>128</v>
      </c>
      <c r="H1" s="392"/>
      <c r="I1" s="392"/>
      <c r="J1" s="392"/>
      <c r="K1" s="392"/>
      <c r="L1" s="392"/>
      <c r="M1" s="392"/>
    </row>
    <row r="2" spans="1:13" ht="50.25" customHeight="1">
      <c r="A2" s="407" t="s">
        <v>166</v>
      </c>
      <c r="B2" s="407"/>
      <c r="C2" s="407"/>
      <c r="D2" s="407"/>
      <c r="E2" s="407"/>
      <c r="F2" s="407"/>
      <c r="G2" s="393" t="s">
        <v>127</v>
      </c>
      <c r="H2" s="393"/>
      <c r="I2" s="393"/>
      <c r="J2" s="393"/>
      <c r="K2" s="393"/>
      <c r="L2" s="393"/>
      <c r="M2" s="393"/>
    </row>
    <row r="3" spans="1:13" ht="11.25" customHeight="1">
      <c r="A3" s="283"/>
      <c r="B3" s="283"/>
      <c r="C3" s="283"/>
      <c r="D3" s="283"/>
      <c r="E3" s="283"/>
      <c r="F3" s="283"/>
      <c r="G3" s="294"/>
      <c r="H3" s="294"/>
      <c r="I3" s="294"/>
      <c r="J3" s="294"/>
      <c r="K3" s="294"/>
      <c r="L3" s="294"/>
      <c r="M3" s="294"/>
    </row>
    <row r="4" spans="1:13" ht="27" customHeight="1">
      <c r="A4" s="107"/>
      <c r="B4" s="375" t="s">
        <v>129</v>
      </c>
      <c r="C4" s="375"/>
      <c r="D4" s="375"/>
      <c r="E4" s="375"/>
      <c r="F4" s="375"/>
      <c r="G4" s="394" t="s">
        <v>156</v>
      </c>
      <c r="H4" s="394"/>
      <c r="I4" s="394"/>
      <c r="J4" s="394"/>
      <c r="K4" s="394"/>
      <c r="L4" s="394"/>
      <c r="M4" s="394"/>
    </row>
    <row r="5" spans="1:13" ht="12.75" customHeight="1" thickBot="1">
      <c r="A5" s="107"/>
      <c r="B5" s="112"/>
      <c r="C5" s="112"/>
      <c r="D5" s="112"/>
      <c r="E5" s="112"/>
      <c r="F5" s="112"/>
      <c r="G5" s="295"/>
      <c r="H5" s="295"/>
      <c r="I5" s="296"/>
      <c r="J5" s="295"/>
      <c r="K5" s="295"/>
      <c r="L5" s="295"/>
      <c r="M5" s="295"/>
    </row>
    <row r="6" spans="1:13" ht="16.5" thickTop="1">
      <c r="A6" s="70"/>
      <c r="B6" s="279" t="s">
        <v>160</v>
      </c>
      <c r="C6" s="70"/>
      <c r="D6" s="2" t="s">
        <v>144</v>
      </c>
      <c r="E6" s="281">
        <v>175</v>
      </c>
      <c r="G6" s="394" t="s">
        <v>157</v>
      </c>
      <c r="H6" s="394"/>
      <c r="I6" s="394"/>
      <c r="J6" s="394"/>
      <c r="K6" s="394"/>
      <c r="L6" s="394"/>
      <c r="M6" s="394"/>
    </row>
    <row r="7" spans="1:13" ht="16.5" thickBot="1">
      <c r="A7" s="70"/>
      <c r="B7" s="280" t="s">
        <v>163</v>
      </c>
      <c r="C7" s="70"/>
      <c r="D7" s="198"/>
      <c r="E7" s="277"/>
      <c r="G7" s="297"/>
      <c r="H7" s="297"/>
      <c r="I7" s="297"/>
      <c r="J7" s="297"/>
      <c r="K7" s="297"/>
      <c r="L7" s="297"/>
      <c r="M7" s="297"/>
    </row>
    <row r="8" spans="1:13" ht="13.5" thickTop="1">
      <c r="B8" s="278"/>
      <c r="G8" s="295"/>
      <c r="H8" s="295"/>
      <c r="I8" s="295"/>
      <c r="J8" s="295"/>
      <c r="K8" s="295"/>
      <c r="L8" s="295"/>
      <c r="M8" s="295"/>
    </row>
    <row r="9" spans="1:13">
      <c r="B9" s="2" t="s">
        <v>109</v>
      </c>
      <c r="C9" s="113">
        <f>0.75*E6</f>
        <v>131.25</v>
      </c>
      <c r="G9" s="395" t="s">
        <v>191</v>
      </c>
      <c r="H9" s="395"/>
      <c r="I9" s="395"/>
      <c r="J9" s="395"/>
      <c r="K9" s="395"/>
      <c r="L9" s="395"/>
      <c r="M9" s="395"/>
    </row>
    <row r="10" spans="1:13">
      <c r="B10" s="2" t="s">
        <v>110</v>
      </c>
      <c r="C10" s="113">
        <f>0.85*E6</f>
        <v>148.75</v>
      </c>
      <c r="G10" s="295"/>
      <c r="H10" s="295"/>
      <c r="I10" s="295"/>
      <c r="J10" s="295"/>
      <c r="K10" s="295"/>
      <c r="L10" s="295"/>
      <c r="M10" s="295"/>
    </row>
    <row r="11" spans="1:13">
      <c r="B11" s="2" t="s">
        <v>111</v>
      </c>
      <c r="C11" s="113">
        <f>0.92*E6</f>
        <v>161</v>
      </c>
      <c r="G11" s="395" t="s">
        <v>192</v>
      </c>
      <c r="H11" s="396"/>
      <c r="I11" s="396"/>
      <c r="J11" s="396"/>
      <c r="K11" s="396"/>
      <c r="L11" s="396"/>
      <c r="M11" s="396"/>
    </row>
    <row r="12" spans="1:13">
      <c r="B12" s="22" t="s">
        <v>112</v>
      </c>
      <c r="C12" s="113">
        <f>0.96*E6</f>
        <v>168</v>
      </c>
      <c r="G12" s="295"/>
      <c r="H12" s="295"/>
      <c r="I12" s="295"/>
      <c r="J12" s="295"/>
      <c r="K12" s="295"/>
      <c r="L12" s="295"/>
      <c r="M12" s="295"/>
    </row>
    <row r="13" spans="1:13" ht="13.5" thickBot="1">
      <c r="B13" s="192"/>
      <c r="C13" s="275"/>
      <c r="G13" s="295"/>
      <c r="H13" s="295"/>
      <c r="I13" s="295"/>
      <c r="J13" s="295"/>
      <c r="K13" s="295"/>
      <c r="L13" s="295"/>
      <c r="M13" s="295"/>
    </row>
    <row r="14" spans="1:13" ht="16.5" thickTop="1">
      <c r="B14" s="279" t="s">
        <v>161</v>
      </c>
      <c r="C14" s="275"/>
      <c r="D14" s="2" t="s">
        <v>144</v>
      </c>
      <c r="E14" s="281">
        <v>175</v>
      </c>
      <c r="G14" s="295"/>
      <c r="H14" s="295"/>
      <c r="I14" s="295"/>
      <c r="J14" s="295"/>
      <c r="K14" s="295"/>
      <c r="L14" s="295"/>
      <c r="M14" s="295"/>
    </row>
    <row r="15" spans="1:13" ht="16.5" thickBot="1">
      <c r="B15" s="280" t="s">
        <v>162</v>
      </c>
      <c r="C15" s="275"/>
      <c r="D15" s="2" t="s">
        <v>165</v>
      </c>
      <c r="E15" s="281">
        <v>40</v>
      </c>
      <c r="G15" s="295"/>
      <c r="H15" s="295"/>
      <c r="I15" s="295"/>
      <c r="J15" s="295"/>
      <c r="K15" s="295"/>
      <c r="L15" s="295"/>
      <c r="M15" s="295"/>
    </row>
    <row r="16" spans="1:13" ht="16.5" thickTop="1">
      <c r="B16" s="276"/>
      <c r="C16" s="275"/>
      <c r="D16" s="2" t="s">
        <v>164</v>
      </c>
      <c r="E16" s="148">
        <f>E14-E15</f>
        <v>135</v>
      </c>
      <c r="G16" s="295"/>
      <c r="H16" s="295"/>
      <c r="I16" s="295"/>
      <c r="J16" s="295"/>
      <c r="K16" s="295"/>
      <c r="L16" s="295"/>
      <c r="M16" s="295"/>
    </row>
    <row r="17" spans="1:13" ht="9" customHeight="1">
      <c r="B17" s="276"/>
      <c r="C17" s="275"/>
      <c r="D17" s="198"/>
      <c r="E17" s="277"/>
      <c r="G17" s="295"/>
      <c r="H17" s="295"/>
      <c r="I17" s="295"/>
      <c r="J17" s="295"/>
      <c r="K17" s="295"/>
      <c r="L17" s="295"/>
      <c r="M17" s="295"/>
    </row>
    <row r="18" spans="1:13">
      <c r="B18" s="2" t="s">
        <v>109</v>
      </c>
      <c r="C18" s="113">
        <f>0.75*E16+E15</f>
        <v>141.25</v>
      </c>
      <c r="D18" s="198"/>
      <c r="E18" s="282"/>
      <c r="G18" s="295"/>
      <c r="H18" s="295"/>
      <c r="I18" s="295"/>
      <c r="J18" s="295"/>
      <c r="K18" s="295"/>
      <c r="L18" s="295"/>
      <c r="M18" s="295"/>
    </row>
    <row r="19" spans="1:13">
      <c r="B19" s="2" t="s">
        <v>110</v>
      </c>
      <c r="C19" s="113">
        <f>0.85*E16+E15</f>
        <v>154.75</v>
      </c>
      <c r="D19" s="198"/>
      <c r="E19" s="282"/>
      <c r="G19" s="295"/>
      <c r="H19" s="295"/>
      <c r="I19" s="295"/>
      <c r="J19" s="295"/>
      <c r="K19" s="295"/>
      <c r="L19" s="295"/>
      <c r="M19" s="295"/>
    </row>
    <row r="20" spans="1:13">
      <c r="B20" s="2" t="s">
        <v>111</v>
      </c>
      <c r="C20" s="113">
        <f>0.92*E16+E15</f>
        <v>164.2</v>
      </c>
      <c r="D20" s="198"/>
      <c r="E20" s="282"/>
      <c r="G20" s="295"/>
      <c r="H20" s="295"/>
      <c r="I20" s="295"/>
      <c r="J20" s="295"/>
      <c r="K20" s="295"/>
      <c r="L20" s="295"/>
      <c r="M20" s="295"/>
    </row>
    <row r="21" spans="1:13">
      <c r="B21" s="22" t="s">
        <v>112</v>
      </c>
      <c r="C21" s="113">
        <f>0.96*E16+E15</f>
        <v>169.6</v>
      </c>
      <c r="G21" s="295"/>
      <c r="H21" s="295"/>
      <c r="I21" s="295"/>
      <c r="J21" s="295"/>
      <c r="K21" s="295"/>
      <c r="L21" s="295"/>
      <c r="M21" s="295"/>
    </row>
    <row r="22" spans="1:13">
      <c r="A22" s="93"/>
      <c r="B22" s="95"/>
      <c r="C22" s="384"/>
      <c r="D22" s="384"/>
      <c r="E22" s="94"/>
      <c r="G22" s="396"/>
      <c r="H22" s="396"/>
      <c r="I22" s="396"/>
      <c r="J22" s="396"/>
      <c r="K22" s="396"/>
      <c r="L22" s="396"/>
      <c r="M22" s="396"/>
    </row>
    <row r="23" spans="1:13" ht="22.5">
      <c r="B23" s="385" t="s">
        <v>113</v>
      </c>
      <c r="C23" s="386"/>
      <c r="D23" s="386"/>
      <c r="E23" s="386"/>
      <c r="F23" s="387"/>
      <c r="G23" s="295"/>
      <c r="H23" s="295"/>
      <c r="I23" s="295"/>
      <c r="J23" s="295"/>
      <c r="K23" s="295"/>
      <c r="L23" s="295"/>
      <c r="M23" s="295"/>
    </row>
    <row r="24" spans="1:13">
      <c r="B24" s="108"/>
      <c r="C24" s="108"/>
      <c r="D24" s="108"/>
      <c r="E24" s="108"/>
      <c r="F24" s="108"/>
      <c r="G24" s="295"/>
      <c r="H24" s="295"/>
      <c r="I24" s="295"/>
      <c r="J24" s="295"/>
      <c r="K24" s="295"/>
      <c r="L24" s="295"/>
      <c r="M24" s="295"/>
    </row>
    <row r="25" spans="1:13" ht="15.75">
      <c r="B25" s="383" t="s">
        <v>114</v>
      </c>
      <c r="C25" s="383"/>
      <c r="D25" s="109" t="s">
        <v>115</v>
      </c>
      <c r="E25" s="109" t="s">
        <v>116</v>
      </c>
      <c r="F25" s="109" t="s">
        <v>117</v>
      </c>
      <c r="G25" s="295"/>
      <c r="H25" s="295"/>
      <c r="I25" s="295"/>
      <c r="J25" s="295"/>
      <c r="K25" s="295"/>
      <c r="L25" s="295"/>
      <c r="M25" s="295"/>
    </row>
    <row r="26" spans="1:13" ht="15.75">
      <c r="B26" s="382">
        <v>140</v>
      </c>
      <c r="C26" s="382"/>
      <c r="D26" s="115">
        <f>TRUNC(B26/B28)</f>
        <v>3</v>
      </c>
      <c r="E26" s="115">
        <f>TRUNC((B26*60/B28)-D26*60)</f>
        <v>6</v>
      </c>
      <c r="F26" s="115">
        <f>ROUND((B26*3600/B28)-(D26*3600+E26*60),0)</f>
        <v>40</v>
      </c>
      <c r="G26" s="295"/>
      <c r="H26" s="295"/>
      <c r="I26" s="295"/>
      <c r="J26" s="295"/>
      <c r="K26" s="295"/>
      <c r="L26" s="295"/>
      <c r="M26" s="295"/>
    </row>
    <row r="27" spans="1:13" ht="15.75">
      <c r="B27" s="383" t="s">
        <v>118</v>
      </c>
      <c r="C27" s="383"/>
      <c r="D27" s="4"/>
      <c r="E27" s="110"/>
      <c r="F27" s="110"/>
      <c r="G27" s="295"/>
      <c r="H27" s="295"/>
      <c r="I27" s="295"/>
      <c r="J27" s="295"/>
      <c r="K27" s="295"/>
      <c r="L27" s="295"/>
      <c r="M27" s="295"/>
    </row>
    <row r="28" spans="1:13" ht="15.75">
      <c r="B28" s="382">
        <v>45</v>
      </c>
      <c r="C28" s="382"/>
      <c r="D28" s="111"/>
      <c r="E28" s="93"/>
      <c r="F28" s="93"/>
      <c r="G28" s="295"/>
      <c r="H28" s="295"/>
      <c r="I28" s="295"/>
      <c r="J28" s="295"/>
      <c r="K28" s="295"/>
      <c r="L28" s="295"/>
      <c r="M28" s="295"/>
    </row>
    <row r="29" spans="1:13">
      <c r="G29" s="295"/>
      <c r="H29" s="295"/>
      <c r="I29" s="295"/>
      <c r="J29" s="295"/>
      <c r="K29" s="295"/>
      <c r="L29" s="295"/>
      <c r="M29" s="295"/>
    </row>
    <row r="30" spans="1:13">
      <c r="G30" s="295"/>
      <c r="H30" s="295"/>
      <c r="I30" s="295"/>
      <c r="J30" s="295"/>
      <c r="K30" s="295"/>
      <c r="L30" s="295"/>
      <c r="M30" s="295"/>
    </row>
    <row r="31" spans="1:13" ht="22.5">
      <c r="B31" s="375" t="s">
        <v>119</v>
      </c>
      <c r="C31" s="375"/>
      <c r="D31" s="375"/>
      <c r="E31" s="375"/>
      <c r="F31" s="375"/>
      <c r="G31" s="295"/>
      <c r="H31" s="295"/>
      <c r="I31" s="295"/>
      <c r="J31" s="295"/>
      <c r="K31" s="295"/>
      <c r="L31" s="295"/>
      <c r="M31" s="295"/>
    </row>
    <row r="32" spans="1:13">
      <c r="G32" s="295"/>
      <c r="H32" s="295"/>
      <c r="I32" s="295"/>
      <c r="J32" s="295"/>
      <c r="K32" s="295"/>
      <c r="L32" s="295"/>
      <c r="M32" s="295"/>
    </row>
    <row r="33" spans="2:13" ht="15.75">
      <c r="B33" s="383" t="s">
        <v>114</v>
      </c>
      <c r="C33" s="383"/>
      <c r="D33" s="3" t="s">
        <v>115</v>
      </c>
      <c r="E33" s="3" t="s">
        <v>116</v>
      </c>
      <c r="F33" s="3" t="s">
        <v>117</v>
      </c>
      <c r="G33" s="295"/>
      <c r="H33" s="295"/>
      <c r="I33" s="295"/>
      <c r="J33" s="295"/>
      <c r="K33" s="295"/>
      <c r="L33" s="295"/>
      <c r="M33" s="295"/>
    </row>
    <row r="34" spans="2:13" ht="15.75">
      <c r="B34" s="382">
        <v>125</v>
      </c>
      <c r="C34" s="382"/>
      <c r="D34" s="114">
        <v>2</v>
      </c>
      <c r="E34" s="114">
        <v>25</v>
      </c>
      <c r="F34" s="114">
        <v>50</v>
      </c>
      <c r="G34" s="295"/>
      <c r="H34" s="295"/>
      <c r="I34" s="295"/>
      <c r="J34" s="295"/>
      <c r="K34" s="295"/>
      <c r="L34" s="295"/>
      <c r="M34" s="295"/>
    </row>
    <row r="35" spans="2:13" ht="15.75">
      <c r="B35" s="383" t="s">
        <v>118</v>
      </c>
      <c r="C35" s="383"/>
      <c r="D35" s="4"/>
      <c r="E35" s="110"/>
      <c r="F35" s="110"/>
      <c r="G35" s="295"/>
      <c r="H35" s="295"/>
      <c r="I35" s="295"/>
      <c r="J35" s="295"/>
      <c r="K35" s="295"/>
      <c r="L35" s="295"/>
      <c r="M35" s="295"/>
    </row>
    <row r="36" spans="2:13" ht="15.75">
      <c r="B36" s="388">
        <f>ROUND(B34*3600/(D34*3600+E34*60+F34),2)</f>
        <v>51.43</v>
      </c>
      <c r="C36" s="388"/>
      <c r="D36" s="111"/>
      <c r="E36" s="93"/>
      <c r="F36" s="93"/>
      <c r="G36" s="295"/>
      <c r="H36" s="295"/>
      <c r="I36" s="295"/>
      <c r="J36" s="295"/>
      <c r="K36" s="295"/>
      <c r="L36" s="295"/>
      <c r="M36" s="295"/>
    </row>
    <row r="37" spans="2:13">
      <c r="G37" s="295"/>
      <c r="H37" s="295"/>
      <c r="I37" s="295"/>
      <c r="J37" s="295"/>
      <c r="K37" s="295"/>
      <c r="L37" s="295"/>
      <c r="M37" s="295"/>
    </row>
    <row r="38" spans="2:13">
      <c r="G38" s="295"/>
      <c r="H38" s="295"/>
      <c r="I38" s="295"/>
      <c r="J38" s="295"/>
      <c r="K38" s="295"/>
      <c r="L38" s="295"/>
      <c r="M38" s="295"/>
    </row>
    <row r="39" spans="2:13" ht="22.5">
      <c r="B39" s="375" t="s">
        <v>120</v>
      </c>
      <c r="C39" s="375"/>
      <c r="D39" s="375"/>
      <c r="E39" s="375"/>
      <c r="F39" s="375"/>
      <c r="G39" s="295"/>
      <c r="H39" s="295"/>
      <c r="I39" s="295"/>
      <c r="J39" s="295"/>
      <c r="K39" s="295"/>
      <c r="L39" s="295"/>
      <c r="M39" s="295"/>
    </row>
    <row r="40" spans="2:13">
      <c r="G40" s="295"/>
      <c r="H40" s="295"/>
      <c r="I40" s="295"/>
      <c r="J40" s="295"/>
      <c r="K40" s="295"/>
      <c r="L40" s="295"/>
      <c r="M40" s="295"/>
    </row>
    <row r="41" spans="2:13" ht="15.75">
      <c r="B41" s="383" t="s">
        <v>114</v>
      </c>
      <c r="C41" s="383"/>
      <c r="D41" s="3" t="s">
        <v>115</v>
      </c>
      <c r="E41" s="3" t="s">
        <v>116</v>
      </c>
      <c r="F41" s="3" t="s">
        <v>117</v>
      </c>
      <c r="G41" s="295"/>
      <c r="H41" s="295"/>
      <c r="I41" s="295"/>
      <c r="J41" s="295"/>
      <c r="K41" s="295"/>
      <c r="L41" s="295"/>
      <c r="M41" s="295"/>
    </row>
    <row r="42" spans="2:13" ht="15.75">
      <c r="B42" s="388">
        <f>ROUND((D42*3600+E42*60+F42)*B44/3600,2)</f>
        <v>199.15</v>
      </c>
      <c r="C42" s="388"/>
      <c r="D42" s="114">
        <v>4</v>
      </c>
      <c r="E42" s="114">
        <v>25</v>
      </c>
      <c r="F42" s="114">
        <v>32</v>
      </c>
      <c r="G42" s="295"/>
      <c r="H42" s="295"/>
      <c r="I42" s="295"/>
      <c r="J42" s="295"/>
      <c r="K42" s="295"/>
      <c r="L42" s="295"/>
      <c r="M42" s="295"/>
    </row>
    <row r="43" spans="2:13" ht="15.75">
      <c r="B43" s="391" t="s">
        <v>118</v>
      </c>
      <c r="C43" s="391"/>
      <c r="G43" s="295"/>
      <c r="H43" s="295"/>
      <c r="I43" s="295"/>
      <c r="J43" s="295"/>
      <c r="K43" s="295"/>
      <c r="L43" s="295"/>
      <c r="M43" s="295"/>
    </row>
    <row r="44" spans="2:13" ht="15.75">
      <c r="B44" s="389">
        <v>45</v>
      </c>
      <c r="C44" s="390"/>
      <c r="G44" s="295"/>
      <c r="H44" s="295"/>
      <c r="I44" s="295"/>
      <c r="J44" s="295"/>
      <c r="K44" s="295"/>
      <c r="L44" s="295"/>
      <c r="M44" s="295"/>
    </row>
    <row r="45" spans="2:13">
      <c r="G45" s="295"/>
      <c r="H45" s="295"/>
      <c r="I45" s="295"/>
      <c r="J45" s="295"/>
      <c r="K45" s="295"/>
      <c r="L45" s="295"/>
      <c r="M45" s="295"/>
    </row>
    <row r="46" spans="2:13">
      <c r="G46" s="295"/>
      <c r="H46" s="295"/>
      <c r="I46" s="295"/>
      <c r="J46" s="295"/>
      <c r="K46" s="295"/>
      <c r="L46" s="295"/>
      <c r="M46" s="295"/>
    </row>
    <row r="47" spans="2:13" ht="22.5">
      <c r="B47" s="375" t="s">
        <v>121</v>
      </c>
      <c r="C47" s="375"/>
      <c r="D47" s="375"/>
      <c r="E47" s="375"/>
      <c r="F47" s="375"/>
      <c r="G47" s="295"/>
      <c r="H47" s="295"/>
      <c r="I47" s="295"/>
      <c r="J47" s="295"/>
      <c r="K47" s="295"/>
      <c r="L47" s="295"/>
      <c r="M47" s="295"/>
    </row>
    <row r="48" spans="2:13">
      <c r="G48" s="295"/>
      <c r="H48" s="295"/>
      <c r="I48" s="295"/>
      <c r="J48" s="295"/>
      <c r="K48" s="295"/>
      <c r="L48" s="295"/>
      <c r="M48" s="295"/>
    </row>
    <row r="49" spans="2:13" ht="15.75">
      <c r="B49" s="383" t="s">
        <v>122</v>
      </c>
      <c r="C49" s="383"/>
      <c r="D49" s="383"/>
      <c r="E49" s="383"/>
      <c r="F49" s="114">
        <v>11</v>
      </c>
      <c r="G49" s="295"/>
      <c r="H49" s="295"/>
      <c r="I49" s="295"/>
      <c r="J49" s="295"/>
      <c r="K49" s="295"/>
      <c r="L49" s="295"/>
      <c r="M49" s="295"/>
    </row>
    <row r="50" spans="2:13" ht="15.75">
      <c r="B50" s="383" t="s">
        <v>123</v>
      </c>
      <c r="C50" s="383"/>
      <c r="D50" s="383"/>
      <c r="E50" s="383"/>
      <c r="F50" s="114">
        <v>53</v>
      </c>
      <c r="G50" s="295"/>
      <c r="H50" s="295"/>
      <c r="I50" s="295"/>
      <c r="J50" s="295"/>
      <c r="K50" s="295"/>
      <c r="L50" s="295"/>
      <c r="M50" s="295"/>
    </row>
    <row r="51" spans="2:13" ht="15.75">
      <c r="B51" s="383" t="s">
        <v>124</v>
      </c>
      <c r="C51" s="383"/>
      <c r="D51" s="383"/>
      <c r="E51" s="383"/>
      <c r="F51" s="114">
        <v>55</v>
      </c>
      <c r="G51" s="295"/>
      <c r="H51" s="295"/>
      <c r="I51" s="295"/>
      <c r="J51" s="295"/>
      <c r="K51" s="295"/>
      <c r="L51" s="295"/>
      <c r="M51" s="295"/>
    </row>
    <row r="52" spans="2:13" ht="15.75">
      <c r="B52" s="383" t="s">
        <v>125</v>
      </c>
      <c r="C52" s="383"/>
      <c r="D52" s="383"/>
      <c r="E52" s="383"/>
      <c r="F52" s="115">
        <f>ROUND((F49*F51)/(60*F50*0.00211),0)</f>
        <v>90</v>
      </c>
      <c r="G52" s="295"/>
      <c r="H52" s="295"/>
      <c r="I52" s="295"/>
      <c r="J52" s="295"/>
      <c r="K52" s="295"/>
      <c r="L52" s="295"/>
      <c r="M52" s="295"/>
    </row>
    <row r="53" spans="2:13">
      <c r="G53" s="295"/>
      <c r="H53" s="295"/>
      <c r="I53" s="295"/>
      <c r="J53" s="295"/>
      <c r="K53" s="295"/>
      <c r="L53" s="295"/>
      <c r="M53" s="295"/>
    </row>
    <row r="54" spans="2:13" ht="20.25">
      <c r="B54" s="397" t="s">
        <v>126</v>
      </c>
      <c r="C54" s="397"/>
      <c r="D54" s="397"/>
      <c r="E54" s="397"/>
      <c r="F54" s="397"/>
      <c r="G54" s="295"/>
      <c r="H54" s="295"/>
      <c r="I54" s="295"/>
      <c r="J54" s="295"/>
      <c r="K54" s="295"/>
      <c r="L54" s="295"/>
      <c r="M54" s="295"/>
    </row>
    <row r="55" spans="2:13">
      <c r="G55" s="295"/>
      <c r="H55" s="295"/>
      <c r="I55" s="295"/>
      <c r="J55" s="295"/>
      <c r="K55" s="295"/>
      <c r="L55" s="295"/>
      <c r="M55" s="295"/>
    </row>
    <row r="56" spans="2:13" ht="15.75">
      <c r="B56" s="383" t="s">
        <v>122</v>
      </c>
      <c r="C56" s="383"/>
      <c r="D56" s="383"/>
      <c r="E56" s="383"/>
      <c r="F56" s="114">
        <v>11</v>
      </c>
      <c r="G56" s="295"/>
      <c r="H56" s="295"/>
      <c r="I56" s="295"/>
      <c r="J56" s="295"/>
      <c r="K56" s="295"/>
      <c r="L56" s="295"/>
      <c r="M56" s="295"/>
    </row>
    <row r="57" spans="2:13" ht="15.75">
      <c r="B57" s="383" t="s">
        <v>123</v>
      </c>
      <c r="C57" s="383"/>
      <c r="D57" s="383"/>
      <c r="E57" s="383"/>
      <c r="F57" s="114">
        <v>53</v>
      </c>
      <c r="G57" s="295"/>
      <c r="H57" s="295"/>
      <c r="I57" s="295"/>
      <c r="J57" s="295"/>
      <c r="K57" s="295"/>
      <c r="L57" s="295"/>
      <c r="M57" s="295"/>
    </row>
    <row r="58" spans="2:13" ht="15.75">
      <c r="B58" s="383" t="s">
        <v>124</v>
      </c>
      <c r="C58" s="383"/>
      <c r="D58" s="383"/>
      <c r="E58" s="383"/>
      <c r="F58" s="115">
        <f>ROUND((60*F57*0.00211*F59)/F56,2)</f>
        <v>61</v>
      </c>
      <c r="G58" s="295"/>
      <c r="H58" s="295"/>
      <c r="I58" s="295"/>
      <c r="J58" s="295"/>
      <c r="K58" s="295"/>
      <c r="L58" s="295"/>
      <c r="M58" s="295"/>
    </row>
    <row r="59" spans="2:13" ht="15.75">
      <c r="B59" s="383" t="s">
        <v>125</v>
      </c>
      <c r="C59" s="383"/>
      <c r="D59" s="383"/>
      <c r="E59" s="383"/>
      <c r="F59" s="114">
        <v>100</v>
      </c>
      <c r="G59" s="295"/>
      <c r="H59" s="295"/>
      <c r="I59" s="295"/>
      <c r="J59" s="295"/>
      <c r="K59" s="295"/>
      <c r="L59" s="295"/>
      <c r="M59" s="295"/>
    </row>
    <row r="60" spans="2:13" ht="13.5" thickBot="1"/>
    <row r="61" spans="2:13" ht="42" customHeight="1" thickTop="1" thickBot="1">
      <c r="B61" s="398" t="s">
        <v>167</v>
      </c>
      <c r="C61" s="398"/>
      <c r="D61" s="398"/>
      <c r="E61" s="398"/>
      <c r="F61" s="284"/>
      <c r="G61" s="399" t="s">
        <v>168</v>
      </c>
      <c r="H61" s="400"/>
      <c r="I61" s="400"/>
      <c r="J61" s="400"/>
      <c r="K61" s="401"/>
    </row>
    <row r="62" spans="2:13" ht="21.75" customHeight="1" thickTop="1" thickBot="1">
      <c r="B62" s="402" t="s">
        <v>169</v>
      </c>
      <c r="C62" s="403"/>
      <c r="D62" s="402" t="s">
        <v>170</v>
      </c>
      <c r="E62" s="403"/>
      <c r="F62" s="284"/>
      <c r="G62" s="404" t="s">
        <v>171</v>
      </c>
      <c r="H62" s="405"/>
      <c r="I62" s="406"/>
      <c r="J62" s="285">
        <v>45</v>
      </c>
      <c r="K62" s="286" t="str">
        <f>IF(J62="","",IF(J62&lt;50,"Très bon",IF(J62&lt;55,"Bon",IF(J62&lt;60,"moyen","Insuffisant"))))</f>
        <v>Très bon</v>
      </c>
    </row>
    <row r="63" spans="2:13" ht="45" customHeight="1" thickTop="1" thickBot="1">
      <c r="B63" s="109" t="s">
        <v>172</v>
      </c>
      <c r="C63" s="114">
        <v>175</v>
      </c>
      <c r="D63" s="109" t="s">
        <v>172</v>
      </c>
      <c r="E63" s="114">
        <v>154</v>
      </c>
      <c r="G63" s="402" t="s">
        <v>180</v>
      </c>
      <c r="H63" s="408"/>
      <c r="I63" s="408"/>
      <c r="J63" s="408"/>
      <c r="K63" s="409"/>
    </row>
    <row r="64" spans="2:13" ht="45" customHeight="1" thickTop="1" thickBot="1">
      <c r="B64" s="287" t="s">
        <v>173</v>
      </c>
      <c r="C64" s="114">
        <v>17</v>
      </c>
      <c r="D64" s="287" t="s">
        <v>173</v>
      </c>
      <c r="E64" s="114">
        <v>14</v>
      </c>
      <c r="G64" s="410" t="s">
        <v>174</v>
      </c>
      <c r="H64" s="411"/>
      <c r="I64" s="412"/>
      <c r="J64" s="288">
        <v>120</v>
      </c>
      <c r="K64" s="289" t="str">
        <f>IF(J64&gt;=220,"Impossible",IF(J64&lt;=J62,"Impossible",IF(J64="","",IF(J64&gt;3*J62,"adaptation insuffisante à l'effort",IF(J64&gt;2*J62,"Bonne adaptation à l'effort", "Adaptation moyenne à l'effort")))))</f>
        <v>Bonne adaptation à l'effort</v>
      </c>
    </row>
    <row r="65" spans="2:11" ht="46.5" customHeight="1" thickTop="1" thickBot="1">
      <c r="B65" s="175" t="s">
        <v>175</v>
      </c>
      <c r="C65" s="290">
        <f>0.73606*C63+1.13375*C64-85</f>
        <v>63.084250000000026</v>
      </c>
      <c r="D65" s="175" t="s">
        <v>175</v>
      </c>
      <c r="E65" s="290">
        <f>0.62952*E63+1.00785*E64-68</f>
        <v>43.055979999999991</v>
      </c>
      <c r="G65" s="413" t="s">
        <v>176</v>
      </c>
      <c r="H65" s="414"/>
      <c r="I65" s="415"/>
      <c r="J65" s="291">
        <v>64</v>
      </c>
      <c r="K65" s="289" t="str">
        <f>IF(J65="","",IF(J65&lt;=J62,"Excellente récupération",IF(J65&lt;J62+10,"Très bonne récupération",IF(J65&lt;J62+20,"Bonne Récupération", "Récupération insuffisante"))))</f>
        <v>Bonne Récupération</v>
      </c>
    </row>
    <row r="66" spans="2:11" ht="21.75" customHeight="1" thickTop="1" thickBot="1">
      <c r="G66" s="402" t="s">
        <v>177</v>
      </c>
      <c r="H66" s="408"/>
      <c r="I66" s="403"/>
      <c r="J66" s="292">
        <f>IF(J62="","",((J62+J64+J65)-200)/10)</f>
        <v>2.9</v>
      </c>
      <c r="K66" s="286" t="str">
        <f>IF(J62="","",IF(J66&lt;=1,"Excellent",IF(J66&lt;3,"Très bon",IF(J66&lt;6,"Bon",IF(J66&lt;10,"moyen","Insuffisant")))))</f>
        <v>Très bon</v>
      </c>
    </row>
    <row r="67" spans="2:11" ht="16.5" thickTop="1">
      <c r="B67" s="416" t="s">
        <v>181</v>
      </c>
      <c r="C67" s="416"/>
      <c r="D67" s="416"/>
      <c r="E67" s="416"/>
    </row>
    <row r="68" spans="2:11" ht="15.75">
      <c r="B68" s="383" t="s">
        <v>169</v>
      </c>
      <c r="C68" s="383"/>
      <c r="D68" s="383" t="s">
        <v>170</v>
      </c>
      <c r="E68" s="383"/>
    </row>
    <row r="69" spans="2:11" ht="15.75">
      <c r="B69" s="109" t="s">
        <v>178</v>
      </c>
      <c r="C69" s="114">
        <v>63.1</v>
      </c>
      <c r="D69" s="109" t="s">
        <v>178</v>
      </c>
      <c r="E69" s="114">
        <v>44.2</v>
      </c>
    </row>
    <row r="70" spans="2:11" ht="18.75">
      <c r="B70" s="293" t="s">
        <v>179</v>
      </c>
      <c r="C70" s="290">
        <f>C69/(C63*0.01)^2</f>
        <v>20.604081632653063</v>
      </c>
      <c r="D70" s="293" t="s">
        <v>179</v>
      </c>
      <c r="E70" s="290">
        <f>E69/(E63*0.01)^2</f>
        <v>18.637206948895262</v>
      </c>
    </row>
  </sheetData>
  <sheetProtection sheet="1" selectLockedCells="1"/>
  <mergeCells count="48">
    <mergeCell ref="G63:K63"/>
    <mergeCell ref="G64:I64"/>
    <mergeCell ref="G65:I65"/>
    <mergeCell ref="G66:I66"/>
    <mergeCell ref="B67:E67"/>
    <mergeCell ref="A2:F2"/>
    <mergeCell ref="B58:E58"/>
    <mergeCell ref="B41:C41"/>
    <mergeCell ref="B28:C28"/>
    <mergeCell ref="B42:C42"/>
    <mergeCell ref="B68:C68"/>
    <mergeCell ref="D68:E68"/>
    <mergeCell ref="B39:F39"/>
    <mergeCell ref="B61:E61"/>
    <mergeCell ref="G61:K61"/>
    <mergeCell ref="B62:C62"/>
    <mergeCell ref="D62:E62"/>
    <mergeCell ref="G62:I62"/>
    <mergeCell ref="G22:M22"/>
    <mergeCell ref="A1:F1"/>
    <mergeCell ref="B54:F54"/>
    <mergeCell ref="B59:E59"/>
    <mergeCell ref="B4:F4"/>
    <mergeCell ref="B49:E49"/>
    <mergeCell ref="B50:E50"/>
    <mergeCell ref="B52:E52"/>
    <mergeCell ref="B57:E57"/>
    <mergeCell ref="B56:E56"/>
    <mergeCell ref="B35:C35"/>
    <mergeCell ref="B36:C36"/>
    <mergeCell ref="B44:C44"/>
    <mergeCell ref="B43:C43"/>
    <mergeCell ref="G1:M1"/>
    <mergeCell ref="G2:M2"/>
    <mergeCell ref="G4:M4"/>
    <mergeCell ref="G6:M6"/>
    <mergeCell ref="G9:M9"/>
    <mergeCell ref="G11:M11"/>
    <mergeCell ref="B47:F47"/>
    <mergeCell ref="B31:F31"/>
    <mergeCell ref="B34:C34"/>
    <mergeCell ref="B51:E51"/>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AE43"/>
  <sheetViews>
    <sheetView zoomScale="170" zoomScaleNormal="170" workbookViewId="0">
      <pane ySplit="3" topLeftCell="A25" activePane="bottomLeft" state="frozen"/>
      <selection pane="bottomLeft" activeCell="U37" sqref="U37:AE39"/>
    </sheetView>
  </sheetViews>
  <sheetFormatPr baseColWidth="10" defaultRowHeight="12.75"/>
  <cols>
    <col min="2" max="2" width="5.7109375" customWidth="1"/>
    <col min="3" max="3" width="6.85546875" customWidth="1"/>
    <col min="4" max="4" width="4.7109375" customWidth="1"/>
    <col min="5" max="5" width="4.28515625" customWidth="1"/>
    <col min="6" max="6" width="4.42578125" hidden="1" customWidth="1"/>
    <col min="7" max="7" width="6.7109375" customWidth="1"/>
    <col min="8" max="8" width="5.7109375" customWidth="1"/>
    <col min="9" max="9" width="4.42578125" customWidth="1"/>
    <col min="10" max="10" width="4.7109375" hidden="1" customWidth="1"/>
    <col min="11" max="11" width="4.7109375" customWidth="1"/>
    <col min="12" max="12" width="5" hidden="1" customWidth="1"/>
    <col min="13" max="13" width="4.28515625" customWidth="1"/>
    <col min="14" max="14" width="4.7109375" hidden="1" customWidth="1"/>
    <col min="15" max="15" width="5" customWidth="1"/>
    <col min="16" max="16" width="4.42578125" hidden="1" customWidth="1"/>
    <col min="17" max="17" width="4.7109375" customWidth="1"/>
    <col min="18" max="18" width="5.140625" hidden="1" customWidth="1"/>
    <col min="19" max="19" width="6.42578125" customWidth="1"/>
    <col min="20" max="20" width="6.28515625" customWidth="1"/>
    <col min="21" max="21" width="4.28515625" customWidth="1"/>
    <col min="22" max="22" width="3.5703125" customWidth="1"/>
    <col min="23" max="23" width="1.7109375" customWidth="1"/>
    <col min="24" max="24" width="4.42578125" customWidth="1"/>
    <col min="25" max="25" width="5.85546875" customWidth="1"/>
    <col min="26" max="26" width="6.140625" customWidth="1"/>
    <col min="27" max="27" width="5.85546875" customWidth="1"/>
    <col min="28" max="28" width="6" customWidth="1"/>
    <col min="29" max="29" width="4.7109375" customWidth="1"/>
    <col min="30" max="30" width="7.7109375" customWidth="1"/>
    <col min="31" max="31" width="9.85546875" customWidth="1"/>
  </cols>
  <sheetData>
    <row r="1" spans="1:31" ht="18">
      <c r="A1" s="419" t="s">
        <v>193</v>
      </c>
      <c r="B1" s="419"/>
      <c r="C1" s="419"/>
      <c r="D1" s="419"/>
      <c r="E1" s="419"/>
      <c r="F1" s="419"/>
      <c r="G1" s="419"/>
      <c r="H1" s="419"/>
      <c r="I1" s="419"/>
      <c r="J1" s="419"/>
      <c r="K1" s="419"/>
      <c r="L1" s="419"/>
      <c r="M1" s="419"/>
      <c r="N1" s="419"/>
      <c r="O1" s="419"/>
      <c r="P1" s="419"/>
      <c r="Q1" s="419"/>
      <c r="R1" s="419"/>
      <c r="S1" s="419"/>
      <c r="T1" s="419"/>
      <c r="U1" s="420"/>
      <c r="V1" s="420"/>
      <c r="W1" s="420"/>
      <c r="X1" s="420"/>
      <c r="Y1" s="420"/>
      <c r="Z1" s="420"/>
      <c r="AA1" s="420"/>
      <c r="AB1" s="420"/>
      <c r="AC1" s="420"/>
      <c r="AD1" s="420"/>
    </row>
    <row r="2" spans="1:31" ht="12.75" customHeight="1">
      <c r="A2" s="421" t="s">
        <v>150</v>
      </c>
      <c r="B2" s="421" t="s">
        <v>9</v>
      </c>
      <c r="C2" s="421" t="s">
        <v>0</v>
      </c>
      <c r="D2" s="421" t="s">
        <v>15</v>
      </c>
      <c r="E2" s="421" t="s">
        <v>16</v>
      </c>
      <c r="F2" s="148" t="s">
        <v>16</v>
      </c>
      <c r="G2" s="423" t="s">
        <v>12</v>
      </c>
      <c r="H2" s="31" t="s">
        <v>17</v>
      </c>
      <c r="I2" s="417" t="s">
        <v>40</v>
      </c>
      <c r="J2" s="156"/>
      <c r="K2" s="417" t="s">
        <v>11</v>
      </c>
      <c r="L2" s="156"/>
      <c r="M2" s="417" t="s">
        <v>22</v>
      </c>
      <c r="N2" s="156"/>
      <c r="O2" s="31" t="s">
        <v>19</v>
      </c>
      <c r="P2" s="156"/>
      <c r="Q2" s="31" t="s">
        <v>19</v>
      </c>
      <c r="R2" s="163"/>
      <c r="S2" s="425" t="s">
        <v>13</v>
      </c>
      <c r="T2" s="426"/>
      <c r="U2" s="427" t="s">
        <v>14</v>
      </c>
      <c r="V2" s="428"/>
      <c r="W2" s="428"/>
      <c r="X2" s="428"/>
      <c r="Y2" s="428"/>
      <c r="Z2" s="428"/>
      <c r="AA2" s="428"/>
      <c r="AB2" s="428"/>
      <c r="AC2" s="428"/>
      <c r="AD2" s="428"/>
      <c r="AE2" s="429"/>
    </row>
    <row r="3" spans="1:31" ht="12.75" customHeight="1">
      <c r="A3" s="422"/>
      <c r="B3" s="422"/>
      <c r="C3" s="422"/>
      <c r="D3" s="422"/>
      <c r="E3" s="422"/>
      <c r="F3" s="148"/>
      <c r="G3" s="424"/>
      <c r="H3" s="32" t="s">
        <v>18</v>
      </c>
      <c r="I3" s="418"/>
      <c r="J3" s="157"/>
      <c r="K3" s="418"/>
      <c r="L3" s="157"/>
      <c r="M3" s="418"/>
      <c r="N3" s="157"/>
      <c r="O3" s="32" t="s">
        <v>20</v>
      </c>
      <c r="P3" s="157"/>
      <c r="Q3" s="32" t="s">
        <v>21</v>
      </c>
      <c r="R3" s="164"/>
      <c r="S3" s="425"/>
      <c r="T3" s="426"/>
      <c r="U3" s="430"/>
      <c r="V3" s="431"/>
      <c r="W3" s="431"/>
      <c r="X3" s="431"/>
      <c r="Y3" s="431"/>
      <c r="Z3" s="431"/>
      <c r="AA3" s="431"/>
      <c r="AB3" s="431"/>
      <c r="AC3" s="431"/>
      <c r="AD3" s="431"/>
      <c r="AE3" s="432"/>
    </row>
    <row r="4" spans="1:31">
      <c r="A4" s="2" t="s">
        <v>2</v>
      </c>
      <c r="B4" s="2">
        <v>1</v>
      </c>
      <c r="C4" s="41"/>
      <c r="D4" s="41"/>
      <c r="E4" s="41"/>
      <c r="F4" s="75">
        <f>E4</f>
        <v>0</v>
      </c>
      <c r="G4" s="90" t="str">
        <f>IF((D4*60+F4)=0,"",ROUND((C4*60)/(D4*60+F4),1))</f>
        <v/>
      </c>
      <c r="H4" s="121"/>
      <c r="I4" s="121"/>
      <c r="J4" s="169">
        <f>IF(I4="",0,1)</f>
        <v>0</v>
      </c>
      <c r="K4" s="121"/>
      <c r="L4" s="169">
        <f>IF(K4="",0,1)</f>
        <v>0</v>
      </c>
      <c r="M4" s="121"/>
      <c r="N4" s="169">
        <f>IF(M4="",0,1)</f>
        <v>0</v>
      </c>
      <c r="O4" s="121"/>
      <c r="P4" s="169">
        <f>IF(O9="",0,1)</f>
        <v>0</v>
      </c>
      <c r="Q4" s="121"/>
      <c r="R4" s="169">
        <f>IF(Q4="",0,1)</f>
        <v>0</v>
      </c>
      <c r="S4" s="436"/>
      <c r="T4" s="437"/>
      <c r="U4" s="433"/>
      <c r="V4" s="434"/>
      <c r="W4" s="434"/>
      <c r="X4" s="434"/>
      <c r="Y4" s="434"/>
      <c r="Z4" s="434"/>
      <c r="AA4" s="434"/>
      <c r="AB4" s="434"/>
      <c r="AC4" s="434"/>
      <c r="AD4" s="434"/>
      <c r="AE4" s="435"/>
    </row>
    <row r="5" spans="1:31">
      <c r="A5" s="2" t="s">
        <v>3</v>
      </c>
      <c r="B5" s="2">
        <f>B4+1</f>
        <v>2</v>
      </c>
      <c r="C5" s="41"/>
      <c r="D5" s="41"/>
      <c r="E5" s="41"/>
      <c r="F5" s="75">
        <f>E5</f>
        <v>0</v>
      </c>
      <c r="G5" s="90" t="str">
        <f>IF((D5*60+F5)=0,"",ROUND((C5*60)/(D5*60+F5),1))</f>
        <v/>
      </c>
      <c r="H5" s="121"/>
      <c r="I5" s="121"/>
      <c r="J5" s="169">
        <f>IF(I5="",J4,J4+1)</f>
        <v>0</v>
      </c>
      <c r="K5" s="121"/>
      <c r="L5" s="169">
        <f>IF(K5="",L4,L4+1)</f>
        <v>0</v>
      </c>
      <c r="M5" s="121"/>
      <c r="N5" s="169">
        <f>IF(M5="",N4,N4+1)</f>
        <v>0</v>
      </c>
      <c r="O5" s="121"/>
      <c r="P5" s="169">
        <f>IF(O5="",P4,P4+1)</f>
        <v>0</v>
      </c>
      <c r="Q5" s="121"/>
      <c r="R5" s="169">
        <f>IF(Q5="",R4,R4+1)</f>
        <v>0</v>
      </c>
      <c r="S5" s="436"/>
      <c r="T5" s="437"/>
      <c r="U5" s="433"/>
      <c r="V5" s="434"/>
      <c r="W5" s="434"/>
      <c r="X5" s="434"/>
      <c r="Y5" s="434"/>
      <c r="Z5" s="434"/>
      <c r="AA5" s="434"/>
      <c r="AB5" s="434"/>
      <c r="AC5" s="434"/>
      <c r="AD5" s="434"/>
      <c r="AE5" s="435"/>
    </row>
    <row r="6" spans="1:31">
      <c r="A6" s="2" t="s">
        <v>4</v>
      </c>
      <c r="B6" s="2">
        <f>B5+1</f>
        <v>3</v>
      </c>
      <c r="C6" s="41"/>
      <c r="D6" s="41"/>
      <c r="E6" s="41"/>
      <c r="F6" s="75">
        <f>E6</f>
        <v>0</v>
      </c>
      <c r="G6" s="90" t="str">
        <f>IF((D6*60+F6)=0,"",ROUND((C6*60)/(D6*60+F6),1))</f>
        <v/>
      </c>
      <c r="H6" s="121"/>
      <c r="I6" s="121"/>
      <c r="J6" s="169">
        <f>IF(I6="",J5,J5+1)</f>
        <v>0</v>
      </c>
      <c r="K6" s="121"/>
      <c r="L6" s="169">
        <f>IF(K6="",L5,L5+1)</f>
        <v>0</v>
      </c>
      <c r="M6" s="121"/>
      <c r="N6" s="169">
        <f>IF(M6="",N5,N5+1)</f>
        <v>0</v>
      </c>
      <c r="O6" s="121"/>
      <c r="P6" s="169">
        <f>IF(O6="",P5,P5+1)</f>
        <v>0</v>
      </c>
      <c r="Q6" s="121"/>
      <c r="R6" s="169">
        <f>IF(Q6="",R5,R5+1)</f>
        <v>0</v>
      </c>
      <c r="S6" s="436"/>
      <c r="T6" s="437"/>
      <c r="U6" s="433"/>
      <c r="V6" s="434"/>
      <c r="W6" s="434"/>
      <c r="X6" s="434"/>
      <c r="Y6" s="434"/>
      <c r="Z6" s="434"/>
      <c r="AA6" s="434"/>
      <c r="AB6" s="434"/>
      <c r="AC6" s="434"/>
      <c r="AD6" s="434"/>
      <c r="AE6" s="435"/>
    </row>
    <row r="7" spans="1:31">
      <c r="A7" s="75" t="s">
        <v>5</v>
      </c>
      <c r="B7" s="75">
        <f>B6+1</f>
        <v>4</v>
      </c>
      <c r="C7" s="41"/>
      <c r="D7" s="41"/>
      <c r="E7" s="41"/>
      <c r="F7" s="75">
        <f>E7</f>
        <v>0</v>
      </c>
      <c r="G7" s="90" t="str">
        <f>IF((D7*60+F7)=0,"",ROUND((C7*60)/(D7*60+F7),1))</f>
        <v/>
      </c>
      <c r="H7" s="121"/>
      <c r="I7" s="121"/>
      <c r="J7" s="169">
        <f>IF(I7="",J6,J6+1)</f>
        <v>0</v>
      </c>
      <c r="K7" s="121"/>
      <c r="L7" s="169">
        <f>IF(K7="",L6,L6+1)</f>
        <v>0</v>
      </c>
      <c r="M7" s="121"/>
      <c r="N7" s="169">
        <f>IF(M7="",N6,N6+1)</f>
        <v>0</v>
      </c>
      <c r="O7" s="121"/>
      <c r="P7" s="169">
        <f>IF(O7="",P6,P6+1)</f>
        <v>0</v>
      </c>
      <c r="Q7" s="121"/>
      <c r="R7" s="169">
        <f>IF(Q7="",R6,R6+1)</f>
        <v>0</v>
      </c>
      <c r="S7" s="436"/>
      <c r="T7" s="437"/>
      <c r="U7" s="433"/>
      <c r="V7" s="434"/>
      <c r="W7" s="434"/>
      <c r="X7" s="434"/>
      <c r="Y7" s="434"/>
      <c r="Z7" s="434"/>
      <c r="AA7" s="434"/>
      <c r="AB7" s="434"/>
      <c r="AC7" s="434"/>
      <c r="AD7" s="434"/>
      <c r="AE7" s="435"/>
    </row>
    <row r="8" spans="1:31">
      <c r="A8" s="442" t="s">
        <v>147</v>
      </c>
      <c r="B8" s="443"/>
      <c r="C8" s="13">
        <f>SUM(C4:C7)</f>
        <v>0</v>
      </c>
      <c r="D8" s="13">
        <f>SUM(D4:D7)+ROUNDDOWN(F8/60,0)</f>
        <v>0</v>
      </c>
      <c r="E8" s="13">
        <f>F8-60*ROUNDDOWN(F8/60,0)</f>
        <v>0</v>
      </c>
      <c r="F8" s="137">
        <f>SUM(F4:F7)</f>
        <v>0</v>
      </c>
      <c r="G8" s="53">
        <f>IF((D8*60+E8)=0,0,ROUND((C8*60)/(D8*60+E8),1))</f>
        <v>0</v>
      </c>
      <c r="H8" s="27">
        <f>SUM(H4:H7)</f>
        <v>0</v>
      </c>
      <c r="I8" s="27">
        <f>IF(SUM(I4:I7)=0,0,ROUND(AVERAGE(I4:I7),0))</f>
        <v>0</v>
      </c>
      <c r="J8" s="170">
        <f>IF(J7=0,0,1)</f>
        <v>0</v>
      </c>
      <c r="K8" s="27">
        <f>IF(SUM(K4:K7)=0,0,ROUND(AVERAGE(K4:K7),0))</f>
        <v>0</v>
      </c>
      <c r="L8" s="170">
        <f>IF(L7=0,0,1)</f>
        <v>0</v>
      </c>
      <c r="M8" s="27">
        <f>IF(SUM(M4:M7)=0,0,ROUND(AVERAGE(M4:M7),0))</f>
        <v>0</v>
      </c>
      <c r="N8" s="170">
        <f>IF(N7=0,0,1)</f>
        <v>0</v>
      </c>
      <c r="O8" s="27">
        <f>IF(SUM(O4:O7)=0,0,ROUND(AVERAGE(O4:O7),0))</f>
        <v>0</v>
      </c>
      <c r="P8" s="170">
        <f>IF(P7=0,0,1)</f>
        <v>0</v>
      </c>
      <c r="Q8" s="27">
        <f>IF(SUM(Q4:Q7)=0,0,ROUND(AVERAGE(Q4:Q7),0))</f>
        <v>0</v>
      </c>
      <c r="R8" s="170">
        <f>IF(R7=0,0,1)</f>
        <v>0</v>
      </c>
      <c r="S8" s="444"/>
      <c r="T8" s="445"/>
      <c r="U8" s="439"/>
      <c r="V8" s="440"/>
      <c r="W8" s="440"/>
      <c r="X8" s="440"/>
      <c r="Y8" s="440"/>
      <c r="Z8" s="440"/>
      <c r="AA8" s="440"/>
      <c r="AB8" s="440"/>
      <c r="AC8" s="440"/>
      <c r="AD8" s="440"/>
      <c r="AE8" s="441"/>
    </row>
    <row r="9" spans="1:31">
      <c r="A9" s="21" t="s">
        <v>6</v>
      </c>
      <c r="B9" s="22">
        <f>B7+1</f>
        <v>5</v>
      </c>
      <c r="C9" s="41"/>
      <c r="D9" s="41"/>
      <c r="E9" s="41"/>
      <c r="F9" s="75">
        <f t="shared" ref="F9:F15" si="0">E9</f>
        <v>0</v>
      </c>
      <c r="G9" s="90" t="str">
        <f t="shared" ref="G9:G15" si="1">IF((D9*60+F9)=0,"",ROUND((C9*60)/(D9*60+F9),1))</f>
        <v/>
      </c>
      <c r="H9" s="121"/>
      <c r="I9" s="121"/>
      <c r="J9" s="169">
        <f>IF(I9="",0,1)</f>
        <v>0</v>
      </c>
      <c r="K9" s="121"/>
      <c r="L9" s="169">
        <f>IF(K9="",0,1)</f>
        <v>0</v>
      </c>
      <c r="M9" s="121"/>
      <c r="N9" s="169">
        <f>IF(M9="",0,1)</f>
        <v>0</v>
      </c>
      <c r="O9" s="121"/>
      <c r="P9" s="169">
        <f>IF(O9="",0,1)</f>
        <v>0</v>
      </c>
      <c r="Q9" s="121"/>
      <c r="R9" s="169">
        <f>IF(Q9="",0,1)</f>
        <v>0</v>
      </c>
      <c r="S9" s="436"/>
      <c r="T9" s="437"/>
      <c r="U9" s="433"/>
      <c r="V9" s="434"/>
      <c r="W9" s="434"/>
      <c r="X9" s="434"/>
      <c r="Y9" s="434"/>
      <c r="Z9" s="434"/>
      <c r="AA9" s="434"/>
      <c r="AB9" s="434"/>
      <c r="AC9" s="434"/>
      <c r="AD9" s="434"/>
      <c r="AE9" s="435"/>
    </row>
    <row r="10" spans="1:31">
      <c r="A10" s="21" t="s">
        <v>7</v>
      </c>
      <c r="B10" s="22">
        <f t="shared" ref="B10:B15" si="2">B9+1</f>
        <v>6</v>
      </c>
      <c r="C10" s="41"/>
      <c r="D10" s="41"/>
      <c r="E10" s="41"/>
      <c r="F10" s="75">
        <f t="shared" si="0"/>
        <v>0</v>
      </c>
      <c r="G10" s="90" t="str">
        <f t="shared" si="1"/>
        <v/>
      </c>
      <c r="H10" s="121"/>
      <c r="I10" s="121"/>
      <c r="J10" s="169">
        <f t="shared" ref="J10:J15" si="3">IF(I10="",J9,J9+1)</f>
        <v>0</v>
      </c>
      <c r="K10" s="121"/>
      <c r="L10" s="169">
        <f t="shared" ref="L10:L15" si="4">IF(K10="",L9,L9+1)</f>
        <v>0</v>
      </c>
      <c r="M10" s="121"/>
      <c r="N10" s="169">
        <f t="shared" ref="N10:N15" si="5">IF(M10="",N9,N9+1)</f>
        <v>0</v>
      </c>
      <c r="O10" s="121"/>
      <c r="P10" s="169">
        <f t="shared" ref="P10:P15" si="6">IF(O10="",P9,P9+1)</f>
        <v>0</v>
      </c>
      <c r="Q10" s="121"/>
      <c r="R10" s="169">
        <f t="shared" ref="R10:R15" si="7">IF(Q10="",R9,R9+1)</f>
        <v>0</v>
      </c>
      <c r="S10" s="436"/>
      <c r="T10" s="437"/>
      <c r="U10" s="433"/>
      <c r="V10" s="434"/>
      <c r="W10" s="434"/>
      <c r="X10" s="434"/>
      <c r="Y10" s="434"/>
      <c r="Z10" s="434"/>
      <c r="AA10" s="434"/>
      <c r="AB10" s="434"/>
      <c r="AC10" s="434"/>
      <c r="AD10" s="434"/>
      <c r="AE10" s="435"/>
    </row>
    <row r="11" spans="1:31">
      <c r="A11" s="21" t="s">
        <v>8</v>
      </c>
      <c r="B11" s="22">
        <f t="shared" si="2"/>
        <v>7</v>
      </c>
      <c r="C11" s="41"/>
      <c r="D11" s="41"/>
      <c r="E11" s="41"/>
      <c r="F11" s="75">
        <f t="shared" si="0"/>
        <v>0</v>
      </c>
      <c r="G11" s="90" t="str">
        <f t="shared" si="1"/>
        <v/>
      </c>
      <c r="H11" s="121"/>
      <c r="I11" s="121"/>
      <c r="J11" s="169">
        <f t="shared" si="3"/>
        <v>0</v>
      </c>
      <c r="K11" s="121"/>
      <c r="L11" s="169">
        <f t="shared" si="4"/>
        <v>0</v>
      </c>
      <c r="M11" s="121"/>
      <c r="N11" s="169">
        <f t="shared" si="5"/>
        <v>0</v>
      </c>
      <c r="O11" s="121"/>
      <c r="P11" s="169">
        <f t="shared" si="6"/>
        <v>0</v>
      </c>
      <c r="Q11" s="121"/>
      <c r="R11" s="169">
        <f t="shared" si="7"/>
        <v>0</v>
      </c>
      <c r="S11" s="436"/>
      <c r="T11" s="437"/>
      <c r="U11" s="433"/>
      <c r="V11" s="434"/>
      <c r="W11" s="434"/>
      <c r="X11" s="434"/>
      <c r="Y11" s="434"/>
      <c r="Z11" s="434"/>
      <c r="AA11" s="434"/>
      <c r="AB11" s="434"/>
      <c r="AC11" s="434"/>
      <c r="AD11" s="434"/>
      <c r="AE11" s="435"/>
    </row>
    <row r="12" spans="1:31">
      <c r="A12" s="21" t="s">
        <v>2</v>
      </c>
      <c r="B12" s="22">
        <f t="shared" si="2"/>
        <v>8</v>
      </c>
      <c r="C12" s="41"/>
      <c r="D12" s="41"/>
      <c r="E12" s="41"/>
      <c r="F12" s="75">
        <f t="shared" si="0"/>
        <v>0</v>
      </c>
      <c r="G12" s="90" t="str">
        <f t="shared" si="1"/>
        <v/>
      </c>
      <c r="H12" s="121"/>
      <c r="I12" s="121"/>
      <c r="J12" s="169">
        <f t="shared" si="3"/>
        <v>0</v>
      </c>
      <c r="K12" s="121"/>
      <c r="L12" s="169">
        <f t="shared" si="4"/>
        <v>0</v>
      </c>
      <c r="M12" s="121"/>
      <c r="N12" s="169">
        <f t="shared" si="5"/>
        <v>0</v>
      </c>
      <c r="O12" s="121"/>
      <c r="P12" s="169">
        <f t="shared" si="6"/>
        <v>0</v>
      </c>
      <c r="Q12" s="121"/>
      <c r="R12" s="169">
        <f t="shared" si="7"/>
        <v>0</v>
      </c>
      <c r="S12" s="436"/>
      <c r="T12" s="437"/>
      <c r="U12" s="433"/>
      <c r="V12" s="434"/>
      <c r="W12" s="434"/>
      <c r="X12" s="434"/>
      <c r="Y12" s="434"/>
      <c r="Z12" s="434"/>
      <c r="AA12" s="434"/>
      <c r="AB12" s="434"/>
      <c r="AC12" s="434"/>
      <c r="AD12" s="434"/>
      <c r="AE12" s="435"/>
    </row>
    <row r="13" spans="1:31">
      <c r="A13" s="21" t="s">
        <v>3</v>
      </c>
      <c r="B13" s="22">
        <f t="shared" si="2"/>
        <v>9</v>
      </c>
      <c r="C13" s="41"/>
      <c r="D13" s="41"/>
      <c r="E13" s="41"/>
      <c r="F13" s="75">
        <f t="shared" si="0"/>
        <v>0</v>
      </c>
      <c r="G13" s="90" t="str">
        <f t="shared" si="1"/>
        <v/>
      </c>
      <c r="H13" s="121"/>
      <c r="I13" s="121"/>
      <c r="J13" s="169">
        <f t="shared" si="3"/>
        <v>0</v>
      </c>
      <c r="K13" s="121"/>
      <c r="L13" s="169">
        <f t="shared" si="4"/>
        <v>0</v>
      </c>
      <c r="M13" s="121"/>
      <c r="N13" s="169">
        <f t="shared" si="5"/>
        <v>0</v>
      </c>
      <c r="O13" s="121"/>
      <c r="P13" s="169">
        <f t="shared" si="6"/>
        <v>0</v>
      </c>
      <c r="Q13" s="121"/>
      <c r="R13" s="169">
        <f t="shared" si="7"/>
        <v>0</v>
      </c>
      <c r="S13" s="436"/>
      <c r="T13" s="437"/>
      <c r="U13" s="433"/>
      <c r="V13" s="434"/>
      <c r="W13" s="434"/>
      <c r="X13" s="434"/>
      <c r="Y13" s="434"/>
      <c r="Z13" s="434"/>
      <c r="AA13" s="434"/>
      <c r="AB13" s="434"/>
      <c r="AC13" s="434"/>
      <c r="AD13" s="434"/>
      <c r="AE13" s="435"/>
    </row>
    <row r="14" spans="1:31">
      <c r="A14" s="21" t="s">
        <v>4</v>
      </c>
      <c r="B14" s="22">
        <f t="shared" si="2"/>
        <v>10</v>
      </c>
      <c r="C14" s="41"/>
      <c r="D14" s="41"/>
      <c r="E14" s="41"/>
      <c r="F14" s="75">
        <f t="shared" si="0"/>
        <v>0</v>
      </c>
      <c r="G14" s="90" t="str">
        <f t="shared" si="1"/>
        <v/>
      </c>
      <c r="H14" s="121"/>
      <c r="I14" s="121"/>
      <c r="J14" s="169">
        <f t="shared" si="3"/>
        <v>0</v>
      </c>
      <c r="K14" s="121"/>
      <c r="L14" s="169">
        <f t="shared" si="4"/>
        <v>0</v>
      </c>
      <c r="M14" s="121"/>
      <c r="N14" s="169">
        <f t="shared" si="5"/>
        <v>0</v>
      </c>
      <c r="O14" s="121"/>
      <c r="P14" s="169">
        <f t="shared" si="6"/>
        <v>0</v>
      </c>
      <c r="Q14" s="121"/>
      <c r="R14" s="169">
        <f t="shared" si="7"/>
        <v>0</v>
      </c>
      <c r="S14" s="436"/>
      <c r="T14" s="437"/>
      <c r="U14" s="433"/>
      <c r="V14" s="434"/>
      <c r="W14" s="434"/>
      <c r="X14" s="434"/>
      <c r="Y14" s="434"/>
      <c r="Z14" s="434"/>
      <c r="AA14" s="434"/>
      <c r="AB14" s="434"/>
      <c r="AC14" s="434"/>
      <c r="AD14" s="434"/>
      <c r="AE14" s="435"/>
    </row>
    <row r="15" spans="1:31">
      <c r="A15" s="118" t="s">
        <v>5</v>
      </c>
      <c r="B15" s="119">
        <f t="shared" si="2"/>
        <v>11</v>
      </c>
      <c r="C15" s="41"/>
      <c r="D15" s="41"/>
      <c r="E15" s="41"/>
      <c r="F15" s="75">
        <f t="shared" si="0"/>
        <v>0</v>
      </c>
      <c r="G15" s="90" t="str">
        <f t="shared" si="1"/>
        <v/>
      </c>
      <c r="H15" s="121"/>
      <c r="I15" s="121"/>
      <c r="J15" s="169">
        <f t="shared" si="3"/>
        <v>0</v>
      </c>
      <c r="K15" s="121"/>
      <c r="L15" s="169">
        <f t="shared" si="4"/>
        <v>0</v>
      </c>
      <c r="M15" s="121"/>
      <c r="N15" s="169">
        <f t="shared" si="5"/>
        <v>0</v>
      </c>
      <c r="O15" s="121"/>
      <c r="P15" s="169">
        <f t="shared" si="6"/>
        <v>0</v>
      </c>
      <c r="Q15" s="121"/>
      <c r="R15" s="169">
        <f t="shared" si="7"/>
        <v>0</v>
      </c>
      <c r="S15" s="436"/>
      <c r="T15" s="437"/>
      <c r="U15" s="433"/>
      <c r="V15" s="434"/>
      <c r="W15" s="434"/>
      <c r="X15" s="434"/>
      <c r="Y15" s="434"/>
      <c r="Z15" s="434"/>
      <c r="AA15" s="434"/>
      <c r="AB15" s="434"/>
      <c r="AC15" s="434"/>
      <c r="AD15" s="434"/>
      <c r="AE15" s="435"/>
    </row>
    <row r="16" spans="1:31">
      <c r="A16" s="442" t="s">
        <v>148</v>
      </c>
      <c r="B16" s="443"/>
      <c r="C16" s="13">
        <f>SUM(C9:C15)</f>
        <v>0</v>
      </c>
      <c r="D16" s="13">
        <f>SUM(D9:D15)+ROUNDDOWN(F16/60,0)</f>
        <v>0</v>
      </c>
      <c r="E16" s="13">
        <f>F16-60*ROUNDDOWN(F16/60,0)</f>
        <v>0</v>
      </c>
      <c r="F16" s="137">
        <f>SUM(F9:F15)</f>
        <v>0</v>
      </c>
      <c r="G16" s="53">
        <f>IF((D16*60+E16)=0,0,ROUND((C16*60)/(D16*60+E16),1))</f>
        <v>0</v>
      </c>
      <c r="H16" s="27">
        <f>SUM(H9:H15)</f>
        <v>0</v>
      </c>
      <c r="I16" s="27">
        <f>IF(SUM(I9:I15)=0,0,ROUND(AVERAGE(I9:I15),0))</f>
        <v>0</v>
      </c>
      <c r="J16" s="170">
        <f>IF(J15=0,0,1)</f>
        <v>0</v>
      </c>
      <c r="K16" s="27">
        <f>IF(SUM(K9:K15)=0,0,ROUND(AVERAGE(K9:K15),0))</f>
        <v>0</v>
      </c>
      <c r="L16" s="170">
        <f>IF(L15=0,0,1)</f>
        <v>0</v>
      </c>
      <c r="M16" s="27">
        <f>IF(SUM(M9:M15)=0,0,ROUND(AVERAGE(M9:M15),0))</f>
        <v>0</v>
      </c>
      <c r="N16" s="170">
        <f>IF(N15=0,0,1)</f>
        <v>0</v>
      </c>
      <c r="O16" s="27">
        <f>IF(SUM(O9:O15)=0,0,ROUND(AVERAGE(O9:O15),0))</f>
        <v>0</v>
      </c>
      <c r="P16" s="170">
        <f>IF(P15=0,0,1)</f>
        <v>0</v>
      </c>
      <c r="Q16" s="27">
        <f>IF(SUM(Q9:Q15)=0,0,ROUND(AVERAGE(Q9:Q15),0))</f>
        <v>0</v>
      </c>
      <c r="R16" s="170">
        <f>IF(R15=0,0,1)</f>
        <v>0</v>
      </c>
      <c r="S16" s="444"/>
      <c r="T16" s="445"/>
      <c r="U16" s="439"/>
      <c r="V16" s="440"/>
      <c r="W16" s="440"/>
      <c r="X16" s="440"/>
      <c r="Y16" s="440"/>
      <c r="Z16" s="440"/>
      <c r="AA16" s="440"/>
      <c r="AB16" s="440"/>
      <c r="AC16" s="440"/>
      <c r="AD16" s="440"/>
      <c r="AE16" s="441"/>
    </row>
    <row r="17" spans="1:31">
      <c r="A17" s="22" t="s">
        <v>6</v>
      </c>
      <c r="B17" s="22">
        <f>B15+1</f>
        <v>12</v>
      </c>
      <c r="C17" s="41"/>
      <c r="D17" s="41"/>
      <c r="E17" s="41"/>
      <c r="F17" s="75">
        <f t="shared" ref="F17:F23" si="8">E17</f>
        <v>0</v>
      </c>
      <c r="G17" s="90" t="str">
        <f t="shared" ref="G17:G23" si="9">IF((D17*60+F17)=0,"",ROUND((C17*60)/(D17*60+F17),1))</f>
        <v/>
      </c>
      <c r="H17" s="121"/>
      <c r="I17" s="121"/>
      <c r="J17" s="169">
        <f>IF(I17="",0,1)</f>
        <v>0</v>
      </c>
      <c r="K17" s="121"/>
      <c r="L17" s="169">
        <f>IF(K17="",0,1)</f>
        <v>0</v>
      </c>
      <c r="M17" s="121"/>
      <c r="N17" s="169">
        <f>IF(M17="",0,1)</f>
        <v>0</v>
      </c>
      <c r="O17" s="121"/>
      <c r="P17" s="169">
        <f>IF(O17="",0,1)</f>
        <v>0</v>
      </c>
      <c r="Q17" s="121"/>
      <c r="R17" s="169">
        <f>IF(Q17="",0,1)</f>
        <v>0</v>
      </c>
      <c r="S17" s="436"/>
      <c r="T17" s="438"/>
      <c r="U17" s="433"/>
      <c r="V17" s="434"/>
      <c r="W17" s="434"/>
      <c r="X17" s="434"/>
      <c r="Y17" s="434"/>
      <c r="Z17" s="434"/>
      <c r="AA17" s="434"/>
      <c r="AB17" s="434"/>
      <c r="AC17" s="434"/>
      <c r="AD17" s="434"/>
      <c r="AE17" s="435"/>
    </row>
    <row r="18" spans="1:31">
      <c r="A18" s="22" t="s">
        <v>7</v>
      </c>
      <c r="B18" s="22">
        <f t="shared" ref="B18:B23" si="10">B17+1</f>
        <v>13</v>
      </c>
      <c r="C18" s="41"/>
      <c r="D18" s="41"/>
      <c r="E18" s="41"/>
      <c r="F18" s="75">
        <f t="shared" si="8"/>
        <v>0</v>
      </c>
      <c r="G18" s="90" t="str">
        <f t="shared" si="9"/>
        <v/>
      </c>
      <c r="H18" s="121"/>
      <c r="I18" s="121"/>
      <c r="J18" s="169">
        <f t="shared" ref="J18:J23" si="11">IF(I18="",J17,J17+1)</f>
        <v>0</v>
      </c>
      <c r="K18" s="121"/>
      <c r="L18" s="169">
        <f t="shared" ref="L18:L23" si="12">IF(K18="",L17,L17+1)</f>
        <v>0</v>
      </c>
      <c r="M18" s="121"/>
      <c r="N18" s="169">
        <f t="shared" ref="N18:N23" si="13">IF(M18="",N17,N17+1)</f>
        <v>0</v>
      </c>
      <c r="O18" s="121"/>
      <c r="P18" s="169">
        <f t="shared" ref="P18:P23" si="14">IF(O18="",P17,P17+1)</f>
        <v>0</v>
      </c>
      <c r="Q18" s="121"/>
      <c r="R18" s="169">
        <f t="shared" ref="R18:R23" si="15">IF(Q18="",R17,R17+1)</f>
        <v>0</v>
      </c>
      <c r="S18" s="436"/>
      <c r="T18" s="438"/>
      <c r="U18" s="433"/>
      <c r="V18" s="434"/>
      <c r="W18" s="434"/>
      <c r="X18" s="434"/>
      <c r="Y18" s="434"/>
      <c r="Z18" s="434"/>
      <c r="AA18" s="434"/>
      <c r="AB18" s="434"/>
      <c r="AC18" s="434"/>
      <c r="AD18" s="434"/>
      <c r="AE18" s="435"/>
    </row>
    <row r="19" spans="1:31">
      <c r="A19" s="22" t="s">
        <v>8</v>
      </c>
      <c r="B19" s="22">
        <f t="shared" si="10"/>
        <v>14</v>
      </c>
      <c r="C19" s="41"/>
      <c r="D19" s="41"/>
      <c r="E19" s="41"/>
      <c r="F19" s="75">
        <f t="shared" si="8"/>
        <v>0</v>
      </c>
      <c r="G19" s="90" t="str">
        <f t="shared" si="9"/>
        <v/>
      </c>
      <c r="H19" s="121"/>
      <c r="I19" s="121"/>
      <c r="J19" s="169">
        <f t="shared" si="11"/>
        <v>0</v>
      </c>
      <c r="K19" s="121"/>
      <c r="L19" s="169">
        <f t="shared" si="12"/>
        <v>0</v>
      </c>
      <c r="M19" s="121"/>
      <c r="N19" s="169">
        <f t="shared" si="13"/>
        <v>0</v>
      </c>
      <c r="O19" s="121"/>
      <c r="P19" s="169">
        <f t="shared" si="14"/>
        <v>0</v>
      </c>
      <c r="Q19" s="121"/>
      <c r="R19" s="169">
        <f t="shared" si="15"/>
        <v>0</v>
      </c>
      <c r="S19" s="436"/>
      <c r="T19" s="438"/>
      <c r="U19" s="433"/>
      <c r="V19" s="434"/>
      <c r="W19" s="434"/>
      <c r="X19" s="434"/>
      <c r="Y19" s="434"/>
      <c r="Z19" s="434"/>
      <c r="AA19" s="434"/>
      <c r="AB19" s="434"/>
      <c r="AC19" s="434"/>
      <c r="AD19" s="434"/>
      <c r="AE19" s="435"/>
    </row>
    <row r="20" spans="1:31">
      <c r="A20" s="22" t="s">
        <v>2</v>
      </c>
      <c r="B20" s="22">
        <f t="shared" si="10"/>
        <v>15</v>
      </c>
      <c r="C20" s="41"/>
      <c r="D20" s="41"/>
      <c r="E20" s="41"/>
      <c r="F20" s="75">
        <f t="shared" si="8"/>
        <v>0</v>
      </c>
      <c r="G20" s="90" t="str">
        <f t="shared" si="9"/>
        <v/>
      </c>
      <c r="H20" s="121"/>
      <c r="I20" s="121"/>
      <c r="J20" s="169">
        <f t="shared" si="11"/>
        <v>0</v>
      </c>
      <c r="K20" s="121"/>
      <c r="L20" s="169">
        <f t="shared" si="12"/>
        <v>0</v>
      </c>
      <c r="M20" s="121"/>
      <c r="N20" s="169">
        <f t="shared" si="13"/>
        <v>0</v>
      </c>
      <c r="O20" s="121"/>
      <c r="P20" s="169">
        <f t="shared" si="14"/>
        <v>0</v>
      </c>
      <c r="Q20" s="121"/>
      <c r="R20" s="169">
        <f t="shared" si="15"/>
        <v>0</v>
      </c>
      <c r="S20" s="436"/>
      <c r="T20" s="438"/>
      <c r="U20" s="433"/>
      <c r="V20" s="434"/>
      <c r="W20" s="434"/>
      <c r="X20" s="434"/>
      <c r="Y20" s="434"/>
      <c r="Z20" s="434"/>
      <c r="AA20" s="434"/>
      <c r="AB20" s="434"/>
      <c r="AC20" s="434"/>
      <c r="AD20" s="434"/>
      <c r="AE20" s="435"/>
    </row>
    <row r="21" spans="1:31">
      <c r="A21" s="22" t="s">
        <v>3</v>
      </c>
      <c r="B21" s="22">
        <f t="shared" si="10"/>
        <v>16</v>
      </c>
      <c r="C21" s="41"/>
      <c r="D21" s="41"/>
      <c r="E21" s="41"/>
      <c r="F21" s="75">
        <f t="shared" si="8"/>
        <v>0</v>
      </c>
      <c r="G21" s="90" t="str">
        <f t="shared" si="9"/>
        <v/>
      </c>
      <c r="H21" s="121"/>
      <c r="I21" s="121"/>
      <c r="J21" s="169">
        <f t="shared" si="11"/>
        <v>0</v>
      </c>
      <c r="K21" s="121"/>
      <c r="L21" s="169">
        <f t="shared" si="12"/>
        <v>0</v>
      </c>
      <c r="M21" s="121"/>
      <c r="N21" s="169">
        <f t="shared" si="13"/>
        <v>0</v>
      </c>
      <c r="O21" s="121"/>
      <c r="P21" s="169">
        <f t="shared" si="14"/>
        <v>0</v>
      </c>
      <c r="Q21" s="121"/>
      <c r="R21" s="169">
        <f t="shared" si="15"/>
        <v>0</v>
      </c>
      <c r="S21" s="436"/>
      <c r="T21" s="438"/>
      <c r="U21" s="433"/>
      <c r="V21" s="434"/>
      <c r="W21" s="434"/>
      <c r="X21" s="434"/>
      <c r="Y21" s="434"/>
      <c r="Z21" s="434"/>
      <c r="AA21" s="434"/>
      <c r="AB21" s="434"/>
      <c r="AC21" s="434"/>
      <c r="AD21" s="434"/>
      <c r="AE21" s="435"/>
    </row>
    <row r="22" spans="1:31">
      <c r="A22" s="22" t="s">
        <v>4</v>
      </c>
      <c r="B22" s="22">
        <f t="shared" si="10"/>
        <v>17</v>
      </c>
      <c r="C22" s="41"/>
      <c r="D22" s="41"/>
      <c r="E22" s="41"/>
      <c r="F22" s="75">
        <f t="shared" si="8"/>
        <v>0</v>
      </c>
      <c r="G22" s="90" t="str">
        <f t="shared" si="9"/>
        <v/>
      </c>
      <c r="H22" s="121"/>
      <c r="I22" s="121"/>
      <c r="J22" s="169">
        <f t="shared" si="11"/>
        <v>0</v>
      </c>
      <c r="K22" s="121"/>
      <c r="L22" s="169">
        <f t="shared" si="12"/>
        <v>0</v>
      </c>
      <c r="M22" s="121"/>
      <c r="N22" s="169">
        <f t="shared" si="13"/>
        <v>0</v>
      </c>
      <c r="O22" s="121"/>
      <c r="P22" s="169">
        <f t="shared" si="14"/>
        <v>0</v>
      </c>
      <c r="Q22" s="121"/>
      <c r="R22" s="169">
        <f t="shared" si="15"/>
        <v>0</v>
      </c>
      <c r="S22" s="436"/>
      <c r="T22" s="438"/>
      <c r="U22" s="446" t="s">
        <v>231</v>
      </c>
      <c r="V22" s="447"/>
      <c r="W22" s="447"/>
      <c r="X22" s="447"/>
      <c r="Y22" s="447"/>
      <c r="Z22" s="447"/>
      <c r="AA22" s="447"/>
      <c r="AB22" s="447"/>
      <c r="AC22" s="447"/>
      <c r="AD22" s="447"/>
      <c r="AE22" s="448"/>
    </row>
    <row r="23" spans="1:31">
      <c r="A23" s="119" t="s">
        <v>5</v>
      </c>
      <c r="B23" s="119">
        <f t="shared" si="10"/>
        <v>18</v>
      </c>
      <c r="C23" s="41"/>
      <c r="D23" s="41"/>
      <c r="E23" s="41"/>
      <c r="F23" s="75">
        <f t="shared" si="8"/>
        <v>0</v>
      </c>
      <c r="G23" s="90" t="str">
        <f t="shared" si="9"/>
        <v/>
      </c>
      <c r="H23" s="121"/>
      <c r="I23" s="121"/>
      <c r="J23" s="169">
        <f t="shared" si="11"/>
        <v>0</v>
      </c>
      <c r="K23" s="121"/>
      <c r="L23" s="169">
        <f t="shared" si="12"/>
        <v>0</v>
      </c>
      <c r="M23" s="121"/>
      <c r="N23" s="169">
        <f t="shared" si="13"/>
        <v>0</v>
      </c>
      <c r="O23" s="121"/>
      <c r="P23" s="169">
        <f t="shared" si="14"/>
        <v>0</v>
      </c>
      <c r="Q23" s="121"/>
      <c r="R23" s="169">
        <f t="shared" si="15"/>
        <v>0</v>
      </c>
      <c r="S23" s="436"/>
      <c r="T23" s="438"/>
      <c r="U23" s="449"/>
      <c r="V23" s="450"/>
      <c r="W23" s="450"/>
      <c r="X23" s="450"/>
      <c r="Y23" s="450"/>
      <c r="Z23" s="450"/>
      <c r="AA23" s="450"/>
      <c r="AB23" s="450"/>
      <c r="AC23" s="450"/>
      <c r="AD23" s="450"/>
      <c r="AE23" s="451"/>
    </row>
    <row r="24" spans="1:31">
      <c r="A24" s="442" t="s">
        <v>149</v>
      </c>
      <c r="B24" s="443"/>
      <c r="C24" s="13">
        <f>SUM(C17:C23)</f>
        <v>0</v>
      </c>
      <c r="D24" s="13">
        <f>SUM(D17:D23)+ROUNDDOWN(F24/60,0)</f>
        <v>0</v>
      </c>
      <c r="E24" s="13">
        <f>F24-60*ROUNDDOWN(F24/60,0)</f>
        <v>0</v>
      </c>
      <c r="F24" s="137">
        <f>SUM(F17:F23)</f>
        <v>0</v>
      </c>
      <c r="G24" s="53">
        <f>IF((D24*60+E24)=0,0,ROUND((C24*60)/(D24*60+E24),1))</f>
        <v>0</v>
      </c>
      <c r="H24" s="27">
        <f>SUM(H18:H23)</f>
        <v>0</v>
      </c>
      <c r="I24" s="27">
        <f>IF(SUM(I17:I23)=0,0,ROUND(AVERAGE(I17:I23),0))</f>
        <v>0</v>
      </c>
      <c r="J24" s="170">
        <f>IF(J23=0,0,1)</f>
        <v>0</v>
      </c>
      <c r="K24" s="27">
        <f>IF(SUM(K17:K23)=0,0,ROUND(AVERAGE(K17:K23),0))</f>
        <v>0</v>
      </c>
      <c r="L24" s="170">
        <f>IF(L23=0,0,1)</f>
        <v>0</v>
      </c>
      <c r="M24" s="27">
        <f>IF(SUM(M17:M23)=0,0,ROUND(AVERAGE(M17:M23),0))</f>
        <v>0</v>
      </c>
      <c r="N24" s="170">
        <f>IF(N23=0,0,1)</f>
        <v>0</v>
      </c>
      <c r="O24" s="27">
        <f>IF(SUM(O17:O23)=0,0,ROUND(AVERAGE(O17:O23),0))</f>
        <v>0</v>
      </c>
      <c r="P24" s="170">
        <f>IF(P23=0,0,1)</f>
        <v>0</v>
      </c>
      <c r="Q24" s="27">
        <f>IF(SUM(Q17:Q23)=0,0,ROUND(AVERAGE(Q17:Q23),0))</f>
        <v>0</v>
      </c>
      <c r="R24" s="170">
        <f>IF(R23=0,0,1)</f>
        <v>0</v>
      </c>
      <c r="S24" s="444"/>
      <c r="T24" s="452"/>
      <c r="U24" s="439"/>
      <c r="V24" s="440"/>
      <c r="W24" s="440"/>
      <c r="X24" s="440"/>
      <c r="Y24" s="440"/>
      <c r="Z24" s="440"/>
      <c r="AA24" s="440"/>
      <c r="AB24" s="440"/>
      <c r="AC24" s="440"/>
      <c r="AD24" s="440"/>
      <c r="AE24" s="441"/>
    </row>
    <row r="25" spans="1:31">
      <c r="A25" s="21" t="s">
        <v>6</v>
      </c>
      <c r="B25" s="22">
        <f>B23+1</f>
        <v>19</v>
      </c>
      <c r="C25" s="41"/>
      <c r="D25" s="41"/>
      <c r="E25" s="41"/>
      <c r="F25" s="75">
        <f t="shared" ref="F25:F31" si="16">E25</f>
        <v>0</v>
      </c>
      <c r="G25" s="90" t="str">
        <f t="shared" ref="G25:G31" si="17">IF((D25*60+F25)=0,"",ROUND((C25*60)/(D25*60+F25),1))</f>
        <v/>
      </c>
      <c r="H25" s="121"/>
      <c r="I25" s="121"/>
      <c r="J25" s="169">
        <f>IF(I25="",0,1)</f>
        <v>0</v>
      </c>
      <c r="K25" s="121"/>
      <c r="L25" s="169">
        <f>IF(K25="",0,1)</f>
        <v>0</v>
      </c>
      <c r="M25" s="121"/>
      <c r="N25" s="169">
        <f>IF(M25="",0,1)</f>
        <v>0</v>
      </c>
      <c r="O25" s="121"/>
      <c r="P25" s="169">
        <f>IF(O25="",0,1)</f>
        <v>0</v>
      </c>
      <c r="Q25" s="121"/>
      <c r="R25" s="169">
        <f>IF(Q25="",0,1)</f>
        <v>0</v>
      </c>
      <c r="S25" s="453"/>
      <c r="T25" s="453"/>
      <c r="U25" s="449"/>
      <c r="V25" s="450"/>
      <c r="W25" s="450"/>
      <c r="X25" s="450"/>
      <c r="Y25" s="450"/>
      <c r="Z25" s="450"/>
      <c r="AA25" s="450"/>
      <c r="AB25" s="450"/>
      <c r="AC25" s="450"/>
      <c r="AD25" s="450"/>
      <c r="AE25" s="451"/>
    </row>
    <row r="26" spans="1:31">
      <c r="A26" s="21" t="s">
        <v>7</v>
      </c>
      <c r="B26" s="22">
        <f t="shared" ref="B26:B31" si="18">B25+1</f>
        <v>20</v>
      </c>
      <c r="C26" s="41"/>
      <c r="D26" s="41"/>
      <c r="E26" s="41"/>
      <c r="F26" s="75">
        <f t="shared" si="16"/>
        <v>0</v>
      </c>
      <c r="G26" s="90" t="str">
        <f t="shared" si="17"/>
        <v/>
      </c>
      <c r="H26" s="121"/>
      <c r="I26" s="121"/>
      <c r="J26" s="169">
        <f t="shared" ref="J26:J31" si="19">IF(I26="",J25,J25+1)</f>
        <v>0</v>
      </c>
      <c r="K26" s="121"/>
      <c r="L26" s="169">
        <f t="shared" ref="L26:L31" si="20">IF(K26="",L25,L25+1)</f>
        <v>0</v>
      </c>
      <c r="M26" s="121"/>
      <c r="N26" s="169">
        <f t="shared" ref="N26:N31" si="21">IF(M26="",N25,N25+1)</f>
        <v>0</v>
      </c>
      <c r="O26" s="121"/>
      <c r="P26" s="169">
        <f t="shared" ref="P26:P31" si="22">IF(O26="",P25,P25+1)</f>
        <v>0</v>
      </c>
      <c r="Q26" s="121"/>
      <c r="R26" s="169">
        <f t="shared" ref="R26:R31" si="23">IF(Q26="",R25,R25+1)</f>
        <v>0</v>
      </c>
      <c r="S26" s="453"/>
      <c r="T26" s="453"/>
      <c r="U26" s="449"/>
      <c r="V26" s="450"/>
      <c r="W26" s="450"/>
      <c r="X26" s="450"/>
      <c r="Y26" s="450"/>
      <c r="Z26" s="450"/>
      <c r="AA26" s="450"/>
      <c r="AB26" s="450"/>
      <c r="AC26" s="450"/>
      <c r="AD26" s="450"/>
      <c r="AE26" s="451"/>
    </row>
    <row r="27" spans="1:31">
      <c r="A27" s="21" t="s">
        <v>8</v>
      </c>
      <c r="B27" s="22">
        <f t="shared" si="18"/>
        <v>21</v>
      </c>
      <c r="C27" s="41"/>
      <c r="D27" s="41"/>
      <c r="E27" s="41"/>
      <c r="F27" s="75">
        <f t="shared" si="16"/>
        <v>0</v>
      </c>
      <c r="G27" s="90" t="str">
        <f t="shared" si="17"/>
        <v/>
      </c>
      <c r="H27" s="121"/>
      <c r="I27" s="121"/>
      <c r="J27" s="169">
        <f t="shared" si="19"/>
        <v>0</v>
      </c>
      <c r="K27" s="121"/>
      <c r="L27" s="169">
        <f t="shared" si="20"/>
        <v>0</v>
      </c>
      <c r="M27" s="121"/>
      <c r="N27" s="169">
        <f t="shared" si="21"/>
        <v>0</v>
      </c>
      <c r="O27" s="121"/>
      <c r="P27" s="169">
        <f t="shared" si="22"/>
        <v>0</v>
      </c>
      <c r="Q27" s="121"/>
      <c r="R27" s="169">
        <f t="shared" si="23"/>
        <v>0</v>
      </c>
      <c r="S27" s="453"/>
      <c r="T27" s="453"/>
      <c r="U27" s="449"/>
      <c r="V27" s="450"/>
      <c r="W27" s="450"/>
      <c r="X27" s="450"/>
      <c r="Y27" s="450"/>
      <c r="Z27" s="450"/>
      <c r="AA27" s="450"/>
      <c r="AB27" s="450"/>
      <c r="AC27" s="450"/>
      <c r="AD27" s="450"/>
      <c r="AE27" s="451"/>
    </row>
    <row r="28" spans="1:31">
      <c r="A28" s="21" t="s">
        <v>2</v>
      </c>
      <c r="B28" s="22">
        <f t="shared" si="18"/>
        <v>22</v>
      </c>
      <c r="C28" s="41"/>
      <c r="D28" s="41"/>
      <c r="E28" s="41"/>
      <c r="F28" s="75">
        <f t="shared" si="16"/>
        <v>0</v>
      </c>
      <c r="G28" s="90" t="str">
        <f t="shared" si="17"/>
        <v/>
      </c>
      <c r="H28" s="121"/>
      <c r="I28" s="121"/>
      <c r="J28" s="169">
        <f t="shared" si="19"/>
        <v>0</v>
      </c>
      <c r="K28" s="121"/>
      <c r="L28" s="169">
        <f t="shared" si="20"/>
        <v>0</v>
      </c>
      <c r="M28" s="121"/>
      <c r="N28" s="169">
        <f t="shared" si="21"/>
        <v>0</v>
      </c>
      <c r="O28" s="121"/>
      <c r="P28" s="169">
        <f t="shared" si="22"/>
        <v>0</v>
      </c>
      <c r="Q28" s="121"/>
      <c r="R28" s="169">
        <f t="shared" si="23"/>
        <v>0</v>
      </c>
      <c r="S28" s="453"/>
      <c r="T28" s="453"/>
      <c r="U28" s="449"/>
      <c r="V28" s="450"/>
      <c r="W28" s="450"/>
      <c r="X28" s="450"/>
      <c r="Y28" s="450"/>
      <c r="Z28" s="450"/>
      <c r="AA28" s="450"/>
      <c r="AB28" s="450"/>
      <c r="AC28" s="450"/>
      <c r="AD28" s="450"/>
      <c r="AE28" s="451"/>
    </row>
    <row r="29" spans="1:31">
      <c r="A29" s="21" t="s">
        <v>3</v>
      </c>
      <c r="B29" s="22">
        <f t="shared" si="18"/>
        <v>23</v>
      </c>
      <c r="C29" s="41"/>
      <c r="D29" s="41"/>
      <c r="E29" s="41"/>
      <c r="F29" s="75">
        <f t="shared" si="16"/>
        <v>0</v>
      </c>
      <c r="G29" s="90" t="str">
        <f t="shared" si="17"/>
        <v/>
      </c>
      <c r="H29" s="121"/>
      <c r="I29" s="121"/>
      <c r="J29" s="169">
        <f t="shared" si="19"/>
        <v>0</v>
      </c>
      <c r="K29" s="121"/>
      <c r="L29" s="169">
        <f t="shared" si="20"/>
        <v>0</v>
      </c>
      <c r="M29" s="121"/>
      <c r="N29" s="169">
        <f t="shared" si="21"/>
        <v>0</v>
      </c>
      <c r="O29" s="121"/>
      <c r="P29" s="169">
        <f t="shared" si="22"/>
        <v>0</v>
      </c>
      <c r="Q29" s="121"/>
      <c r="R29" s="169">
        <f t="shared" si="23"/>
        <v>0</v>
      </c>
      <c r="S29" s="453"/>
      <c r="T29" s="453"/>
      <c r="U29" s="449"/>
      <c r="V29" s="450"/>
      <c r="W29" s="450"/>
      <c r="X29" s="450"/>
      <c r="Y29" s="450"/>
      <c r="Z29" s="450"/>
      <c r="AA29" s="450"/>
      <c r="AB29" s="450"/>
      <c r="AC29" s="450"/>
      <c r="AD29" s="450"/>
      <c r="AE29" s="451"/>
    </row>
    <row r="30" spans="1:31">
      <c r="A30" s="21" t="s">
        <v>4</v>
      </c>
      <c r="B30" s="22">
        <f t="shared" si="18"/>
        <v>24</v>
      </c>
      <c r="C30" s="41"/>
      <c r="D30" s="41"/>
      <c r="E30" s="41"/>
      <c r="F30" s="75">
        <f t="shared" si="16"/>
        <v>0</v>
      </c>
      <c r="G30" s="90" t="str">
        <f t="shared" si="17"/>
        <v/>
      </c>
      <c r="H30" s="121"/>
      <c r="I30" s="121"/>
      <c r="J30" s="169">
        <f t="shared" si="19"/>
        <v>0</v>
      </c>
      <c r="K30" s="121"/>
      <c r="L30" s="169">
        <f t="shared" si="20"/>
        <v>0</v>
      </c>
      <c r="M30" s="121"/>
      <c r="N30" s="169">
        <f t="shared" si="21"/>
        <v>0</v>
      </c>
      <c r="O30" s="121"/>
      <c r="P30" s="169">
        <f t="shared" si="22"/>
        <v>0</v>
      </c>
      <c r="Q30" s="121"/>
      <c r="R30" s="169">
        <f t="shared" si="23"/>
        <v>0</v>
      </c>
      <c r="S30" s="453"/>
      <c r="T30" s="453"/>
      <c r="U30" s="449"/>
      <c r="V30" s="450"/>
      <c r="W30" s="450"/>
      <c r="X30" s="450"/>
      <c r="Y30" s="450"/>
      <c r="Z30" s="450"/>
      <c r="AA30" s="450"/>
      <c r="AB30" s="450"/>
      <c r="AC30" s="450"/>
      <c r="AD30" s="450"/>
      <c r="AE30" s="451"/>
    </row>
    <row r="31" spans="1:31">
      <c r="A31" s="118" t="s">
        <v>5</v>
      </c>
      <c r="B31" s="119">
        <f t="shared" si="18"/>
        <v>25</v>
      </c>
      <c r="C31" s="41"/>
      <c r="D31" s="41"/>
      <c r="E31" s="41"/>
      <c r="F31" s="75">
        <f t="shared" si="16"/>
        <v>0</v>
      </c>
      <c r="G31" s="90" t="str">
        <f t="shared" si="17"/>
        <v/>
      </c>
      <c r="H31" s="121"/>
      <c r="I31" s="121"/>
      <c r="J31" s="169">
        <f t="shared" si="19"/>
        <v>0</v>
      </c>
      <c r="K31" s="121"/>
      <c r="L31" s="169">
        <f t="shared" si="20"/>
        <v>0</v>
      </c>
      <c r="M31" s="121"/>
      <c r="N31" s="169">
        <f t="shared" si="21"/>
        <v>0</v>
      </c>
      <c r="O31" s="121"/>
      <c r="P31" s="169">
        <f t="shared" si="22"/>
        <v>0</v>
      </c>
      <c r="Q31" s="121"/>
      <c r="R31" s="169">
        <f t="shared" si="23"/>
        <v>0</v>
      </c>
      <c r="S31" s="453"/>
      <c r="T31" s="453"/>
      <c r="U31" s="449"/>
      <c r="V31" s="450"/>
      <c r="W31" s="450"/>
      <c r="X31" s="450"/>
      <c r="Y31" s="450"/>
      <c r="Z31" s="450"/>
      <c r="AA31" s="450"/>
      <c r="AB31" s="450"/>
      <c r="AC31" s="450"/>
      <c r="AD31" s="450"/>
      <c r="AE31" s="451"/>
    </row>
    <row r="32" spans="1:31">
      <c r="A32" s="442" t="s">
        <v>145</v>
      </c>
      <c r="B32" s="443"/>
      <c r="C32" s="13">
        <f>SUM(C25:C31)</f>
        <v>0</v>
      </c>
      <c r="D32" s="13">
        <f>SUM(D25:D31)+ROUNDDOWN(F32/60,0)</f>
        <v>0</v>
      </c>
      <c r="E32" s="13">
        <f>F32-60*ROUNDDOWN(F32/60,0)</f>
        <v>0</v>
      </c>
      <c r="F32" s="137">
        <f>SUM(F25:F31)</f>
        <v>0</v>
      </c>
      <c r="G32" s="53">
        <f>IF((D32*60+E32)=0,0,ROUND((C32*60)/(D32*60+E32),1))</f>
        <v>0</v>
      </c>
      <c r="H32" s="27">
        <f>SUM(H25:H31)</f>
        <v>0</v>
      </c>
      <c r="I32" s="27">
        <f>IF(SUM(I25:I31)=0,0,ROUND(AVERAGE(I25:I31),0))</f>
        <v>0</v>
      </c>
      <c r="J32" s="170">
        <f>IF(J31=0,0,1)</f>
        <v>0</v>
      </c>
      <c r="K32" s="27">
        <f>IF(SUM(K25:K31)=0,0,ROUND(AVERAGE(K25:K31),0))</f>
        <v>0</v>
      </c>
      <c r="L32" s="170">
        <f>IF(L31=0,0,1)</f>
        <v>0</v>
      </c>
      <c r="M32" s="27">
        <f>IF(SUM(M25:M31)=0,0,ROUND(AVERAGE(M25:M31),0))</f>
        <v>0</v>
      </c>
      <c r="N32" s="170">
        <f>IF(N31=0,0,1)</f>
        <v>0</v>
      </c>
      <c r="O32" s="27">
        <f>IF(SUM(O25:O31)=0,0,ROUND(AVERAGE(O25:O31),0))</f>
        <v>0</v>
      </c>
      <c r="P32" s="170">
        <f>IF(P31=0,0,1)</f>
        <v>0</v>
      </c>
      <c r="Q32" s="27">
        <f>IF(SUM(Q25:Q31)=0,0,ROUND(AVERAGE(Q25:Q31),0))</f>
        <v>0</v>
      </c>
      <c r="R32" s="170">
        <f>IF(R31=0,0,1)</f>
        <v>0</v>
      </c>
      <c r="S32" s="454"/>
      <c r="T32" s="454"/>
      <c r="U32" s="455"/>
      <c r="V32" s="456"/>
      <c r="W32" s="456"/>
      <c r="X32" s="456"/>
      <c r="Y32" s="456"/>
      <c r="Z32" s="456"/>
      <c r="AA32" s="456"/>
      <c r="AB32" s="456"/>
      <c r="AC32" s="456"/>
      <c r="AD32" s="456"/>
      <c r="AE32" s="457"/>
    </row>
    <row r="33" spans="1:31">
      <c r="A33" s="21" t="s">
        <v>6</v>
      </c>
      <c r="B33" s="22">
        <f>B31+1</f>
        <v>26</v>
      </c>
      <c r="C33" s="41"/>
      <c r="D33" s="41"/>
      <c r="E33" s="41"/>
      <c r="F33" s="75">
        <f t="shared" ref="F33:F38" si="24">E33</f>
        <v>0</v>
      </c>
      <c r="G33" s="90" t="str">
        <f t="shared" ref="G33:G38" si="25">IF((D33*60+F33)=0,"",ROUND((C33*60)/(D33*60+F33),1))</f>
        <v/>
      </c>
      <c r="H33" s="121"/>
      <c r="I33" s="121"/>
      <c r="J33" s="169">
        <f>IF(I33="",0,1)</f>
        <v>0</v>
      </c>
      <c r="K33" s="121"/>
      <c r="L33" s="169">
        <f>IF(K33="",0,1)</f>
        <v>0</v>
      </c>
      <c r="M33" s="121"/>
      <c r="N33" s="169">
        <f>IF(M33="",0,1)</f>
        <v>0</v>
      </c>
      <c r="O33" s="121"/>
      <c r="P33" s="169">
        <f>IF(O33="",0,1)</f>
        <v>0</v>
      </c>
      <c r="Q33" s="121"/>
      <c r="R33" s="169">
        <f>IF(Q33="",0,1)</f>
        <v>0</v>
      </c>
      <c r="S33" s="453"/>
      <c r="T33" s="453"/>
      <c r="U33" s="449"/>
      <c r="V33" s="450"/>
      <c r="W33" s="450"/>
      <c r="X33" s="450"/>
      <c r="Y33" s="450"/>
      <c r="Z33" s="450"/>
      <c r="AA33" s="450"/>
      <c r="AB33" s="450"/>
      <c r="AC33" s="450"/>
      <c r="AD33" s="450"/>
      <c r="AE33" s="451"/>
    </row>
    <row r="34" spans="1:31">
      <c r="A34" s="21" t="s">
        <v>7</v>
      </c>
      <c r="B34" s="22">
        <f>B33+1</f>
        <v>27</v>
      </c>
      <c r="C34" s="41"/>
      <c r="D34" s="41"/>
      <c r="E34" s="41"/>
      <c r="F34" s="75">
        <f t="shared" si="24"/>
        <v>0</v>
      </c>
      <c r="G34" s="90" t="str">
        <f t="shared" si="25"/>
        <v/>
      </c>
      <c r="H34" s="121"/>
      <c r="I34" s="121"/>
      <c r="J34" s="169">
        <f t="shared" ref="J34:R38" si="26">IF(I34="",J33,J33+1)</f>
        <v>0</v>
      </c>
      <c r="K34" s="121"/>
      <c r="L34" s="169">
        <f t="shared" si="26"/>
        <v>0</v>
      </c>
      <c r="M34" s="121"/>
      <c r="N34" s="169">
        <f t="shared" si="26"/>
        <v>0</v>
      </c>
      <c r="O34" s="121"/>
      <c r="P34" s="169">
        <f t="shared" si="26"/>
        <v>0</v>
      </c>
      <c r="Q34" s="121"/>
      <c r="R34" s="169">
        <f t="shared" si="26"/>
        <v>0</v>
      </c>
      <c r="S34" s="453"/>
      <c r="T34" s="453"/>
      <c r="U34" s="449"/>
      <c r="V34" s="450"/>
      <c r="W34" s="450"/>
      <c r="X34" s="450"/>
      <c r="Y34" s="450"/>
      <c r="Z34" s="450"/>
      <c r="AA34" s="450"/>
      <c r="AB34" s="450"/>
      <c r="AC34" s="450"/>
      <c r="AD34" s="450"/>
      <c r="AE34" s="451"/>
    </row>
    <row r="35" spans="1:31">
      <c r="A35" s="21" t="s">
        <v>8</v>
      </c>
      <c r="B35" s="22">
        <f>B34+1</f>
        <v>28</v>
      </c>
      <c r="C35" s="41"/>
      <c r="D35" s="41"/>
      <c r="E35" s="41"/>
      <c r="F35" s="75">
        <f t="shared" si="24"/>
        <v>0</v>
      </c>
      <c r="G35" s="90" t="str">
        <f t="shared" si="25"/>
        <v/>
      </c>
      <c r="H35" s="121"/>
      <c r="I35" s="121"/>
      <c r="J35" s="169">
        <f t="shared" si="26"/>
        <v>0</v>
      </c>
      <c r="K35" s="121"/>
      <c r="L35" s="169">
        <f t="shared" si="26"/>
        <v>0</v>
      </c>
      <c r="M35" s="121"/>
      <c r="N35" s="169">
        <f t="shared" si="26"/>
        <v>0</v>
      </c>
      <c r="O35" s="121"/>
      <c r="P35" s="169">
        <f t="shared" si="26"/>
        <v>0</v>
      </c>
      <c r="Q35" s="121"/>
      <c r="R35" s="169">
        <f t="shared" si="26"/>
        <v>0</v>
      </c>
      <c r="S35" s="453"/>
      <c r="T35" s="453"/>
      <c r="U35" s="449"/>
      <c r="V35" s="450"/>
      <c r="W35" s="450"/>
      <c r="X35" s="450"/>
      <c r="Y35" s="450"/>
      <c r="Z35" s="450"/>
      <c r="AA35" s="450"/>
      <c r="AB35" s="450"/>
      <c r="AC35" s="450"/>
      <c r="AD35" s="450"/>
      <c r="AE35" s="451"/>
    </row>
    <row r="36" spans="1:31">
      <c r="A36" s="21" t="s">
        <v>2</v>
      </c>
      <c r="B36" s="22">
        <f>B35+1</f>
        <v>29</v>
      </c>
      <c r="C36" s="41"/>
      <c r="D36" s="41"/>
      <c r="E36" s="41"/>
      <c r="F36" s="75">
        <f t="shared" si="24"/>
        <v>0</v>
      </c>
      <c r="G36" s="90" t="str">
        <f t="shared" si="25"/>
        <v/>
      </c>
      <c r="H36" s="121"/>
      <c r="I36" s="121"/>
      <c r="J36" s="169">
        <f t="shared" si="26"/>
        <v>0</v>
      </c>
      <c r="K36" s="121"/>
      <c r="L36" s="169">
        <f t="shared" si="26"/>
        <v>0</v>
      </c>
      <c r="M36" s="121"/>
      <c r="N36" s="169">
        <f t="shared" si="26"/>
        <v>0</v>
      </c>
      <c r="O36" s="121"/>
      <c r="P36" s="169">
        <f t="shared" si="26"/>
        <v>0</v>
      </c>
      <c r="Q36" s="121"/>
      <c r="R36" s="169">
        <f t="shared" si="26"/>
        <v>0</v>
      </c>
      <c r="S36" s="453"/>
      <c r="T36" s="453"/>
      <c r="U36" s="449"/>
      <c r="V36" s="450"/>
      <c r="W36" s="450"/>
      <c r="X36" s="450"/>
      <c r="Y36" s="450"/>
      <c r="Z36" s="450"/>
      <c r="AA36" s="450"/>
      <c r="AB36" s="450"/>
      <c r="AC36" s="450"/>
      <c r="AD36" s="450"/>
      <c r="AE36" s="451"/>
    </row>
    <row r="37" spans="1:31">
      <c r="A37" s="21" t="s">
        <v>3</v>
      </c>
      <c r="B37" s="22">
        <f>B36+1</f>
        <v>30</v>
      </c>
      <c r="C37" s="41"/>
      <c r="D37" s="41"/>
      <c r="E37" s="41"/>
      <c r="F37" s="75">
        <f t="shared" si="24"/>
        <v>0</v>
      </c>
      <c r="G37" s="90" t="str">
        <f t="shared" si="25"/>
        <v/>
      </c>
      <c r="H37" s="121"/>
      <c r="I37" s="121"/>
      <c r="J37" s="169">
        <f t="shared" si="26"/>
        <v>0</v>
      </c>
      <c r="K37" s="121"/>
      <c r="L37" s="169">
        <f t="shared" si="26"/>
        <v>0</v>
      </c>
      <c r="M37" s="121"/>
      <c r="N37" s="169">
        <f t="shared" si="26"/>
        <v>0</v>
      </c>
      <c r="O37" s="121"/>
      <c r="P37" s="169">
        <f t="shared" si="26"/>
        <v>0</v>
      </c>
      <c r="Q37" s="121"/>
      <c r="R37" s="169">
        <f t="shared" si="26"/>
        <v>0</v>
      </c>
      <c r="S37" s="453"/>
      <c r="T37" s="453"/>
      <c r="U37" s="449"/>
      <c r="V37" s="450"/>
      <c r="W37" s="450"/>
      <c r="X37" s="450"/>
      <c r="Y37" s="450"/>
      <c r="Z37" s="450"/>
      <c r="AA37" s="450"/>
      <c r="AB37" s="450"/>
      <c r="AC37" s="450"/>
      <c r="AD37" s="450"/>
      <c r="AE37" s="451"/>
    </row>
    <row r="38" spans="1:31">
      <c r="A38" s="21" t="s">
        <v>4</v>
      </c>
      <c r="B38" s="22">
        <f>B37+1</f>
        <v>31</v>
      </c>
      <c r="C38" s="41"/>
      <c r="D38" s="41"/>
      <c r="E38" s="41"/>
      <c r="F38" s="75">
        <f t="shared" si="24"/>
        <v>0</v>
      </c>
      <c r="G38" s="90" t="str">
        <f t="shared" si="25"/>
        <v/>
      </c>
      <c r="H38" s="121"/>
      <c r="I38" s="121"/>
      <c r="J38" s="169">
        <f t="shared" si="26"/>
        <v>0</v>
      </c>
      <c r="K38" s="121"/>
      <c r="L38" s="169">
        <f t="shared" si="26"/>
        <v>0</v>
      </c>
      <c r="M38" s="121"/>
      <c r="N38" s="169">
        <f t="shared" si="26"/>
        <v>0</v>
      </c>
      <c r="O38" s="121"/>
      <c r="P38" s="169">
        <f t="shared" si="26"/>
        <v>0</v>
      </c>
      <c r="Q38" s="121"/>
      <c r="R38" s="169">
        <f t="shared" si="26"/>
        <v>0</v>
      </c>
      <c r="S38" s="453"/>
      <c r="T38" s="453"/>
      <c r="U38" s="449"/>
      <c r="V38" s="450"/>
      <c r="W38" s="450"/>
      <c r="X38" s="450"/>
      <c r="Y38" s="450"/>
      <c r="Z38" s="450"/>
      <c r="AA38" s="450"/>
      <c r="AB38" s="450"/>
      <c r="AC38" s="450"/>
      <c r="AD38" s="450"/>
      <c r="AE38" s="451"/>
    </row>
    <row r="39" spans="1:31">
      <c r="A39" s="442" t="s">
        <v>10</v>
      </c>
      <c r="B39" s="443"/>
      <c r="C39" s="13">
        <f>SUM(C33:C38)</f>
        <v>0</v>
      </c>
      <c r="D39" s="13">
        <f>SUM(D33:D38)+ROUNDDOWN(F39/60,0)</f>
        <v>0</v>
      </c>
      <c r="E39" s="13">
        <f>F39-60*ROUNDDOWN(F39/60,0)</f>
        <v>0</v>
      </c>
      <c r="F39" s="137">
        <f>SUM(F33:F38)</f>
        <v>0</v>
      </c>
      <c r="G39" s="53">
        <f>IF((D39*60+E39)=0,0,ROUND((C39*60)/(D39*60+E39),1))</f>
        <v>0</v>
      </c>
      <c r="H39" s="27">
        <f>SUM(H33:H38)</f>
        <v>0</v>
      </c>
      <c r="I39" s="27">
        <f>IF(SUM(I33:I38)=0,0,ROUND(AVERAGE(I33:I38),0))</f>
        <v>0</v>
      </c>
      <c r="J39" s="170">
        <f>IF(J38=0,0,1)</f>
        <v>0</v>
      </c>
      <c r="K39" s="27">
        <f>IF(SUM(K33:K38)=0,0,ROUND(AVERAGE(K33:K38),0))</f>
        <v>0</v>
      </c>
      <c r="L39" s="170">
        <f>IF(L38=0,0,1)</f>
        <v>0</v>
      </c>
      <c r="M39" s="27">
        <f>IF(SUM(M33:M38)=0,0,ROUND(AVERAGE(M33:M38),0))</f>
        <v>0</v>
      </c>
      <c r="N39" s="170">
        <f>IF(N38=0,0,1)</f>
        <v>0</v>
      </c>
      <c r="O39" s="27">
        <f>IF(SUM(O33:O38)=0,0,ROUND(AVERAGE(O33:O38),0))</f>
        <v>0</v>
      </c>
      <c r="P39" s="170">
        <f>IF(P38=0,0,1)</f>
        <v>0</v>
      </c>
      <c r="Q39" s="27">
        <f>IF(SUM(Q33:Q38)=0,0,ROUND(AVERAGE(Q33:Q38),0))</f>
        <v>0</v>
      </c>
      <c r="R39" s="170">
        <f>IF(R38=0,0,1)</f>
        <v>0</v>
      </c>
      <c r="S39" s="444"/>
      <c r="T39" s="445"/>
      <c r="U39" s="439"/>
      <c r="V39" s="440"/>
      <c r="W39" s="440"/>
      <c r="X39" s="440"/>
      <c r="Y39" s="440"/>
      <c r="Z39" s="440"/>
      <c r="AA39" s="440"/>
      <c r="AB39" s="440"/>
      <c r="AC39" s="440"/>
      <c r="AD39" s="440"/>
      <c r="AE39" s="441"/>
    </row>
    <row r="40" spans="1:31">
      <c r="A40" s="463" t="s">
        <v>197</v>
      </c>
      <c r="B40" s="464"/>
      <c r="C40" s="14">
        <f>C8+C16+C24+C32+C39</f>
        <v>0</v>
      </c>
      <c r="D40" s="11">
        <f>D8+D16+D24+D32+D39+ROUNDDOWN(F40/60,0)</f>
        <v>0</v>
      </c>
      <c r="E40" s="11">
        <f>F40-60*ROUNDDOWN(F40/60,0)</f>
        <v>0</v>
      </c>
      <c r="F40" s="139">
        <f>E8+E16+E24+E32+E39</f>
        <v>0</v>
      </c>
      <c r="G40" s="61">
        <f>IF((D40*60+E40)=0,0,ROUND((C40*60)/(D40*60+E40),1))</f>
        <v>0</v>
      </c>
      <c r="H40" s="45">
        <f>H8+H16+H24+H32+H39</f>
        <v>0</v>
      </c>
      <c r="I40" s="45" t="str">
        <f>IF(I41=0,"",(I8+I16+I24+I32+I39)/I41)</f>
        <v/>
      </c>
      <c r="J40" s="185"/>
      <c r="K40" s="45" t="str">
        <f>IF(K41=0,"",(K8+K16+K24+K32+K39)/K41)</f>
        <v/>
      </c>
      <c r="L40" s="185"/>
      <c r="M40" s="28" t="str">
        <f>IF(M41=0,"",(M8+M16+M24+M32+M39)/M41)</f>
        <v/>
      </c>
      <c r="N40" s="185"/>
      <c r="O40" s="28" t="str">
        <f>IF(O41=0,"",(O8+O16+O24+O32+O39)/O41)</f>
        <v/>
      </c>
      <c r="P40" s="185"/>
      <c r="Q40" s="28" t="str">
        <f>IF(Q41=0,"",(Q8+Q16+Q24+Q32+Q39)/Q41)</f>
        <v/>
      </c>
      <c r="R40" s="185"/>
      <c r="S40" s="200"/>
      <c r="T40" s="201"/>
      <c r="U40" s="201"/>
      <c r="V40" s="201"/>
      <c r="W40" s="201"/>
      <c r="X40" s="39"/>
      <c r="Y40" s="267"/>
      <c r="Z40" s="266"/>
      <c r="AA40" s="2" t="s">
        <v>0</v>
      </c>
      <c r="AB40" s="2" t="s">
        <v>15</v>
      </c>
      <c r="AC40" s="2" t="s">
        <v>16</v>
      </c>
      <c r="AD40" s="2" t="s">
        <v>12</v>
      </c>
      <c r="AE40" s="2" t="s">
        <v>26</v>
      </c>
    </row>
    <row r="41" spans="1:31">
      <c r="A41" s="465"/>
      <c r="B41" s="465"/>
      <c r="C41" s="6"/>
      <c r="D41" s="6"/>
      <c r="E41" s="6"/>
      <c r="F41" s="202"/>
      <c r="G41" s="203"/>
      <c r="H41" s="197"/>
      <c r="I41" s="204">
        <f>J8+J16+J24+J32+J39</f>
        <v>0</v>
      </c>
      <c r="J41" s="205"/>
      <c r="K41" s="204">
        <f>+L8+L16+L24+L32+L39</f>
        <v>0</v>
      </c>
      <c r="L41" s="205"/>
      <c r="M41" s="204">
        <f>N8+N16+N24+N32+N39</f>
        <v>0</v>
      </c>
      <c r="N41" s="205"/>
      <c r="O41" s="204">
        <f>P8+P16+P24+P32+P39</f>
        <v>0</v>
      </c>
      <c r="P41" s="205"/>
      <c r="Q41" s="204">
        <f>R8+R16+R24+R32+R39</f>
        <v>0</v>
      </c>
      <c r="R41" s="196"/>
      <c r="S41" s="198"/>
      <c r="T41" s="198"/>
      <c r="U41" s="198"/>
      <c r="V41" s="198"/>
      <c r="W41" s="199"/>
      <c r="X41" s="458" t="s">
        <v>146</v>
      </c>
      <c r="Y41" s="459"/>
      <c r="Z41" s="460"/>
      <c r="AA41" s="23">
        <f>C40</f>
        <v>0</v>
      </c>
      <c r="AB41" s="23">
        <f>D40</f>
        <v>0</v>
      </c>
      <c r="AC41" s="12">
        <f>E40</f>
        <v>0</v>
      </c>
      <c r="AD41" s="12">
        <f>IF((AB41*60+AC41)=0,0,ROUND((AA41*60)/(AB41*60+AC41),1))</f>
        <v>0</v>
      </c>
      <c r="AE41" s="268">
        <f>H40</f>
        <v>0</v>
      </c>
    </row>
    <row r="42" spans="1:31">
      <c r="A42" s="461"/>
      <c r="B42" s="461"/>
      <c r="C42" s="193"/>
      <c r="D42" s="193"/>
      <c r="E42" s="193"/>
      <c r="F42" s="161"/>
      <c r="G42" s="192"/>
      <c r="H42" s="195"/>
      <c r="I42" s="461"/>
      <c r="J42" s="461"/>
      <c r="K42" s="461"/>
      <c r="L42" s="461"/>
      <c r="M42" s="461"/>
      <c r="N42" s="461"/>
      <c r="O42" s="461"/>
      <c r="P42" s="461"/>
      <c r="Q42" s="461"/>
      <c r="R42" s="161"/>
      <c r="S42" s="194"/>
      <c r="T42" s="194"/>
      <c r="U42" s="194"/>
      <c r="V42" s="192"/>
      <c r="W42" s="195"/>
      <c r="AD42" s="6"/>
    </row>
    <row r="43" spans="1:31">
      <c r="A43" s="461"/>
      <c r="B43" s="462"/>
      <c r="C43" s="193"/>
      <c r="D43" s="193"/>
      <c r="E43" s="193"/>
      <c r="F43" s="161"/>
      <c r="G43" s="192"/>
      <c r="H43" s="195"/>
      <c r="I43" s="461"/>
      <c r="J43" s="461"/>
      <c r="K43" s="461"/>
      <c r="L43" s="461"/>
      <c r="M43" s="461"/>
      <c r="N43" s="461"/>
      <c r="O43" s="461"/>
      <c r="P43" s="461"/>
      <c r="Q43" s="461"/>
      <c r="R43" s="161"/>
      <c r="S43" s="194"/>
      <c r="T43" s="194"/>
      <c r="U43" s="194"/>
      <c r="V43" s="192"/>
      <c r="W43" s="195"/>
      <c r="AD43" s="198"/>
    </row>
  </sheetData>
  <sheetProtection sheet="1" selectLockedCells="1"/>
  <mergeCells count="96">
    <mergeCell ref="I43:Q43"/>
    <mergeCell ref="A43:B43"/>
    <mergeCell ref="I42:Q42"/>
    <mergeCell ref="A42:B42"/>
    <mergeCell ref="A40:B40"/>
    <mergeCell ref="A41:B41"/>
    <mergeCell ref="S33:T33"/>
    <mergeCell ref="S34:T34"/>
    <mergeCell ref="A39:B39"/>
    <mergeCell ref="S39:T39"/>
    <mergeCell ref="X41:Z41"/>
    <mergeCell ref="U33:AE33"/>
    <mergeCell ref="U34:AE34"/>
    <mergeCell ref="U39:AE39"/>
    <mergeCell ref="S35:T35"/>
    <mergeCell ref="U35:AE35"/>
    <mergeCell ref="S36:T36"/>
    <mergeCell ref="U36:AE36"/>
    <mergeCell ref="S38:T38"/>
    <mergeCell ref="U38:AE38"/>
    <mergeCell ref="S37:T37"/>
    <mergeCell ref="U37:AE37"/>
    <mergeCell ref="S30:T30"/>
    <mergeCell ref="S31:T31"/>
    <mergeCell ref="A32:B32"/>
    <mergeCell ref="S32:T32"/>
    <mergeCell ref="U30:AE30"/>
    <mergeCell ref="U31:AE31"/>
    <mergeCell ref="U32:AE32"/>
    <mergeCell ref="S27:T27"/>
    <mergeCell ref="S28:T28"/>
    <mergeCell ref="S29:T29"/>
    <mergeCell ref="U27:AE27"/>
    <mergeCell ref="U28:AE28"/>
    <mergeCell ref="U29:AE29"/>
    <mergeCell ref="A24:B24"/>
    <mergeCell ref="S24:T24"/>
    <mergeCell ref="S25:T25"/>
    <mergeCell ref="S26:T26"/>
    <mergeCell ref="U24:AE24"/>
    <mergeCell ref="U25:AE25"/>
    <mergeCell ref="U26:AE26"/>
    <mergeCell ref="S21:T21"/>
    <mergeCell ref="S22:T22"/>
    <mergeCell ref="S23:T23"/>
    <mergeCell ref="U21:AE21"/>
    <mergeCell ref="U22:AE22"/>
    <mergeCell ref="U23:AE23"/>
    <mergeCell ref="S19:T19"/>
    <mergeCell ref="S20:T20"/>
    <mergeCell ref="U18:AE18"/>
    <mergeCell ref="U19:AE19"/>
    <mergeCell ref="U20:AE20"/>
    <mergeCell ref="A16:B16"/>
    <mergeCell ref="S16:T16"/>
    <mergeCell ref="S17:T17"/>
    <mergeCell ref="S7:T7"/>
    <mergeCell ref="S4:T4"/>
    <mergeCell ref="U15:AE15"/>
    <mergeCell ref="U16:AE16"/>
    <mergeCell ref="U17:AE17"/>
    <mergeCell ref="A8:B8"/>
    <mergeCell ref="S8:T8"/>
    <mergeCell ref="U6:AE6"/>
    <mergeCell ref="U7:AE7"/>
    <mergeCell ref="U8:AE8"/>
    <mergeCell ref="S18:T18"/>
    <mergeCell ref="S12:T12"/>
    <mergeCell ref="S13:T13"/>
    <mergeCell ref="S14:T14"/>
    <mergeCell ref="S11:T11"/>
    <mergeCell ref="U9:AE9"/>
    <mergeCell ref="U10:AE10"/>
    <mergeCell ref="U11:AE11"/>
    <mergeCell ref="S9:T9"/>
    <mergeCell ref="S10:T10"/>
    <mergeCell ref="S2:T3"/>
    <mergeCell ref="U2:AE3"/>
    <mergeCell ref="U12:AE12"/>
    <mergeCell ref="U13:AE13"/>
    <mergeCell ref="U14:AE14"/>
    <mergeCell ref="S15:T15"/>
    <mergeCell ref="S5:T5"/>
    <mergeCell ref="U4:AE4"/>
    <mergeCell ref="U5:AE5"/>
    <mergeCell ref="S6:T6"/>
    <mergeCell ref="K2:K3"/>
    <mergeCell ref="M2:M3"/>
    <mergeCell ref="A1:AD1"/>
    <mergeCell ref="A2:A3"/>
    <mergeCell ref="B2:B3"/>
    <mergeCell ref="C2:C3"/>
    <mergeCell ref="D2:D3"/>
    <mergeCell ref="E2:E3"/>
    <mergeCell ref="G2:G3"/>
    <mergeCell ref="I2:I3"/>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AQ50"/>
  <sheetViews>
    <sheetView zoomScale="170" zoomScaleNormal="170" workbookViewId="0">
      <pane ySplit="3" topLeftCell="A13" activePane="bottomLeft" state="frozen"/>
      <selection pane="bottomLeft" activeCell="T15" sqref="T15:Y15"/>
    </sheetView>
  </sheetViews>
  <sheetFormatPr baseColWidth="10" defaultRowHeight="12.75"/>
  <cols>
    <col min="1" max="1" width="9.7109375" style="1" customWidth="1"/>
    <col min="2" max="2" width="4.85546875" customWidth="1"/>
    <col min="3" max="3" width="6.7109375" customWidth="1"/>
    <col min="4" max="4" width="5.140625" customWidth="1"/>
    <col min="5" max="5" width="4.140625" customWidth="1"/>
    <col min="6" max="6" width="4.5703125" style="78" hidden="1" customWidth="1"/>
    <col min="7" max="7" width="7.85546875" style="5" customWidth="1"/>
    <col min="8" max="8" width="6" customWidth="1"/>
    <col min="9" max="9" width="4.85546875" customWidth="1"/>
    <col min="10" max="10" width="4.85546875" style="78" hidden="1" customWidth="1"/>
    <col min="11" max="11" width="3" customWidth="1"/>
    <col min="12" max="12" width="3" style="78" hidden="1" customWidth="1"/>
    <col min="13" max="13" width="4.42578125" customWidth="1"/>
    <col min="14" max="14" width="3.42578125" style="78" hidden="1" customWidth="1"/>
    <col min="15" max="15" width="3.85546875" customWidth="1"/>
    <col min="16" max="16" width="3.85546875" hidden="1" customWidth="1"/>
    <col min="17" max="17" width="3.85546875" customWidth="1"/>
    <col min="18" max="18" width="3.85546875" style="78" hidden="1" customWidth="1"/>
    <col min="20" max="20" width="19.85546875" customWidth="1"/>
    <col min="23" max="23" width="7.7109375" customWidth="1"/>
    <col min="24" max="24" width="8.5703125" customWidth="1"/>
    <col min="25" max="25" width="10.7109375" customWidth="1"/>
    <col min="26" max="26" width="11.42578125" hidden="1" customWidth="1"/>
  </cols>
  <sheetData>
    <row r="1" spans="1:25" s="1" customFormat="1" ht="18">
      <c r="A1" s="490" t="s">
        <v>211</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5" s="1" customFormat="1" ht="10.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25"/>
      <c r="Q2" s="25" t="s">
        <v>19</v>
      </c>
      <c r="R2" s="142"/>
      <c r="S2" s="495" t="s">
        <v>13</v>
      </c>
      <c r="T2" s="478" t="s">
        <v>14</v>
      </c>
      <c r="U2" s="479"/>
      <c r="V2" s="479"/>
      <c r="W2" s="479"/>
      <c r="X2" s="479"/>
      <c r="Y2" s="480"/>
    </row>
    <row r="3" spans="1:25" s="1" customFormat="1" ht="10.5" customHeight="1">
      <c r="A3" s="492"/>
      <c r="B3" s="492"/>
      <c r="C3" s="492"/>
      <c r="D3" s="492"/>
      <c r="E3" s="492"/>
      <c r="F3" s="75"/>
      <c r="G3" s="477"/>
      <c r="H3" s="26" t="s">
        <v>18</v>
      </c>
      <c r="I3" s="494"/>
      <c r="J3" s="143"/>
      <c r="K3" s="494"/>
      <c r="L3" s="143"/>
      <c r="M3" s="494"/>
      <c r="N3" s="143"/>
      <c r="O3" s="26" t="s">
        <v>20</v>
      </c>
      <c r="P3" s="26"/>
      <c r="Q3" s="26" t="s">
        <v>21</v>
      </c>
      <c r="R3" s="143"/>
      <c r="S3" s="496"/>
      <c r="T3" s="481"/>
      <c r="U3" s="482"/>
      <c r="V3" s="482"/>
      <c r="W3" s="482"/>
      <c r="X3" s="482"/>
      <c r="Y3" s="483"/>
    </row>
    <row r="4" spans="1:25" ht="12.95" customHeight="1">
      <c r="A4" s="75" t="s">
        <v>5</v>
      </c>
      <c r="B4" s="75">
        <v>1</v>
      </c>
      <c r="C4" s="41"/>
      <c r="D4" s="41"/>
      <c r="E4" s="41"/>
      <c r="F4" s="75">
        <f>E4</f>
        <v>0</v>
      </c>
      <c r="G4" s="90" t="str">
        <f>IF((D4*60+E4)=0,"",ROUND((C4*60)/(D4*60+E4),1))</f>
        <v/>
      </c>
      <c r="H4" s="121"/>
      <c r="I4" s="121"/>
      <c r="J4" s="169">
        <f>IF(I4="",0,1)</f>
        <v>0</v>
      </c>
      <c r="K4" s="121"/>
      <c r="L4" s="169">
        <f>IF(K4="",0,1)</f>
        <v>0</v>
      </c>
      <c r="M4" s="121"/>
      <c r="N4" s="169">
        <f>IF(M4="",0,1)</f>
        <v>0</v>
      </c>
      <c r="O4" s="121"/>
      <c r="P4" s="169">
        <f>IF(O4="",0,1)</f>
        <v>0</v>
      </c>
      <c r="Q4" s="121"/>
      <c r="R4" s="169">
        <f>IF(Q4="",0,1)</f>
        <v>0</v>
      </c>
      <c r="S4" s="247"/>
      <c r="T4" s="449"/>
      <c r="U4" s="450"/>
      <c r="V4" s="450"/>
      <c r="W4" s="450"/>
      <c r="X4" s="450"/>
      <c r="Y4" s="451"/>
    </row>
    <row r="5" spans="1:25" s="7" customFormat="1" ht="12.95" customHeight="1">
      <c r="A5" s="442" t="s">
        <v>10</v>
      </c>
      <c r="B5" s="443"/>
      <c r="C5" s="13">
        <f>SUM(C4:C4)</f>
        <v>0</v>
      </c>
      <c r="D5" s="13">
        <f>SUM(D4:D4)+ROUNDDOWN(F5/60,0)</f>
        <v>0</v>
      </c>
      <c r="E5" s="13">
        <f>F5-60*ROUNDDOWN(F5/60,0)</f>
        <v>0</v>
      </c>
      <c r="F5" s="137">
        <f>SUM(F4:F4)</f>
        <v>0</v>
      </c>
      <c r="G5" s="53">
        <f>IF((D5*60+E5)=0,0,ROUND((C5*60)/(D5*60+E5),1))</f>
        <v>0</v>
      </c>
      <c r="H5" s="27">
        <f>SUM(H4:H4)</f>
        <v>0</v>
      </c>
      <c r="I5" s="27">
        <f>IF(SUM(I4:I4)=0,0,ROUND(AVERAGE(I4:I4),0))</f>
        <v>0</v>
      </c>
      <c r="J5" s="170">
        <f>IF(J4=0,0,1)</f>
        <v>0</v>
      </c>
      <c r="K5" s="27">
        <f>IF(SUM(K4:K4)=0,0,ROUND(AVERAGE(K4:K4),0))</f>
        <v>0</v>
      </c>
      <c r="L5" s="170">
        <f>IF(L4=0,0,1)</f>
        <v>0</v>
      </c>
      <c r="M5" s="27">
        <f>IF(SUM(M4:M4)=0,0,ROUND(AVERAGE(M4:M4),0))</f>
        <v>0</v>
      </c>
      <c r="N5" s="170">
        <f>IF(N4=0,0,1)</f>
        <v>0</v>
      </c>
      <c r="O5" s="27">
        <f>IF(SUM(O4:O4)=0,0,ROUND(AVERAGE(O4:O4),0))</f>
        <v>0</v>
      </c>
      <c r="P5" s="170">
        <f>IF(P4=0,0,1)</f>
        <v>0</v>
      </c>
      <c r="Q5" s="27">
        <f>IF(SUM(Q4:Q4)=0,0,ROUND(AVERAGE(Q4:Q4),0))</f>
        <v>0</v>
      </c>
      <c r="R5" s="170">
        <f>IF(R4=0,0,1)</f>
        <v>0</v>
      </c>
      <c r="S5" s="248"/>
      <c r="T5" s="474"/>
      <c r="U5" s="475"/>
      <c r="V5" s="475"/>
      <c r="W5" s="475"/>
      <c r="X5" s="475"/>
      <c r="Y5" s="475"/>
    </row>
    <row r="6" spans="1:25" s="7" customFormat="1" ht="12.95" customHeight="1">
      <c r="A6" s="485" t="s">
        <v>145</v>
      </c>
      <c r="B6" s="486"/>
      <c r="C6" s="77">
        <f>C5+'Décembre 16'!C39</f>
        <v>0</v>
      </c>
      <c r="D6" s="77">
        <f>ROUNDDOWN(F6/60,0)+'Décembre 16'!D39+D5</f>
        <v>0</v>
      </c>
      <c r="E6" s="77">
        <f>F6-60*ROUNDDOWN(F6/60,0)</f>
        <v>0</v>
      </c>
      <c r="F6" s="138">
        <f>E5+'Décembre 16'!E39</f>
        <v>0</v>
      </c>
      <c r="G6" s="77" t="str">
        <f>IF((D6*60+E6)=0,"",ROUND((C6*60)/(D6*60+E6),1))</f>
        <v/>
      </c>
      <c r="H6" s="87">
        <f>H5+'Décembre 16'!H39</f>
        <v>0</v>
      </c>
      <c r="I6" s="87">
        <f>IF(I5=0,'Décembre 16'!I39,IF(I5+'Décembre 16'!I39=0,"",ROUND((SUM(Janvier!I4:I4)+SUM('Décembre 16'!I33:I36))/(Janvier!J4+'Décembre 16'!J36),0)))</f>
        <v>0</v>
      </c>
      <c r="J6" s="187"/>
      <c r="K6" s="87">
        <f>IF(K5=0,'Décembre 16'!K39,IF(K5+'Décembre 16'!K39=0,"",ROUND((SUM(Janvier!K4:K4)+SUM('Décembre 16'!K33:K36))/(Janvier!L4+'Décembre 16'!L36),0)))</f>
        <v>0</v>
      </c>
      <c r="L6" s="187"/>
      <c r="M6" s="87">
        <f>IF(M5=0,'Décembre 16'!M39,IF(M5+'Décembre 16'!M39=0,"",ROUND((SUM(Janvier!M4:M4)+SUM('Décembre 16'!M33:M36))/(Janvier!N4+'Décembre 16'!N36),0)))</f>
        <v>0</v>
      </c>
      <c r="N6" s="187"/>
      <c r="O6" s="87">
        <f>IF(O5=0,'Décembre 16'!O39,IF(O5+'Décembre 16'!O39=0,"",ROUND((SUM(Janvier!O4:O4)+SUM('Décembre 16'!O33:O36))/(Janvier!P4+'Décembre 16'!P36),0)))</f>
        <v>0</v>
      </c>
      <c r="P6" s="187"/>
      <c r="Q6" s="87">
        <f>IF(Q5=0,'Décembre 16'!Q39,IF(Q5+'Décembre 16'!Q39=0,"",ROUND((SUM(Janvier!Q4:Q4)+SUM('Décembre 16'!Q33:Q36))/(Janvier!R4+'Décembre 16'!R36),0)))</f>
        <v>0</v>
      </c>
      <c r="R6" s="187"/>
      <c r="S6" s="249"/>
      <c r="T6" s="487"/>
      <c r="U6" s="488"/>
      <c r="V6" s="488"/>
      <c r="W6" s="488"/>
      <c r="X6" s="488"/>
      <c r="Y6" s="489"/>
    </row>
    <row r="7" spans="1:25" ht="12.95" customHeight="1">
      <c r="A7" s="2" t="s">
        <v>6</v>
      </c>
      <c r="B7" s="2">
        <f>B4+1</f>
        <v>2</v>
      </c>
      <c r="C7" s="41"/>
      <c r="D7" s="41"/>
      <c r="E7" s="41"/>
      <c r="F7" s="75">
        <f>E7</f>
        <v>0</v>
      </c>
      <c r="G7" s="90" t="str">
        <f t="shared" ref="G7:G40" si="0">IF((D7*60+F7)=0,"",ROUND((C7*60)/(D7*60+F7),1))</f>
        <v/>
      </c>
      <c r="H7" s="121"/>
      <c r="I7" s="121"/>
      <c r="J7" s="169">
        <f>IF(I7="",0,1)</f>
        <v>0</v>
      </c>
      <c r="K7" s="121"/>
      <c r="L7" s="169">
        <f>IF(K7="",0,1)</f>
        <v>0</v>
      </c>
      <c r="M7" s="121"/>
      <c r="N7" s="169">
        <f>IF(M7="",0,1)</f>
        <v>0</v>
      </c>
      <c r="O7" s="121"/>
      <c r="P7" s="169">
        <f>IF(O7="",0,1)</f>
        <v>0</v>
      </c>
      <c r="Q7" s="121"/>
      <c r="R7" s="169">
        <f>IF(Q7="",0,1)</f>
        <v>0</v>
      </c>
      <c r="S7" s="247"/>
      <c r="T7" s="449"/>
      <c r="U7" s="450"/>
      <c r="V7" s="450"/>
      <c r="W7" s="450"/>
      <c r="X7" s="450"/>
      <c r="Y7" s="451"/>
    </row>
    <row r="8" spans="1:25" ht="12.95" customHeight="1">
      <c r="A8" s="2" t="s">
        <v>7</v>
      </c>
      <c r="B8" s="2">
        <f t="shared" ref="B8:B29" si="1">B7+1</f>
        <v>3</v>
      </c>
      <c r="C8" s="41"/>
      <c r="D8" s="41"/>
      <c r="E8" s="41"/>
      <c r="F8" s="75">
        <f t="shared" ref="F8:F13" si="2">E8</f>
        <v>0</v>
      </c>
      <c r="G8" s="90" t="str">
        <f t="shared" si="0"/>
        <v/>
      </c>
      <c r="H8" s="121"/>
      <c r="I8" s="121"/>
      <c r="J8" s="169">
        <f t="shared" ref="J8:J13" si="3">IF(I8="",J7,J7+1)</f>
        <v>0</v>
      </c>
      <c r="K8" s="121"/>
      <c r="L8" s="169">
        <f t="shared" ref="L8:L13" si="4">IF(K8="",L7,L7+1)</f>
        <v>0</v>
      </c>
      <c r="M8" s="121"/>
      <c r="N8" s="169">
        <f t="shared" ref="N8:N13" si="5">IF(M8="",N7,N7+1)</f>
        <v>0</v>
      </c>
      <c r="O8" s="121"/>
      <c r="P8" s="169">
        <f t="shared" ref="P8:P13" si="6">IF(O8="",P7,P7+1)</f>
        <v>0</v>
      </c>
      <c r="Q8" s="121"/>
      <c r="R8" s="169">
        <f t="shared" ref="R8:R13" si="7">IF(Q8="",R7,R7+1)</f>
        <v>0</v>
      </c>
      <c r="S8" s="247"/>
      <c r="T8" s="497" t="s">
        <v>232</v>
      </c>
      <c r="U8" s="498"/>
      <c r="V8" s="498"/>
      <c r="W8" s="498"/>
      <c r="X8" s="498"/>
      <c r="Y8" s="499"/>
    </row>
    <row r="9" spans="1:25" ht="12.95" customHeight="1">
      <c r="A9" s="2" t="s">
        <v>8</v>
      </c>
      <c r="B9" s="2">
        <f t="shared" si="1"/>
        <v>4</v>
      </c>
      <c r="C9" s="41"/>
      <c r="D9" s="41"/>
      <c r="E9" s="41"/>
      <c r="F9" s="75">
        <f t="shared" si="2"/>
        <v>0</v>
      </c>
      <c r="G9" s="90" t="str">
        <f>IF((D9*60+F9)=0,"",ROUND((C9*60)/(D9*60+F9),1))</f>
        <v/>
      </c>
      <c r="H9" s="121"/>
      <c r="I9" s="121"/>
      <c r="J9" s="169">
        <f t="shared" si="3"/>
        <v>0</v>
      </c>
      <c r="K9" s="121"/>
      <c r="L9" s="169">
        <f t="shared" si="4"/>
        <v>0</v>
      </c>
      <c r="M9" s="121"/>
      <c r="N9" s="169">
        <f t="shared" si="5"/>
        <v>0</v>
      </c>
      <c r="O9" s="121"/>
      <c r="P9" s="169">
        <f t="shared" si="6"/>
        <v>0</v>
      </c>
      <c r="Q9" s="121"/>
      <c r="R9" s="169">
        <f t="shared" si="7"/>
        <v>0</v>
      </c>
      <c r="S9" s="247"/>
      <c r="T9" s="433"/>
      <c r="U9" s="434"/>
      <c r="V9" s="434"/>
      <c r="W9" s="434"/>
      <c r="X9" s="434"/>
      <c r="Y9" s="435"/>
    </row>
    <row r="10" spans="1:25" ht="12.95" customHeight="1">
      <c r="A10" s="2" t="s">
        <v>2</v>
      </c>
      <c r="B10" s="2">
        <f t="shared" si="1"/>
        <v>5</v>
      </c>
      <c r="C10" s="41"/>
      <c r="D10" s="41"/>
      <c r="E10" s="41"/>
      <c r="F10" s="75">
        <f t="shared" si="2"/>
        <v>0</v>
      </c>
      <c r="G10" s="90" t="str">
        <f t="shared" si="0"/>
        <v/>
      </c>
      <c r="H10" s="121"/>
      <c r="I10" s="121"/>
      <c r="J10" s="169">
        <f t="shared" si="3"/>
        <v>0</v>
      </c>
      <c r="K10" s="121"/>
      <c r="L10" s="169">
        <f t="shared" si="4"/>
        <v>0</v>
      </c>
      <c r="M10" s="121"/>
      <c r="N10" s="169">
        <f t="shared" si="5"/>
        <v>0</v>
      </c>
      <c r="O10" s="121"/>
      <c r="P10" s="169">
        <f t="shared" si="6"/>
        <v>0</v>
      </c>
      <c r="Q10" s="121"/>
      <c r="R10" s="169">
        <f t="shared" si="7"/>
        <v>0</v>
      </c>
      <c r="S10" s="247"/>
      <c r="T10" s="433"/>
      <c r="U10" s="434"/>
      <c r="V10" s="434"/>
      <c r="W10" s="434"/>
      <c r="X10" s="434"/>
      <c r="Y10" s="435"/>
    </row>
    <row r="11" spans="1:25" ht="12.95" customHeight="1">
      <c r="A11" s="2" t="s">
        <v>3</v>
      </c>
      <c r="B11" s="2">
        <f t="shared" si="1"/>
        <v>6</v>
      </c>
      <c r="C11" s="41"/>
      <c r="D11" s="41"/>
      <c r="E11" s="41"/>
      <c r="F11" s="75">
        <f t="shared" si="2"/>
        <v>0</v>
      </c>
      <c r="G11" s="90" t="str">
        <f t="shared" si="0"/>
        <v/>
      </c>
      <c r="H11" s="121"/>
      <c r="I11" s="121"/>
      <c r="J11" s="169">
        <f t="shared" si="3"/>
        <v>0</v>
      </c>
      <c r="K11" s="121"/>
      <c r="L11" s="169">
        <f t="shared" si="4"/>
        <v>0</v>
      </c>
      <c r="M11" s="121"/>
      <c r="N11" s="169">
        <f t="shared" si="5"/>
        <v>0</v>
      </c>
      <c r="O11" s="121"/>
      <c r="P11" s="169">
        <f t="shared" si="6"/>
        <v>0</v>
      </c>
      <c r="Q11" s="121"/>
      <c r="R11" s="169">
        <f t="shared" si="7"/>
        <v>0</v>
      </c>
      <c r="S11" s="247"/>
      <c r="T11" s="433"/>
      <c r="U11" s="434"/>
      <c r="V11" s="434"/>
      <c r="W11" s="434"/>
      <c r="X11" s="434"/>
      <c r="Y11" s="435"/>
    </row>
    <row r="12" spans="1:25" ht="12.95" customHeight="1">
      <c r="A12" s="2" t="s">
        <v>4</v>
      </c>
      <c r="B12" s="2">
        <f t="shared" si="1"/>
        <v>7</v>
      </c>
      <c r="C12" s="41"/>
      <c r="D12" s="41"/>
      <c r="E12" s="41"/>
      <c r="F12" s="75">
        <f t="shared" si="2"/>
        <v>0</v>
      </c>
      <c r="G12" s="90" t="str">
        <f t="shared" si="0"/>
        <v/>
      </c>
      <c r="H12" s="121"/>
      <c r="I12" s="121"/>
      <c r="J12" s="169">
        <f t="shared" si="3"/>
        <v>0</v>
      </c>
      <c r="K12" s="121"/>
      <c r="L12" s="169">
        <f t="shared" si="4"/>
        <v>0</v>
      </c>
      <c r="M12" s="121"/>
      <c r="N12" s="169">
        <f t="shared" si="5"/>
        <v>0</v>
      </c>
      <c r="O12" s="121"/>
      <c r="P12" s="169">
        <f t="shared" si="6"/>
        <v>0</v>
      </c>
      <c r="Q12" s="121"/>
      <c r="R12" s="169">
        <f t="shared" si="7"/>
        <v>0</v>
      </c>
      <c r="S12" s="247"/>
      <c r="T12" s="433"/>
      <c r="U12" s="434"/>
      <c r="V12" s="434"/>
      <c r="W12" s="434"/>
      <c r="X12" s="434"/>
      <c r="Y12" s="435"/>
    </row>
    <row r="13" spans="1:25" ht="12.95" customHeight="1">
      <c r="A13" s="75" t="s">
        <v>5</v>
      </c>
      <c r="B13" s="75">
        <f t="shared" si="1"/>
        <v>8</v>
      </c>
      <c r="C13" s="41"/>
      <c r="D13" s="41"/>
      <c r="E13" s="41"/>
      <c r="F13" s="75">
        <f t="shared" si="2"/>
        <v>0</v>
      </c>
      <c r="G13" s="90" t="str">
        <f t="shared" si="0"/>
        <v/>
      </c>
      <c r="H13" s="121"/>
      <c r="I13" s="121"/>
      <c r="J13" s="169">
        <f t="shared" si="3"/>
        <v>0</v>
      </c>
      <c r="K13" s="121"/>
      <c r="L13" s="169">
        <f t="shared" si="4"/>
        <v>0</v>
      </c>
      <c r="M13" s="121"/>
      <c r="N13" s="169">
        <f t="shared" si="5"/>
        <v>0</v>
      </c>
      <c r="O13" s="121"/>
      <c r="P13" s="169">
        <f t="shared" si="6"/>
        <v>0</v>
      </c>
      <c r="Q13" s="121"/>
      <c r="R13" s="169">
        <f t="shared" si="7"/>
        <v>0</v>
      </c>
      <c r="S13" s="247"/>
      <c r="T13" s="433"/>
      <c r="U13" s="434"/>
      <c r="V13" s="434"/>
      <c r="W13" s="434"/>
      <c r="X13" s="434"/>
      <c r="Y13" s="435"/>
    </row>
    <row r="14" spans="1:25" s="8" customFormat="1" ht="12.95" customHeight="1">
      <c r="A14" s="442" t="s">
        <v>106</v>
      </c>
      <c r="B14" s="443"/>
      <c r="C14" s="13">
        <f>SUM(C7:C13)</f>
        <v>0</v>
      </c>
      <c r="D14" s="13">
        <f>SUM(D7:D13)+ROUNDDOWN(F14/60,0)</f>
        <v>0</v>
      </c>
      <c r="E14" s="13">
        <f>F14-60*ROUNDDOWN(F14/60,0)</f>
        <v>0</v>
      </c>
      <c r="F14" s="137">
        <f>SUM(F7:F13)</f>
        <v>0</v>
      </c>
      <c r="G14" s="53">
        <f>IF((D14*60+E14)=0,0,ROUND((C14*60)/(D14*60+E14),1))</f>
        <v>0</v>
      </c>
      <c r="H14" s="27">
        <f>SUM(H7:H13)</f>
        <v>0</v>
      </c>
      <c r="I14" s="27">
        <f>IF(SUM(I7:I13)=0,0,ROUND(AVERAGE(I7:I13),0))</f>
        <v>0</v>
      </c>
      <c r="J14" s="170">
        <f>IF(J13=0,0,1)</f>
        <v>0</v>
      </c>
      <c r="K14" s="27">
        <f>IF(SUM(K7:K13)=0,0,ROUND(AVERAGE(K7:K13),0))</f>
        <v>0</v>
      </c>
      <c r="L14" s="170">
        <f>IF(L13=0,0,1)</f>
        <v>0</v>
      </c>
      <c r="M14" s="27">
        <f>IF(SUM(M7:M13)=0,0,ROUND(AVERAGE(M7:M13),0))</f>
        <v>0</v>
      </c>
      <c r="N14" s="170">
        <f>IF(N13=0,0,1)</f>
        <v>0</v>
      </c>
      <c r="O14" s="27">
        <f>IF(SUM(O7:O13)=0,0,ROUND(AVERAGE(O7:O13),0))</f>
        <v>0</v>
      </c>
      <c r="P14" s="170">
        <f>IF(P13=0,0,1)</f>
        <v>0</v>
      </c>
      <c r="Q14" s="27">
        <f>IF(SUM(Q7:Q13)=0,0,ROUND(AVERAGE(Q7:Q13),0))</f>
        <v>0</v>
      </c>
      <c r="R14" s="170">
        <f>IF(R13=0,0,1)</f>
        <v>0</v>
      </c>
      <c r="S14" s="248"/>
      <c r="T14" s="439"/>
      <c r="U14" s="440"/>
      <c r="V14" s="440"/>
      <c r="W14" s="440"/>
      <c r="X14" s="440"/>
      <c r="Y14" s="441"/>
    </row>
    <row r="15" spans="1:25" ht="12.95" customHeight="1">
      <c r="A15" s="2" t="s">
        <v>6</v>
      </c>
      <c r="B15" s="2">
        <f>B13+1</f>
        <v>9</v>
      </c>
      <c r="C15" s="41"/>
      <c r="D15" s="41"/>
      <c r="E15" s="41"/>
      <c r="F15" s="75">
        <f>E15</f>
        <v>0</v>
      </c>
      <c r="G15" s="90" t="str">
        <f t="shared" si="0"/>
        <v/>
      </c>
      <c r="H15" s="121"/>
      <c r="I15" s="121"/>
      <c r="J15" s="169">
        <f>IF(I15="",0,1)</f>
        <v>0</v>
      </c>
      <c r="K15" s="121"/>
      <c r="L15" s="169">
        <f>IF(K15="",0,1)</f>
        <v>0</v>
      </c>
      <c r="M15" s="121"/>
      <c r="N15" s="169">
        <f>IF(M15="",0,1)</f>
        <v>0</v>
      </c>
      <c r="O15" s="121"/>
      <c r="P15" s="169">
        <f>IF(O15="",0,1)</f>
        <v>0</v>
      </c>
      <c r="Q15" s="121"/>
      <c r="R15" s="169">
        <f>IF(Q15="",0,1)</f>
        <v>0</v>
      </c>
      <c r="S15" s="247"/>
      <c r="T15" s="433"/>
      <c r="U15" s="434"/>
      <c r="V15" s="434"/>
      <c r="W15" s="434"/>
      <c r="X15" s="434"/>
      <c r="Y15" s="435"/>
    </row>
    <row r="16" spans="1:25" ht="12.95" customHeight="1">
      <c r="A16" s="2" t="s">
        <v>7</v>
      </c>
      <c r="B16" s="2">
        <f t="shared" si="1"/>
        <v>10</v>
      </c>
      <c r="C16" s="41"/>
      <c r="D16" s="41"/>
      <c r="E16" s="41"/>
      <c r="F16" s="75">
        <f t="shared" ref="F16:F21" si="8">E16</f>
        <v>0</v>
      </c>
      <c r="G16" s="90" t="str">
        <f t="shared" si="0"/>
        <v/>
      </c>
      <c r="H16" s="121"/>
      <c r="I16" s="121"/>
      <c r="J16" s="169">
        <f t="shared" ref="J16:J21" si="9">IF(I16="",J15,J15+1)</f>
        <v>0</v>
      </c>
      <c r="K16" s="121"/>
      <c r="L16" s="169">
        <f t="shared" ref="L16:L21" si="10">IF(K16="",L15,L15+1)</f>
        <v>0</v>
      </c>
      <c r="M16" s="121"/>
      <c r="N16" s="169">
        <f t="shared" ref="N16:N21" si="11">IF(M16="",N15,N15+1)</f>
        <v>0</v>
      </c>
      <c r="O16" s="121"/>
      <c r="P16" s="169">
        <f t="shared" ref="P16:P21" si="12">IF(O16="",P15,P15+1)</f>
        <v>0</v>
      </c>
      <c r="Q16" s="121"/>
      <c r="R16" s="169">
        <f t="shared" ref="R16:R21" si="13">IF(Q16="",R15,R15+1)</f>
        <v>0</v>
      </c>
      <c r="S16" s="247"/>
      <c r="T16" s="433"/>
      <c r="U16" s="434"/>
      <c r="V16" s="434"/>
      <c r="W16" s="434"/>
      <c r="X16" s="434"/>
      <c r="Y16" s="435"/>
    </row>
    <row r="17" spans="1:43" ht="12.95" customHeight="1">
      <c r="A17" s="2" t="s">
        <v>8</v>
      </c>
      <c r="B17" s="2">
        <f t="shared" si="1"/>
        <v>11</v>
      </c>
      <c r="C17" s="41"/>
      <c r="D17" s="41"/>
      <c r="E17" s="41"/>
      <c r="F17" s="75">
        <f t="shared" si="8"/>
        <v>0</v>
      </c>
      <c r="G17" s="90" t="str">
        <f t="shared" si="0"/>
        <v/>
      </c>
      <c r="H17" s="121"/>
      <c r="I17" s="121"/>
      <c r="J17" s="169">
        <f t="shared" si="9"/>
        <v>0</v>
      </c>
      <c r="K17" s="121"/>
      <c r="L17" s="169">
        <f t="shared" si="10"/>
        <v>0</v>
      </c>
      <c r="M17" s="121"/>
      <c r="N17" s="169">
        <f t="shared" si="11"/>
        <v>0</v>
      </c>
      <c r="O17" s="121"/>
      <c r="P17" s="169">
        <f t="shared" si="12"/>
        <v>0</v>
      </c>
      <c r="Q17" s="121"/>
      <c r="R17" s="169">
        <f t="shared" si="13"/>
        <v>0</v>
      </c>
      <c r="S17" s="247"/>
      <c r="T17" s="433"/>
      <c r="U17" s="434"/>
      <c r="V17" s="434"/>
      <c r="W17" s="434"/>
      <c r="X17" s="434"/>
      <c r="Y17" s="435"/>
    </row>
    <row r="18" spans="1:43" ht="12.95" customHeight="1">
      <c r="A18" s="2" t="s">
        <v>2</v>
      </c>
      <c r="B18" s="2">
        <f t="shared" si="1"/>
        <v>12</v>
      </c>
      <c r="C18" s="41"/>
      <c r="D18" s="41"/>
      <c r="E18" s="41"/>
      <c r="F18" s="75">
        <f t="shared" si="8"/>
        <v>0</v>
      </c>
      <c r="G18" s="90" t="str">
        <f t="shared" si="0"/>
        <v/>
      </c>
      <c r="H18" s="121"/>
      <c r="I18" s="121"/>
      <c r="J18" s="169">
        <f t="shared" si="9"/>
        <v>0</v>
      </c>
      <c r="K18" s="121"/>
      <c r="L18" s="169">
        <f t="shared" si="10"/>
        <v>0</v>
      </c>
      <c r="M18" s="121"/>
      <c r="N18" s="169">
        <f t="shared" si="11"/>
        <v>0</v>
      </c>
      <c r="O18" s="121"/>
      <c r="P18" s="169">
        <f t="shared" si="12"/>
        <v>0</v>
      </c>
      <c r="Q18" s="121"/>
      <c r="R18" s="169">
        <f t="shared" si="13"/>
        <v>0</v>
      </c>
      <c r="S18" s="247"/>
      <c r="T18" s="433"/>
      <c r="U18" s="434"/>
      <c r="V18" s="434"/>
      <c r="W18" s="434"/>
      <c r="X18" s="434"/>
      <c r="Y18" s="435"/>
    </row>
    <row r="19" spans="1:43" ht="12.95" customHeight="1">
      <c r="A19" s="2" t="s">
        <v>3</v>
      </c>
      <c r="B19" s="2">
        <f t="shared" si="1"/>
        <v>13</v>
      </c>
      <c r="C19" s="41"/>
      <c r="D19" s="41"/>
      <c r="E19" s="41"/>
      <c r="F19" s="75">
        <f t="shared" si="8"/>
        <v>0</v>
      </c>
      <c r="G19" s="90" t="str">
        <f t="shared" si="0"/>
        <v/>
      </c>
      <c r="H19" s="121"/>
      <c r="I19" s="121"/>
      <c r="J19" s="169">
        <f t="shared" si="9"/>
        <v>0</v>
      </c>
      <c r="K19" s="121"/>
      <c r="L19" s="169">
        <f t="shared" si="10"/>
        <v>0</v>
      </c>
      <c r="M19" s="121"/>
      <c r="N19" s="169">
        <f t="shared" si="11"/>
        <v>0</v>
      </c>
      <c r="O19" s="121"/>
      <c r="P19" s="169">
        <f t="shared" si="12"/>
        <v>0</v>
      </c>
      <c r="Q19" s="121"/>
      <c r="R19" s="169">
        <f t="shared" si="13"/>
        <v>0</v>
      </c>
      <c r="S19" s="247"/>
      <c r="T19" s="433"/>
      <c r="U19" s="434"/>
      <c r="V19" s="434"/>
      <c r="W19" s="434"/>
      <c r="X19" s="434"/>
      <c r="Y19" s="435"/>
    </row>
    <row r="20" spans="1:43" ht="12.95" customHeight="1">
      <c r="A20" s="2" t="s">
        <v>4</v>
      </c>
      <c r="B20" s="2">
        <f t="shared" si="1"/>
        <v>14</v>
      </c>
      <c r="C20" s="41"/>
      <c r="D20" s="41"/>
      <c r="E20" s="41"/>
      <c r="F20" s="75">
        <f t="shared" si="8"/>
        <v>0</v>
      </c>
      <c r="G20" s="90" t="str">
        <f t="shared" si="0"/>
        <v/>
      </c>
      <c r="H20" s="121"/>
      <c r="I20" s="121"/>
      <c r="J20" s="169">
        <f t="shared" si="9"/>
        <v>0</v>
      </c>
      <c r="K20" s="121"/>
      <c r="L20" s="169">
        <f t="shared" si="10"/>
        <v>0</v>
      </c>
      <c r="M20" s="121"/>
      <c r="N20" s="169">
        <f t="shared" si="11"/>
        <v>0</v>
      </c>
      <c r="O20" s="121"/>
      <c r="P20" s="169">
        <f t="shared" si="12"/>
        <v>0</v>
      </c>
      <c r="Q20" s="121"/>
      <c r="R20" s="169">
        <f t="shared" si="13"/>
        <v>0</v>
      </c>
      <c r="S20" s="247"/>
      <c r="T20" s="433"/>
      <c r="U20" s="434"/>
      <c r="V20" s="434"/>
      <c r="W20" s="434"/>
      <c r="X20" s="434"/>
      <c r="Y20" s="435"/>
    </row>
    <row r="21" spans="1:43" ht="12.95" customHeight="1">
      <c r="A21" s="75" t="s">
        <v>5</v>
      </c>
      <c r="B21" s="75">
        <f t="shared" si="1"/>
        <v>15</v>
      </c>
      <c r="C21" s="41"/>
      <c r="D21" s="41"/>
      <c r="E21" s="41"/>
      <c r="F21" s="75">
        <f t="shared" si="8"/>
        <v>0</v>
      </c>
      <c r="G21" s="90" t="str">
        <f t="shared" si="0"/>
        <v/>
      </c>
      <c r="H21" s="121"/>
      <c r="I21" s="121"/>
      <c r="J21" s="169">
        <f t="shared" si="9"/>
        <v>0</v>
      </c>
      <c r="K21" s="121"/>
      <c r="L21" s="169">
        <f t="shared" si="10"/>
        <v>0</v>
      </c>
      <c r="M21" s="121"/>
      <c r="N21" s="169">
        <f t="shared" si="11"/>
        <v>0</v>
      </c>
      <c r="O21" s="121"/>
      <c r="P21" s="169">
        <f t="shared" si="12"/>
        <v>0</v>
      </c>
      <c r="Q21" s="121"/>
      <c r="R21" s="169">
        <f t="shared" si="13"/>
        <v>0</v>
      </c>
      <c r="S21" s="247"/>
      <c r="T21" s="433"/>
      <c r="U21" s="434"/>
      <c r="V21" s="434"/>
      <c r="W21" s="434"/>
      <c r="X21" s="434"/>
      <c r="Y21" s="435"/>
    </row>
    <row r="22" spans="1:43" s="8" customFormat="1" ht="12.95" customHeight="1">
      <c r="A22" s="442" t="s">
        <v>59</v>
      </c>
      <c r="B22" s="443"/>
      <c r="C22" s="13">
        <f>SUM(C15:C21)</f>
        <v>0</v>
      </c>
      <c r="D22" s="13">
        <f>SUM(D15:D21)+ROUNDDOWN(F22/60,0)</f>
        <v>0</v>
      </c>
      <c r="E22" s="13">
        <f>F22-60*ROUNDDOWN(F22/60,0)</f>
        <v>0</v>
      </c>
      <c r="F22" s="137">
        <f>SUM(F15:F21)</f>
        <v>0</v>
      </c>
      <c r="G22" s="53">
        <f>IF((D22*60+E22)=0,0,ROUND((C22*60)/(D22*60+E22),1))</f>
        <v>0</v>
      </c>
      <c r="H22" s="27">
        <f>SUM(H15:H21)</f>
        <v>0</v>
      </c>
      <c r="I22" s="27">
        <f>IF(SUM(I15:I21)=0,0,ROUND(AVERAGE(I15:I21),0))</f>
        <v>0</v>
      </c>
      <c r="J22" s="170">
        <f>IF(J21=0,0,1)</f>
        <v>0</v>
      </c>
      <c r="K22" s="27">
        <f>IF(SUM(K15:K21)=0,0,ROUND(AVERAGE(K15:K21),0))</f>
        <v>0</v>
      </c>
      <c r="L22" s="170">
        <f>IF(L21=0,0,1)</f>
        <v>0</v>
      </c>
      <c r="M22" s="27">
        <f>IF(SUM(M15:M21)=0,0,ROUND(AVERAGE(M15:M21),0))</f>
        <v>0</v>
      </c>
      <c r="N22" s="170">
        <f>IF(N21=0,0,1)</f>
        <v>0</v>
      </c>
      <c r="O22" s="27">
        <f>IF(SUM(O15:O21)=0,0,ROUND(AVERAGE(O15:O21),0))</f>
        <v>0</v>
      </c>
      <c r="P22" s="170">
        <f>IF(P21=0,0,1)</f>
        <v>0</v>
      </c>
      <c r="Q22" s="27">
        <f>IF(SUM(Q15:Q21)=0,0,ROUND(AVERAGE(Q15:Q21),0))</f>
        <v>0</v>
      </c>
      <c r="R22" s="170">
        <f>IF(R21=0,0,1)</f>
        <v>0</v>
      </c>
      <c r="S22" s="248"/>
      <c r="T22" s="439"/>
      <c r="U22" s="440"/>
      <c r="V22" s="440"/>
      <c r="W22" s="440"/>
      <c r="X22" s="440"/>
      <c r="Y22" s="441"/>
    </row>
    <row r="23" spans="1:43" ht="12.95" customHeight="1">
      <c r="A23" s="2" t="s">
        <v>6</v>
      </c>
      <c r="B23" s="2">
        <f>B21+1</f>
        <v>16</v>
      </c>
      <c r="C23" s="41"/>
      <c r="D23" s="41"/>
      <c r="E23" s="41"/>
      <c r="F23" s="75">
        <f t="shared" ref="F23:F40" si="14">E23</f>
        <v>0</v>
      </c>
      <c r="G23" s="90" t="str">
        <f t="shared" si="0"/>
        <v/>
      </c>
      <c r="H23" s="121"/>
      <c r="I23" s="121"/>
      <c r="J23" s="169">
        <f>IF(I23="",0,1)</f>
        <v>0</v>
      </c>
      <c r="K23" s="121"/>
      <c r="L23" s="169">
        <f>IF(K23="",0,1)</f>
        <v>0</v>
      </c>
      <c r="M23" s="121"/>
      <c r="N23" s="169">
        <f>IF(M23="",0,1)</f>
        <v>0</v>
      </c>
      <c r="O23" s="121"/>
      <c r="P23" s="169">
        <f>IF(O23="",0,1)</f>
        <v>0</v>
      </c>
      <c r="Q23" s="121"/>
      <c r="R23" s="169">
        <f>IF(Q23="",0,1)</f>
        <v>0</v>
      </c>
      <c r="S23" s="247"/>
      <c r="T23" s="433"/>
      <c r="U23" s="434"/>
      <c r="V23" s="434"/>
      <c r="W23" s="434"/>
      <c r="X23" s="434"/>
      <c r="Y23" s="435"/>
    </row>
    <row r="24" spans="1:43" ht="12.95" customHeight="1">
      <c r="A24" s="2" t="s">
        <v>7</v>
      </c>
      <c r="B24" s="2">
        <f t="shared" si="1"/>
        <v>17</v>
      </c>
      <c r="C24" s="41"/>
      <c r="D24" s="41"/>
      <c r="E24" s="41"/>
      <c r="F24" s="75">
        <f t="shared" si="14"/>
        <v>0</v>
      </c>
      <c r="G24" s="90" t="str">
        <f t="shared" si="0"/>
        <v/>
      </c>
      <c r="H24" s="121"/>
      <c r="I24" s="121"/>
      <c r="J24" s="169">
        <f t="shared" ref="J24:J29" si="15">IF(I24="",J23,J23+1)</f>
        <v>0</v>
      </c>
      <c r="K24" s="121"/>
      <c r="L24" s="169">
        <f t="shared" ref="L24:L29" si="16">IF(K24="",L23,L23+1)</f>
        <v>0</v>
      </c>
      <c r="M24" s="121"/>
      <c r="N24" s="169">
        <f t="shared" ref="N24:N29" si="17">IF(M24="",N23,N23+1)</f>
        <v>0</v>
      </c>
      <c r="O24" s="121"/>
      <c r="P24" s="169">
        <f t="shared" ref="P24:P29" si="18">IF(O24="",P23,P23+1)</f>
        <v>0</v>
      </c>
      <c r="Q24" s="121"/>
      <c r="R24" s="169">
        <f t="shared" ref="R24:R29" si="19">IF(Q24="",R23,R23+1)</f>
        <v>0</v>
      </c>
      <c r="S24" s="247"/>
      <c r="T24" s="433"/>
      <c r="U24" s="434"/>
      <c r="V24" s="434"/>
      <c r="W24" s="434"/>
      <c r="X24" s="434"/>
      <c r="Y24" s="435"/>
    </row>
    <row r="25" spans="1:43" ht="12.95" customHeight="1">
      <c r="A25" s="2" t="s">
        <v>8</v>
      </c>
      <c r="B25" s="2">
        <f t="shared" si="1"/>
        <v>18</v>
      </c>
      <c r="C25" s="41"/>
      <c r="D25" s="41"/>
      <c r="E25" s="41"/>
      <c r="F25" s="75">
        <f t="shared" si="14"/>
        <v>0</v>
      </c>
      <c r="G25" s="90" t="str">
        <f t="shared" si="0"/>
        <v/>
      </c>
      <c r="H25" s="121"/>
      <c r="I25" s="121"/>
      <c r="J25" s="169">
        <f t="shared" si="15"/>
        <v>0</v>
      </c>
      <c r="K25" s="121"/>
      <c r="L25" s="169">
        <f t="shared" si="16"/>
        <v>0</v>
      </c>
      <c r="M25" s="121"/>
      <c r="N25" s="169">
        <f t="shared" si="17"/>
        <v>0</v>
      </c>
      <c r="O25" s="121"/>
      <c r="P25" s="169">
        <f t="shared" si="18"/>
        <v>0</v>
      </c>
      <c r="Q25" s="121"/>
      <c r="R25" s="169">
        <f t="shared" si="19"/>
        <v>0</v>
      </c>
      <c r="S25" s="247"/>
      <c r="T25" s="433"/>
      <c r="U25" s="434"/>
      <c r="V25" s="434"/>
      <c r="W25" s="434"/>
      <c r="X25" s="434"/>
      <c r="Y25" s="435"/>
    </row>
    <row r="26" spans="1:43" ht="12.95" customHeight="1">
      <c r="A26" s="2" t="s">
        <v>2</v>
      </c>
      <c r="B26" s="2">
        <f t="shared" si="1"/>
        <v>19</v>
      </c>
      <c r="C26" s="41"/>
      <c r="D26" s="41"/>
      <c r="E26" s="41"/>
      <c r="F26" s="75">
        <f t="shared" si="14"/>
        <v>0</v>
      </c>
      <c r="G26" s="90" t="str">
        <f t="shared" si="0"/>
        <v/>
      </c>
      <c r="H26" s="121"/>
      <c r="I26" s="121"/>
      <c r="J26" s="169">
        <f t="shared" si="15"/>
        <v>0</v>
      </c>
      <c r="K26" s="121"/>
      <c r="L26" s="169">
        <f t="shared" si="16"/>
        <v>0</v>
      </c>
      <c r="M26" s="121"/>
      <c r="N26" s="169">
        <f t="shared" si="17"/>
        <v>0</v>
      </c>
      <c r="O26" s="121"/>
      <c r="P26" s="169">
        <f t="shared" si="18"/>
        <v>0</v>
      </c>
      <c r="Q26" s="121"/>
      <c r="R26" s="169">
        <f t="shared" si="19"/>
        <v>0</v>
      </c>
      <c r="S26" s="247"/>
      <c r="T26" s="433"/>
      <c r="U26" s="434"/>
      <c r="V26" s="434"/>
      <c r="W26" s="434"/>
      <c r="X26" s="434"/>
      <c r="Y26" s="435"/>
    </row>
    <row r="27" spans="1:43" ht="12.95" customHeight="1">
      <c r="A27" s="2" t="s">
        <v>3</v>
      </c>
      <c r="B27" s="2">
        <f t="shared" si="1"/>
        <v>20</v>
      </c>
      <c r="C27" s="41"/>
      <c r="D27" s="41"/>
      <c r="E27" s="41"/>
      <c r="F27" s="75">
        <f t="shared" si="14"/>
        <v>0</v>
      </c>
      <c r="G27" s="90" t="str">
        <f t="shared" si="0"/>
        <v/>
      </c>
      <c r="H27" s="121"/>
      <c r="I27" s="121"/>
      <c r="J27" s="169">
        <f t="shared" si="15"/>
        <v>0</v>
      </c>
      <c r="K27" s="121"/>
      <c r="L27" s="169">
        <f t="shared" si="16"/>
        <v>0</v>
      </c>
      <c r="M27" s="121"/>
      <c r="N27" s="169">
        <f t="shared" si="17"/>
        <v>0</v>
      </c>
      <c r="O27" s="121"/>
      <c r="P27" s="169">
        <f t="shared" si="18"/>
        <v>0</v>
      </c>
      <c r="Q27" s="121"/>
      <c r="R27" s="169">
        <f t="shared" si="19"/>
        <v>0</v>
      </c>
      <c r="S27" s="247"/>
      <c r="T27" s="433"/>
      <c r="U27" s="434"/>
      <c r="V27" s="434"/>
      <c r="W27" s="434"/>
      <c r="X27" s="434"/>
      <c r="Y27" s="435"/>
    </row>
    <row r="28" spans="1:43" ht="12.95" customHeight="1">
      <c r="A28" s="2" t="s">
        <v>4</v>
      </c>
      <c r="B28" s="2">
        <f t="shared" si="1"/>
        <v>21</v>
      </c>
      <c r="C28" s="41"/>
      <c r="D28" s="41"/>
      <c r="E28" s="41"/>
      <c r="F28" s="75">
        <f t="shared" si="14"/>
        <v>0</v>
      </c>
      <c r="G28" s="90" t="str">
        <f t="shared" si="0"/>
        <v/>
      </c>
      <c r="H28" s="121"/>
      <c r="I28" s="121"/>
      <c r="J28" s="169">
        <f t="shared" si="15"/>
        <v>0</v>
      </c>
      <c r="K28" s="121"/>
      <c r="L28" s="169">
        <f t="shared" si="16"/>
        <v>0</v>
      </c>
      <c r="M28" s="121"/>
      <c r="N28" s="169">
        <f t="shared" si="17"/>
        <v>0</v>
      </c>
      <c r="O28" s="121"/>
      <c r="P28" s="169">
        <f t="shared" si="18"/>
        <v>0</v>
      </c>
      <c r="Q28" s="121"/>
      <c r="R28" s="169">
        <f t="shared" si="19"/>
        <v>0</v>
      </c>
      <c r="S28" s="247"/>
      <c r="T28" s="433"/>
      <c r="U28" s="434"/>
      <c r="V28" s="434"/>
      <c r="W28" s="434"/>
      <c r="X28" s="434"/>
      <c r="Y28" s="435"/>
    </row>
    <row r="29" spans="1:43" ht="12.95" customHeight="1">
      <c r="A29" s="116" t="s">
        <v>103</v>
      </c>
      <c r="B29" s="75">
        <f t="shared" si="1"/>
        <v>22</v>
      </c>
      <c r="C29" s="41"/>
      <c r="D29" s="41"/>
      <c r="E29" s="41"/>
      <c r="F29" s="75">
        <f t="shared" si="14"/>
        <v>0</v>
      </c>
      <c r="G29" s="90" t="str">
        <f t="shared" si="0"/>
        <v/>
      </c>
      <c r="H29" s="121"/>
      <c r="I29" s="121"/>
      <c r="J29" s="169">
        <f t="shared" si="15"/>
        <v>0</v>
      </c>
      <c r="K29" s="121"/>
      <c r="L29" s="169">
        <f t="shared" si="16"/>
        <v>0</v>
      </c>
      <c r="M29" s="121"/>
      <c r="N29" s="169">
        <f t="shared" si="17"/>
        <v>0</v>
      </c>
      <c r="O29" s="121"/>
      <c r="P29" s="169">
        <f t="shared" si="18"/>
        <v>0</v>
      </c>
      <c r="Q29" s="121"/>
      <c r="R29" s="169">
        <f t="shared" si="19"/>
        <v>0</v>
      </c>
      <c r="S29" s="247"/>
      <c r="T29" s="433" t="s">
        <v>252</v>
      </c>
      <c r="U29" s="434"/>
      <c r="V29" s="434"/>
      <c r="W29" s="434"/>
      <c r="X29" s="434"/>
      <c r="Y29" s="435"/>
    </row>
    <row r="30" spans="1:43" s="8" customFormat="1" ht="12.95" customHeight="1">
      <c r="A30" s="442" t="s">
        <v>60</v>
      </c>
      <c r="B30" s="443"/>
      <c r="C30" s="13">
        <f>SUM(C23:C29)</f>
        <v>0</v>
      </c>
      <c r="D30" s="13">
        <f>SUM(D23:D29)+ROUNDDOWN(F30/60,0)</f>
        <v>0</v>
      </c>
      <c r="E30" s="13">
        <f>F30-60*ROUNDDOWN(F30/60,0)</f>
        <v>0</v>
      </c>
      <c r="F30" s="137">
        <f>SUM(F23:F29)</f>
        <v>0</v>
      </c>
      <c r="G30" s="53">
        <f>IF((D30*60+E30)=0,0,ROUND((C30*60)/(D30*60+E30),1))</f>
        <v>0</v>
      </c>
      <c r="H30" s="27">
        <f>SUM(H23:H29)</f>
        <v>0</v>
      </c>
      <c r="I30" s="27">
        <f>IF(SUM(I23:I29)=0,0,ROUND(AVERAGE(I23:I29),0))</f>
        <v>0</v>
      </c>
      <c r="J30" s="170">
        <f>IF(J29=0,0,1)</f>
        <v>0</v>
      </c>
      <c r="K30" s="27">
        <f>IF(SUM(K23:K29)=0,0,ROUND(AVERAGE(K23:K29),0))</f>
        <v>0</v>
      </c>
      <c r="L30" s="170">
        <f>IF(L29=0,0,1)</f>
        <v>0</v>
      </c>
      <c r="M30" s="27">
        <f>IF(SUM(M23:M29)=0,0,ROUND(AVERAGE(M23:M29),0))</f>
        <v>0</v>
      </c>
      <c r="N30" s="170">
        <f>IF(N29=0,0,1)</f>
        <v>0</v>
      </c>
      <c r="O30" s="27">
        <f>IF(SUM(O23:O29)=0,0,ROUND(AVERAGE(O23:O29),0))</f>
        <v>0</v>
      </c>
      <c r="P30" s="170">
        <f>IF(P29=0,0,1)</f>
        <v>0</v>
      </c>
      <c r="Q30" s="27">
        <f>IF(SUM(Q23:Q29)=0,0,ROUND(AVERAGE(Q23:Q29),0))</f>
        <v>0</v>
      </c>
      <c r="R30" s="170">
        <f>IF(R29=0,0,1)</f>
        <v>0</v>
      </c>
      <c r="S30" s="248"/>
      <c r="T30" s="439"/>
      <c r="U30" s="440"/>
      <c r="V30" s="440"/>
      <c r="W30" s="440"/>
      <c r="X30" s="440"/>
      <c r="Y30" s="441"/>
      <c r="Z30"/>
      <c r="AA30"/>
      <c r="AB30"/>
      <c r="AC30"/>
      <c r="AD30"/>
      <c r="AE30"/>
      <c r="AF30"/>
      <c r="AG30"/>
      <c r="AH30"/>
      <c r="AI30"/>
      <c r="AJ30"/>
      <c r="AK30"/>
      <c r="AL30"/>
      <c r="AM30"/>
      <c r="AN30"/>
      <c r="AO30"/>
      <c r="AP30"/>
      <c r="AQ30"/>
    </row>
    <row r="31" spans="1:43" s="88" customFormat="1" ht="12.95" customHeight="1">
      <c r="A31" s="96" t="s">
        <v>104</v>
      </c>
      <c r="B31" s="2">
        <f>B29+1</f>
        <v>23</v>
      </c>
      <c r="C31" s="41"/>
      <c r="D31" s="41"/>
      <c r="E31" s="41"/>
      <c r="F31" s="75">
        <f t="shared" si="14"/>
        <v>0</v>
      </c>
      <c r="G31" s="90" t="str">
        <f t="shared" si="0"/>
        <v/>
      </c>
      <c r="H31" s="121"/>
      <c r="I31" s="121"/>
      <c r="J31" s="169">
        <f>IF(I31="",0,1)</f>
        <v>0</v>
      </c>
      <c r="K31" s="121"/>
      <c r="L31" s="169">
        <f>IF(K31="",0,1)</f>
        <v>0</v>
      </c>
      <c r="M31" s="121"/>
      <c r="N31" s="169">
        <f>IF(M31="",0,1)</f>
        <v>0</v>
      </c>
      <c r="O31" s="121"/>
      <c r="P31" s="169">
        <f>IF(O31="",0,1)</f>
        <v>0</v>
      </c>
      <c r="Q31" s="121"/>
      <c r="R31" s="169">
        <f>IF(Q31="",0,1)</f>
        <v>0</v>
      </c>
      <c r="S31" s="247"/>
      <c r="T31" s="433"/>
      <c r="U31" s="434"/>
      <c r="V31" s="434"/>
      <c r="W31" s="434"/>
      <c r="X31" s="434"/>
      <c r="Y31" s="435"/>
      <c r="Z31"/>
      <c r="AA31"/>
      <c r="AB31"/>
      <c r="AC31"/>
      <c r="AD31"/>
      <c r="AE31"/>
      <c r="AF31"/>
      <c r="AG31"/>
      <c r="AH31"/>
      <c r="AI31"/>
      <c r="AJ31"/>
      <c r="AK31"/>
      <c r="AL31"/>
      <c r="AM31"/>
      <c r="AN31"/>
      <c r="AO31"/>
      <c r="AP31"/>
      <c r="AQ31"/>
    </row>
    <row r="32" spans="1:43" s="88" customFormat="1" ht="12.95" customHeight="1">
      <c r="A32" s="96" t="s">
        <v>107</v>
      </c>
      <c r="B32" s="2">
        <f t="shared" ref="B32:B37" si="20">B31+1</f>
        <v>24</v>
      </c>
      <c r="C32" s="41"/>
      <c r="D32" s="41"/>
      <c r="E32" s="41"/>
      <c r="F32" s="75">
        <f t="shared" si="14"/>
        <v>0</v>
      </c>
      <c r="G32" s="90" t="str">
        <f t="shared" si="0"/>
        <v/>
      </c>
      <c r="H32" s="121"/>
      <c r="I32" s="121"/>
      <c r="J32" s="169">
        <f t="shared" ref="J32:J37" si="21">IF(I32="",J31,J31+1)</f>
        <v>0</v>
      </c>
      <c r="K32" s="121"/>
      <c r="L32" s="169">
        <f t="shared" ref="L32:L37" si="22">IF(K32="",L31,L31+1)</f>
        <v>0</v>
      </c>
      <c r="M32" s="121"/>
      <c r="N32" s="169">
        <f t="shared" ref="N32:N37" si="23">IF(M32="",N31,N31+1)</f>
        <v>0</v>
      </c>
      <c r="O32" s="121"/>
      <c r="P32" s="169">
        <f t="shared" ref="P32:P37" si="24">IF(O32="",P31,P31+1)</f>
        <v>0</v>
      </c>
      <c r="Q32" s="121"/>
      <c r="R32" s="169">
        <f t="shared" ref="R32:R37" si="25">IF(Q32="",R31,R31+1)</f>
        <v>0</v>
      </c>
      <c r="S32" s="247"/>
      <c r="T32" s="433"/>
      <c r="U32" s="434"/>
      <c r="V32" s="434"/>
      <c r="W32" s="434"/>
      <c r="X32" s="434"/>
      <c r="Y32" s="435"/>
      <c r="Z32"/>
      <c r="AA32"/>
      <c r="AB32"/>
      <c r="AC32"/>
      <c r="AD32"/>
      <c r="AE32"/>
      <c r="AF32"/>
      <c r="AG32"/>
      <c r="AH32"/>
      <c r="AI32"/>
      <c r="AJ32"/>
      <c r="AK32"/>
      <c r="AL32"/>
      <c r="AM32"/>
      <c r="AN32"/>
      <c r="AO32"/>
      <c r="AP32"/>
      <c r="AQ32"/>
    </row>
    <row r="33" spans="1:43" s="88" customFormat="1" ht="12.95" customHeight="1">
      <c r="A33" s="96" t="s">
        <v>108</v>
      </c>
      <c r="B33" s="2">
        <f t="shared" si="20"/>
        <v>25</v>
      </c>
      <c r="C33" s="41"/>
      <c r="D33" s="41"/>
      <c r="E33" s="41"/>
      <c r="F33" s="75">
        <f t="shared" si="14"/>
        <v>0</v>
      </c>
      <c r="G33" s="90" t="str">
        <f t="shared" si="0"/>
        <v/>
      </c>
      <c r="H33" s="121"/>
      <c r="I33" s="121"/>
      <c r="J33" s="169">
        <f t="shared" si="21"/>
        <v>0</v>
      </c>
      <c r="K33" s="121"/>
      <c r="L33" s="169">
        <f t="shared" si="22"/>
        <v>0</v>
      </c>
      <c r="M33" s="121"/>
      <c r="N33" s="169">
        <f t="shared" si="23"/>
        <v>0</v>
      </c>
      <c r="O33" s="121"/>
      <c r="P33" s="169">
        <f t="shared" si="24"/>
        <v>0</v>
      </c>
      <c r="Q33" s="121"/>
      <c r="R33" s="169">
        <f t="shared" si="25"/>
        <v>0</v>
      </c>
      <c r="S33" s="247"/>
      <c r="T33" s="433"/>
      <c r="U33" s="434"/>
      <c r="V33" s="434"/>
      <c r="W33" s="434"/>
      <c r="X33" s="434"/>
      <c r="Y33" s="435"/>
      <c r="Z33"/>
      <c r="AA33"/>
      <c r="AB33"/>
      <c r="AC33"/>
      <c r="AD33"/>
      <c r="AE33"/>
      <c r="AF33"/>
      <c r="AG33"/>
      <c r="AH33"/>
      <c r="AI33"/>
      <c r="AJ33"/>
      <c r="AK33"/>
      <c r="AL33"/>
      <c r="AM33"/>
      <c r="AN33"/>
      <c r="AO33"/>
      <c r="AP33"/>
      <c r="AQ33"/>
    </row>
    <row r="34" spans="1:43" s="88" customFormat="1" ht="12.95" customHeight="1">
      <c r="A34" s="96" t="s">
        <v>105</v>
      </c>
      <c r="B34" s="2">
        <f t="shared" si="20"/>
        <v>26</v>
      </c>
      <c r="C34" s="41"/>
      <c r="D34" s="41"/>
      <c r="E34" s="41"/>
      <c r="F34" s="75">
        <f t="shared" si="14"/>
        <v>0</v>
      </c>
      <c r="G34" s="90" t="str">
        <f t="shared" si="0"/>
        <v/>
      </c>
      <c r="H34" s="121"/>
      <c r="I34" s="121"/>
      <c r="J34" s="169">
        <f t="shared" si="21"/>
        <v>0</v>
      </c>
      <c r="K34" s="121"/>
      <c r="L34" s="169">
        <f t="shared" si="22"/>
        <v>0</v>
      </c>
      <c r="M34" s="121"/>
      <c r="N34" s="169">
        <f t="shared" si="23"/>
        <v>0</v>
      </c>
      <c r="O34" s="121"/>
      <c r="P34" s="169">
        <f t="shared" si="24"/>
        <v>0</v>
      </c>
      <c r="Q34" s="121"/>
      <c r="R34" s="169">
        <f t="shared" si="25"/>
        <v>0</v>
      </c>
      <c r="S34" s="247"/>
      <c r="T34" s="433"/>
      <c r="U34" s="434"/>
      <c r="V34" s="434"/>
      <c r="W34" s="434"/>
      <c r="X34" s="434"/>
      <c r="Y34" s="435"/>
      <c r="Z34"/>
      <c r="AA34"/>
      <c r="AB34"/>
      <c r="AC34"/>
      <c r="AD34"/>
      <c r="AE34"/>
      <c r="AF34"/>
      <c r="AG34"/>
      <c r="AH34"/>
      <c r="AI34"/>
      <c r="AJ34"/>
      <c r="AK34"/>
      <c r="AL34"/>
      <c r="AM34"/>
      <c r="AN34"/>
      <c r="AO34"/>
      <c r="AP34"/>
      <c r="AQ34"/>
    </row>
    <row r="35" spans="1:43" s="88" customFormat="1" ht="12.95" customHeight="1">
      <c r="A35" s="96" t="s">
        <v>101</v>
      </c>
      <c r="B35" s="2">
        <f t="shared" si="20"/>
        <v>27</v>
      </c>
      <c r="C35" s="41"/>
      <c r="D35" s="41"/>
      <c r="E35" s="41"/>
      <c r="F35" s="75">
        <f t="shared" si="14"/>
        <v>0</v>
      </c>
      <c r="G35" s="90" t="str">
        <f t="shared" si="0"/>
        <v/>
      </c>
      <c r="H35" s="121"/>
      <c r="I35" s="121"/>
      <c r="J35" s="169">
        <f t="shared" si="21"/>
        <v>0</v>
      </c>
      <c r="K35" s="121"/>
      <c r="L35" s="169">
        <f t="shared" si="22"/>
        <v>0</v>
      </c>
      <c r="M35" s="121"/>
      <c r="N35" s="169">
        <f t="shared" si="23"/>
        <v>0</v>
      </c>
      <c r="O35" s="121"/>
      <c r="P35" s="169">
        <f t="shared" si="24"/>
        <v>0</v>
      </c>
      <c r="Q35" s="121"/>
      <c r="R35" s="169">
        <f t="shared" si="25"/>
        <v>0</v>
      </c>
      <c r="S35" s="247"/>
      <c r="T35" s="433"/>
      <c r="U35" s="434"/>
      <c r="V35" s="434"/>
      <c r="W35" s="434"/>
      <c r="X35" s="434"/>
      <c r="Y35" s="435"/>
      <c r="Z35"/>
      <c r="AA35"/>
      <c r="AB35"/>
      <c r="AC35"/>
      <c r="AD35"/>
      <c r="AE35"/>
      <c r="AF35"/>
      <c r="AG35"/>
      <c r="AH35"/>
      <c r="AI35"/>
      <c r="AJ35"/>
      <c r="AK35"/>
      <c r="AL35"/>
      <c r="AM35"/>
      <c r="AN35"/>
      <c r="AO35"/>
      <c r="AP35"/>
      <c r="AQ35"/>
    </row>
    <row r="36" spans="1:43" s="88" customFormat="1" ht="12.95" customHeight="1">
      <c r="A36" s="298" t="s">
        <v>102</v>
      </c>
      <c r="B36" s="2">
        <f t="shared" si="20"/>
        <v>28</v>
      </c>
      <c r="C36" s="41"/>
      <c r="D36" s="41"/>
      <c r="E36" s="41"/>
      <c r="F36" s="75">
        <f t="shared" si="14"/>
        <v>0</v>
      </c>
      <c r="G36" s="90" t="str">
        <f t="shared" si="0"/>
        <v/>
      </c>
      <c r="H36" s="121"/>
      <c r="I36" s="121"/>
      <c r="J36" s="169">
        <f t="shared" si="21"/>
        <v>0</v>
      </c>
      <c r="K36" s="121"/>
      <c r="L36" s="169">
        <f t="shared" si="22"/>
        <v>0</v>
      </c>
      <c r="M36" s="121"/>
      <c r="N36" s="169">
        <f t="shared" si="23"/>
        <v>0</v>
      </c>
      <c r="O36" s="121"/>
      <c r="P36" s="169">
        <f t="shared" si="24"/>
        <v>0</v>
      </c>
      <c r="Q36" s="121"/>
      <c r="R36" s="169">
        <f t="shared" si="25"/>
        <v>0</v>
      </c>
      <c r="S36" s="247"/>
      <c r="T36" s="433"/>
      <c r="U36" s="434"/>
      <c r="V36" s="434"/>
      <c r="W36" s="434"/>
      <c r="X36" s="434"/>
      <c r="Y36" s="435"/>
      <c r="Z36"/>
      <c r="AA36"/>
      <c r="AB36"/>
      <c r="AC36"/>
      <c r="AD36"/>
      <c r="AE36"/>
      <c r="AF36"/>
      <c r="AG36"/>
      <c r="AH36"/>
      <c r="AI36"/>
      <c r="AJ36"/>
      <c r="AK36"/>
      <c r="AL36"/>
      <c r="AM36"/>
      <c r="AN36"/>
      <c r="AO36"/>
      <c r="AP36"/>
      <c r="AQ36"/>
    </row>
    <row r="37" spans="1:43" s="88" customFormat="1" ht="12.95" customHeight="1">
      <c r="A37" s="311" t="s">
        <v>103</v>
      </c>
      <c r="B37" s="75">
        <f t="shared" si="20"/>
        <v>29</v>
      </c>
      <c r="C37" s="41"/>
      <c r="D37" s="41"/>
      <c r="E37" s="41"/>
      <c r="F37" s="75">
        <f t="shared" si="14"/>
        <v>0</v>
      </c>
      <c r="G37" s="90" t="str">
        <f t="shared" si="0"/>
        <v/>
      </c>
      <c r="H37" s="121"/>
      <c r="I37" s="121"/>
      <c r="J37" s="169">
        <f t="shared" si="21"/>
        <v>0</v>
      </c>
      <c r="K37" s="121"/>
      <c r="L37" s="169">
        <f t="shared" si="22"/>
        <v>0</v>
      </c>
      <c r="M37" s="121"/>
      <c r="N37" s="169">
        <f t="shared" si="23"/>
        <v>0</v>
      </c>
      <c r="O37" s="121"/>
      <c r="P37" s="169">
        <f t="shared" si="24"/>
        <v>0</v>
      </c>
      <c r="Q37" s="121"/>
      <c r="R37" s="169">
        <f t="shared" si="25"/>
        <v>0</v>
      </c>
      <c r="S37" s="247"/>
      <c r="T37" s="433" t="s">
        <v>253</v>
      </c>
      <c r="U37" s="434"/>
      <c r="V37" s="434"/>
      <c r="W37" s="434"/>
      <c r="X37" s="434"/>
      <c r="Y37" s="435"/>
      <c r="Z37"/>
      <c r="AA37"/>
      <c r="AB37"/>
      <c r="AC37"/>
      <c r="AD37"/>
      <c r="AE37"/>
      <c r="AF37"/>
      <c r="AG37"/>
      <c r="AH37"/>
      <c r="AI37"/>
      <c r="AJ37"/>
      <c r="AK37"/>
      <c r="AL37"/>
      <c r="AM37"/>
      <c r="AN37"/>
      <c r="AO37"/>
      <c r="AP37"/>
      <c r="AQ37"/>
    </row>
    <row r="38" spans="1:43" s="88" customFormat="1" ht="12.95" customHeight="1">
      <c r="A38" s="442" t="s">
        <v>61</v>
      </c>
      <c r="B38" s="443"/>
      <c r="C38" s="122">
        <f>SUM(C31:C37)</f>
        <v>0</v>
      </c>
      <c r="D38" s="13">
        <f>SUM(D31:D37)+ROUNDDOWN(F38/60,0)</f>
        <v>0</v>
      </c>
      <c r="E38" s="13">
        <f>F38-60*ROUNDDOWN(F38/60,0)</f>
        <v>0</v>
      </c>
      <c r="F38" s="137">
        <f>SUM(F31:F37)</f>
        <v>0</v>
      </c>
      <c r="G38" s="53">
        <f>IF((D38*60+E38)=0,0,ROUND((C38*60)/(D38*60+E38),1))</f>
        <v>0</v>
      </c>
      <c r="H38" s="27">
        <f>SUM(H31:H37)</f>
        <v>0</v>
      </c>
      <c r="I38" s="27">
        <f>IF(SUM(I31:I37)=0,0,ROUND(AVERAGE(I31:I37),0))</f>
        <v>0</v>
      </c>
      <c r="J38" s="170">
        <f>IF(J37=0,0,1)</f>
        <v>0</v>
      </c>
      <c r="K38" s="27">
        <f>IF(SUM(K31:K37)=0,0,ROUND(AVERAGE(K31:K37),0))</f>
        <v>0</v>
      </c>
      <c r="L38" s="170">
        <f>IF(L37=0,0,1)</f>
        <v>0</v>
      </c>
      <c r="M38" s="27">
        <f>IF(SUM(M31:M37)=0,0,ROUND(AVERAGE(M31:M37),0))</f>
        <v>0</v>
      </c>
      <c r="N38" s="170">
        <f>IF(N37=0,0,1)</f>
        <v>0</v>
      </c>
      <c r="O38" s="27">
        <f>IF(SUM(O31:O37)=0,0,ROUND(AVERAGE(O31:O37),0))</f>
        <v>0</v>
      </c>
      <c r="P38" s="170">
        <f>IF(P37=0,0,1)</f>
        <v>0</v>
      </c>
      <c r="Q38" s="27">
        <f>IF(SUM(Q31:Q37)=0,0,ROUND(AVERAGE(Q31:Q37),0))</f>
        <v>0</v>
      </c>
      <c r="R38" s="170">
        <f>IF(R37=0,0,1)</f>
        <v>0</v>
      </c>
      <c r="S38" s="123"/>
      <c r="T38" s="468"/>
      <c r="U38" s="469"/>
      <c r="V38" s="469"/>
      <c r="W38" s="469"/>
      <c r="X38" s="469"/>
      <c r="Y38" s="470"/>
      <c r="Z38"/>
      <c r="AA38"/>
      <c r="AB38"/>
      <c r="AC38"/>
      <c r="AD38"/>
      <c r="AE38"/>
      <c r="AF38"/>
      <c r="AG38"/>
      <c r="AH38"/>
      <c r="AI38"/>
      <c r="AJ38"/>
      <c r="AK38"/>
      <c r="AL38"/>
      <c r="AM38"/>
      <c r="AN38"/>
      <c r="AO38"/>
      <c r="AP38"/>
      <c r="AQ38"/>
    </row>
    <row r="39" spans="1:43" s="88" customFormat="1" ht="12.95" customHeight="1">
      <c r="A39" s="330" t="s">
        <v>104</v>
      </c>
      <c r="B39" s="2">
        <f>B37+1</f>
        <v>30</v>
      </c>
      <c r="C39" s="41"/>
      <c r="D39" s="41"/>
      <c r="E39" s="41"/>
      <c r="F39" s="75">
        <f t="shared" si="14"/>
        <v>0</v>
      </c>
      <c r="G39" s="90" t="str">
        <f t="shared" si="0"/>
        <v/>
      </c>
      <c r="H39" s="121"/>
      <c r="I39" s="121"/>
      <c r="J39" s="169">
        <f>IF(I39="",0,1)</f>
        <v>0</v>
      </c>
      <c r="K39" s="121"/>
      <c r="L39" s="169">
        <f>IF(K39="",0,1)</f>
        <v>0</v>
      </c>
      <c r="M39" s="121"/>
      <c r="N39" s="169">
        <f>IF(M39="",0,1)</f>
        <v>0</v>
      </c>
      <c r="O39" s="121"/>
      <c r="P39" s="169">
        <f>IF(O39="",0,1)</f>
        <v>0</v>
      </c>
      <c r="Q39" s="121"/>
      <c r="R39" s="169">
        <f>IF(Q39="",0,1)</f>
        <v>0</v>
      </c>
      <c r="S39" s="250"/>
      <c r="T39" s="471"/>
      <c r="U39" s="472"/>
      <c r="V39" s="472"/>
      <c r="W39" s="472"/>
      <c r="X39" s="472"/>
      <c r="Y39" s="473"/>
      <c r="Z39"/>
      <c r="AA39"/>
      <c r="AB39"/>
      <c r="AC39"/>
      <c r="AD39"/>
      <c r="AE39"/>
      <c r="AF39"/>
      <c r="AG39"/>
      <c r="AH39"/>
      <c r="AI39"/>
      <c r="AJ39"/>
      <c r="AK39"/>
      <c r="AL39"/>
      <c r="AM39"/>
      <c r="AN39"/>
      <c r="AO39"/>
      <c r="AP39"/>
      <c r="AQ39"/>
    </row>
    <row r="40" spans="1:43" s="88" customFormat="1" ht="12.95" customHeight="1">
      <c r="A40" s="330" t="s">
        <v>107</v>
      </c>
      <c r="B40" s="2">
        <f>B39+1</f>
        <v>31</v>
      </c>
      <c r="C40" s="41"/>
      <c r="D40" s="41"/>
      <c r="E40" s="41"/>
      <c r="F40" s="75">
        <f t="shared" si="14"/>
        <v>0</v>
      </c>
      <c r="G40" s="90" t="str">
        <f t="shared" si="0"/>
        <v/>
      </c>
      <c r="H40" s="121"/>
      <c r="I40" s="121"/>
      <c r="J40" s="169">
        <f t="shared" ref="J40:R40" si="26">IF(I40="",J39,J39+1)</f>
        <v>0</v>
      </c>
      <c r="K40" s="121"/>
      <c r="L40" s="169">
        <f t="shared" si="26"/>
        <v>0</v>
      </c>
      <c r="M40" s="121"/>
      <c r="N40" s="169">
        <f t="shared" si="26"/>
        <v>0</v>
      </c>
      <c r="O40" s="121"/>
      <c r="P40" s="169">
        <f t="shared" si="26"/>
        <v>0</v>
      </c>
      <c r="Q40" s="121"/>
      <c r="R40" s="169">
        <f t="shared" si="26"/>
        <v>0</v>
      </c>
      <c r="S40" s="250"/>
      <c r="T40" s="471"/>
      <c r="U40" s="472"/>
      <c r="V40" s="472"/>
      <c r="W40" s="472"/>
      <c r="X40" s="472"/>
      <c r="Y40" s="473"/>
      <c r="Z40"/>
      <c r="AA40"/>
      <c r="AB40"/>
      <c r="AC40"/>
      <c r="AD40"/>
      <c r="AE40"/>
      <c r="AF40"/>
      <c r="AG40"/>
      <c r="AH40"/>
      <c r="AI40"/>
      <c r="AJ40"/>
      <c r="AK40"/>
      <c r="AL40"/>
      <c r="AM40"/>
      <c r="AN40"/>
      <c r="AO40"/>
      <c r="AP40"/>
      <c r="AQ40"/>
    </row>
    <row r="41" spans="1:43" s="88" customFormat="1" ht="12.95" customHeight="1">
      <c r="A41" s="466" t="s">
        <v>10</v>
      </c>
      <c r="B41" s="467"/>
      <c r="C41" s="13">
        <f>SUM(C39:C40)</f>
        <v>0</v>
      </c>
      <c r="D41" s="13">
        <f>SUM(D39:D40)+ROUNDDOWN(F41/60,0)</f>
        <v>0</v>
      </c>
      <c r="E41" s="13">
        <f>F41-60*ROUNDDOWN(F41/60,0)</f>
        <v>0</v>
      </c>
      <c r="F41" s="137">
        <f>SUM(F39:F40)</f>
        <v>0</v>
      </c>
      <c r="G41" s="53">
        <f>IF((D41*60+E41)=0,0,ROUND((C41*60)/(D41*60+E41),1))</f>
        <v>0</v>
      </c>
      <c r="H41" s="27">
        <f>SUM(H39:H40)</f>
        <v>0</v>
      </c>
      <c r="I41" s="27">
        <f>IF(SUM(I39:I40)=0,0,ROUND(AVERAGE(I39:I40),0))</f>
        <v>0</v>
      </c>
      <c r="J41" s="170">
        <f>IF(J40=0,0,1)</f>
        <v>0</v>
      </c>
      <c r="K41" s="27">
        <f>IF(SUM(K39:K40)=0,0,ROUND(AVERAGE(K39:K40),0))</f>
        <v>0</v>
      </c>
      <c r="L41" s="170">
        <f>IF(L40=0,0,1)</f>
        <v>0</v>
      </c>
      <c r="M41" s="27">
        <f>IF(SUM(M39:M40)=0,0,ROUND(AVERAGE(M39:M40),0))</f>
        <v>0</v>
      </c>
      <c r="N41" s="170">
        <f>IF(N40=0,0,1)</f>
        <v>0</v>
      </c>
      <c r="O41" s="27">
        <f>IF(SUM(O39:O40)=0,0,ROUND(AVERAGE(O39:O40),0))</f>
        <v>0</v>
      </c>
      <c r="P41" s="170">
        <f>IF(P40=0,0,1)</f>
        <v>0</v>
      </c>
      <c r="Q41" s="27">
        <f>IF(SUM(Q39:Q40)=0,0,ROUND(AVERAGE(Q39:Q40),0))</f>
        <v>0</v>
      </c>
      <c r="R41" s="170">
        <f>IF(R40=0,0,1)</f>
        <v>0</v>
      </c>
      <c r="S41" s="329"/>
      <c r="T41" s="455"/>
      <c r="U41" s="456"/>
      <c r="V41" s="456"/>
      <c r="W41" s="456"/>
      <c r="X41" s="456"/>
      <c r="Y41" s="457"/>
      <c r="Z41"/>
      <c r="AA41"/>
      <c r="AB41"/>
      <c r="AC41"/>
      <c r="AD41"/>
      <c r="AE41"/>
      <c r="AF41"/>
      <c r="AG41"/>
      <c r="AH41"/>
      <c r="AI41"/>
      <c r="AJ41"/>
      <c r="AK41"/>
      <c r="AL41"/>
      <c r="AM41"/>
      <c r="AN41"/>
      <c r="AO41"/>
      <c r="AP41"/>
      <c r="AQ41"/>
    </row>
    <row r="42" spans="1:43" ht="12.95" customHeight="1">
      <c r="A42" s="463" t="s">
        <v>25</v>
      </c>
      <c r="B42" s="464"/>
      <c r="C42" s="14">
        <f>C5+C14+C22+C30+C38+C41</f>
        <v>0</v>
      </c>
      <c r="D42" s="11">
        <f>D5+D14+D22+D30+D38+D41+ROUNDDOWN(F42/60,0)</f>
        <v>0</v>
      </c>
      <c r="E42" s="11">
        <f>F42-60*ROUNDDOWN(F42/60,0)</f>
        <v>0</v>
      </c>
      <c r="F42" s="139">
        <f>E5+E14+E22+E30+E38+E41</f>
        <v>0</v>
      </c>
      <c r="G42" s="61">
        <f>IF((D42*60+E42)=0,0,ROUND((C42*60)/(D42*60+E42),1))</f>
        <v>0</v>
      </c>
      <c r="H42" s="28">
        <f>H5+H14+H22+H30+H38</f>
        <v>0</v>
      </c>
      <c r="I42" s="45" t="str">
        <f>IF(I43=0,"",(I5+I14+I22+I30+I38)/I43)</f>
        <v/>
      </c>
      <c r="J42" s="185"/>
      <c r="K42" s="28" t="str">
        <f>IF(K43=0,"",(K5+K14+K22+K30+K38)/K43)</f>
        <v/>
      </c>
      <c r="L42" s="185"/>
      <c r="M42" s="28" t="str">
        <f>IF(M43=0,"",(M5+M14+M22+M30+M38)/M43)</f>
        <v/>
      </c>
      <c r="N42" s="185"/>
      <c r="O42" s="28" t="str">
        <f>IF(O43=0,"",(O5+O14+O22+O30+O38)/O43)</f>
        <v/>
      </c>
      <c r="P42" s="185"/>
      <c r="Q42" s="28" t="str">
        <f>IF(Q43=0,"",(Q5+Q14+Q22+Q30+Q38)/Q43)</f>
        <v/>
      </c>
      <c r="R42" s="185"/>
      <c r="S42" s="4"/>
      <c r="T42" s="30"/>
      <c r="U42" s="2" t="s">
        <v>0</v>
      </c>
      <c r="V42" s="2" t="s">
        <v>30</v>
      </c>
      <c r="W42" s="2" t="s">
        <v>16</v>
      </c>
      <c r="X42" s="2" t="s">
        <v>23</v>
      </c>
      <c r="Y42" s="2" t="s">
        <v>26</v>
      </c>
    </row>
    <row r="43" spans="1:43" ht="12" customHeight="1">
      <c r="A43" s="465"/>
      <c r="B43" s="465"/>
      <c r="C43" s="2" t="s">
        <v>0</v>
      </c>
      <c r="D43" s="2" t="s">
        <v>15</v>
      </c>
      <c r="E43" s="2" t="s">
        <v>16</v>
      </c>
      <c r="F43" s="75"/>
      <c r="G43" s="22" t="s">
        <v>12</v>
      </c>
      <c r="H43" s="46" t="s">
        <v>41</v>
      </c>
      <c r="I43" s="165">
        <f>J5+J14+J22+J30+J38</f>
        <v>0</v>
      </c>
      <c r="J43" s="165"/>
      <c r="K43" s="165">
        <f>L5+L14+L22+L30+L38</f>
        <v>0</v>
      </c>
      <c r="L43" s="165"/>
      <c r="M43" s="165">
        <f>N5+N14+N22+N30+N38</f>
        <v>0</v>
      </c>
      <c r="N43" s="165"/>
      <c r="O43" s="165">
        <f>P5+P14+P22+P30+P38</f>
        <v>0</v>
      </c>
      <c r="P43" s="165"/>
      <c r="Q43" s="165">
        <f>R5+R14+R22+R30+R38</f>
        <v>0</v>
      </c>
      <c r="R43" s="130"/>
      <c r="S43" s="217"/>
      <c r="T43" s="256" t="s">
        <v>146</v>
      </c>
      <c r="U43" s="23">
        <f>C42+C44</f>
        <v>0</v>
      </c>
      <c r="V43" s="12">
        <f>D42+D44+ROUNDDOWN(Z43/60,0)</f>
        <v>0</v>
      </c>
      <c r="W43" s="12">
        <f>Z43-60*ROUNDDOWN(Z43/60,0)</f>
        <v>0</v>
      </c>
      <c r="X43" s="12">
        <f>IF((V43*60+W43)=0,0,ROUND((U43*60)/(V43*60+W43),1))</f>
        <v>0</v>
      </c>
      <c r="Y43" s="23">
        <f>H42+H44</f>
        <v>0</v>
      </c>
      <c r="Z43" s="208">
        <f>E42+E44</f>
        <v>0</v>
      </c>
    </row>
    <row r="44" spans="1:43" ht="12" customHeight="1">
      <c r="A44" s="484" t="s">
        <v>217</v>
      </c>
      <c r="B44" s="484"/>
      <c r="C44" s="49">
        <f>'Décembre 16'!C40</f>
        <v>0</v>
      </c>
      <c r="D44" s="50">
        <f>'Décembre 16'!D40</f>
        <v>0</v>
      </c>
      <c r="E44" s="50">
        <f>'Décembre 16'!E40</f>
        <v>0</v>
      </c>
      <c r="F44" s="150"/>
      <c r="G44" s="51">
        <f>IF((D44*60+E44)=0,0,ROUND((C44*60)/(D44*60+E44),1))</f>
        <v>0</v>
      </c>
      <c r="H44" s="207">
        <f>'Décembre 16'!H40</f>
        <v>0</v>
      </c>
      <c r="S44" s="69"/>
      <c r="T44" s="303" t="s">
        <v>214</v>
      </c>
      <c r="U44" s="227">
        <f>C42</f>
        <v>0</v>
      </c>
      <c r="V44" s="257">
        <f>D42+ROUNDDOWN(Z44/60,0)</f>
        <v>0</v>
      </c>
      <c r="W44" s="257">
        <f>Z44-60*ROUNDDOWN(Z44/60,0)</f>
        <v>0</v>
      </c>
      <c r="X44" s="257">
        <f>IF((V44*60+W44)=0,0,ROUND((U44*60)/(V44*60+W44),1))</f>
        <v>0</v>
      </c>
      <c r="Y44" s="257">
        <f>H42</f>
        <v>0</v>
      </c>
      <c r="Z44" s="208">
        <f>E42</f>
        <v>0</v>
      </c>
    </row>
    <row r="45" spans="1:43" ht="12" customHeight="1">
      <c r="A45" s="97"/>
      <c r="B45" s="97"/>
      <c r="C45" s="70"/>
      <c r="D45" s="70"/>
      <c r="E45" s="70"/>
      <c r="F45" s="149"/>
      <c r="G45" s="71"/>
      <c r="H45" s="71"/>
      <c r="S45" s="69"/>
      <c r="T45" s="214"/>
    </row>
    <row r="46" spans="1:43" ht="12" customHeight="1">
      <c r="A46" s="97"/>
      <c r="B46" s="97"/>
      <c r="C46" s="70"/>
      <c r="D46" s="70"/>
      <c r="E46" s="70"/>
      <c r="F46" s="149"/>
      <c r="G46" s="71"/>
      <c r="H46" s="70"/>
      <c r="S46" s="69"/>
      <c r="T46" s="69"/>
      <c r="U46" s="69"/>
      <c r="V46" s="69"/>
      <c r="W46" s="69"/>
      <c r="X46" s="69"/>
      <c r="Y46" s="69"/>
    </row>
    <row r="47" spans="1:43" ht="12" customHeight="1">
      <c r="A47" s="97"/>
      <c r="B47" s="97"/>
      <c r="C47" s="70"/>
      <c r="D47" s="70"/>
      <c r="E47" s="70"/>
      <c r="F47" s="149"/>
      <c r="G47" s="71"/>
      <c r="H47" s="70"/>
      <c r="S47" s="65"/>
      <c r="T47" s="65"/>
      <c r="U47" s="65"/>
      <c r="V47" s="65"/>
      <c r="W47" s="65"/>
      <c r="X47" s="65"/>
      <c r="Y47" s="65"/>
    </row>
    <row r="48" spans="1:43" ht="12" customHeight="1"/>
    <row r="49" spans="20:20" ht="12" customHeight="1">
      <c r="T49" s="64"/>
    </row>
    <row r="50" spans="20:20" ht="12" customHeight="1"/>
  </sheetData>
  <sheetProtection sheet="1" selectLockedCells="1"/>
  <mergeCells count="60">
    <mergeCell ref="T4:Y4"/>
    <mergeCell ref="T14:Y14"/>
    <mergeCell ref="T15:Y15"/>
    <mergeCell ref="T16:Y16"/>
    <mergeCell ref="A43:B43"/>
    <mergeCell ref="A42:B42"/>
    <mergeCell ref="A38:B38"/>
    <mergeCell ref="T36:Y36"/>
    <mergeCell ref="T19:Y19"/>
    <mergeCell ref="T20:Y20"/>
    <mergeCell ref="T21:Y21"/>
    <mergeCell ref="T8:Y8"/>
    <mergeCell ref="T9:Y9"/>
    <mergeCell ref="A30:B30"/>
    <mergeCell ref="A22:B22"/>
    <mergeCell ref="T17:Y17"/>
    <mergeCell ref="T12:Y12"/>
    <mergeCell ref="T13:Y13"/>
    <mergeCell ref="T26:Y26"/>
    <mergeCell ref="T27:Y27"/>
    <mergeCell ref="A1:X1"/>
    <mergeCell ref="A2:A3"/>
    <mergeCell ref="B2:B3"/>
    <mergeCell ref="C2:C3"/>
    <mergeCell ref="D2:D3"/>
    <mergeCell ref="M2:M3"/>
    <mergeCell ref="I2:I3"/>
    <mergeCell ref="K2:K3"/>
    <mergeCell ref="S2:S3"/>
    <mergeCell ref="E2:E3"/>
    <mergeCell ref="G2:G3"/>
    <mergeCell ref="T2:Y3"/>
    <mergeCell ref="A44:B44"/>
    <mergeCell ref="A6:B6"/>
    <mergeCell ref="A5:B5"/>
    <mergeCell ref="A14:B14"/>
    <mergeCell ref="T6:Y6"/>
    <mergeCell ref="T7:Y7"/>
    <mergeCell ref="T10:Y10"/>
    <mergeCell ref="T11:Y11"/>
    <mergeCell ref="T39:Y39"/>
    <mergeCell ref="T28:Y28"/>
    <mergeCell ref="T29:Y29"/>
    <mergeCell ref="T30:Y30"/>
    <mergeCell ref="T5:Y5"/>
    <mergeCell ref="T18:Y18"/>
    <mergeCell ref="T22:Y22"/>
    <mergeCell ref="T23:Y23"/>
    <mergeCell ref="T24:Y24"/>
    <mergeCell ref="T25:Y25"/>
    <mergeCell ref="A41:B41"/>
    <mergeCell ref="T41:Y41"/>
    <mergeCell ref="T37:Y37"/>
    <mergeCell ref="T38:Y38"/>
    <mergeCell ref="T31:Y31"/>
    <mergeCell ref="T32:Y32"/>
    <mergeCell ref="T33:Y33"/>
    <mergeCell ref="T35:Y35"/>
    <mergeCell ref="T40:Y40"/>
    <mergeCell ref="T34:Y34"/>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V44"/>
  <sheetViews>
    <sheetView zoomScale="180" zoomScaleNormal="180" workbookViewId="0">
      <pane ySplit="3" topLeftCell="A25" activePane="bottomLeft" state="frozen"/>
      <selection activeCell="B1" sqref="B1"/>
      <selection pane="bottomLeft" activeCell="T37" sqref="T37:Y37"/>
    </sheetView>
  </sheetViews>
  <sheetFormatPr baseColWidth="10" defaultRowHeight="12.75"/>
  <cols>
    <col min="1" max="1" width="9.7109375" customWidth="1"/>
    <col min="2" max="2" width="4.85546875" customWidth="1"/>
    <col min="3" max="3" width="7.28515625" customWidth="1"/>
    <col min="4" max="4" width="4.85546875" customWidth="1"/>
    <col min="5" max="5" width="3.85546875" customWidth="1"/>
    <col min="6" max="6" width="6.5703125" style="78" hidden="1" customWidth="1"/>
    <col min="7" max="7" width="6.42578125" customWidth="1"/>
    <col min="8" max="8" width="7.5703125" customWidth="1"/>
    <col min="9" max="9" width="4.85546875" customWidth="1"/>
    <col min="10" max="10" width="4.85546875" style="78" hidden="1" customWidth="1"/>
    <col min="11" max="11" width="3.42578125" customWidth="1"/>
    <col min="12" max="12" width="3.42578125" style="78" hidden="1" customWidth="1"/>
    <col min="13" max="13" width="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20" max="20" width="18.42578125" customWidth="1"/>
    <col min="21" max="21" width="9.85546875" customWidth="1"/>
    <col min="22" max="22" width="9.42578125" customWidth="1"/>
    <col min="24" max="25" width="9.85546875" customWidth="1"/>
    <col min="26" max="26" width="11.42578125" hidden="1" customWidth="1"/>
  </cols>
  <sheetData>
    <row r="1" spans="1:256" ht="18">
      <c r="A1" s="490" t="s">
        <v>212</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56" ht="12"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142"/>
      <c r="Q2" s="25" t="s">
        <v>19</v>
      </c>
      <c r="R2" s="142"/>
      <c r="S2" s="495" t="s">
        <v>13</v>
      </c>
      <c r="T2" s="478" t="s">
        <v>14</v>
      </c>
      <c r="U2" s="479"/>
      <c r="V2" s="479"/>
      <c r="W2" s="479"/>
      <c r="X2" s="479"/>
      <c r="Y2" s="480"/>
    </row>
    <row r="3" spans="1:256" ht="11.45" customHeight="1">
      <c r="A3" s="492"/>
      <c r="B3" s="492"/>
      <c r="C3" s="492"/>
      <c r="D3" s="492"/>
      <c r="E3" s="492"/>
      <c r="F3" s="75"/>
      <c r="G3" s="477"/>
      <c r="H3" s="26" t="s">
        <v>18</v>
      </c>
      <c r="I3" s="494"/>
      <c r="J3" s="143"/>
      <c r="K3" s="494"/>
      <c r="L3" s="143"/>
      <c r="M3" s="494"/>
      <c r="N3" s="143"/>
      <c r="O3" s="26" t="s">
        <v>20</v>
      </c>
      <c r="P3" s="143"/>
      <c r="Q3" s="26" t="s">
        <v>21</v>
      </c>
      <c r="R3" s="143"/>
      <c r="S3" s="496"/>
      <c r="T3" s="481"/>
      <c r="U3" s="482"/>
      <c r="V3" s="482"/>
      <c r="W3" s="482"/>
      <c r="X3" s="482"/>
      <c r="Y3" s="483"/>
    </row>
    <row r="4" spans="1:256" ht="11.45" customHeight="1">
      <c r="A4" s="2" t="s">
        <v>8</v>
      </c>
      <c r="B4" s="46">
        <v>1</v>
      </c>
      <c r="C4" s="41"/>
      <c r="D4" s="41"/>
      <c r="E4" s="41"/>
      <c r="F4" s="75">
        <f>E4</f>
        <v>0</v>
      </c>
      <c r="G4" s="90" t="str">
        <f>IF((D4*60+E4)=0,"",ROUND((C4*60)/(D4*60+E4),1))</f>
        <v/>
      </c>
      <c r="H4" s="121"/>
      <c r="I4" s="121"/>
      <c r="J4" s="169">
        <f>IF(I4="",0,1)</f>
        <v>0</v>
      </c>
      <c r="K4" s="121"/>
      <c r="L4" s="169">
        <f>IF(K4="",0,1)</f>
        <v>0</v>
      </c>
      <c r="M4" s="121"/>
      <c r="N4" s="169">
        <f>IF(M4="",0,1)</f>
        <v>0</v>
      </c>
      <c r="O4" s="121"/>
      <c r="P4" s="169">
        <f>IF(O4="",0,1)</f>
        <v>0</v>
      </c>
      <c r="Q4" s="121"/>
      <c r="R4" s="169">
        <f>IF(Q4="",0,1)</f>
        <v>0</v>
      </c>
      <c r="S4" s="247"/>
      <c r="T4" s="502"/>
      <c r="U4" s="502"/>
      <c r="V4" s="502"/>
      <c r="W4" s="502"/>
      <c r="X4" s="502"/>
      <c r="Y4" s="502"/>
    </row>
    <row r="5" spans="1:256" ht="11.45" customHeight="1">
      <c r="A5" s="2" t="s">
        <v>2</v>
      </c>
      <c r="B5" s="46">
        <f>B4+1</f>
        <v>2</v>
      </c>
      <c r="C5" s="41"/>
      <c r="D5" s="41"/>
      <c r="E5" s="41"/>
      <c r="F5" s="75">
        <f>E5</f>
        <v>0</v>
      </c>
      <c r="G5" s="90" t="str">
        <f>IF((D5*60+E5)=0,"",ROUND((C5*60)/(D5*60+E5),1))</f>
        <v/>
      </c>
      <c r="H5" s="121"/>
      <c r="I5" s="121"/>
      <c r="J5" s="169">
        <f>IF(I5="",J4,J4+1)</f>
        <v>0</v>
      </c>
      <c r="K5" s="121"/>
      <c r="L5" s="169">
        <f>IF(K5="",L4,L4+1)</f>
        <v>0</v>
      </c>
      <c r="M5" s="121"/>
      <c r="N5" s="169">
        <f>IF(M5="",N4,N4+1)</f>
        <v>0</v>
      </c>
      <c r="O5" s="121"/>
      <c r="P5" s="169">
        <f>IF(O5="",P4,P4+1)</f>
        <v>0</v>
      </c>
      <c r="Q5" s="121"/>
      <c r="R5" s="169">
        <f>IF(Q5="",R4,R4+1)</f>
        <v>0</v>
      </c>
      <c r="S5" s="247"/>
      <c r="T5" s="502"/>
      <c r="U5" s="502"/>
      <c r="V5" s="502"/>
      <c r="W5" s="502"/>
      <c r="X5" s="502"/>
      <c r="Y5" s="502"/>
    </row>
    <row r="6" spans="1:256" ht="11.45" customHeight="1">
      <c r="A6" s="2" t="s">
        <v>3</v>
      </c>
      <c r="B6" s="46">
        <f>B5+1</f>
        <v>3</v>
      </c>
      <c r="C6" s="41"/>
      <c r="D6" s="41"/>
      <c r="E6" s="41"/>
      <c r="F6" s="75">
        <f>E6</f>
        <v>0</v>
      </c>
      <c r="G6" s="90" t="str">
        <f>IF((D6*60+E6)=0,"",ROUND((C6*60)/(D6*60+E6),1))</f>
        <v/>
      </c>
      <c r="H6" s="121"/>
      <c r="I6" s="121"/>
      <c r="J6" s="169">
        <f>IF(I6="",J5,J5+1)</f>
        <v>0</v>
      </c>
      <c r="K6" s="121"/>
      <c r="L6" s="169">
        <f>IF(K6="",L5,L5+1)</f>
        <v>0</v>
      </c>
      <c r="M6" s="121"/>
      <c r="N6" s="169">
        <f>IF(M6="",N5,N5+1)</f>
        <v>0</v>
      </c>
      <c r="O6" s="121"/>
      <c r="P6" s="169">
        <f>IF(O6="",P5,P5+1)</f>
        <v>0</v>
      </c>
      <c r="Q6" s="121"/>
      <c r="R6" s="169">
        <f>IF(Q6="",R5,R5+1)</f>
        <v>0</v>
      </c>
      <c r="S6" s="247"/>
      <c r="T6" s="502"/>
      <c r="U6" s="502"/>
      <c r="V6" s="502"/>
      <c r="W6" s="502"/>
      <c r="X6" s="502"/>
      <c r="Y6" s="502"/>
    </row>
    <row r="7" spans="1:256" ht="12.95" customHeight="1">
      <c r="A7" s="2" t="s">
        <v>4</v>
      </c>
      <c r="B7" s="46">
        <f>B6+1</f>
        <v>4</v>
      </c>
      <c r="C7" s="41"/>
      <c r="D7" s="41"/>
      <c r="E7" s="41"/>
      <c r="F7" s="75">
        <f>E7</f>
        <v>0</v>
      </c>
      <c r="G7" s="90" t="str">
        <f>IF((D7*60+E7)=0,"",ROUND((C7*60)/(D7*60+E7),1))</f>
        <v/>
      </c>
      <c r="H7" s="121"/>
      <c r="I7" s="121"/>
      <c r="J7" s="169">
        <f>IF(I7="",J6,J6+1)</f>
        <v>0</v>
      </c>
      <c r="K7" s="121"/>
      <c r="L7" s="169">
        <f>IF(K7="",L6,L6+1)</f>
        <v>0</v>
      </c>
      <c r="M7" s="121"/>
      <c r="N7" s="169">
        <f>IF(M7="",N6,N6+1)</f>
        <v>0</v>
      </c>
      <c r="O7" s="121"/>
      <c r="P7" s="169">
        <f>IF(O7="",P6,P6+1)</f>
        <v>0</v>
      </c>
      <c r="Q7" s="121"/>
      <c r="R7" s="169">
        <f>IF(Q7="",R6,R6+1)</f>
        <v>0</v>
      </c>
      <c r="S7" s="247"/>
      <c r="T7" s="502"/>
      <c r="U7" s="502"/>
      <c r="V7" s="502"/>
      <c r="W7" s="502"/>
      <c r="X7" s="502"/>
      <c r="Y7" s="502"/>
    </row>
    <row r="8" spans="1:256">
      <c r="A8" s="75" t="s">
        <v>5</v>
      </c>
      <c r="B8" s="331">
        <f>B7+1</f>
        <v>5</v>
      </c>
      <c r="C8" s="41"/>
      <c r="D8" s="41"/>
      <c r="E8" s="41"/>
      <c r="F8" s="75">
        <f>E8</f>
        <v>0</v>
      </c>
      <c r="G8" s="90" t="str">
        <f>IF((D8*60+E8)=0,"",ROUND((C8*60)/(D8*60+E8),1))</f>
        <v/>
      </c>
      <c r="H8" s="121"/>
      <c r="I8" s="121"/>
      <c r="J8" s="169">
        <f>IF(I8="",J7,J7+1)</f>
        <v>0</v>
      </c>
      <c r="K8" s="121"/>
      <c r="L8" s="169">
        <f>IF(K8="",L7,L7+1)</f>
        <v>0</v>
      </c>
      <c r="M8" s="121"/>
      <c r="N8" s="169">
        <f>IF(M8="",N7,N7+1)</f>
        <v>0</v>
      </c>
      <c r="O8" s="121"/>
      <c r="P8" s="169">
        <f>IF(O8="",P7,P7+1)</f>
        <v>0</v>
      </c>
      <c r="Q8" s="121"/>
      <c r="R8" s="169">
        <f>IF(Q8="",R7,R7+1)</f>
        <v>0</v>
      </c>
      <c r="S8" s="247"/>
      <c r="T8" s="502"/>
      <c r="U8" s="502"/>
      <c r="V8" s="502"/>
      <c r="W8" s="502"/>
      <c r="X8" s="502"/>
      <c r="Y8" s="502"/>
    </row>
    <row r="9" spans="1:256" s="79" customFormat="1">
      <c r="A9" s="503" t="s">
        <v>10</v>
      </c>
      <c r="B9" s="504"/>
      <c r="C9" s="99">
        <f>SUM(C4:C8)</f>
        <v>0</v>
      </c>
      <c r="D9" s="99">
        <f>SUM(D4:D8)+ROUNDDOWN(F9/60,0)</f>
        <v>0</v>
      </c>
      <c r="E9" s="99">
        <f>F9-60*ROUNDDOWN(F9/60,0)</f>
        <v>0</v>
      </c>
      <c r="F9" s="147">
        <f>SUM(F4:F8)</f>
        <v>0</v>
      </c>
      <c r="G9" s="186">
        <f>IF((D9*60+E9)=0,0,ROUND((C9*60)/(D9*60+E9),1))</f>
        <v>0</v>
      </c>
      <c r="H9" s="100">
        <f>SUM(H4:H8)</f>
        <v>0</v>
      </c>
      <c r="I9" s="101">
        <f>IF(SUM(I4:I8)=0,0,ROUND(AVERAGE(I4:I8),0))</f>
        <v>0</v>
      </c>
      <c r="J9" s="170">
        <f>IF(J8=0,0,1)</f>
        <v>0</v>
      </c>
      <c r="K9" s="101">
        <f>IF(SUM(K8:K8)=0,0,ROUND(AVERAGE(K8:K8),0))</f>
        <v>0</v>
      </c>
      <c r="L9" s="170">
        <f>IF(L8=0,0,1)</f>
        <v>0</v>
      </c>
      <c r="M9" s="101">
        <f>IF(SUM(M8:M8)=0,0,ROUND(AVERAGE(M8:M8),0))</f>
        <v>0</v>
      </c>
      <c r="N9" s="170">
        <f>IF(N8=0,0,1)</f>
        <v>0</v>
      </c>
      <c r="O9" s="101">
        <f>IF(SUM(O8:O8)=0,0,ROUND(AVERAGE(O8:O8),0))</f>
        <v>0</v>
      </c>
      <c r="P9" s="170">
        <f>IF(P8=0,0,1)</f>
        <v>0</v>
      </c>
      <c r="Q9" s="101">
        <f>IF(SUM(Q8:Q8)=0,0,ROUND(AVERAGE(Q8:Q8),0))</f>
        <v>0</v>
      </c>
      <c r="R9" s="170">
        <f>IF(R8=0,0,1)</f>
        <v>0</v>
      </c>
      <c r="S9" s="243"/>
      <c r="T9" s="505"/>
      <c r="U9" s="505"/>
      <c r="V9" s="505"/>
      <c r="W9" s="505"/>
      <c r="X9" s="505"/>
      <c r="Y9" s="505"/>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98" customFormat="1">
      <c r="A10" s="485" t="s">
        <v>62</v>
      </c>
      <c r="B10" s="486"/>
      <c r="C10" s="77">
        <f>C9+Janvier!C41</f>
        <v>0</v>
      </c>
      <c r="D10" s="77">
        <f>ROUNDDOWN(F10/60,0)+Janvier!D41+D9</f>
        <v>0</v>
      </c>
      <c r="E10" s="77">
        <f>F10-60*ROUNDDOWN(F10/60,0)</f>
        <v>0</v>
      </c>
      <c r="F10" s="138">
        <f>E9+Janvier!E41</f>
        <v>0</v>
      </c>
      <c r="G10" s="77">
        <f>IF((D10*60+E10)=0,0,ROUND((C10*60)/(D10*60+E10),1))</f>
        <v>0</v>
      </c>
      <c r="H10" s="87">
        <f>H9+Janvier!H41</f>
        <v>0</v>
      </c>
      <c r="I10" s="87">
        <f>IF(I9=0,Janvier!I41,IF(I9+Janvier!I41=0,"",ROUND((SUM(I4:I8)+SUM(Janvier!I39:'Janvier'!I40))/(J8+Janvier!J40),0)))</f>
        <v>0</v>
      </c>
      <c r="J10" s="103"/>
      <c r="K10" s="87">
        <f>IF(K9=0,Janvier!K41,IF(K9+Janvier!K41=0,"",ROUND((SUM(K4:K8)+SUM(Janvier!K39:'Janvier'!K40))/(L8+Janvier!L40),0)))</f>
        <v>0</v>
      </c>
      <c r="L10" s="103"/>
      <c r="M10" s="87">
        <f>IF(M9=0,Janvier!M41,IF(M9+Janvier!M41=0,"",ROUND((SUM(M4:M8)+SUM(Janvier!M39:'Janvier'!M40))/(N8+Janvier!N40),0)))</f>
        <v>0</v>
      </c>
      <c r="N10" s="103"/>
      <c r="O10" s="87">
        <f>IF(O9=0,Janvier!O41,IF(O9+Janvier!O41=0,"",ROUND((SUM(O4:O8)+SUM(Janvier!O39:'Janvier'!O40))/(P8+Janvier!P40),0)))</f>
        <v>0</v>
      </c>
      <c r="P10" s="103"/>
      <c r="Q10" s="87">
        <f>IF(Q9=0,Janvier!Q41,IF(Q9+Janvier!Q41=0,"",ROUND((SUM(Q4:Q8)+SUM(Janvier!Q39:'Janvier'!Q40))/(R8+Janvier!R40),0)))</f>
        <v>0</v>
      </c>
      <c r="R10" s="103"/>
      <c r="S10" s="244"/>
      <c r="T10" s="506"/>
      <c r="U10" s="506"/>
      <c r="V10" s="506"/>
      <c r="W10" s="506"/>
      <c r="X10" s="506"/>
      <c r="Y10" s="506"/>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s="2" t="s">
        <v>6</v>
      </c>
      <c r="B11" s="2">
        <f>B8+1</f>
        <v>6</v>
      </c>
      <c r="C11" s="41"/>
      <c r="D11" s="41"/>
      <c r="E11" s="41"/>
      <c r="F11" s="75">
        <f>E11</f>
        <v>0</v>
      </c>
      <c r="G11" s="90" t="str">
        <f>IF((D11*60+E11)=0,"",ROUND((C11*60)/(D11*60+E11),1))</f>
        <v/>
      </c>
      <c r="H11" s="121"/>
      <c r="I11" s="121"/>
      <c r="J11" s="169">
        <f>IF(I11="",0,1)</f>
        <v>0</v>
      </c>
      <c r="K11" s="121"/>
      <c r="L11" s="169">
        <f>IF(K11="",0,1)</f>
        <v>0</v>
      </c>
      <c r="M11" s="121"/>
      <c r="N11" s="169">
        <f>IF(M11="",0,1)</f>
        <v>0</v>
      </c>
      <c r="O11" s="121"/>
      <c r="P11" s="169">
        <f>IF(O11="",0,1)</f>
        <v>0</v>
      </c>
      <c r="Q11" s="121"/>
      <c r="R11" s="169">
        <f>IF(Q11="",0,1)</f>
        <v>0</v>
      </c>
      <c r="S11" s="247"/>
      <c r="T11" s="502"/>
      <c r="U11" s="502"/>
      <c r="V11" s="502"/>
      <c r="W11" s="502"/>
      <c r="X11" s="502"/>
      <c r="Y11" s="502"/>
    </row>
    <row r="12" spans="1:256">
      <c r="A12" s="2" t="s">
        <v>7</v>
      </c>
      <c r="B12" s="2">
        <f t="shared" ref="B12:B30" si="0">B11+1</f>
        <v>7</v>
      </c>
      <c r="C12" s="41"/>
      <c r="D12" s="41"/>
      <c r="E12" s="41"/>
      <c r="F12" s="75">
        <f t="shared" ref="F12:F17" si="1">E12</f>
        <v>0</v>
      </c>
      <c r="G12" s="90" t="str">
        <f t="shared" ref="G12:G17" si="2">IF((D12*60+E12)=0,"",ROUND((C12*60)/(D12*60+E12),1))</f>
        <v/>
      </c>
      <c r="H12" s="121"/>
      <c r="I12" s="121"/>
      <c r="J12" s="169">
        <f t="shared" ref="J12:J17" si="3">IF(I12="",J11,J11+1)</f>
        <v>0</v>
      </c>
      <c r="K12" s="121"/>
      <c r="L12" s="169">
        <f t="shared" ref="L12:L17" si="4">IF(K12="",L11,L11+1)</f>
        <v>0</v>
      </c>
      <c r="M12" s="121"/>
      <c r="N12" s="169">
        <f t="shared" ref="N12:N17" si="5">IF(M12="",N11,N11+1)</f>
        <v>0</v>
      </c>
      <c r="O12" s="121"/>
      <c r="P12" s="169">
        <f t="shared" ref="P12:P17" si="6">IF(O12="",P11,P11+1)</f>
        <v>0</v>
      </c>
      <c r="Q12" s="121"/>
      <c r="R12" s="169">
        <f t="shared" ref="R12:R17" si="7">IF(Q12="",R11,R11+1)</f>
        <v>0</v>
      </c>
      <c r="S12" s="247"/>
      <c r="T12" s="502"/>
      <c r="U12" s="502"/>
      <c r="V12" s="502"/>
      <c r="W12" s="502"/>
      <c r="X12" s="502"/>
      <c r="Y12" s="502"/>
    </row>
    <row r="13" spans="1:256">
      <c r="A13" s="2" t="s">
        <v>8</v>
      </c>
      <c r="B13" s="2">
        <f t="shared" si="0"/>
        <v>8</v>
      </c>
      <c r="C13" s="41"/>
      <c r="D13" s="41"/>
      <c r="E13" s="41"/>
      <c r="F13" s="75">
        <f t="shared" si="1"/>
        <v>0</v>
      </c>
      <c r="G13" s="90" t="str">
        <f t="shared" si="2"/>
        <v/>
      </c>
      <c r="H13" s="121"/>
      <c r="I13" s="121"/>
      <c r="J13" s="169">
        <f t="shared" si="3"/>
        <v>0</v>
      </c>
      <c r="K13" s="121"/>
      <c r="L13" s="169">
        <f t="shared" si="4"/>
        <v>0</v>
      </c>
      <c r="M13" s="121"/>
      <c r="N13" s="169">
        <f t="shared" si="5"/>
        <v>0</v>
      </c>
      <c r="O13" s="121"/>
      <c r="P13" s="169">
        <f t="shared" si="6"/>
        <v>0</v>
      </c>
      <c r="Q13" s="121"/>
      <c r="R13" s="169">
        <f t="shared" si="7"/>
        <v>0</v>
      </c>
      <c r="S13" s="247"/>
      <c r="T13" s="502"/>
      <c r="U13" s="502"/>
      <c r="V13" s="502"/>
      <c r="W13" s="502"/>
      <c r="X13" s="502"/>
      <c r="Y13" s="502"/>
    </row>
    <row r="14" spans="1:256">
      <c r="A14" s="2" t="s">
        <v>2</v>
      </c>
      <c r="B14" s="2">
        <f t="shared" si="0"/>
        <v>9</v>
      </c>
      <c r="C14" s="41"/>
      <c r="D14" s="41"/>
      <c r="E14" s="41"/>
      <c r="F14" s="75">
        <f t="shared" si="1"/>
        <v>0</v>
      </c>
      <c r="G14" s="90" t="str">
        <f t="shared" si="2"/>
        <v/>
      </c>
      <c r="H14" s="121"/>
      <c r="I14" s="121"/>
      <c r="J14" s="169">
        <f t="shared" si="3"/>
        <v>0</v>
      </c>
      <c r="K14" s="121"/>
      <c r="L14" s="169">
        <f t="shared" si="4"/>
        <v>0</v>
      </c>
      <c r="M14" s="121"/>
      <c r="N14" s="169">
        <f t="shared" si="5"/>
        <v>0</v>
      </c>
      <c r="O14" s="121"/>
      <c r="P14" s="169">
        <f t="shared" si="6"/>
        <v>0</v>
      </c>
      <c r="Q14" s="121"/>
      <c r="R14" s="169">
        <f t="shared" si="7"/>
        <v>0</v>
      </c>
      <c r="S14" s="247"/>
      <c r="T14" s="502"/>
      <c r="U14" s="502"/>
      <c r="V14" s="502"/>
      <c r="W14" s="502"/>
      <c r="X14" s="502"/>
      <c r="Y14" s="502"/>
    </row>
    <row r="15" spans="1:256">
      <c r="A15" s="2" t="s">
        <v>3</v>
      </c>
      <c r="B15" s="2">
        <f t="shared" si="0"/>
        <v>10</v>
      </c>
      <c r="C15" s="41"/>
      <c r="D15" s="41"/>
      <c r="E15" s="41"/>
      <c r="F15" s="75">
        <f t="shared" si="1"/>
        <v>0</v>
      </c>
      <c r="G15" s="90" t="str">
        <f t="shared" si="2"/>
        <v/>
      </c>
      <c r="H15" s="121"/>
      <c r="I15" s="121"/>
      <c r="J15" s="169">
        <f t="shared" si="3"/>
        <v>0</v>
      </c>
      <c r="K15" s="121"/>
      <c r="L15" s="169">
        <f t="shared" si="4"/>
        <v>0</v>
      </c>
      <c r="M15" s="121"/>
      <c r="N15" s="169">
        <f t="shared" si="5"/>
        <v>0</v>
      </c>
      <c r="O15" s="121"/>
      <c r="P15" s="169">
        <f t="shared" si="6"/>
        <v>0</v>
      </c>
      <c r="Q15" s="121"/>
      <c r="R15" s="169">
        <f t="shared" si="7"/>
        <v>0</v>
      </c>
      <c r="S15" s="247"/>
      <c r="T15" s="502"/>
      <c r="U15" s="502"/>
      <c r="V15" s="502"/>
      <c r="W15" s="502"/>
      <c r="X15" s="502"/>
      <c r="Y15" s="502"/>
    </row>
    <row r="16" spans="1:256">
      <c r="A16" s="2" t="s">
        <v>4</v>
      </c>
      <c r="B16" s="2">
        <f t="shared" si="0"/>
        <v>11</v>
      </c>
      <c r="C16" s="41"/>
      <c r="D16" s="41"/>
      <c r="E16" s="41"/>
      <c r="F16" s="75">
        <f t="shared" si="1"/>
        <v>0</v>
      </c>
      <c r="G16" s="90" t="str">
        <f t="shared" si="2"/>
        <v/>
      </c>
      <c r="H16" s="121"/>
      <c r="I16" s="121"/>
      <c r="J16" s="169">
        <f t="shared" si="3"/>
        <v>0</v>
      </c>
      <c r="K16" s="121"/>
      <c r="L16" s="169">
        <f t="shared" si="4"/>
        <v>0</v>
      </c>
      <c r="M16" s="121"/>
      <c r="N16" s="169">
        <f t="shared" si="5"/>
        <v>0</v>
      </c>
      <c r="O16" s="121"/>
      <c r="P16" s="169">
        <f t="shared" si="6"/>
        <v>0</v>
      </c>
      <c r="Q16" s="121"/>
      <c r="R16" s="169">
        <f t="shared" si="7"/>
        <v>0</v>
      </c>
      <c r="S16" s="247"/>
      <c r="T16" s="502"/>
      <c r="U16" s="502"/>
      <c r="V16" s="502"/>
      <c r="W16" s="502"/>
      <c r="X16" s="502"/>
      <c r="Y16" s="502"/>
    </row>
    <row r="17" spans="1:25">
      <c r="A17" s="75" t="s">
        <v>5</v>
      </c>
      <c r="B17" s="75">
        <f t="shared" si="0"/>
        <v>12</v>
      </c>
      <c r="C17" s="41"/>
      <c r="D17" s="41"/>
      <c r="E17" s="41"/>
      <c r="F17" s="75">
        <f t="shared" si="1"/>
        <v>0</v>
      </c>
      <c r="G17" s="90" t="str">
        <f t="shared" si="2"/>
        <v/>
      </c>
      <c r="H17" s="121"/>
      <c r="I17" s="121"/>
      <c r="J17" s="169">
        <f t="shared" si="3"/>
        <v>0</v>
      </c>
      <c r="K17" s="121"/>
      <c r="L17" s="169">
        <f t="shared" si="4"/>
        <v>0</v>
      </c>
      <c r="M17" s="121"/>
      <c r="N17" s="169">
        <f t="shared" si="5"/>
        <v>0</v>
      </c>
      <c r="O17" s="121"/>
      <c r="P17" s="169">
        <f t="shared" si="6"/>
        <v>0</v>
      </c>
      <c r="Q17" s="121"/>
      <c r="R17" s="169">
        <f t="shared" si="7"/>
        <v>0</v>
      </c>
      <c r="S17" s="247"/>
      <c r="T17" s="502"/>
      <c r="U17" s="502"/>
      <c r="V17" s="502"/>
      <c r="W17" s="502"/>
      <c r="X17" s="502"/>
      <c r="Y17" s="502"/>
    </row>
    <row r="18" spans="1:25" s="8" customFormat="1">
      <c r="A18" s="442" t="s">
        <v>131</v>
      </c>
      <c r="B18" s="443"/>
      <c r="C18" s="13">
        <f>SUM(C11:C17)</f>
        <v>0</v>
      </c>
      <c r="D18" s="13">
        <f>SUM(D11:D17)+ROUNDDOWN(F18/60,0)</f>
        <v>0</v>
      </c>
      <c r="E18" s="13">
        <f>F18-60*ROUNDDOWN(F18/60,0)</f>
        <v>0</v>
      </c>
      <c r="F18" s="137">
        <f>SUM(F11:F17)</f>
        <v>0</v>
      </c>
      <c r="G18" s="186">
        <f>IF((D18*60+E18)=0,0,ROUND((C18*60)/(D18*60+E18),1))</f>
        <v>0</v>
      </c>
      <c r="H18" s="27">
        <f>SUM(H11:H17)</f>
        <v>0</v>
      </c>
      <c r="I18" s="27">
        <f>IF(SUM(I11:I17)=0,0,ROUND(AVERAGE(I11:I17),0))</f>
        <v>0</v>
      </c>
      <c r="J18" s="170">
        <f>IF(J17=0,0,1)</f>
        <v>0</v>
      </c>
      <c r="K18" s="27">
        <f>IF(SUM(K11:K17)=0,0,ROUND(AVERAGE(K11:K17),0))</f>
        <v>0</v>
      </c>
      <c r="L18" s="170">
        <f>IF(L17=0,0,1)</f>
        <v>0</v>
      </c>
      <c r="M18" s="27">
        <f>IF(SUM(M11:M17)=0,0,ROUND(AVERAGE(M11:M17),0))</f>
        <v>0</v>
      </c>
      <c r="N18" s="170">
        <f>IF(N17=0,0,1)</f>
        <v>0</v>
      </c>
      <c r="O18" s="27">
        <f>IF(SUM(O11:O17)=0,0,ROUND(AVERAGE(O11:O17),0))</f>
        <v>0</v>
      </c>
      <c r="P18" s="170">
        <f>IF(P17=0,0,1)</f>
        <v>0</v>
      </c>
      <c r="Q18" s="27">
        <f>IF(SUM(Q11:Q17)=0,0,ROUND(AVERAGE(Q11:Q17),0))</f>
        <v>0</v>
      </c>
      <c r="R18" s="170">
        <f>IF(R17=0,0,1)</f>
        <v>0</v>
      </c>
      <c r="S18" s="248"/>
      <c r="T18" s="508"/>
      <c r="U18" s="508"/>
      <c r="V18" s="508"/>
      <c r="W18" s="508"/>
      <c r="X18" s="508"/>
      <c r="Y18" s="508"/>
    </row>
    <row r="19" spans="1:25">
      <c r="A19" s="2" t="s">
        <v>6</v>
      </c>
      <c r="B19" s="2">
        <f>B17+1</f>
        <v>13</v>
      </c>
      <c r="C19" s="41"/>
      <c r="D19" s="41"/>
      <c r="E19" s="41"/>
      <c r="F19" s="75">
        <f>E19</f>
        <v>0</v>
      </c>
      <c r="G19" s="90" t="str">
        <f t="shared" ref="G19:G36" si="8">IF((D19*60+F19)=0,"",ROUND((C19*60)/(D19*60+F19),1))</f>
        <v/>
      </c>
      <c r="H19" s="121"/>
      <c r="I19" s="121"/>
      <c r="J19" s="169">
        <f>IF(I19="",0,1)</f>
        <v>0</v>
      </c>
      <c r="K19" s="121"/>
      <c r="L19" s="169">
        <f>IF(K19="",0,1)</f>
        <v>0</v>
      </c>
      <c r="M19" s="121"/>
      <c r="N19" s="169">
        <f>IF(M19="",0,1)</f>
        <v>0</v>
      </c>
      <c r="O19" s="121"/>
      <c r="P19" s="169">
        <f>IF(O19="",0,1)</f>
        <v>0</v>
      </c>
      <c r="Q19" s="121"/>
      <c r="R19" s="169">
        <f>IF(Q19="",0,1)</f>
        <v>0</v>
      </c>
      <c r="S19" s="247"/>
      <c r="T19" s="502"/>
      <c r="U19" s="502"/>
      <c r="V19" s="502"/>
      <c r="W19" s="502"/>
      <c r="X19" s="502"/>
      <c r="Y19" s="502"/>
    </row>
    <row r="20" spans="1:25">
      <c r="A20" s="2" t="s">
        <v>7</v>
      </c>
      <c r="B20" s="2">
        <f t="shared" si="0"/>
        <v>14</v>
      </c>
      <c r="C20" s="41"/>
      <c r="D20" s="41"/>
      <c r="E20" s="41"/>
      <c r="F20" s="75">
        <f t="shared" ref="F20:F25" si="9">E20</f>
        <v>0</v>
      </c>
      <c r="G20" s="90" t="str">
        <f t="shared" si="8"/>
        <v/>
      </c>
      <c r="H20" s="121"/>
      <c r="I20" s="121"/>
      <c r="J20" s="169">
        <f t="shared" ref="J20:J25" si="10">IF(I20="",J19,J19+1)</f>
        <v>0</v>
      </c>
      <c r="K20" s="121"/>
      <c r="L20" s="169">
        <f t="shared" ref="L20:L25" si="11">IF(K20="",L19,L19+1)</f>
        <v>0</v>
      </c>
      <c r="M20" s="121"/>
      <c r="N20" s="169">
        <f t="shared" ref="N20:N25" si="12">IF(M20="",N19,N19+1)</f>
        <v>0</v>
      </c>
      <c r="O20" s="121"/>
      <c r="P20" s="169">
        <f t="shared" ref="P20:P25" si="13">IF(O20="",P19,P19+1)</f>
        <v>0</v>
      </c>
      <c r="Q20" s="121"/>
      <c r="R20" s="169">
        <f t="shared" ref="R20:R25" si="14">IF(Q20="",R19,R19+1)</f>
        <v>0</v>
      </c>
      <c r="S20" s="247"/>
      <c r="T20" s="502"/>
      <c r="U20" s="502"/>
      <c r="V20" s="502"/>
      <c r="W20" s="502"/>
      <c r="X20" s="502"/>
      <c r="Y20" s="502"/>
    </row>
    <row r="21" spans="1:25">
      <c r="A21" s="2" t="s">
        <v>8</v>
      </c>
      <c r="B21" s="2">
        <f t="shared" si="0"/>
        <v>15</v>
      </c>
      <c r="C21" s="41"/>
      <c r="D21" s="41"/>
      <c r="E21" s="41"/>
      <c r="F21" s="75">
        <f t="shared" si="9"/>
        <v>0</v>
      </c>
      <c r="G21" s="90" t="str">
        <f t="shared" si="8"/>
        <v/>
      </c>
      <c r="H21" s="121"/>
      <c r="I21" s="121"/>
      <c r="J21" s="169">
        <f t="shared" si="10"/>
        <v>0</v>
      </c>
      <c r="K21" s="121"/>
      <c r="L21" s="169">
        <f t="shared" si="11"/>
        <v>0</v>
      </c>
      <c r="M21" s="121"/>
      <c r="N21" s="169">
        <f t="shared" si="12"/>
        <v>0</v>
      </c>
      <c r="O21" s="121"/>
      <c r="P21" s="169">
        <f t="shared" si="13"/>
        <v>0</v>
      </c>
      <c r="Q21" s="121"/>
      <c r="R21" s="169">
        <f t="shared" si="14"/>
        <v>0</v>
      </c>
      <c r="S21" s="247"/>
      <c r="T21" s="502"/>
      <c r="U21" s="502"/>
      <c r="V21" s="502"/>
      <c r="W21" s="502"/>
      <c r="X21" s="502"/>
      <c r="Y21" s="502"/>
    </row>
    <row r="22" spans="1:25">
      <c r="A22" s="2" t="s">
        <v>2</v>
      </c>
      <c r="B22" s="2">
        <f t="shared" si="0"/>
        <v>16</v>
      </c>
      <c r="C22" s="41"/>
      <c r="D22" s="41"/>
      <c r="E22" s="41"/>
      <c r="F22" s="75">
        <f t="shared" si="9"/>
        <v>0</v>
      </c>
      <c r="G22" s="90" t="str">
        <f t="shared" si="8"/>
        <v/>
      </c>
      <c r="H22" s="121"/>
      <c r="I22" s="121"/>
      <c r="J22" s="169">
        <f t="shared" si="10"/>
        <v>0</v>
      </c>
      <c r="K22" s="121"/>
      <c r="L22" s="169">
        <f t="shared" si="11"/>
        <v>0</v>
      </c>
      <c r="M22" s="121"/>
      <c r="N22" s="169">
        <f t="shared" si="12"/>
        <v>0</v>
      </c>
      <c r="O22" s="121"/>
      <c r="P22" s="169">
        <f t="shared" si="13"/>
        <v>0</v>
      </c>
      <c r="Q22" s="121"/>
      <c r="R22" s="169">
        <f t="shared" si="14"/>
        <v>0</v>
      </c>
      <c r="S22" s="247"/>
      <c r="T22" s="502"/>
      <c r="U22" s="502"/>
      <c r="V22" s="502"/>
      <c r="W22" s="502"/>
      <c r="X22" s="502"/>
      <c r="Y22" s="502"/>
    </row>
    <row r="23" spans="1:25">
      <c r="A23" s="2" t="s">
        <v>3</v>
      </c>
      <c r="B23" s="2">
        <f t="shared" si="0"/>
        <v>17</v>
      </c>
      <c r="C23" s="41"/>
      <c r="D23" s="41"/>
      <c r="E23" s="41"/>
      <c r="F23" s="75">
        <f t="shared" si="9"/>
        <v>0</v>
      </c>
      <c r="G23" s="90" t="str">
        <f t="shared" si="8"/>
        <v/>
      </c>
      <c r="H23" s="121"/>
      <c r="I23" s="121"/>
      <c r="J23" s="169">
        <f t="shared" si="10"/>
        <v>0</v>
      </c>
      <c r="K23" s="121"/>
      <c r="L23" s="169">
        <f t="shared" si="11"/>
        <v>0</v>
      </c>
      <c r="M23" s="121"/>
      <c r="N23" s="169">
        <f t="shared" si="12"/>
        <v>0</v>
      </c>
      <c r="O23" s="121"/>
      <c r="P23" s="169">
        <f t="shared" si="13"/>
        <v>0</v>
      </c>
      <c r="Q23" s="121"/>
      <c r="R23" s="169">
        <f t="shared" si="14"/>
        <v>0</v>
      </c>
      <c r="S23" s="247"/>
      <c r="T23" s="502"/>
      <c r="U23" s="502"/>
      <c r="V23" s="502"/>
      <c r="W23" s="502"/>
      <c r="X23" s="502"/>
      <c r="Y23" s="502"/>
    </row>
    <row r="24" spans="1:25">
      <c r="A24" s="2" t="s">
        <v>4</v>
      </c>
      <c r="B24" s="2">
        <f t="shared" si="0"/>
        <v>18</v>
      </c>
      <c r="C24" s="41"/>
      <c r="D24" s="41"/>
      <c r="E24" s="41"/>
      <c r="F24" s="75">
        <f t="shared" si="9"/>
        <v>0</v>
      </c>
      <c r="G24" s="90" t="str">
        <f t="shared" si="8"/>
        <v/>
      </c>
      <c r="H24" s="121"/>
      <c r="I24" s="121"/>
      <c r="J24" s="169">
        <f t="shared" si="10"/>
        <v>0</v>
      </c>
      <c r="K24" s="121"/>
      <c r="L24" s="169">
        <f t="shared" si="11"/>
        <v>0</v>
      </c>
      <c r="M24" s="121"/>
      <c r="N24" s="169">
        <f t="shared" si="12"/>
        <v>0</v>
      </c>
      <c r="O24" s="121"/>
      <c r="P24" s="169">
        <f t="shared" si="13"/>
        <v>0</v>
      </c>
      <c r="Q24" s="121"/>
      <c r="R24" s="169">
        <f t="shared" si="14"/>
        <v>0</v>
      </c>
      <c r="S24" s="247"/>
      <c r="T24" s="501" t="s">
        <v>233</v>
      </c>
      <c r="U24" s="501"/>
      <c r="V24" s="501"/>
      <c r="W24" s="501"/>
      <c r="X24" s="501"/>
      <c r="Y24" s="501"/>
    </row>
    <row r="25" spans="1:25">
      <c r="A25" s="75" t="s">
        <v>5</v>
      </c>
      <c r="B25" s="75">
        <f t="shared" si="0"/>
        <v>19</v>
      </c>
      <c r="C25" s="41"/>
      <c r="D25" s="41"/>
      <c r="E25" s="41"/>
      <c r="F25" s="75">
        <f t="shared" si="9"/>
        <v>0</v>
      </c>
      <c r="G25" s="90" t="str">
        <f t="shared" si="8"/>
        <v/>
      </c>
      <c r="H25" s="121"/>
      <c r="I25" s="121"/>
      <c r="J25" s="169">
        <f t="shared" si="10"/>
        <v>0</v>
      </c>
      <c r="K25" s="121"/>
      <c r="L25" s="169">
        <f t="shared" si="11"/>
        <v>0</v>
      </c>
      <c r="M25" s="121"/>
      <c r="N25" s="169">
        <f t="shared" si="12"/>
        <v>0</v>
      </c>
      <c r="O25" s="121"/>
      <c r="P25" s="169">
        <f t="shared" si="13"/>
        <v>0</v>
      </c>
      <c r="Q25" s="121"/>
      <c r="R25" s="169">
        <f t="shared" si="14"/>
        <v>0</v>
      </c>
      <c r="S25" s="247"/>
      <c r="T25" s="500"/>
      <c r="U25" s="500"/>
      <c r="V25" s="500"/>
      <c r="W25" s="500"/>
      <c r="X25" s="500"/>
      <c r="Y25" s="500"/>
    </row>
    <row r="26" spans="1:25" s="8" customFormat="1">
      <c r="A26" s="442" t="s">
        <v>63</v>
      </c>
      <c r="B26" s="443"/>
      <c r="C26" s="13">
        <f>SUM(C19:C25)</f>
        <v>0</v>
      </c>
      <c r="D26" s="13">
        <f>SUM(D19:D25)+ROUNDDOWN(F26/60,0)</f>
        <v>0</v>
      </c>
      <c r="E26" s="13">
        <f>F26-60*ROUNDDOWN(F26/60,0)</f>
        <v>0</v>
      </c>
      <c r="F26" s="137">
        <f>SUM(F19:F25)</f>
        <v>0</v>
      </c>
      <c r="G26" s="53">
        <f>IF((D26*60+E26)=0,0,ROUND((C26*60)/(D26*60+E26),1))</f>
        <v>0</v>
      </c>
      <c r="H26" s="27">
        <f>SUM(H19:H25)</f>
        <v>0</v>
      </c>
      <c r="I26" s="27">
        <f>IF(SUM(I19:I25)=0,0,ROUND(AVERAGE(I19:I25),0))</f>
        <v>0</v>
      </c>
      <c r="J26" s="170">
        <f>IF(J25=0,0,1)</f>
        <v>0</v>
      </c>
      <c r="K26" s="27">
        <f>IF(SUM(K19:K25)=0,0,ROUND(AVERAGE(K19:K25),0))</f>
        <v>0</v>
      </c>
      <c r="L26" s="170">
        <f>IF(L25=0,0,1)</f>
        <v>0</v>
      </c>
      <c r="M26" s="27">
        <f>IF(SUM(M19:M25)=0,0,ROUND(AVERAGE(M19:M25),0))</f>
        <v>0</v>
      </c>
      <c r="N26" s="170">
        <f>IF(N25=0,0,1)</f>
        <v>0</v>
      </c>
      <c r="O26" s="27">
        <f>IF(SUM(O19:O25)=0,0,ROUND(AVERAGE(O19:O25),0))</f>
        <v>0</v>
      </c>
      <c r="P26" s="170">
        <f>IF(P25=0,0,1)</f>
        <v>0</v>
      </c>
      <c r="Q26" s="27">
        <f>IF(SUM(Q19:Q25)=0,0,ROUND(AVERAGE(Q19:Q25),0))</f>
        <v>0</v>
      </c>
      <c r="R26" s="170">
        <f>IF(R25=0,0,1)</f>
        <v>0</v>
      </c>
      <c r="S26" s="123"/>
      <c r="T26" s="507"/>
      <c r="U26" s="507"/>
      <c r="V26" s="507"/>
      <c r="W26" s="507"/>
      <c r="X26" s="507"/>
      <c r="Y26" s="507"/>
    </row>
    <row r="27" spans="1:25">
      <c r="A27" s="2" t="s">
        <v>6</v>
      </c>
      <c r="B27" s="2">
        <f>B25+1</f>
        <v>20</v>
      </c>
      <c r="C27" s="41"/>
      <c r="D27" s="41"/>
      <c r="E27" s="41"/>
      <c r="F27" s="75">
        <f t="shared" ref="F27:F36" si="15">E27</f>
        <v>0</v>
      </c>
      <c r="G27" s="90" t="str">
        <f t="shared" si="8"/>
        <v/>
      </c>
      <c r="H27" s="121"/>
      <c r="I27" s="121"/>
      <c r="J27" s="169">
        <f>IF(I27="",0,1)</f>
        <v>0</v>
      </c>
      <c r="K27" s="121"/>
      <c r="L27" s="169">
        <f>IF(K27="",0,1)</f>
        <v>0</v>
      </c>
      <c r="M27" s="121"/>
      <c r="N27" s="169">
        <f>IF(M27="",0,1)</f>
        <v>0</v>
      </c>
      <c r="O27" s="121"/>
      <c r="P27" s="169">
        <f>IF(O27="",0,1)</f>
        <v>0</v>
      </c>
      <c r="Q27" s="121"/>
      <c r="R27" s="169">
        <f>IF(Q27="",0,1)</f>
        <v>0</v>
      </c>
      <c r="S27" s="247"/>
      <c r="T27" s="500"/>
      <c r="U27" s="500"/>
      <c r="V27" s="500"/>
      <c r="W27" s="500"/>
      <c r="X27" s="500"/>
      <c r="Y27" s="500"/>
    </row>
    <row r="28" spans="1:25">
      <c r="A28" s="2" t="s">
        <v>7</v>
      </c>
      <c r="B28" s="2">
        <f t="shared" si="0"/>
        <v>21</v>
      </c>
      <c r="C28" s="41"/>
      <c r="D28" s="41"/>
      <c r="E28" s="41"/>
      <c r="F28" s="75">
        <f t="shared" si="15"/>
        <v>0</v>
      </c>
      <c r="G28" s="90" t="str">
        <f t="shared" si="8"/>
        <v/>
      </c>
      <c r="H28" s="121"/>
      <c r="I28" s="121"/>
      <c r="J28" s="169">
        <f t="shared" ref="J28:J33" si="16">IF(I28="",J27,J27+1)</f>
        <v>0</v>
      </c>
      <c r="K28" s="121"/>
      <c r="L28" s="169">
        <f t="shared" ref="L28:L33" si="17">IF(K28="",L27,L27+1)</f>
        <v>0</v>
      </c>
      <c r="M28" s="121"/>
      <c r="N28" s="169">
        <f t="shared" ref="N28:N33" si="18">IF(M28="",N27,N27+1)</f>
        <v>0</v>
      </c>
      <c r="O28" s="121"/>
      <c r="P28" s="169">
        <f t="shared" ref="P28:P33" si="19">IF(O28="",P27,P27+1)</f>
        <v>0</v>
      </c>
      <c r="Q28" s="121"/>
      <c r="R28" s="169">
        <f t="shared" ref="R28:R33" si="20">IF(Q28="",R27,R27+1)</f>
        <v>0</v>
      </c>
      <c r="S28" s="247"/>
      <c r="T28" s="500"/>
      <c r="U28" s="500"/>
      <c r="V28" s="500"/>
      <c r="W28" s="500"/>
      <c r="X28" s="500"/>
      <c r="Y28" s="500"/>
    </row>
    <row r="29" spans="1:25">
      <c r="A29" s="2" t="s">
        <v>8</v>
      </c>
      <c r="B29" s="2">
        <f t="shared" si="0"/>
        <v>22</v>
      </c>
      <c r="C29" s="41"/>
      <c r="D29" s="41"/>
      <c r="E29" s="41"/>
      <c r="F29" s="75">
        <f t="shared" si="15"/>
        <v>0</v>
      </c>
      <c r="G29" s="90" t="str">
        <f t="shared" si="8"/>
        <v/>
      </c>
      <c r="H29" s="121"/>
      <c r="I29" s="121"/>
      <c r="J29" s="169">
        <f t="shared" si="16"/>
        <v>0</v>
      </c>
      <c r="K29" s="121"/>
      <c r="L29" s="169">
        <f t="shared" si="17"/>
        <v>0</v>
      </c>
      <c r="M29" s="121"/>
      <c r="N29" s="169">
        <f t="shared" si="18"/>
        <v>0</v>
      </c>
      <c r="O29" s="121"/>
      <c r="P29" s="169">
        <f t="shared" si="19"/>
        <v>0</v>
      </c>
      <c r="Q29" s="121"/>
      <c r="R29" s="169">
        <f t="shared" si="20"/>
        <v>0</v>
      </c>
      <c r="S29" s="247"/>
      <c r="T29" s="500"/>
      <c r="U29" s="500"/>
      <c r="V29" s="500"/>
      <c r="W29" s="500"/>
      <c r="X29" s="500"/>
      <c r="Y29" s="500"/>
    </row>
    <row r="30" spans="1:25">
      <c r="A30" s="2" t="s">
        <v>2</v>
      </c>
      <c r="B30" s="2">
        <f t="shared" si="0"/>
        <v>23</v>
      </c>
      <c r="C30" s="41"/>
      <c r="D30" s="41"/>
      <c r="E30" s="41"/>
      <c r="F30" s="75">
        <f t="shared" si="15"/>
        <v>0</v>
      </c>
      <c r="G30" s="90" t="str">
        <f t="shared" si="8"/>
        <v/>
      </c>
      <c r="H30" s="121"/>
      <c r="I30" s="121"/>
      <c r="J30" s="169">
        <f t="shared" si="16"/>
        <v>0</v>
      </c>
      <c r="K30" s="121"/>
      <c r="L30" s="169">
        <f t="shared" si="17"/>
        <v>0</v>
      </c>
      <c r="M30" s="121"/>
      <c r="N30" s="169">
        <f t="shared" si="18"/>
        <v>0</v>
      </c>
      <c r="O30" s="121"/>
      <c r="P30" s="169">
        <f t="shared" si="19"/>
        <v>0</v>
      </c>
      <c r="Q30" s="121"/>
      <c r="R30" s="169">
        <f t="shared" si="20"/>
        <v>0</v>
      </c>
      <c r="S30" s="247"/>
      <c r="T30" s="500"/>
      <c r="U30" s="500"/>
      <c r="V30" s="500"/>
      <c r="W30" s="500"/>
      <c r="X30" s="500"/>
      <c r="Y30" s="500"/>
    </row>
    <row r="31" spans="1:25">
      <c r="A31" s="2" t="s">
        <v>3</v>
      </c>
      <c r="B31" s="2">
        <f>B30+1</f>
        <v>24</v>
      </c>
      <c r="C31" s="41"/>
      <c r="D31" s="41"/>
      <c r="E31" s="41"/>
      <c r="F31" s="75">
        <f t="shared" si="15"/>
        <v>0</v>
      </c>
      <c r="G31" s="90" t="str">
        <f t="shared" si="8"/>
        <v/>
      </c>
      <c r="H31" s="121"/>
      <c r="I31" s="121"/>
      <c r="J31" s="169">
        <f t="shared" si="16"/>
        <v>0</v>
      </c>
      <c r="K31" s="121"/>
      <c r="L31" s="169">
        <f t="shared" si="17"/>
        <v>0</v>
      </c>
      <c r="M31" s="121"/>
      <c r="N31" s="169">
        <f t="shared" si="18"/>
        <v>0</v>
      </c>
      <c r="O31" s="121"/>
      <c r="P31" s="169">
        <f t="shared" si="19"/>
        <v>0</v>
      </c>
      <c r="Q31" s="121"/>
      <c r="R31" s="169">
        <f t="shared" si="20"/>
        <v>0</v>
      </c>
      <c r="S31" s="247"/>
      <c r="T31" s="500"/>
      <c r="U31" s="500"/>
      <c r="V31" s="500"/>
      <c r="W31" s="500"/>
      <c r="X31" s="500"/>
      <c r="Y31" s="500"/>
    </row>
    <row r="32" spans="1:25">
      <c r="A32" s="2" t="s">
        <v>4</v>
      </c>
      <c r="B32" s="2">
        <f>B31+1</f>
        <v>25</v>
      </c>
      <c r="C32" s="41"/>
      <c r="D32" s="41"/>
      <c r="E32" s="41"/>
      <c r="F32" s="75">
        <f t="shared" si="15"/>
        <v>0</v>
      </c>
      <c r="G32" s="90" t="str">
        <f t="shared" si="8"/>
        <v/>
      </c>
      <c r="H32" s="121"/>
      <c r="I32" s="121"/>
      <c r="J32" s="169">
        <f t="shared" si="16"/>
        <v>0</v>
      </c>
      <c r="K32" s="121"/>
      <c r="L32" s="169">
        <f t="shared" si="17"/>
        <v>0</v>
      </c>
      <c r="M32" s="121"/>
      <c r="N32" s="169">
        <f t="shared" si="18"/>
        <v>0</v>
      </c>
      <c r="O32" s="121"/>
      <c r="P32" s="169">
        <f t="shared" si="19"/>
        <v>0</v>
      </c>
      <c r="Q32" s="121"/>
      <c r="R32" s="169">
        <f t="shared" si="20"/>
        <v>0</v>
      </c>
      <c r="S32" s="247"/>
      <c r="T32" s="500"/>
      <c r="U32" s="500"/>
      <c r="V32" s="500"/>
      <c r="W32" s="500"/>
      <c r="X32" s="500"/>
      <c r="Y32" s="500"/>
    </row>
    <row r="33" spans="1:47">
      <c r="A33" s="75" t="s">
        <v>5</v>
      </c>
      <c r="B33" s="75">
        <f>B32+1</f>
        <v>26</v>
      </c>
      <c r="C33" s="41"/>
      <c r="D33" s="41"/>
      <c r="E33" s="41"/>
      <c r="F33" s="75">
        <f t="shared" si="15"/>
        <v>0</v>
      </c>
      <c r="G33" s="90" t="str">
        <f t="shared" si="8"/>
        <v/>
      </c>
      <c r="H33" s="121"/>
      <c r="I33" s="121"/>
      <c r="J33" s="169">
        <f t="shared" si="16"/>
        <v>0</v>
      </c>
      <c r="K33" s="121"/>
      <c r="L33" s="169">
        <f t="shared" si="17"/>
        <v>0</v>
      </c>
      <c r="M33" s="121"/>
      <c r="N33" s="169">
        <f t="shared" si="18"/>
        <v>0</v>
      </c>
      <c r="O33" s="121"/>
      <c r="P33" s="169">
        <f t="shared" si="19"/>
        <v>0</v>
      </c>
      <c r="Q33" s="121"/>
      <c r="R33" s="169">
        <f t="shared" si="20"/>
        <v>0</v>
      </c>
      <c r="S33" s="247"/>
      <c r="T33" s="500"/>
      <c r="U33" s="500"/>
      <c r="V33" s="500"/>
      <c r="W33" s="500"/>
      <c r="X33" s="500"/>
      <c r="Y33" s="500"/>
    </row>
    <row r="34" spans="1:47" s="8" customFormat="1">
      <c r="A34" s="442" t="s">
        <v>64</v>
      </c>
      <c r="B34" s="443"/>
      <c r="C34" s="13">
        <f>SUM(C27:C33)</f>
        <v>0</v>
      </c>
      <c r="D34" s="13">
        <f>SUM(D27:D33)+ROUNDDOWN(F34/60,0)</f>
        <v>0</v>
      </c>
      <c r="E34" s="13">
        <f>F34-60*ROUNDDOWN(F34/60,0)</f>
        <v>0</v>
      </c>
      <c r="F34" s="137">
        <f>SUM(F27:F33)</f>
        <v>0</v>
      </c>
      <c r="G34" s="53">
        <f>IF((D34*60+E34)=0,0,ROUND((C34*60)/(D34*60+E34),1))</f>
        <v>0</v>
      </c>
      <c r="H34" s="27">
        <f>SUM(H27:H33)</f>
        <v>0</v>
      </c>
      <c r="I34" s="27">
        <f>IF(SUM(I27:I33)=0,0,ROUND(AVERAGE(I27:I33),0))</f>
        <v>0</v>
      </c>
      <c r="J34" s="170">
        <f>IF(J33=0,0,1)</f>
        <v>0</v>
      </c>
      <c r="K34" s="27">
        <f>IF(SUM(K27:K33)=0,0,ROUND(AVERAGE(K27:K33),0))</f>
        <v>0</v>
      </c>
      <c r="L34" s="170">
        <f>IF(L33=0,0,1)</f>
        <v>0</v>
      </c>
      <c r="M34" s="27">
        <f>IF(SUM(M27:M33)=0,0,ROUND(AVERAGE(M27:M33),0))</f>
        <v>0</v>
      </c>
      <c r="N34" s="170">
        <f>IF(N33=0,0,1)</f>
        <v>0</v>
      </c>
      <c r="O34" s="27">
        <f>IF(SUM(O27:O33)=0,0,ROUND(AVERAGE(O27:O33),0))</f>
        <v>0</v>
      </c>
      <c r="P34" s="170">
        <f>IF(P33=0,0,1)</f>
        <v>0</v>
      </c>
      <c r="Q34" s="27">
        <f>IF(SUM(Q27:Q33)=0,0,ROUND(AVERAGE(Q27:Q33),0))</f>
        <v>0</v>
      </c>
      <c r="R34" s="170">
        <f>IF(R33=0,0,1)</f>
        <v>0</v>
      </c>
      <c r="S34" s="123"/>
      <c r="T34" s="507"/>
      <c r="U34" s="507"/>
      <c r="V34" s="507"/>
      <c r="W34" s="507"/>
      <c r="X34" s="507"/>
      <c r="Y34" s="507"/>
      <c r="AA34"/>
      <c r="AB34"/>
      <c r="AC34"/>
      <c r="AD34"/>
      <c r="AE34"/>
      <c r="AF34"/>
      <c r="AG34"/>
      <c r="AH34"/>
      <c r="AI34"/>
      <c r="AJ34"/>
      <c r="AK34"/>
      <c r="AL34"/>
      <c r="AM34"/>
      <c r="AN34"/>
      <c r="AO34"/>
      <c r="AP34"/>
      <c r="AQ34"/>
      <c r="AR34"/>
      <c r="AS34"/>
      <c r="AT34"/>
      <c r="AU34"/>
    </row>
    <row r="35" spans="1:47" s="88" customFormat="1">
      <c r="A35" s="246" t="s">
        <v>104</v>
      </c>
      <c r="B35" s="85">
        <f>B33+1</f>
        <v>27</v>
      </c>
      <c r="C35" s="41"/>
      <c r="D35" s="41"/>
      <c r="E35" s="41"/>
      <c r="F35" s="75">
        <f t="shared" si="15"/>
        <v>0</v>
      </c>
      <c r="G35" s="90" t="str">
        <f t="shared" si="8"/>
        <v/>
      </c>
      <c r="H35" s="121"/>
      <c r="I35" s="121"/>
      <c r="J35" s="169">
        <f>IF(I35="",0,1)</f>
        <v>0</v>
      </c>
      <c r="K35" s="121"/>
      <c r="L35" s="169">
        <f>IF(K35="",0,1)</f>
        <v>0</v>
      </c>
      <c r="M35" s="121"/>
      <c r="N35" s="169">
        <f>IF(M35="",0,1)</f>
        <v>0</v>
      </c>
      <c r="O35" s="121"/>
      <c r="P35" s="169">
        <f>IF(O35="",0,1)</f>
        <v>0</v>
      </c>
      <c r="Q35" s="121"/>
      <c r="R35" s="169">
        <f>IF(Q35="",0,1)</f>
        <v>0</v>
      </c>
      <c r="S35" s="247"/>
      <c r="T35" s="500"/>
      <c r="U35" s="500"/>
      <c r="V35" s="500"/>
      <c r="W35" s="500"/>
      <c r="X35" s="500"/>
      <c r="Y35" s="500"/>
      <c r="Z35"/>
      <c r="AA35"/>
      <c r="AB35"/>
      <c r="AC35"/>
      <c r="AD35"/>
      <c r="AE35"/>
      <c r="AF35"/>
      <c r="AG35"/>
      <c r="AH35"/>
      <c r="AI35"/>
      <c r="AJ35"/>
      <c r="AK35"/>
      <c r="AL35"/>
      <c r="AM35"/>
      <c r="AN35"/>
      <c r="AO35"/>
      <c r="AP35"/>
      <c r="AQ35"/>
      <c r="AR35"/>
      <c r="AS35"/>
      <c r="AT35"/>
      <c r="AU35"/>
    </row>
    <row r="36" spans="1:47" s="88" customFormat="1">
      <c r="A36" s="86" t="s">
        <v>107</v>
      </c>
      <c r="B36" s="85">
        <f>B35+1</f>
        <v>28</v>
      </c>
      <c r="C36" s="41"/>
      <c r="D36" s="41"/>
      <c r="E36" s="41"/>
      <c r="F36" s="75">
        <f t="shared" si="15"/>
        <v>0</v>
      </c>
      <c r="G36" s="90" t="str">
        <f t="shared" si="8"/>
        <v/>
      </c>
      <c r="H36" s="121"/>
      <c r="I36" s="121"/>
      <c r="J36" s="169">
        <f>IF(I36="",J35,J35+1)</f>
        <v>0</v>
      </c>
      <c r="K36" s="121"/>
      <c r="L36" s="169">
        <f>IF(K36="",L35,L35+1)</f>
        <v>0</v>
      </c>
      <c r="M36" s="121"/>
      <c r="N36" s="169">
        <f>IF(M36="",N35,N35+1)</f>
        <v>0</v>
      </c>
      <c r="O36" s="121"/>
      <c r="P36" s="169">
        <f>IF(O36="",P35,P35+1)</f>
        <v>0</v>
      </c>
      <c r="Q36" s="121"/>
      <c r="R36" s="169">
        <f>IF(Q36="",R35,R35+1)</f>
        <v>0</v>
      </c>
      <c r="S36" s="247"/>
      <c r="T36" s="500"/>
      <c r="U36" s="500"/>
      <c r="V36" s="500"/>
      <c r="W36" s="500"/>
      <c r="X36" s="500"/>
      <c r="Y36" s="500"/>
      <c r="Z36"/>
      <c r="AA36"/>
      <c r="AB36"/>
      <c r="AC36"/>
      <c r="AD36"/>
      <c r="AE36"/>
      <c r="AF36"/>
      <c r="AG36"/>
      <c r="AH36"/>
      <c r="AI36"/>
      <c r="AJ36"/>
      <c r="AK36"/>
      <c r="AL36"/>
      <c r="AM36"/>
      <c r="AN36"/>
      <c r="AO36"/>
      <c r="AP36"/>
      <c r="AQ36"/>
      <c r="AR36"/>
      <c r="AS36"/>
      <c r="AT36"/>
      <c r="AU36"/>
    </row>
    <row r="37" spans="1:47" s="88" customFormat="1">
      <c r="A37" s="503" t="s">
        <v>10</v>
      </c>
      <c r="B37" s="504"/>
      <c r="C37" s="122">
        <f>SUM(C35:C36)</f>
        <v>0</v>
      </c>
      <c r="D37" s="13">
        <f>SUM(D35:D36)+ROUNDDOWN(F37/60,0)</f>
        <v>0</v>
      </c>
      <c r="E37" s="13">
        <f>F37-60*ROUNDDOWN(F37/60,0)</f>
        <v>0</v>
      </c>
      <c r="F37" s="137">
        <f>SUM(F35:F36)</f>
        <v>0</v>
      </c>
      <c r="G37" s="53">
        <f>IF((D37*60+E37)=0,0,ROUND((C37*60)/(D37*60+E37),1))</f>
        <v>0</v>
      </c>
      <c r="H37" s="27">
        <f>SUM(H35:H36)</f>
        <v>0</v>
      </c>
      <c r="I37" s="27">
        <f>IF(SUM(I35:I36)=0,0,ROUND(AVERAGE(I35:I36),0))</f>
        <v>0</v>
      </c>
      <c r="J37" s="170">
        <f>IF(J36=0,0,1)</f>
        <v>0</v>
      </c>
      <c r="K37" s="27">
        <f>IF(SUM(K35:K36)=0,0,ROUND(AVERAGE(K35:K36),0))</f>
        <v>0</v>
      </c>
      <c r="L37" s="170">
        <f>IF(L36=0,0,1)</f>
        <v>0</v>
      </c>
      <c r="M37" s="27">
        <f>IF(SUM(M35:M36)=0,0,ROUND(AVERAGE(M35:M36),0))</f>
        <v>0</v>
      </c>
      <c r="N37" s="170">
        <f>IF(N36=0,0,1)</f>
        <v>0</v>
      </c>
      <c r="O37" s="27">
        <f>IF(SUM(O35:O36)=0,0,ROUND(AVERAGE(O35:O36),0))</f>
        <v>0</v>
      </c>
      <c r="P37" s="170">
        <f>IF(P36=0,0,1)</f>
        <v>0</v>
      </c>
      <c r="Q37" s="27">
        <f>IF(SUM(Q35:Q36)=0,0,ROUND(AVERAGE(Q35:Q36),0))</f>
        <v>0</v>
      </c>
      <c r="R37" s="170">
        <f>IF(R36=0,0,1)</f>
        <v>0</v>
      </c>
      <c r="S37" s="123"/>
      <c r="T37" s="507"/>
      <c r="U37" s="507"/>
      <c r="V37" s="507"/>
      <c r="W37" s="507"/>
      <c r="X37" s="507"/>
      <c r="Y37" s="507"/>
      <c r="Z37"/>
      <c r="AA37"/>
      <c r="AB37"/>
      <c r="AC37"/>
      <c r="AD37"/>
      <c r="AE37"/>
      <c r="AF37"/>
      <c r="AG37"/>
      <c r="AH37"/>
      <c r="AI37"/>
      <c r="AJ37"/>
      <c r="AK37"/>
      <c r="AL37"/>
      <c r="AM37"/>
      <c r="AN37"/>
      <c r="AO37"/>
      <c r="AP37"/>
      <c r="AQ37"/>
      <c r="AR37"/>
      <c r="AS37"/>
      <c r="AT37"/>
      <c r="AU37"/>
    </row>
    <row r="38" spans="1:47" s="88" customFormat="1">
      <c r="A38" s="463" t="s">
        <v>27</v>
      </c>
      <c r="B38" s="464"/>
      <c r="C38" s="14">
        <f>C9+C18+C26+C34+C37</f>
        <v>0</v>
      </c>
      <c r="D38" s="314">
        <f>D9+D18+D26+D34+D37+ROUNDDOWN(F38/60,0)</f>
        <v>0</v>
      </c>
      <c r="E38" s="314">
        <f>F38-60*ROUNDDOWN(F38/60,0)</f>
        <v>0</v>
      </c>
      <c r="F38" s="139">
        <f>E9+E18+E26+E34+E37</f>
        <v>0</v>
      </c>
      <c r="G38" s="315">
        <f>IF((D38*60+E38)=0,0,ROUND((C38*60)/(D38*60+E38),1))</f>
        <v>0</v>
      </c>
      <c r="H38" s="14">
        <f>H9+H18+H26+H34+H37</f>
        <v>0</v>
      </c>
      <c r="I38" s="327" t="str">
        <f>IF(I39=0,"",(I9+I18+I26+I34+I37)/I39)</f>
        <v/>
      </c>
      <c r="J38" s="316"/>
      <c r="K38" s="327" t="str">
        <f>IF(K39=0,"",(K9+K18+K26+K34+K37)/K39)</f>
        <v/>
      </c>
      <c r="L38" s="316"/>
      <c r="M38" s="327" t="str">
        <f>IF(M39=0,"",(M9+M18+M26+M34+M37)/M39)</f>
        <v/>
      </c>
      <c r="N38" s="316"/>
      <c r="O38" s="327" t="str">
        <f>IF(O39=0,"",(O9+O18+O26+O34+O37)/O39)</f>
        <v/>
      </c>
      <c r="P38" s="316"/>
      <c r="Q38" s="327" t="str">
        <f>IF(Q39=0,"",(Q9+Q18+Q26+Q34+Q37)/Q39)</f>
        <v/>
      </c>
      <c r="R38" s="316"/>
      <c r="S38" s="313"/>
      <c r="T38" s="310"/>
      <c r="U38" s="2" t="s">
        <v>0</v>
      </c>
      <c r="V38" s="2" t="s">
        <v>30</v>
      </c>
      <c r="W38" s="2" t="s">
        <v>16</v>
      </c>
      <c r="X38" s="2" t="s">
        <v>23</v>
      </c>
      <c r="Y38" s="2" t="s">
        <v>26</v>
      </c>
      <c r="Z38"/>
      <c r="AA38"/>
      <c r="AB38"/>
      <c r="AC38"/>
      <c r="AD38"/>
      <c r="AE38"/>
      <c r="AF38"/>
      <c r="AG38"/>
      <c r="AH38"/>
      <c r="AI38"/>
      <c r="AJ38"/>
      <c r="AK38"/>
      <c r="AL38"/>
      <c r="AM38"/>
      <c r="AN38"/>
      <c r="AO38"/>
      <c r="AP38"/>
      <c r="AQ38"/>
      <c r="AR38"/>
      <c r="AS38"/>
      <c r="AT38"/>
      <c r="AU38"/>
    </row>
    <row r="39" spans="1:47">
      <c r="A39" s="510"/>
      <c r="B39" s="511"/>
      <c r="C39" s="2" t="s">
        <v>0</v>
      </c>
      <c r="D39" s="2" t="s">
        <v>15</v>
      </c>
      <c r="E39" s="2" t="s">
        <v>16</v>
      </c>
      <c r="F39" s="75"/>
      <c r="G39" s="22" t="s">
        <v>12</v>
      </c>
      <c r="H39" s="46" t="s">
        <v>41</v>
      </c>
      <c r="I39" s="165">
        <f>J9+J18+J26+J34+J37</f>
        <v>0</v>
      </c>
      <c r="J39" s="166"/>
      <c r="K39" s="165">
        <f>L9+L18+L26+L34+L37</f>
        <v>0</v>
      </c>
      <c r="L39" s="166"/>
      <c r="M39" s="165">
        <f>N9+N18+N26+N34+N37</f>
        <v>0</v>
      </c>
      <c r="N39" s="166"/>
      <c r="O39" s="165">
        <f>P9+P18+P26+P34+P37</f>
        <v>0</v>
      </c>
      <c r="P39" s="166"/>
      <c r="Q39" s="165">
        <f>R9+R18+R26+R34+R37</f>
        <v>0</v>
      </c>
      <c r="R39" s="130"/>
      <c r="S39" s="217"/>
      <c r="T39" s="220" t="s">
        <v>146</v>
      </c>
      <c r="U39" s="171">
        <f>C38+Janvier!U43</f>
        <v>0</v>
      </c>
      <c r="V39" s="220">
        <f>D38+Janvier!V43+ROUNDDOWN(Z39/60,0)</f>
        <v>0</v>
      </c>
      <c r="W39" s="220">
        <f>Z39-60*ROUNDDOWN(Z39/60,0)</f>
        <v>0</v>
      </c>
      <c r="X39" s="220">
        <f>IF((V39*60+W39)=0,0,ROUND((U39*60)/(V39*60+W39),1))</f>
        <v>0</v>
      </c>
      <c r="Y39" s="171">
        <f>H38+Janvier!Y43</f>
        <v>0</v>
      </c>
      <c r="Z39" s="10">
        <f>E38+Janvier!$W$43</f>
        <v>0</v>
      </c>
    </row>
    <row r="40" spans="1:47">
      <c r="A40" s="484" t="s">
        <v>217</v>
      </c>
      <c r="B40" s="484"/>
      <c r="C40" s="49">
        <f>'Décembre 16'!C40</f>
        <v>0</v>
      </c>
      <c r="D40" s="50">
        <f>'Décembre 16'!D40</f>
        <v>0</v>
      </c>
      <c r="E40" s="50">
        <f>'Décembre 16'!E40</f>
        <v>0</v>
      </c>
      <c r="F40" s="150"/>
      <c r="G40" s="51">
        <f>IF((D40*60+E40)=0,0,ROUND((C40*60)/(D40*60+E40),1))</f>
        <v>0</v>
      </c>
      <c r="H40" s="207">
        <f>'Décembre 16'!H40</f>
        <v>0</v>
      </c>
      <c r="S40" s="65"/>
      <c r="T40" s="226" t="s">
        <v>214</v>
      </c>
      <c r="U40" s="227">
        <f>C38+Janvier!U44</f>
        <v>0</v>
      </c>
      <c r="V40" s="225">
        <f>D38+Janvier!V44+ROUNDDOWN(Z40/60,0)</f>
        <v>0</v>
      </c>
      <c r="W40" s="225">
        <f>Z40-60*ROUNDDOWN(Z40/60,0)</f>
        <v>0</v>
      </c>
      <c r="X40" s="225">
        <f>IF((V40*60+W40)=0,0,ROUND((U40*60)/(V40*60+W40),1))</f>
        <v>0</v>
      </c>
      <c r="Y40" s="227">
        <f>H38+Janvier!Y44</f>
        <v>0</v>
      </c>
      <c r="Z40" s="10">
        <f>E38+Janvier!$W$44</f>
        <v>0</v>
      </c>
    </row>
    <row r="41" spans="1:47">
      <c r="A41" s="509" t="s">
        <v>25</v>
      </c>
      <c r="B41" s="509"/>
      <c r="C41" s="49">
        <f>Janvier!C42</f>
        <v>0</v>
      </c>
      <c r="D41" s="50">
        <f>Janvier!D42</f>
        <v>0</v>
      </c>
      <c r="E41" s="50">
        <f>Janvier!E42</f>
        <v>0</v>
      </c>
      <c r="F41" s="150"/>
      <c r="G41" s="51">
        <f>IF((D41*60+E41)=0,0,ROUND((C41*60)/(D41*60+E41),1))</f>
        <v>0</v>
      </c>
      <c r="H41" s="52">
        <f>Janvier!H42</f>
        <v>0</v>
      </c>
      <c r="S41" s="65"/>
      <c r="T41" s="65"/>
      <c r="X41" s="216"/>
      <c r="Y41" s="212"/>
    </row>
    <row r="42" spans="1:47">
      <c r="A42" s="97"/>
      <c r="B42" s="97"/>
      <c r="C42" s="70"/>
      <c r="D42" s="70"/>
      <c r="E42" s="70"/>
      <c r="F42" s="149"/>
      <c r="G42" s="71"/>
      <c r="H42" s="71"/>
      <c r="S42" s="69"/>
      <c r="T42" s="69"/>
    </row>
    <row r="43" spans="1:47">
      <c r="A43" s="97"/>
      <c r="B43" s="97"/>
      <c r="C43" s="70"/>
      <c r="D43" s="70"/>
      <c r="E43" s="70"/>
      <c r="F43" s="149"/>
      <c r="G43" s="71"/>
      <c r="H43" s="70"/>
      <c r="S43" s="69"/>
      <c r="T43" s="69"/>
    </row>
    <row r="44" spans="1:47">
      <c r="A44" s="97"/>
      <c r="B44" s="97"/>
      <c r="C44" s="70"/>
      <c r="D44" s="70"/>
      <c r="E44" s="70"/>
      <c r="F44" s="149"/>
      <c r="G44" s="71"/>
      <c r="H44" s="70"/>
    </row>
  </sheetData>
  <sheetProtection sheet="1" selectLockedCells="1"/>
  <mergeCells count="56">
    <mergeCell ref="T27:Y27"/>
    <mergeCell ref="T28:Y28"/>
    <mergeCell ref="T19:Y19"/>
    <mergeCell ref="T17:Y17"/>
    <mergeCell ref="T4:Y4"/>
    <mergeCell ref="T5:Y5"/>
    <mergeCell ref="T6:Y6"/>
    <mergeCell ref="T12:Y12"/>
    <mergeCell ref="T7:Y7"/>
    <mergeCell ref="T15:Y15"/>
    <mergeCell ref="T16:Y16"/>
    <mergeCell ref="T18:Y18"/>
    <mergeCell ref="T26:Y26"/>
    <mergeCell ref="T8:Y8"/>
    <mergeCell ref="A41:B41"/>
    <mergeCell ref="A40:B40"/>
    <mergeCell ref="A34:B34"/>
    <mergeCell ref="A39:B39"/>
    <mergeCell ref="T35:Y35"/>
    <mergeCell ref="T36:Y36"/>
    <mergeCell ref="T34:Y34"/>
    <mergeCell ref="A38:B38"/>
    <mergeCell ref="T37:Y37"/>
    <mergeCell ref="A37:B37"/>
    <mergeCell ref="A26:B26"/>
    <mergeCell ref="A18:B18"/>
    <mergeCell ref="T20:Y20"/>
    <mergeCell ref="T21:Y21"/>
    <mergeCell ref="T22:Y22"/>
    <mergeCell ref="T23:Y23"/>
    <mergeCell ref="A10:B10"/>
    <mergeCell ref="A9:B9"/>
    <mergeCell ref="T14:Y14"/>
    <mergeCell ref="T9:Y9"/>
    <mergeCell ref="T10:Y10"/>
    <mergeCell ref="T11:Y11"/>
    <mergeCell ref="T25:Y25"/>
    <mergeCell ref="A1:X1"/>
    <mergeCell ref="A2:A3"/>
    <mergeCell ref="B2:B3"/>
    <mergeCell ref="C2:C3"/>
    <mergeCell ref="D2:D3"/>
    <mergeCell ref="G2:G3"/>
    <mergeCell ref="I2:I3"/>
    <mergeCell ref="E2:E3"/>
    <mergeCell ref="T13:Y13"/>
    <mergeCell ref="T31:Y31"/>
    <mergeCell ref="T32:Y32"/>
    <mergeCell ref="T33:Y33"/>
    <mergeCell ref="K2:K3"/>
    <mergeCell ref="T2:Y3"/>
    <mergeCell ref="S2:S3"/>
    <mergeCell ref="M2:M3"/>
    <mergeCell ref="T29:Y29"/>
    <mergeCell ref="T30:Y30"/>
    <mergeCell ref="T24:Y24"/>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IV47"/>
  <sheetViews>
    <sheetView zoomScale="190" zoomScaleNormal="190" workbookViewId="0">
      <pane ySplit="3" topLeftCell="A28" activePane="bottomLeft" state="frozen"/>
      <selection pane="bottomLeft" activeCell="T33" sqref="T33:Z33"/>
    </sheetView>
  </sheetViews>
  <sheetFormatPr baseColWidth="10" defaultRowHeight="12.75"/>
  <cols>
    <col min="1" max="1" width="9.7109375" customWidth="1"/>
    <col min="2" max="2" width="4.85546875" customWidth="1"/>
    <col min="3" max="3" width="6" customWidth="1"/>
    <col min="4" max="4" width="4.85546875" customWidth="1"/>
    <col min="5" max="5" width="5.140625" customWidth="1"/>
    <col min="6" max="6" width="7.28515625" style="78" hidden="1" customWidth="1"/>
    <col min="7" max="7" width="5.85546875" customWidth="1"/>
    <col min="8" max="8" width="6" customWidth="1"/>
    <col min="9" max="9" width="4.28515625" customWidth="1"/>
    <col min="10" max="10" width="5.42578125" style="78" hidden="1" customWidth="1"/>
    <col min="11" max="11" width="3.42578125" customWidth="1"/>
    <col min="12" max="12" width="3.42578125" style="78" hidden="1" customWidth="1"/>
    <col min="13" max="13" width="4.710937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20" max="20" width="3" customWidth="1"/>
    <col min="21" max="21" width="14.5703125" customWidth="1"/>
    <col min="22" max="22" width="11.42578125" customWidth="1"/>
    <col min="23" max="23" width="9.42578125" customWidth="1"/>
    <col min="24" max="24" width="8.5703125" customWidth="1"/>
    <col min="25" max="26" width="11" customWidth="1"/>
    <col min="27" max="27" width="11.42578125" hidden="1" customWidth="1"/>
  </cols>
  <sheetData>
    <row r="1" spans="1:26" ht="18">
      <c r="A1" s="527" t="s">
        <v>213</v>
      </c>
      <c r="B1" s="527"/>
      <c r="C1" s="527"/>
      <c r="D1" s="527"/>
      <c r="E1" s="527"/>
      <c r="F1" s="527"/>
      <c r="G1" s="527"/>
      <c r="H1" s="527"/>
      <c r="I1" s="527"/>
      <c r="J1" s="527"/>
      <c r="K1" s="527"/>
      <c r="L1" s="527"/>
      <c r="M1" s="527"/>
      <c r="N1" s="527"/>
      <c r="O1" s="527"/>
      <c r="P1" s="527"/>
      <c r="Q1" s="527"/>
      <c r="R1" s="527"/>
      <c r="S1" s="527"/>
      <c r="T1" s="527"/>
      <c r="U1" s="527"/>
      <c r="V1" s="527"/>
      <c r="W1" s="527"/>
      <c r="X1" s="527"/>
      <c r="Y1" s="527"/>
      <c r="Z1" s="210"/>
    </row>
    <row r="2" spans="1:26" ht="11.25" customHeight="1">
      <c r="A2" s="421" t="s">
        <v>1</v>
      </c>
      <c r="B2" s="421" t="s">
        <v>9</v>
      </c>
      <c r="C2" s="421" t="s">
        <v>0</v>
      </c>
      <c r="D2" s="421" t="s">
        <v>15</v>
      </c>
      <c r="E2" s="421" t="s">
        <v>16</v>
      </c>
      <c r="F2" s="148" t="s">
        <v>16</v>
      </c>
      <c r="G2" s="423" t="s">
        <v>12</v>
      </c>
      <c r="H2" s="31" t="s">
        <v>17</v>
      </c>
      <c r="I2" s="417" t="s">
        <v>40</v>
      </c>
      <c r="J2" s="156"/>
      <c r="K2" s="417" t="s">
        <v>11</v>
      </c>
      <c r="L2" s="156"/>
      <c r="M2" s="417" t="s">
        <v>22</v>
      </c>
      <c r="N2" s="156"/>
      <c r="O2" s="31" t="s">
        <v>19</v>
      </c>
      <c r="P2" s="156"/>
      <c r="Q2" s="31" t="s">
        <v>19</v>
      </c>
      <c r="R2" s="156"/>
      <c r="S2" s="519" t="s">
        <v>13</v>
      </c>
      <c r="T2" s="427" t="s">
        <v>14</v>
      </c>
      <c r="U2" s="428"/>
      <c r="V2" s="428"/>
      <c r="W2" s="428"/>
      <c r="X2" s="428"/>
      <c r="Y2" s="428"/>
      <c r="Z2" s="429"/>
    </row>
    <row r="3" spans="1:26" ht="10.5" customHeight="1">
      <c r="A3" s="422"/>
      <c r="B3" s="422"/>
      <c r="C3" s="422"/>
      <c r="D3" s="422"/>
      <c r="E3" s="422"/>
      <c r="F3" s="148"/>
      <c r="G3" s="424"/>
      <c r="H3" s="32" t="s">
        <v>18</v>
      </c>
      <c r="I3" s="418"/>
      <c r="J3" s="157"/>
      <c r="K3" s="418"/>
      <c r="L3" s="157"/>
      <c r="M3" s="418"/>
      <c r="N3" s="157"/>
      <c r="O3" s="32" t="s">
        <v>20</v>
      </c>
      <c r="P3" s="157"/>
      <c r="Q3" s="32" t="s">
        <v>21</v>
      </c>
      <c r="R3" s="157"/>
      <c r="S3" s="520"/>
      <c r="T3" s="430"/>
      <c r="U3" s="431"/>
      <c r="V3" s="431"/>
      <c r="W3" s="431"/>
      <c r="X3" s="431"/>
      <c r="Y3" s="431"/>
      <c r="Z3" s="432"/>
    </row>
    <row r="4" spans="1:26">
      <c r="A4" s="19" t="s">
        <v>8</v>
      </c>
      <c r="B4" s="19">
        <v>1</v>
      </c>
      <c r="C4" s="41"/>
      <c r="D4" s="41"/>
      <c r="E4" s="41"/>
      <c r="F4" s="75">
        <f>E4</f>
        <v>0</v>
      </c>
      <c r="G4" s="106" t="str">
        <f>IF((D4*60+E4)=0,"",ROUND((C4*60)/(D4*60+E4),1))</f>
        <v/>
      </c>
      <c r="H4" s="121"/>
      <c r="I4" s="121"/>
      <c r="J4" s="169">
        <f>IF(I4="",0,1)</f>
        <v>0</v>
      </c>
      <c r="K4" s="121"/>
      <c r="L4" s="169">
        <f>IF(K4="",0,1)</f>
        <v>0</v>
      </c>
      <c r="M4" s="121"/>
      <c r="N4" s="169">
        <f>IF(M4="",0,1)</f>
        <v>0</v>
      </c>
      <c r="O4" s="121"/>
      <c r="P4" s="169">
        <f>IF(O4="",0,1)</f>
        <v>0</v>
      </c>
      <c r="Q4" s="121"/>
      <c r="R4" s="169">
        <f>IF(Q4="",0,1)</f>
        <v>0</v>
      </c>
      <c r="S4" s="247"/>
      <c r="T4" s="449"/>
      <c r="U4" s="450"/>
      <c r="V4" s="450"/>
      <c r="W4" s="450"/>
      <c r="X4" s="450"/>
      <c r="Y4" s="450"/>
      <c r="Z4" s="451"/>
    </row>
    <row r="5" spans="1:26">
      <c r="A5" s="19" t="s">
        <v>2</v>
      </c>
      <c r="B5" s="19">
        <f t="shared" ref="B5:B25" si="0">B4+1</f>
        <v>2</v>
      </c>
      <c r="C5" s="41"/>
      <c r="D5" s="41"/>
      <c r="E5" s="41"/>
      <c r="F5" s="75">
        <f>E5</f>
        <v>0</v>
      </c>
      <c r="G5" s="106" t="str">
        <f>IF((D5*60+E5)=0,"",ROUND((C5*60)/(D5*60+E5),1))</f>
        <v/>
      </c>
      <c r="H5" s="121"/>
      <c r="I5" s="121"/>
      <c r="J5" s="169">
        <f>IF(I5="",J4,J4+1)</f>
        <v>0</v>
      </c>
      <c r="K5" s="121"/>
      <c r="L5" s="169">
        <f>IF(K5="",L4,L4+1)</f>
        <v>0</v>
      </c>
      <c r="M5" s="121"/>
      <c r="N5" s="169">
        <f>IF(M5="",N4,N4+1)</f>
        <v>0</v>
      </c>
      <c r="O5" s="121"/>
      <c r="P5" s="169">
        <f>IF(O5="",P4,P4+1)</f>
        <v>0</v>
      </c>
      <c r="Q5" s="121"/>
      <c r="R5" s="169">
        <f>IF(Q5="",R4,R4+1)</f>
        <v>0</v>
      </c>
      <c r="S5" s="247"/>
      <c r="T5" s="449"/>
      <c r="U5" s="450"/>
      <c r="V5" s="450"/>
      <c r="W5" s="450"/>
      <c r="X5" s="450"/>
      <c r="Y5" s="450"/>
      <c r="Z5" s="451"/>
    </row>
    <row r="6" spans="1:26">
      <c r="A6" s="19" t="s">
        <v>3</v>
      </c>
      <c r="B6" s="19">
        <f t="shared" si="0"/>
        <v>3</v>
      </c>
      <c r="C6" s="41"/>
      <c r="D6" s="41"/>
      <c r="E6" s="41"/>
      <c r="F6" s="75">
        <f>E6</f>
        <v>0</v>
      </c>
      <c r="G6" s="106" t="str">
        <f>IF((D6*60+E6)=0,"",ROUND((C6*60)/(D6*60+E6),1))</f>
        <v/>
      </c>
      <c r="H6" s="121"/>
      <c r="I6" s="121"/>
      <c r="J6" s="169">
        <f>IF(I6="",J5,J5+1)</f>
        <v>0</v>
      </c>
      <c r="K6" s="121"/>
      <c r="L6" s="169">
        <f>IF(K6="",L5,L5+1)</f>
        <v>0</v>
      </c>
      <c r="M6" s="121"/>
      <c r="N6" s="169">
        <f>IF(M6="",N5,N5+1)</f>
        <v>0</v>
      </c>
      <c r="O6" s="121"/>
      <c r="P6" s="169">
        <f>IF(O6="",P5,P5+1)</f>
        <v>0</v>
      </c>
      <c r="Q6" s="121"/>
      <c r="R6" s="169">
        <f>IF(Q6="",R5,R5+1)</f>
        <v>0</v>
      </c>
      <c r="S6" s="247"/>
      <c r="T6" s="449"/>
      <c r="U6" s="450"/>
      <c r="V6" s="450"/>
      <c r="W6" s="450"/>
      <c r="X6" s="450"/>
      <c r="Y6" s="450"/>
      <c r="Z6" s="451"/>
    </row>
    <row r="7" spans="1:26">
      <c r="A7" s="19" t="s">
        <v>4</v>
      </c>
      <c r="B7" s="19">
        <f t="shared" si="0"/>
        <v>4</v>
      </c>
      <c r="C7" s="41"/>
      <c r="D7" s="41"/>
      <c r="E7" s="41"/>
      <c r="F7" s="75">
        <f>E7</f>
        <v>0</v>
      </c>
      <c r="G7" s="106" t="str">
        <f>IF((D7*60+E7)=0,"",ROUND((C7*60)/(D7*60+E7),1))</f>
        <v/>
      </c>
      <c r="H7" s="121"/>
      <c r="I7" s="121"/>
      <c r="J7" s="169">
        <f>IF(I7="",J6,J6+1)</f>
        <v>0</v>
      </c>
      <c r="K7" s="121"/>
      <c r="L7" s="169">
        <f>IF(K7="",L6,L6+1)</f>
        <v>0</v>
      </c>
      <c r="M7" s="121"/>
      <c r="N7" s="169">
        <f>IF(M7="",N6,N6+1)</f>
        <v>0</v>
      </c>
      <c r="O7" s="121"/>
      <c r="P7" s="169">
        <f>IF(O7="",P6,P6+1)</f>
        <v>0</v>
      </c>
      <c r="Q7" s="121"/>
      <c r="R7" s="169">
        <f>IF(Q7="",R6,R6+1)</f>
        <v>0</v>
      </c>
      <c r="S7" s="247"/>
      <c r="T7" s="449"/>
      <c r="U7" s="450"/>
      <c r="V7" s="450"/>
      <c r="W7" s="450"/>
      <c r="X7" s="450"/>
      <c r="Y7" s="450"/>
      <c r="Z7" s="451"/>
    </row>
    <row r="8" spans="1:26">
      <c r="A8" s="148" t="s">
        <v>5</v>
      </c>
      <c r="B8" s="148">
        <f t="shared" si="0"/>
        <v>5</v>
      </c>
      <c r="C8" s="41"/>
      <c r="D8" s="41"/>
      <c r="E8" s="41"/>
      <c r="F8" s="75">
        <f>E8</f>
        <v>0</v>
      </c>
      <c r="G8" s="106" t="str">
        <f>IF((D8*60+E8)=0,"",ROUND((C8*60)/(D8*60+E8),1))</f>
        <v/>
      </c>
      <c r="H8" s="121"/>
      <c r="I8" s="121"/>
      <c r="J8" s="169">
        <f>IF(I8="",J7,J7+1)</f>
        <v>0</v>
      </c>
      <c r="K8" s="121"/>
      <c r="L8" s="169">
        <f>IF(K8="",L7,L7+1)</f>
        <v>0</v>
      </c>
      <c r="M8" s="121"/>
      <c r="N8" s="169">
        <f>IF(M8="",N7,N7+1)</f>
        <v>0</v>
      </c>
      <c r="O8" s="121"/>
      <c r="P8" s="169">
        <f>IF(O8="",P7,P7+1)</f>
        <v>0</v>
      </c>
      <c r="Q8" s="121"/>
      <c r="R8" s="169">
        <f>IF(Q8="",R7,R7+1)</f>
        <v>0</v>
      </c>
      <c r="S8" s="247"/>
      <c r="T8" s="449"/>
      <c r="U8" s="450"/>
      <c r="V8" s="450"/>
      <c r="W8" s="450"/>
      <c r="X8" s="450"/>
      <c r="Y8" s="450"/>
      <c r="Z8" s="451"/>
    </row>
    <row r="9" spans="1:26">
      <c r="A9" s="512" t="s">
        <v>10</v>
      </c>
      <c r="B9" s="513"/>
      <c r="C9" s="15">
        <f>SUM(C4:C8)</f>
        <v>0</v>
      </c>
      <c r="D9" s="15">
        <f>SUM(D4:D8)+ROUNDDOWN(F9/60,0)</f>
        <v>0</v>
      </c>
      <c r="E9" s="15">
        <f>F9-60*ROUNDDOWN(F9/60,0)</f>
        <v>0</v>
      </c>
      <c r="F9" s="153">
        <f>SUM(F4:F8)</f>
        <v>0</v>
      </c>
      <c r="G9" s="63">
        <f>IF((D9*60+E9)=0,0,ROUND((C9*60)/(D9*60+E9),1))</f>
        <v>0</v>
      </c>
      <c r="H9" s="33">
        <f>SUM(H4:H8)</f>
        <v>0</v>
      </c>
      <c r="I9" s="33">
        <f>IF(SUM(I4:I8)=0,0,ROUND(AVERAGE(I4:I8),0))</f>
        <v>0</v>
      </c>
      <c r="J9" s="170">
        <f>IF(J8=0,0,1)</f>
        <v>0</v>
      </c>
      <c r="K9" s="33">
        <f>IF(SUM(K4:K8)=0,0,ROUND(AVERAGE(K4:K8),0))</f>
        <v>0</v>
      </c>
      <c r="L9" s="170">
        <f>IF(L8=0,0,1)</f>
        <v>0</v>
      </c>
      <c r="M9" s="33">
        <f>IF(SUM(M4:M8)=0,0,ROUND(AVERAGE(M4:M8),0))</f>
        <v>0</v>
      </c>
      <c r="N9" s="170">
        <f>IF(N8=0,0,1)</f>
        <v>0</v>
      </c>
      <c r="O9" s="33">
        <f>IF(SUM(O4:O8)=0,0,ROUND(AVERAGE(O4:O8),0))</f>
        <v>0</v>
      </c>
      <c r="P9" s="170">
        <f>IF(P8=0,0,1)</f>
        <v>0</v>
      </c>
      <c r="Q9" s="33">
        <f>IF(SUM(Q4:Q8)=0,0,ROUND(AVERAGE(Q4:Q8),0))</f>
        <v>0</v>
      </c>
      <c r="R9" s="170">
        <f>IF(R8=0,0,1)</f>
        <v>0</v>
      </c>
      <c r="S9" s="248"/>
      <c r="T9" s="439"/>
      <c r="U9" s="440"/>
      <c r="V9" s="440"/>
      <c r="W9" s="440"/>
      <c r="X9" s="440"/>
      <c r="Y9" s="440"/>
      <c r="Z9" s="441"/>
    </row>
    <row r="10" spans="1:26">
      <c r="A10" s="528" t="s">
        <v>65</v>
      </c>
      <c r="B10" s="529"/>
      <c r="C10" s="102">
        <f>C9+Février!C37</f>
        <v>0</v>
      </c>
      <c r="D10" s="102">
        <f>D9+Février!D37+ROUNDDOWN(F10/60,0)</f>
        <v>0</v>
      </c>
      <c r="E10" s="102">
        <f>F10-60*ROUNDDOWN(F10/60,0)</f>
        <v>0</v>
      </c>
      <c r="F10" s="152">
        <f>E9+Février!E37</f>
        <v>0</v>
      </c>
      <c r="G10" s="102">
        <f>IF((D10*60+E10)=0,0,ROUND((C10*60)/(D10*60+E10),1))</f>
        <v>0</v>
      </c>
      <c r="H10" s="103">
        <f>H9+Février!H37</f>
        <v>0</v>
      </c>
      <c r="I10" s="103">
        <f>IF(I9=0,Février!I37,IF(I9+Février!I37=0,"",ROUND((SUM(I4:I8)+SUM(Février!I35:I36))/(J8+Février!J36),0)))</f>
        <v>0</v>
      </c>
      <c r="J10" s="187">
        <f>IF(J8=0,0,1)</f>
        <v>0</v>
      </c>
      <c r="K10" s="103">
        <f>IF(K9=0,Février!K37,IF(K9+Février!K37=0,"",ROUND((SUM(K4:K8)+SUM(Février!K35:K36))/(L8+Février!L36),0)))</f>
        <v>0</v>
      </c>
      <c r="L10" s="187">
        <f>IF(L8=0,0,1)</f>
        <v>0</v>
      </c>
      <c r="M10" s="103">
        <f>IF(M9=0,Février!M37,IF(M9+Février!M37=0,"",ROUND((SUM(M4:M8)+SUM(Février!M35:M36))/(N8+Février!N36),0)))</f>
        <v>0</v>
      </c>
      <c r="N10" s="187">
        <f>IF(N8=0,0,1)</f>
        <v>0</v>
      </c>
      <c r="O10" s="103">
        <f>IF(O9=0,Février!O37,IF(O9+Février!O37=0,"",ROUND((SUM(O4:O8)+SUM(Février!O35:O36))/(P8+Février!P36),0)))</f>
        <v>0</v>
      </c>
      <c r="P10" s="187">
        <f>IF(P8=0,0,1)</f>
        <v>0</v>
      </c>
      <c r="Q10" s="103">
        <f>IF(Q9=0,Février!Q37,IF(Q9+Février!Q37=0,"",ROUND((SUM(Q4:Q8)+SUM(Février!Q35:Q36))/(R8+Février!R36),0)))</f>
        <v>0</v>
      </c>
      <c r="R10" s="187">
        <f>IF(R8=0,0,1)</f>
        <v>0</v>
      </c>
      <c r="S10" s="249"/>
      <c r="T10" s="487"/>
      <c r="U10" s="488"/>
      <c r="V10" s="488"/>
      <c r="W10" s="488"/>
      <c r="X10" s="488"/>
      <c r="Y10" s="488"/>
      <c r="Z10" s="489"/>
    </row>
    <row r="11" spans="1:26">
      <c r="A11" s="19" t="s">
        <v>6</v>
      </c>
      <c r="B11" s="19">
        <f>B8+1</f>
        <v>6</v>
      </c>
      <c r="C11" s="41"/>
      <c r="D11" s="41"/>
      <c r="E11" s="41"/>
      <c r="F11" s="75">
        <f>E11</f>
        <v>0</v>
      </c>
      <c r="G11" s="106" t="str">
        <f t="shared" ref="G11:G39" si="1">IF((D11*60+F11)=0,"",ROUND((C11*60)/(D11*60+F11),1))</f>
        <v/>
      </c>
      <c r="H11" s="121"/>
      <c r="I11" s="121"/>
      <c r="J11" s="169">
        <f>IF(I11="",0,1)</f>
        <v>0</v>
      </c>
      <c r="K11" s="121"/>
      <c r="L11" s="169">
        <f>IF(K11="",0,1)</f>
        <v>0</v>
      </c>
      <c r="M11" s="121"/>
      <c r="N11" s="169">
        <f>IF(M11="",0,1)</f>
        <v>0</v>
      </c>
      <c r="O11" s="121"/>
      <c r="P11" s="169">
        <f>IF(O11="",0,1)</f>
        <v>0</v>
      </c>
      <c r="Q11" s="121"/>
      <c r="R11" s="169">
        <f>IF(Q11="",0,1)</f>
        <v>0</v>
      </c>
      <c r="S11" s="247"/>
      <c r="T11" s="516" t="s">
        <v>234</v>
      </c>
      <c r="U11" s="517"/>
      <c r="V11" s="517"/>
      <c r="W11" s="517"/>
      <c r="X11" s="517"/>
      <c r="Y11" s="517"/>
      <c r="Z11" s="518"/>
    </row>
    <row r="12" spans="1:26">
      <c r="A12" s="19" t="s">
        <v>7</v>
      </c>
      <c r="B12" s="19">
        <f t="shared" si="0"/>
        <v>7</v>
      </c>
      <c r="C12" s="41"/>
      <c r="D12" s="41"/>
      <c r="E12" s="41"/>
      <c r="F12" s="75">
        <f t="shared" ref="F12:F17" si="2">E12</f>
        <v>0</v>
      </c>
      <c r="G12" s="106" t="str">
        <f t="shared" si="1"/>
        <v/>
      </c>
      <c r="H12" s="121"/>
      <c r="I12" s="121"/>
      <c r="J12" s="169">
        <f t="shared" ref="J12:J17" si="3">IF(I12="",J11,J11+1)</f>
        <v>0</v>
      </c>
      <c r="K12" s="121"/>
      <c r="L12" s="169">
        <f t="shared" ref="L12:L17" si="4">IF(K12="",L11,L11+1)</f>
        <v>0</v>
      </c>
      <c r="M12" s="121"/>
      <c r="N12" s="169">
        <f t="shared" ref="N12:N17" si="5">IF(M12="",N11,N11+1)</f>
        <v>0</v>
      </c>
      <c r="O12" s="121"/>
      <c r="P12" s="169">
        <f t="shared" ref="P12:P17" si="6">IF(O12="",P11,P11+1)</f>
        <v>0</v>
      </c>
      <c r="Q12" s="121"/>
      <c r="R12" s="169">
        <f t="shared" ref="R12:R17" si="7">IF(Q12="",R11,R11+1)</f>
        <v>0</v>
      </c>
      <c r="S12" s="247"/>
      <c r="T12" s="471"/>
      <c r="U12" s="472"/>
      <c r="V12" s="472"/>
      <c r="W12" s="472"/>
      <c r="X12" s="472"/>
      <c r="Y12" s="472"/>
      <c r="Z12" s="473"/>
    </row>
    <row r="13" spans="1:26">
      <c r="A13" s="19" t="s">
        <v>8</v>
      </c>
      <c r="B13" s="19">
        <f t="shared" si="0"/>
        <v>8</v>
      </c>
      <c r="C13" s="41"/>
      <c r="D13" s="41"/>
      <c r="E13" s="41"/>
      <c r="F13" s="75">
        <f t="shared" si="2"/>
        <v>0</v>
      </c>
      <c r="G13" s="106" t="str">
        <f t="shared" si="1"/>
        <v/>
      </c>
      <c r="H13" s="121"/>
      <c r="I13" s="121"/>
      <c r="J13" s="169">
        <f t="shared" si="3"/>
        <v>0</v>
      </c>
      <c r="K13" s="121"/>
      <c r="L13" s="169">
        <f t="shared" si="4"/>
        <v>0</v>
      </c>
      <c r="M13" s="121"/>
      <c r="N13" s="169">
        <f t="shared" si="5"/>
        <v>0</v>
      </c>
      <c r="O13" s="121"/>
      <c r="P13" s="169">
        <f t="shared" si="6"/>
        <v>0</v>
      </c>
      <c r="Q13" s="121"/>
      <c r="R13" s="169">
        <f t="shared" si="7"/>
        <v>0</v>
      </c>
      <c r="S13" s="247"/>
      <c r="T13" s="471"/>
      <c r="U13" s="472"/>
      <c r="V13" s="472"/>
      <c r="W13" s="472"/>
      <c r="X13" s="472"/>
      <c r="Y13" s="472"/>
      <c r="Z13" s="473"/>
    </row>
    <row r="14" spans="1:26">
      <c r="A14" s="19" t="s">
        <v>2</v>
      </c>
      <c r="B14" s="19">
        <f t="shared" si="0"/>
        <v>9</v>
      </c>
      <c r="C14" s="41"/>
      <c r="D14" s="41"/>
      <c r="E14" s="41"/>
      <c r="F14" s="75">
        <f t="shared" si="2"/>
        <v>0</v>
      </c>
      <c r="G14" s="106" t="str">
        <f t="shared" si="1"/>
        <v/>
      </c>
      <c r="H14" s="121"/>
      <c r="I14" s="121"/>
      <c r="J14" s="169">
        <f t="shared" si="3"/>
        <v>0</v>
      </c>
      <c r="K14" s="121"/>
      <c r="L14" s="169">
        <f t="shared" si="4"/>
        <v>0</v>
      </c>
      <c r="M14" s="121"/>
      <c r="N14" s="169">
        <f t="shared" si="5"/>
        <v>0</v>
      </c>
      <c r="O14" s="121"/>
      <c r="P14" s="169">
        <f t="shared" si="6"/>
        <v>0</v>
      </c>
      <c r="Q14" s="121"/>
      <c r="R14" s="169">
        <f t="shared" si="7"/>
        <v>0</v>
      </c>
      <c r="S14" s="247"/>
      <c r="T14" s="471"/>
      <c r="U14" s="472"/>
      <c r="V14" s="472"/>
      <c r="W14" s="472"/>
      <c r="X14" s="472"/>
      <c r="Y14" s="472"/>
      <c r="Z14" s="473"/>
    </row>
    <row r="15" spans="1:26">
      <c r="A15" s="19" t="s">
        <v>3</v>
      </c>
      <c r="B15" s="19">
        <f t="shared" si="0"/>
        <v>10</v>
      </c>
      <c r="C15" s="41"/>
      <c r="D15" s="41"/>
      <c r="E15" s="41"/>
      <c r="F15" s="75">
        <f t="shared" si="2"/>
        <v>0</v>
      </c>
      <c r="G15" s="106" t="str">
        <f t="shared" si="1"/>
        <v/>
      </c>
      <c r="H15" s="121"/>
      <c r="I15" s="121"/>
      <c r="J15" s="169">
        <f t="shared" si="3"/>
        <v>0</v>
      </c>
      <c r="K15" s="121"/>
      <c r="L15" s="169">
        <f t="shared" si="4"/>
        <v>0</v>
      </c>
      <c r="M15" s="121"/>
      <c r="N15" s="169">
        <f t="shared" si="5"/>
        <v>0</v>
      </c>
      <c r="O15" s="121"/>
      <c r="P15" s="169">
        <f t="shared" si="6"/>
        <v>0</v>
      </c>
      <c r="Q15" s="121"/>
      <c r="R15" s="169">
        <f t="shared" si="7"/>
        <v>0</v>
      </c>
      <c r="S15" s="247"/>
      <c r="T15" s="471"/>
      <c r="U15" s="472"/>
      <c r="V15" s="472"/>
      <c r="W15" s="472"/>
      <c r="X15" s="472"/>
      <c r="Y15" s="472"/>
      <c r="Z15" s="473"/>
    </row>
    <row r="16" spans="1:26">
      <c r="A16" s="19" t="s">
        <v>4</v>
      </c>
      <c r="B16" s="19">
        <f t="shared" si="0"/>
        <v>11</v>
      </c>
      <c r="C16" s="41"/>
      <c r="D16" s="41"/>
      <c r="E16" s="41"/>
      <c r="F16" s="75">
        <f t="shared" si="2"/>
        <v>0</v>
      </c>
      <c r="G16" s="106" t="str">
        <f t="shared" si="1"/>
        <v/>
      </c>
      <c r="H16" s="121"/>
      <c r="I16" s="121"/>
      <c r="J16" s="169">
        <f t="shared" si="3"/>
        <v>0</v>
      </c>
      <c r="K16" s="121"/>
      <c r="L16" s="169">
        <f t="shared" si="4"/>
        <v>0</v>
      </c>
      <c r="M16" s="121"/>
      <c r="N16" s="169">
        <f t="shared" si="5"/>
        <v>0</v>
      </c>
      <c r="O16" s="121"/>
      <c r="P16" s="169">
        <f t="shared" si="6"/>
        <v>0</v>
      </c>
      <c r="Q16" s="121"/>
      <c r="R16" s="169">
        <f t="shared" si="7"/>
        <v>0</v>
      </c>
      <c r="S16" s="247"/>
      <c r="T16" s="471"/>
      <c r="U16" s="472"/>
      <c r="V16" s="472"/>
      <c r="W16" s="472"/>
      <c r="X16" s="472"/>
      <c r="Y16" s="472"/>
      <c r="Z16" s="473"/>
    </row>
    <row r="17" spans="1:26">
      <c r="A17" s="148" t="s">
        <v>5</v>
      </c>
      <c r="B17" s="148">
        <f t="shared" si="0"/>
        <v>12</v>
      </c>
      <c r="C17" s="41"/>
      <c r="D17" s="41"/>
      <c r="E17" s="41"/>
      <c r="F17" s="75">
        <f t="shared" si="2"/>
        <v>0</v>
      </c>
      <c r="G17" s="106" t="str">
        <f t="shared" si="1"/>
        <v/>
      </c>
      <c r="H17" s="121"/>
      <c r="I17" s="121"/>
      <c r="J17" s="169">
        <f t="shared" si="3"/>
        <v>0</v>
      </c>
      <c r="K17" s="121"/>
      <c r="L17" s="169">
        <f t="shared" si="4"/>
        <v>0</v>
      </c>
      <c r="M17" s="121"/>
      <c r="N17" s="169">
        <f t="shared" si="5"/>
        <v>0</v>
      </c>
      <c r="O17" s="121"/>
      <c r="P17" s="169">
        <f t="shared" si="6"/>
        <v>0</v>
      </c>
      <c r="Q17" s="121"/>
      <c r="R17" s="169">
        <f t="shared" si="7"/>
        <v>0</v>
      </c>
      <c r="S17" s="247"/>
      <c r="T17" s="471"/>
      <c r="U17" s="472"/>
      <c r="V17" s="472"/>
      <c r="W17" s="472"/>
      <c r="X17" s="472"/>
      <c r="Y17" s="472"/>
      <c r="Z17" s="473"/>
    </row>
    <row r="18" spans="1:26">
      <c r="A18" s="512" t="s">
        <v>225</v>
      </c>
      <c r="B18" s="513"/>
      <c r="C18" s="15">
        <f>SUM(C11:C17)</f>
        <v>0</v>
      </c>
      <c r="D18" s="15">
        <f>SUM(D11:D17)+ROUNDDOWN(F18/60,0)</f>
        <v>0</v>
      </c>
      <c r="E18" s="15">
        <f>F18-60*ROUNDDOWN(F18/60,0)</f>
        <v>0</v>
      </c>
      <c r="F18" s="153">
        <f>SUM(F11:F17)</f>
        <v>0</v>
      </c>
      <c r="G18" s="63">
        <f>IF((D18*60+E18)=0,0,ROUND((C18*60)/(D18*60+E18),1))</f>
        <v>0</v>
      </c>
      <c r="H18" s="33">
        <f>SUM(H11:H17)</f>
        <v>0</v>
      </c>
      <c r="I18" s="33">
        <f>IF(SUM(I11:I17)=0,0,ROUND(AVERAGE(I11:I17),0))</f>
        <v>0</v>
      </c>
      <c r="J18" s="170">
        <f>IF(J17=0,0,1)</f>
        <v>0</v>
      </c>
      <c r="K18" s="33">
        <f>IF(SUM(K11:K17)=0,0,ROUND(AVERAGE(K11:K17),0))</f>
        <v>0</v>
      </c>
      <c r="L18" s="170">
        <f>IF(L17=0,0,1)</f>
        <v>0</v>
      </c>
      <c r="M18" s="33">
        <f>IF(SUM(M11:M17)=0,0,ROUND(AVERAGE(M11:M17),0))</f>
        <v>0</v>
      </c>
      <c r="N18" s="170">
        <f>IF(N17=0,0,1)</f>
        <v>0</v>
      </c>
      <c r="O18" s="33">
        <f>IF(SUM(O11:O17)=0,0,ROUND(AVERAGE(O11:O17),0))</f>
        <v>0</v>
      </c>
      <c r="P18" s="170">
        <f>IF(P17=0,0,1)</f>
        <v>0</v>
      </c>
      <c r="Q18" s="33">
        <f>IF(SUM(Q11:Q17)=0,0,ROUND(AVERAGE(Q11:Q17),0))</f>
        <v>0</v>
      </c>
      <c r="R18" s="170">
        <f>IF(R17=0,0,1)</f>
        <v>0</v>
      </c>
      <c r="S18" s="248"/>
      <c r="T18" s="439"/>
      <c r="U18" s="440"/>
      <c r="V18" s="440"/>
      <c r="W18" s="440"/>
      <c r="X18" s="440"/>
      <c r="Y18" s="440"/>
      <c r="Z18" s="441"/>
    </row>
    <row r="19" spans="1:26">
      <c r="A19" s="19" t="s">
        <v>6</v>
      </c>
      <c r="B19" s="19">
        <f>B17+1</f>
        <v>13</v>
      </c>
      <c r="C19" s="41"/>
      <c r="D19" s="41"/>
      <c r="E19" s="41"/>
      <c r="F19" s="75">
        <f t="shared" ref="F19:F25" si="8">E19</f>
        <v>0</v>
      </c>
      <c r="G19" s="106" t="str">
        <f t="shared" si="1"/>
        <v/>
      </c>
      <c r="H19" s="121"/>
      <c r="I19" s="121"/>
      <c r="J19" s="169">
        <f>IF(I19="",0,1)</f>
        <v>0</v>
      </c>
      <c r="K19" s="121"/>
      <c r="L19" s="169">
        <f>IF(K19="",0,1)</f>
        <v>0</v>
      </c>
      <c r="M19" s="121"/>
      <c r="N19" s="169">
        <f>IF(M19="",0,1)</f>
        <v>0</v>
      </c>
      <c r="O19" s="121"/>
      <c r="P19" s="169">
        <f>IF(O19="",0,1)</f>
        <v>0</v>
      </c>
      <c r="Q19" s="121"/>
      <c r="R19" s="169">
        <f>IF(Q19="",0,1)</f>
        <v>0</v>
      </c>
      <c r="S19" s="247"/>
      <c r="T19" s="433"/>
      <c r="U19" s="434"/>
      <c r="V19" s="434"/>
      <c r="W19" s="434"/>
      <c r="X19" s="434"/>
      <c r="Y19" s="434"/>
      <c r="Z19" s="435"/>
    </row>
    <row r="20" spans="1:26">
      <c r="A20" s="19" t="s">
        <v>7</v>
      </c>
      <c r="B20" s="19">
        <f t="shared" si="0"/>
        <v>14</v>
      </c>
      <c r="C20" s="41"/>
      <c r="D20" s="41"/>
      <c r="E20" s="41"/>
      <c r="F20" s="75">
        <f t="shared" si="8"/>
        <v>0</v>
      </c>
      <c r="G20" s="106" t="str">
        <f t="shared" si="1"/>
        <v/>
      </c>
      <c r="H20" s="121"/>
      <c r="I20" s="121"/>
      <c r="J20" s="169">
        <f t="shared" ref="J20:J25" si="9">IF(I20="",J19,J19+1)</f>
        <v>0</v>
      </c>
      <c r="K20" s="121"/>
      <c r="L20" s="169">
        <f t="shared" ref="L20:L25" si="10">IF(K20="",L19,L19+1)</f>
        <v>0</v>
      </c>
      <c r="M20" s="121"/>
      <c r="N20" s="169">
        <f t="shared" ref="N20:N25" si="11">IF(M20="",N19,N19+1)</f>
        <v>0</v>
      </c>
      <c r="O20" s="121"/>
      <c r="P20" s="169">
        <f t="shared" ref="P20:P25" si="12">IF(O20="",P19,P19+1)</f>
        <v>0</v>
      </c>
      <c r="Q20" s="121"/>
      <c r="R20" s="169">
        <f t="shared" ref="R20:R25" si="13">IF(Q20="",R19,R19+1)</f>
        <v>0</v>
      </c>
      <c r="S20" s="247"/>
      <c r="T20" s="433"/>
      <c r="U20" s="434"/>
      <c r="V20" s="434"/>
      <c r="W20" s="434"/>
      <c r="X20" s="434"/>
      <c r="Y20" s="434"/>
      <c r="Z20" s="435"/>
    </row>
    <row r="21" spans="1:26">
      <c r="A21" s="19" t="s">
        <v>8</v>
      </c>
      <c r="B21" s="19">
        <f t="shared" si="0"/>
        <v>15</v>
      </c>
      <c r="C21" s="41"/>
      <c r="D21" s="41"/>
      <c r="E21" s="41"/>
      <c r="F21" s="75">
        <f t="shared" si="8"/>
        <v>0</v>
      </c>
      <c r="G21" s="106" t="str">
        <f t="shared" si="1"/>
        <v/>
      </c>
      <c r="H21" s="121"/>
      <c r="I21" s="121"/>
      <c r="J21" s="169">
        <f t="shared" si="9"/>
        <v>0</v>
      </c>
      <c r="K21" s="121"/>
      <c r="L21" s="169">
        <f t="shared" si="10"/>
        <v>0</v>
      </c>
      <c r="M21" s="121"/>
      <c r="N21" s="169">
        <f t="shared" si="11"/>
        <v>0</v>
      </c>
      <c r="O21" s="121"/>
      <c r="P21" s="169">
        <f t="shared" si="12"/>
        <v>0</v>
      </c>
      <c r="Q21" s="121"/>
      <c r="R21" s="169">
        <f t="shared" si="13"/>
        <v>0</v>
      </c>
      <c r="S21" s="247"/>
      <c r="T21" s="433"/>
      <c r="U21" s="434"/>
      <c r="V21" s="434"/>
      <c r="W21" s="434"/>
      <c r="X21" s="434"/>
      <c r="Y21" s="434"/>
      <c r="Z21" s="435"/>
    </row>
    <row r="22" spans="1:26">
      <c r="A22" s="19" t="s">
        <v>2</v>
      </c>
      <c r="B22" s="19">
        <f t="shared" si="0"/>
        <v>16</v>
      </c>
      <c r="C22" s="41"/>
      <c r="D22" s="41"/>
      <c r="E22" s="41"/>
      <c r="F22" s="75">
        <f t="shared" si="8"/>
        <v>0</v>
      </c>
      <c r="G22" s="106" t="str">
        <f t="shared" si="1"/>
        <v/>
      </c>
      <c r="H22" s="121"/>
      <c r="I22" s="121"/>
      <c r="J22" s="169">
        <f t="shared" si="9"/>
        <v>0</v>
      </c>
      <c r="K22" s="121"/>
      <c r="L22" s="169">
        <f t="shared" si="10"/>
        <v>0</v>
      </c>
      <c r="M22" s="121"/>
      <c r="N22" s="169">
        <f t="shared" si="11"/>
        <v>0</v>
      </c>
      <c r="O22" s="121"/>
      <c r="P22" s="169">
        <f t="shared" si="12"/>
        <v>0</v>
      </c>
      <c r="Q22" s="121"/>
      <c r="R22" s="169">
        <f t="shared" si="13"/>
        <v>0</v>
      </c>
      <c r="S22" s="247"/>
      <c r="T22" s="433"/>
      <c r="U22" s="434"/>
      <c r="V22" s="434"/>
      <c r="W22" s="434"/>
      <c r="X22" s="434"/>
      <c r="Y22" s="434"/>
      <c r="Z22" s="435"/>
    </row>
    <row r="23" spans="1:26">
      <c r="A23" s="19" t="s">
        <v>3</v>
      </c>
      <c r="B23" s="19">
        <f t="shared" si="0"/>
        <v>17</v>
      </c>
      <c r="C23" s="41"/>
      <c r="D23" s="41"/>
      <c r="E23" s="41"/>
      <c r="F23" s="75">
        <f t="shared" si="8"/>
        <v>0</v>
      </c>
      <c r="G23" s="106" t="str">
        <f t="shared" si="1"/>
        <v/>
      </c>
      <c r="H23" s="121"/>
      <c r="I23" s="121"/>
      <c r="J23" s="169">
        <f t="shared" si="9"/>
        <v>0</v>
      </c>
      <c r="K23" s="121"/>
      <c r="L23" s="169">
        <f t="shared" si="10"/>
        <v>0</v>
      </c>
      <c r="M23" s="121"/>
      <c r="N23" s="169">
        <f t="shared" si="11"/>
        <v>0</v>
      </c>
      <c r="O23" s="121"/>
      <c r="P23" s="169">
        <f t="shared" si="12"/>
        <v>0</v>
      </c>
      <c r="Q23" s="121"/>
      <c r="R23" s="169">
        <f t="shared" si="13"/>
        <v>0</v>
      </c>
      <c r="S23" s="247"/>
      <c r="T23" s="433"/>
      <c r="U23" s="434"/>
      <c r="V23" s="434"/>
      <c r="W23" s="434"/>
      <c r="X23" s="434"/>
      <c r="Y23" s="434"/>
      <c r="Z23" s="435"/>
    </row>
    <row r="24" spans="1:26">
      <c r="A24" s="19" t="s">
        <v>4</v>
      </c>
      <c r="B24" s="19">
        <f t="shared" si="0"/>
        <v>18</v>
      </c>
      <c r="C24" s="41"/>
      <c r="D24" s="41"/>
      <c r="E24" s="41"/>
      <c r="F24" s="75">
        <f t="shared" si="8"/>
        <v>0</v>
      </c>
      <c r="G24" s="106" t="str">
        <f t="shared" si="1"/>
        <v/>
      </c>
      <c r="H24" s="121"/>
      <c r="I24" s="121"/>
      <c r="J24" s="169">
        <f t="shared" si="9"/>
        <v>0</v>
      </c>
      <c r="K24" s="121"/>
      <c r="L24" s="169">
        <f t="shared" si="10"/>
        <v>0</v>
      </c>
      <c r="M24" s="121"/>
      <c r="N24" s="169">
        <f t="shared" si="11"/>
        <v>0</v>
      </c>
      <c r="O24" s="121"/>
      <c r="P24" s="169">
        <f t="shared" si="12"/>
        <v>0</v>
      </c>
      <c r="Q24" s="121"/>
      <c r="R24" s="169">
        <f t="shared" si="13"/>
        <v>0</v>
      </c>
      <c r="S24" s="247"/>
      <c r="T24" s="433"/>
      <c r="U24" s="434"/>
      <c r="V24" s="434"/>
      <c r="W24" s="434"/>
      <c r="X24" s="434"/>
      <c r="Y24" s="434"/>
      <c r="Z24" s="435"/>
    </row>
    <row r="25" spans="1:26">
      <c r="A25" s="148" t="s">
        <v>5</v>
      </c>
      <c r="B25" s="148">
        <f t="shared" si="0"/>
        <v>19</v>
      </c>
      <c r="C25" s="41"/>
      <c r="D25" s="41"/>
      <c r="E25" s="41"/>
      <c r="F25" s="75">
        <f t="shared" si="8"/>
        <v>0</v>
      </c>
      <c r="G25" s="106" t="str">
        <f t="shared" si="1"/>
        <v/>
      </c>
      <c r="H25" s="121"/>
      <c r="I25" s="121"/>
      <c r="J25" s="169">
        <f t="shared" si="9"/>
        <v>0</v>
      </c>
      <c r="K25" s="121"/>
      <c r="L25" s="169">
        <f t="shared" si="10"/>
        <v>0</v>
      </c>
      <c r="M25" s="121"/>
      <c r="N25" s="169">
        <f t="shared" si="11"/>
        <v>0</v>
      </c>
      <c r="O25" s="121"/>
      <c r="P25" s="169">
        <f t="shared" si="12"/>
        <v>0</v>
      </c>
      <c r="Q25" s="121"/>
      <c r="R25" s="169">
        <f t="shared" si="13"/>
        <v>0</v>
      </c>
      <c r="S25" s="247"/>
      <c r="T25" s="433"/>
      <c r="U25" s="434"/>
      <c r="V25" s="434"/>
      <c r="W25" s="434"/>
      <c r="X25" s="434"/>
      <c r="Y25" s="434"/>
      <c r="Z25" s="435"/>
    </row>
    <row r="26" spans="1:26">
      <c r="A26" s="512" t="s">
        <v>66</v>
      </c>
      <c r="B26" s="513"/>
      <c r="C26" s="15">
        <f>SUM(C19:C25)</f>
        <v>0</v>
      </c>
      <c r="D26" s="15">
        <f>SUM(D19:D25)+ROUNDDOWN(F26/60,0)</f>
        <v>0</v>
      </c>
      <c r="E26" s="15">
        <f>F26-60*ROUNDDOWN(F26/60,0)</f>
        <v>0</v>
      </c>
      <c r="F26" s="153">
        <f>SUM(F19:F25)</f>
        <v>0</v>
      </c>
      <c r="G26" s="63">
        <f>IF((D26*60+E26)=0,0,ROUND((C26*60)/(D26*60+E26),1))</f>
        <v>0</v>
      </c>
      <c r="H26" s="33">
        <f>SUM(H19:H25)</f>
        <v>0</v>
      </c>
      <c r="I26" s="33">
        <f>IF(SUM(I19:I25)=0,0,ROUND(AVERAGE(I19:I25),0))</f>
        <v>0</v>
      </c>
      <c r="J26" s="170">
        <f>IF(J25=0,0,1)</f>
        <v>0</v>
      </c>
      <c r="K26" s="33">
        <f>IF(SUM(K19:K25)=0,0,ROUND(AVERAGE(K19:K25),0))</f>
        <v>0</v>
      </c>
      <c r="L26" s="170">
        <f>IF(L25=0,0,1)</f>
        <v>0</v>
      </c>
      <c r="M26" s="33">
        <f>IF(SUM(M19:M25)=0,0,ROUND(AVERAGE(M19:M25),0))</f>
        <v>0</v>
      </c>
      <c r="N26" s="170">
        <f>IF(N25=0,0,1)</f>
        <v>0</v>
      </c>
      <c r="O26" s="33">
        <f>IF(SUM(O19:O25)=0,0,ROUND(AVERAGE(O19:O25),0))</f>
        <v>0</v>
      </c>
      <c r="P26" s="170">
        <f>IF(P25=0,0,1)</f>
        <v>0</v>
      </c>
      <c r="Q26" s="33">
        <f>IF(SUM(Q19:Q25)=0,0,ROUND(AVERAGE(Q19:Q25),0))</f>
        <v>0</v>
      </c>
      <c r="R26" s="170">
        <f>IF(R25=0,0,1)</f>
        <v>0</v>
      </c>
      <c r="S26" s="248"/>
      <c r="T26" s="439"/>
      <c r="U26" s="440"/>
      <c r="V26" s="440"/>
      <c r="W26" s="440"/>
      <c r="X26" s="440"/>
      <c r="Y26" s="440"/>
      <c r="Z26" s="441"/>
    </row>
    <row r="27" spans="1:26">
      <c r="A27" s="19" t="s">
        <v>6</v>
      </c>
      <c r="B27" s="19">
        <f>B25+1</f>
        <v>20</v>
      </c>
      <c r="C27" s="41"/>
      <c r="D27" s="41"/>
      <c r="E27" s="41"/>
      <c r="F27" s="75">
        <f t="shared" ref="F27:F39" si="14">E27</f>
        <v>0</v>
      </c>
      <c r="G27" s="106" t="str">
        <f t="shared" si="1"/>
        <v/>
      </c>
      <c r="H27" s="121"/>
      <c r="I27" s="121"/>
      <c r="J27" s="169">
        <f>IF(I27="",0,1)</f>
        <v>0</v>
      </c>
      <c r="K27" s="121"/>
      <c r="L27" s="169">
        <f>IF(K27="",0,1)</f>
        <v>0</v>
      </c>
      <c r="M27" s="121"/>
      <c r="N27" s="169">
        <f>IF(M27="",0,1)</f>
        <v>0</v>
      </c>
      <c r="O27" s="121"/>
      <c r="P27" s="169">
        <f>IF(O27="",0,1)</f>
        <v>0</v>
      </c>
      <c r="Q27" s="121"/>
      <c r="R27" s="169">
        <f>IF(Q27="",0,1)</f>
        <v>0</v>
      </c>
      <c r="S27" s="247"/>
      <c r="T27" s="433"/>
      <c r="U27" s="434"/>
      <c r="V27" s="434"/>
      <c r="W27" s="434"/>
      <c r="X27" s="434"/>
      <c r="Y27" s="434"/>
      <c r="Z27" s="435"/>
    </row>
    <row r="28" spans="1:26">
      <c r="A28" s="19" t="s">
        <v>7</v>
      </c>
      <c r="B28" s="19">
        <f t="shared" ref="B28:B33" si="15">B27+1</f>
        <v>21</v>
      </c>
      <c r="C28" s="41"/>
      <c r="D28" s="41"/>
      <c r="E28" s="41"/>
      <c r="F28" s="75">
        <f t="shared" si="14"/>
        <v>0</v>
      </c>
      <c r="G28" s="106" t="str">
        <f t="shared" si="1"/>
        <v/>
      </c>
      <c r="H28" s="121"/>
      <c r="I28" s="121"/>
      <c r="J28" s="169">
        <f t="shared" ref="J28:J33" si="16">IF(I28="",J27,J27+1)</f>
        <v>0</v>
      </c>
      <c r="K28" s="121"/>
      <c r="L28" s="169">
        <f t="shared" ref="L28:L33" si="17">IF(K28="",L27,L27+1)</f>
        <v>0</v>
      </c>
      <c r="M28" s="121"/>
      <c r="N28" s="169">
        <f t="shared" ref="N28:N33" si="18">IF(M28="",N27,N27+1)</f>
        <v>0</v>
      </c>
      <c r="O28" s="121"/>
      <c r="P28" s="169">
        <f t="shared" ref="P28:P33" si="19">IF(O28="",P27,P27+1)</f>
        <v>0</v>
      </c>
      <c r="Q28" s="121"/>
      <c r="R28" s="169">
        <f t="shared" ref="R28:R33" si="20">IF(Q28="",R27,R27+1)</f>
        <v>0</v>
      </c>
      <c r="S28" s="247"/>
      <c r="T28" s="433"/>
      <c r="U28" s="434"/>
      <c r="V28" s="434"/>
      <c r="W28" s="434"/>
      <c r="X28" s="434"/>
      <c r="Y28" s="434"/>
      <c r="Z28" s="435"/>
    </row>
    <row r="29" spans="1:26">
      <c r="A29" s="19" t="s">
        <v>8</v>
      </c>
      <c r="B29" s="19">
        <f t="shared" si="15"/>
        <v>22</v>
      </c>
      <c r="C29" s="41"/>
      <c r="D29" s="41"/>
      <c r="E29" s="41"/>
      <c r="F29" s="75">
        <f t="shared" si="14"/>
        <v>0</v>
      </c>
      <c r="G29" s="106" t="str">
        <f t="shared" si="1"/>
        <v/>
      </c>
      <c r="H29" s="121"/>
      <c r="I29" s="121"/>
      <c r="J29" s="169">
        <f t="shared" si="16"/>
        <v>0</v>
      </c>
      <c r="K29" s="121"/>
      <c r="L29" s="169">
        <f t="shared" si="17"/>
        <v>0</v>
      </c>
      <c r="M29" s="121"/>
      <c r="N29" s="169">
        <f t="shared" si="18"/>
        <v>0</v>
      </c>
      <c r="O29" s="121"/>
      <c r="P29" s="169">
        <f t="shared" si="19"/>
        <v>0</v>
      </c>
      <c r="Q29" s="121"/>
      <c r="R29" s="169">
        <f t="shared" si="20"/>
        <v>0</v>
      </c>
      <c r="S29" s="247"/>
      <c r="T29" s="433"/>
      <c r="U29" s="434"/>
      <c r="V29" s="434"/>
      <c r="W29" s="434"/>
      <c r="X29" s="434"/>
      <c r="Y29" s="434"/>
      <c r="Z29" s="435"/>
    </row>
    <row r="30" spans="1:26">
      <c r="A30" s="19" t="s">
        <v>2</v>
      </c>
      <c r="B30" s="19">
        <f t="shared" si="15"/>
        <v>23</v>
      </c>
      <c r="C30" s="41"/>
      <c r="D30" s="41"/>
      <c r="E30" s="41"/>
      <c r="F30" s="75">
        <f t="shared" si="14"/>
        <v>0</v>
      </c>
      <c r="G30" s="106" t="str">
        <f t="shared" si="1"/>
        <v/>
      </c>
      <c r="H30" s="121"/>
      <c r="I30" s="121"/>
      <c r="J30" s="169">
        <f t="shared" si="16"/>
        <v>0</v>
      </c>
      <c r="K30" s="121"/>
      <c r="L30" s="169">
        <f t="shared" si="17"/>
        <v>0</v>
      </c>
      <c r="M30" s="121"/>
      <c r="N30" s="169">
        <f t="shared" si="18"/>
        <v>0</v>
      </c>
      <c r="O30" s="121"/>
      <c r="P30" s="169">
        <f t="shared" si="19"/>
        <v>0</v>
      </c>
      <c r="Q30" s="121"/>
      <c r="R30" s="169">
        <f t="shared" si="20"/>
        <v>0</v>
      </c>
      <c r="S30" s="247"/>
      <c r="T30" s="433"/>
      <c r="U30" s="434"/>
      <c r="V30" s="434"/>
      <c r="W30" s="434"/>
      <c r="X30" s="434"/>
      <c r="Y30" s="434"/>
      <c r="Z30" s="435"/>
    </row>
    <row r="31" spans="1:26">
      <c r="A31" s="19" t="s">
        <v>3</v>
      </c>
      <c r="B31" s="19">
        <f t="shared" si="15"/>
        <v>24</v>
      </c>
      <c r="C31" s="41"/>
      <c r="D31" s="41"/>
      <c r="E31" s="41"/>
      <c r="F31" s="75">
        <f t="shared" si="14"/>
        <v>0</v>
      </c>
      <c r="G31" s="106" t="str">
        <f t="shared" si="1"/>
        <v/>
      </c>
      <c r="H31" s="121"/>
      <c r="I31" s="121"/>
      <c r="J31" s="169">
        <f t="shared" si="16"/>
        <v>0</v>
      </c>
      <c r="K31" s="121"/>
      <c r="L31" s="169">
        <f t="shared" si="17"/>
        <v>0</v>
      </c>
      <c r="M31" s="121"/>
      <c r="N31" s="169">
        <f t="shared" si="18"/>
        <v>0</v>
      </c>
      <c r="O31" s="121"/>
      <c r="P31" s="169">
        <f t="shared" si="19"/>
        <v>0</v>
      </c>
      <c r="Q31" s="121"/>
      <c r="R31" s="169">
        <f t="shared" si="20"/>
        <v>0</v>
      </c>
      <c r="S31" s="247"/>
      <c r="T31" s="433"/>
      <c r="U31" s="434"/>
      <c r="V31" s="434"/>
      <c r="W31" s="434"/>
      <c r="X31" s="434"/>
      <c r="Y31" s="434"/>
      <c r="Z31" s="435"/>
    </row>
    <row r="32" spans="1:26">
      <c r="A32" s="19" t="s">
        <v>4</v>
      </c>
      <c r="B32" s="19">
        <f t="shared" si="15"/>
        <v>25</v>
      </c>
      <c r="C32" s="41"/>
      <c r="D32" s="41"/>
      <c r="E32" s="41"/>
      <c r="F32" s="75">
        <f t="shared" si="14"/>
        <v>0</v>
      </c>
      <c r="G32" s="106" t="str">
        <f t="shared" si="1"/>
        <v/>
      </c>
      <c r="H32" s="121"/>
      <c r="I32" s="121"/>
      <c r="J32" s="169">
        <f t="shared" si="16"/>
        <v>0</v>
      </c>
      <c r="K32" s="121"/>
      <c r="L32" s="169">
        <f t="shared" si="17"/>
        <v>0</v>
      </c>
      <c r="M32" s="121"/>
      <c r="N32" s="169">
        <f t="shared" si="18"/>
        <v>0</v>
      </c>
      <c r="O32" s="121"/>
      <c r="P32" s="169">
        <f t="shared" si="19"/>
        <v>0</v>
      </c>
      <c r="Q32" s="121"/>
      <c r="R32" s="169">
        <f t="shared" si="20"/>
        <v>0</v>
      </c>
      <c r="S32" s="247"/>
      <c r="T32" s="433"/>
      <c r="U32" s="434"/>
      <c r="V32" s="434"/>
      <c r="W32" s="434"/>
      <c r="X32" s="434"/>
      <c r="Y32" s="434"/>
      <c r="Z32" s="435"/>
    </row>
    <row r="33" spans="1:256">
      <c r="A33" s="148" t="s">
        <v>5</v>
      </c>
      <c r="B33" s="148">
        <f t="shared" si="15"/>
        <v>26</v>
      </c>
      <c r="C33" s="41"/>
      <c r="D33" s="41"/>
      <c r="E33" s="41"/>
      <c r="F33" s="75">
        <f t="shared" si="14"/>
        <v>0</v>
      </c>
      <c r="G33" s="106" t="str">
        <f t="shared" si="1"/>
        <v/>
      </c>
      <c r="H33" s="121"/>
      <c r="I33" s="121"/>
      <c r="J33" s="169">
        <f t="shared" si="16"/>
        <v>0</v>
      </c>
      <c r="K33" s="121"/>
      <c r="L33" s="169">
        <f t="shared" si="17"/>
        <v>0</v>
      </c>
      <c r="M33" s="121"/>
      <c r="N33" s="169">
        <f t="shared" si="18"/>
        <v>0</v>
      </c>
      <c r="O33" s="121"/>
      <c r="P33" s="169">
        <f t="shared" si="19"/>
        <v>0</v>
      </c>
      <c r="Q33" s="121"/>
      <c r="R33" s="169">
        <f t="shared" si="20"/>
        <v>0</v>
      </c>
      <c r="S33" s="247"/>
      <c r="T33" s="433" t="s">
        <v>235</v>
      </c>
      <c r="U33" s="434"/>
      <c r="V33" s="434"/>
      <c r="W33" s="434"/>
      <c r="X33" s="434"/>
      <c r="Y33" s="434"/>
      <c r="Z33" s="435"/>
    </row>
    <row r="34" spans="1:256">
      <c r="A34" s="512" t="s">
        <v>67</v>
      </c>
      <c r="B34" s="513"/>
      <c r="C34" s="15">
        <f>SUM(C27:C33)</f>
        <v>0</v>
      </c>
      <c r="D34" s="15">
        <f>SUM(D27:D33)+ROUNDDOWN(F34/60,0)</f>
        <v>0</v>
      </c>
      <c r="E34" s="15">
        <f>F34-60*ROUNDDOWN(F34/60,0)</f>
        <v>0</v>
      </c>
      <c r="F34" s="153">
        <f>SUM(F27:F33)</f>
        <v>0</v>
      </c>
      <c r="G34" s="63">
        <f>IF((D34*60+E34)=0,0,ROUND((C34*60)/(D34*60+E34),1))</f>
        <v>0</v>
      </c>
      <c r="H34" s="33">
        <f>SUM(H27:H33)</f>
        <v>0</v>
      </c>
      <c r="I34" s="33">
        <f>IF(SUM(I27:I33)=0,0,ROUND(AVERAGE(I27:I33),0))</f>
        <v>0</v>
      </c>
      <c r="J34" s="170">
        <f>IF(J33=0,0,1)</f>
        <v>0</v>
      </c>
      <c r="K34" s="33">
        <f>IF(SUM(K27:K33)=0,0,ROUND(AVERAGE(K27:K33),0))</f>
        <v>0</v>
      </c>
      <c r="L34" s="170">
        <f>IF(L33=0,0,1)</f>
        <v>0</v>
      </c>
      <c r="M34" s="33">
        <f>IF(SUM(M27:M33)=0,0,ROUND(AVERAGE(M27:M33),0))</f>
        <v>0</v>
      </c>
      <c r="N34" s="170">
        <f>IF(N33=0,0,1)</f>
        <v>0</v>
      </c>
      <c r="O34" s="33">
        <f>IF(SUM(O27:O33)=0,0,ROUND(AVERAGE(O27:O33),0))</f>
        <v>0</v>
      </c>
      <c r="P34" s="170">
        <f>IF(P33=0,0,1)</f>
        <v>0</v>
      </c>
      <c r="Q34" s="33">
        <f>IF(SUM(Q27:Q33)=0,0,ROUND(AVERAGE(Q27:Q33),0))</f>
        <v>0</v>
      </c>
      <c r="R34" s="170">
        <f>IF(R33=0,0,1)</f>
        <v>0</v>
      </c>
      <c r="S34" s="248"/>
      <c r="T34" s="439"/>
      <c r="U34" s="440"/>
      <c r="V34" s="440"/>
      <c r="W34" s="440"/>
      <c r="X34" s="440"/>
      <c r="Y34" s="440"/>
      <c r="Z34" s="441"/>
    </row>
    <row r="35" spans="1:256" s="79" customFormat="1">
      <c r="A35" s="19" t="s">
        <v>6</v>
      </c>
      <c r="B35" s="19">
        <f>B33+1</f>
        <v>27</v>
      </c>
      <c r="C35" s="41"/>
      <c r="D35" s="41"/>
      <c r="E35" s="41"/>
      <c r="F35" s="75">
        <f t="shared" si="14"/>
        <v>0</v>
      </c>
      <c r="G35" s="106" t="str">
        <f t="shared" si="1"/>
        <v/>
      </c>
      <c r="H35" s="121"/>
      <c r="I35" s="121"/>
      <c r="J35" s="169">
        <f>IF(I35="",0,1)</f>
        <v>0</v>
      </c>
      <c r="K35" s="121"/>
      <c r="L35" s="169">
        <f>IF(K35="",0,1)</f>
        <v>0</v>
      </c>
      <c r="M35" s="121"/>
      <c r="N35" s="169">
        <f>IF(M35="",0,1)</f>
        <v>0</v>
      </c>
      <c r="O35" s="121"/>
      <c r="P35" s="169">
        <f>IF(O35="",0,1)</f>
        <v>0</v>
      </c>
      <c r="Q35" s="121"/>
      <c r="R35" s="169">
        <f>IF(Q35="",0,1)</f>
        <v>0</v>
      </c>
      <c r="S35" s="247"/>
      <c r="T35" s="433"/>
      <c r="U35" s="434"/>
      <c r="V35" s="434"/>
      <c r="W35" s="434"/>
      <c r="X35" s="434"/>
      <c r="Y35" s="434"/>
      <c r="Z35" s="4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79" customFormat="1">
      <c r="A36" s="19" t="s">
        <v>7</v>
      </c>
      <c r="B36" s="19">
        <f>B35+1</f>
        <v>28</v>
      </c>
      <c r="C36" s="41"/>
      <c r="D36" s="41"/>
      <c r="E36" s="41"/>
      <c r="F36" s="75">
        <f t="shared" si="14"/>
        <v>0</v>
      </c>
      <c r="G36" s="106" t="str">
        <f t="shared" si="1"/>
        <v/>
      </c>
      <c r="H36" s="121"/>
      <c r="I36" s="121"/>
      <c r="J36" s="169">
        <f t="shared" ref="J36:R39" si="21">IF(I36="",J35,J35+1)</f>
        <v>0</v>
      </c>
      <c r="K36" s="121"/>
      <c r="L36" s="169">
        <f t="shared" si="21"/>
        <v>0</v>
      </c>
      <c r="M36" s="121"/>
      <c r="N36" s="169">
        <f t="shared" si="21"/>
        <v>0</v>
      </c>
      <c r="O36" s="121"/>
      <c r="P36" s="169">
        <f t="shared" si="21"/>
        <v>0</v>
      </c>
      <c r="Q36" s="121"/>
      <c r="R36" s="169">
        <f t="shared" si="21"/>
        <v>0</v>
      </c>
      <c r="S36" s="247"/>
      <c r="T36" s="433"/>
      <c r="U36" s="434"/>
      <c r="V36" s="434"/>
      <c r="W36" s="434"/>
      <c r="X36" s="434"/>
      <c r="Y36" s="434"/>
      <c r="Z36" s="435"/>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79" customFormat="1">
      <c r="A37" s="19" t="s">
        <v>8</v>
      </c>
      <c r="B37" s="19">
        <f>B36+1</f>
        <v>29</v>
      </c>
      <c r="C37" s="41"/>
      <c r="D37" s="41"/>
      <c r="E37" s="41"/>
      <c r="F37" s="75">
        <f t="shared" si="14"/>
        <v>0</v>
      </c>
      <c r="G37" s="106" t="str">
        <f t="shared" si="1"/>
        <v/>
      </c>
      <c r="H37" s="121"/>
      <c r="I37" s="121"/>
      <c r="J37" s="169">
        <f t="shared" si="21"/>
        <v>0</v>
      </c>
      <c r="K37" s="121"/>
      <c r="L37" s="169">
        <f t="shared" si="21"/>
        <v>0</v>
      </c>
      <c r="M37" s="121"/>
      <c r="N37" s="169">
        <f t="shared" si="21"/>
        <v>0</v>
      </c>
      <c r="O37" s="121"/>
      <c r="P37" s="169">
        <f t="shared" si="21"/>
        <v>0</v>
      </c>
      <c r="Q37" s="121"/>
      <c r="R37" s="169">
        <f t="shared" si="21"/>
        <v>0</v>
      </c>
      <c r="S37" s="247"/>
      <c r="T37" s="433"/>
      <c r="U37" s="434"/>
      <c r="V37" s="434"/>
      <c r="W37" s="434"/>
      <c r="X37" s="434"/>
      <c r="Y37" s="434"/>
      <c r="Z37" s="435"/>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79" customFormat="1">
      <c r="A38" s="19" t="s">
        <v>2</v>
      </c>
      <c r="B38" s="19">
        <f>B37+1</f>
        <v>30</v>
      </c>
      <c r="C38" s="41"/>
      <c r="D38" s="41"/>
      <c r="E38" s="41"/>
      <c r="F38" s="75">
        <f t="shared" si="14"/>
        <v>0</v>
      </c>
      <c r="G38" s="106" t="str">
        <f t="shared" si="1"/>
        <v/>
      </c>
      <c r="H38" s="121"/>
      <c r="I38" s="121"/>
      <c r="J38" s="169">
        <f t="shared" si="21"/>
        <v>0</v>
      </c>
      <c r="K38" s="121"/>
      <c r="L38" s="169">
        <f t="shared" si="21"/>
        <v>0</v>
      </c>
      <c r="M38" s="121"/>
      <c r="N38" s="169">
        <f t="shared" si="21"/>
        <v>0</v>
      </c>
      <c r="O38" s="121"/>
      <c r="P38" s="169">
        <f t="shared" si="21"/>
        <v>0</v>
      </c>
      <c r="Q38" s="121"/>
      <c r="R38" s="169">
        <f t="shared" si="21"/>
        <v>0</v>
      </c>
      <c r="S38" s="247"/>
      <c r="T38" s="433"/>
      <c r="U38" s="434"/>
      <c r="V38" s="434"/>
      <c r="W38" s="434"/>
      <c r="X38" s="434"/>
      <c r="Y38" s="434"/>
      <c r="Z38" s="435"/>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79" customFormat="1">
      <c r="A39" s="19" t="s">
        <v>3</v>
      </c>
      <c r="B39" s="19">
        <f>B38+1</f>
        <v>31</v>
      </c>
      <c r="C39" s="41"/>
      <c r="D39" s="41"/>
      <c r="E39" s="41"/>
      <c r="F39" s="75">
        <f t="shared" si="14"/>
        <v>0</v>
      </c>
      <c r="G39" s="106" t="str">
        <f t="shared" si="1"/>
        <v/>
      </c>
      <c r="H39" s="121"/>
      <c r="I39" s="121"/>
      <c r="J39" s="169">
        <f t="shared" si="21"/>
        <v>0</v>
      </c>
      <c r="K39" s="121"/>
      <c r="L39" s="169">
        <f t="shared" si="21"/>
        <v>0</v>
      </c>
      <c r="M39" s="121"/>
      <c r="N39" s="169">
        <f t="shared" si="21"/>
        <v>0</v>
      </c>
      <c r="O39" s="121"/>
      <c r="P39" s="169">
        <f t="shared" si="21"/>
        <v>0</v>
      </c>
      <c r="Q39" s="121"/>
      <c r="R39" s="169">
        <f t="shared" si="21"/>
        <v>0</v>
      </c>
      <c r="S39" s="247"/>
      <c r="T39" s="433"/>
      <c r="U39" s="434"/>
      <c r="V39" s="434"/>
      <c r="W39" s="434"/>
      <c r="X39" s="434"/>
      <c r="Y39" s="434"/>
      <c r="Z39" s="435"/>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79" customFormat="1">
      <c r="A40" s="466" t="s">
        <v>24</v>
      </c>
      <c r="B40" s="467"/>
      <c r="C40" s="13">
        <f>SUM(C35:C39)</f>
        <v>0</v>
      </c>
      <c r="D40" s="13">
        <f>SUM(D35:D39)+ROUNDDOWN(F40/60,0)</f>
        <v>0</v>
      </c>
      <c r="E40" s="13">
        <f>F40-60*ROUNDDOWN(F40/60,0)</f>
        <v>0</v>
      </c>
      <c r="F40" s="137">
        <f>SUM(F35:F39)</f>
        <v>0</v>
      </c>
      <c r="G40" s="53">
        <f>IF((D40*60+E40)=0,0,ROUND((C40*60)/(D40*60+E40),1))</f>
        <v>0</v>
      </c>
      <c r="H40" s="27">
        <f>SUM(H35:H39)</f>
        <v>0</v>
      </c>
      <c r="I40" s="27">
        <f>IF(SUM(I35:I39)=0,0,ROUND(AVERAGE(I35:I39),0))</f>
        <v>0</v>
      </c>
      <c r="J40" s="170">
        <f>IF(J39=0,0,1)</f>
        <v>0</v>
      </c>
      <c r="K40" s="27">
        <f>IF(SUM(K35:K39)=0,0,ROUND(AVERAGE(K35:K39),0))</f>
        <v>0</v>
      </c>
      <c r="L40" s="170">
        <f>IF(L39=0,0,1)</f>
        <v>0</v>
      </c>
      <c r="M40" s="27">
        <f>IF(SUM(M35:M39)=0,0,ROUND(AVERAGE(M35:M39),0))</f>
        <v>0</v>
      </c>
      <c r="N40" s="170">
        <f>IF(N39=0,0,1)</f>
        <v>0</v>
      </c>
      <c r="O40" s="27">
        <f>IF(SUM(O35:O39)=0,0,ROUND(AVERAGE(O35:O39),0))</f>
        <v>0</v>
      </c>
      <c r="P40" s="170">
        <f>IF(P39=0,0,1)</f>
        <v>0</v>
      </c>
      <c r="Q40" s="27">
        <f>IF(SUM(Q35:Q39)=0,0,ROUND(AVERAGE(Q35:Q39),0))</f>
        <v>0</v>
      </c>
      <c r="R40" s="170">
        <f>IF(R35=0,0,1)</f>
        <v>0</v>
      </c>
      <c r="S40" s="248"/>
      <c r="T40" s="439"/>
      <c r="U40" s="440"/>
      <c r="V40" s="440"/>
      <c r="W40" s="440"/>
      <c r="X40" s="440"/>
      <c r="Y40" s="440"/>
      <c r="Z40" s="441"/>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c r="A41" s="524" t="s">
        <v>28</v>
      </c>
      <c r="B41" s="525"/>
      <c r="C41" s="16">
        <f>C9+C18+C26+C34+C40</f>
        <v>0</v>
      </c>
      <c r="D41" s="16">
        <f>D9+D18+D26+D34+D40+ROUNDDOWN(F41/60,0)</f>
        <v>0</v>
      </c>
      <c r="E41" s="17">
        <f>F41-60*ROUNDDOWN(F41/60,0)</f>
        <v>0</v>
      </c>
      <c r="F41" s="16">
        <f>E9+E18+E26+E34+E40</f>
        <v>0</v>
      </c>
      <c r="G41" s="62">
        <f>IF((D41*60+E41)=0,0,ROUND((C41*60)/(D41*60+E41),1))</f>
        <v>0</v>
      </c>
      <c r="H41" s="34">
        <f>H9+H18+H26+H34+H40</f>
        <v>0</v>
      </c>
      <c r="I41" s="34" t="str">
        <f>IF(I42=0,"",(I9+I18+I26+I34+I40)/I42)</f>
        <v/>
      </c>
      <c r="J41" s="185"/>
      <c r="K41" s="34" t="str">
        <f>IF(K42=0,"",(K9+K18+K26+K34+K40)/K42)</f>
        <v/>
      </c>
      <c r="L41" s="185"/>
      <c r="M41" s="328" t="str">
        <f>IF(M42=0,"",(M9+M18+M26+M34+M40)/M42)</f>
        <v/>
      </c>
      <c r="N41" s="185"/>
      <c r="O41" s="34" t="str">
        <f>IF(O42=0,"",(O9+O18+O26+O34+O40)/O42)</f>
        <v/>
      </c>
      <c r="P41" s="185"/>
      <c r="Q41" s="34" t="str">
        <f>IF(Q42=0,"",(Q9+Q18+Q26+Q34+Q40)/Q42)</f>
        <v/>
      </c>
      <c r="R41" s="185"/>
      <c r="S41" s="35"/>
      <c r="T41" s="36"/>
      <c r="U41" s="36"/>
      <c r="V41" s="213" t="s">
        <v>42</v>
      </c>
      <c r="W41" s="47" t="s">
        <v>29</v>
      </c>
      <c r="X41" s="47" t="s">
        <v>16</v>
      </c>
      <c r="Y41" s="47" t="s">
        <v>23</v>
      </c>
      <c r="Z41" s="19" t="s">
        <v>26</v>
      </c>
    </row>
    <row r="42" spans="1:256">
      <c r="A42" s="526"/>
      <c r="B42" s="526"/>
      <c r="C42" s="19" t="s">
        <v>0</v>
      </c>
      <c r="D42" s="19" t="s">
        <v>15</v>
      </c>
      <c r="E42" s="19" t="s">
        <v>16</v>
      </c>
      <c r="F42" s="148"/>
      <c r="G42" s="24" t="s">
        <v>12</v>
      </c>
      <c r="H42" s="40" t="s">
        <v>17</v>
      </c>
      <c r="I42" s="165">
        <f>J9+J18+J26+J34+J40</f>
        <v>0</v>
      </c>
      <c r="J42" s="166"/>
      <c r="K42" s="165">
        <f>L9+L18+L26+L34+L40</f>
        <v>0</v>
      </c>
      <c r="L42" s="166"/>
      <c r="M42" s="165">
        <f>N9+N18+N26+N34+N40</f>
        <v>0</v>
      </c>
      <c r="N42" s="166"/>
      <c r="O42" s="165">
        <f>P9+P18+P26+P34+P40</f>
        <v>0</v>
      </c>
      <c r="P42" s="166"/>
      <c r="Q42" s="165">
        <f>R9+R18+R26+R34+R40</f>
        <v>0</v>
      </c>
      <c r="R42" s="130"/>
      <c r="S42" s="72"/>
      <c r="T42" s="514" t="s">
        <v>146</v>
      </c>
      <c r="U42" s="515"/>
      <c r="V42" s="219">
        <f>$C$41+Février!U39</f>
        <v>0</v>
      </c>
      <c r="W42" s="59">
        <f>$D$41+Février!V39+ROUNDDOWN(AA42/60,0)</f>
        <v>0</v>
      </c>
      <c r="X42" s="59">
        <f>AA42-60*ROUNDDOWN(AA42/60,0)</f>
        <v>0</v>
      </c>
      <c r="Y42" s="60">
        <f>IF((W42*60+X42)=0,0,ROUND((V42*60)/(W42*60+X42),1))</f>
        <v>0</v>
      </c>
      <c r="Z42" s="23">
        <f>H41+Février!Y39</f>
        <v>0</v>
      </c>
      <c r="AA42" s="9">
        <f>$E$41+Février!W39</f>
        <v>0</v>
      </c>
    </row>
    <row r="43" spans="1:256">
      <c r="A43" s="484" t="s">
        <v>217</v>
      </c>
      <c r="B43" s="484"/>
      <c r="C43" s="49">
        <f>'Décembre 16'!C40</f>
        <v>0</v>
      </c>
      <c r="D43" s="50">
        <f>'Décembre 16'!D40</f>
        <v>0</v>
      </c>
      <c r="E43" s="50">
        <f>'Décembre 16'!E40</f>
        <v>0</v>
      </c>
      <c r="F43" s="150"/>
      <c r="G43" s="51">
        <f>IF((D43*60+E43)=0,0,ROUND((C43*60)/(D43*60+E43),1))</f>
        <v>0</v>
      </c>
      <c r="H43" s="207">
        <f>'Décembre 16'!H40</f>
        <v>0</v>
      </c>
      <c r="I43" s="165"/>
      <c r="J43" s="166"/>
      <c r="K43" s="165"/>
      <c r="L43" s="166"/>
      <c r="M43" s="165"/>
      <c r="N43" s="166"/>
      <c r="O43" s="165"/>
      <c r="P43" s="166"/>
      <c r="Q43" s="165"/>
      <c r="R43" s="130"/>
      <c r="S43" s="72"/>
      <c r="T43" s="521" t="s">
        <v>214</v>
      </c>
      <c r="U43" s="522"/>
      <c r="V43" s="228">
        <f>$C$41+Février!U40</f>
        <v>0</v>
      </c>
      <c r="W43" s="229">
        <f>$D$41+Février!V40+ROUNDDOWN(AA43/60,0)</f>
        <v>0</v>
      </c>
      <c r="X43" s="229">
        <f>AA43-60*ROUNDDOWN(AA43/60,0)</f>
        <v>0</v>
      </c>
      <c r="Y43" s="230">
        <f>IF((W43*60+X43)=0,0,ROUND((V43*60)/(W43*60+X43),1))</f>
        <v>0</v>
      </c>
      <c r="Z43" s="227">
        <f>H41+Février!Y40</f>
        <v>0</v>
      </c>
      <c r="AA43" s="224">
        <f>$E$41+Février!W40</f>
        <v>0</v>
      </c>
    </row>
    <row r="44" spans="1:256">
      <c r="A44" s="509" t="s">
        <v>25</v>
      </c>
      <c r="B44" s="509"/>
      <c r="C44" s="49">
        <f>Janvier!C42</f>
        <v>0</v>
      </c>
      <c r="D44" s="50">
        <f>Janvier!D42</f>
        <v>0</v>
      </c>
      <c r="E44" s="50">
        <f>Janvier!E42</f>
        <v>0</v>
      </c>
      <c r="F44" s="155"/>
      <c r="G44" s="51">
        <f>IF((D44*60+E44)=0,0,ROUND((C44*60)/(D44*60+E44),1))</f>
        <v>0</v>
      </c>
      <c r="H44" s="52">
        <f>Janvier!H42</f>
        <v>0</v>
      </c>
      <c r="S44" s="65"/>
      <c r="T44" s="65"/>
      <c r="U44" s="65"/>
      <c r="V44" s="70"/>
      <c r="W44" s="70"/>
      <c r="X44" s="70"/>
      <c r="Y44" s="70"/>
      <c r="Z44" s="218"/>
      <c r="AA44" s="71"/>
    </row>
    <row r="45" spans="1:256">
      <c r="A45" s="509" t="s">
        <v>27</v>
      </c>
      <c r="B45" s="523"/>
      <c r="C45" s="49">
        <f>Février!C38</f>
        <v>0</v>
      </c>
      <c r="D45" s="50">
        <f>Février!D38</f>
        <v>0</v>
      </c>
      <c r="E45" s="50">
        <f>Février!E38</f>
        <v>0</v>
      </c>
      <c r="F45" s="155"/>
      <c r="G45" s="51">
        <f>IF((D45*60+E45)=0,0,ROUND((C45*60)/(D45*60+E45),1))</f>
        <v>0</v>
      </c>
      <c r="H45" s="52">
        <f>Février!H38</f>
        <v>0</v>
      </c>
      <c r="S45" s="73"/>
      <c r="T45" s="70"/>
      <c r="U45" s="70"/>
      <c r="V45" s="70"/>
      <c r="W45" s="70"/>
      <c r="X45" s="70"/>
      <c r="Y45" s="70"/>
      <c r="Z45" s="70"/>
      <c r="AA45" s="71"/>
      <c r="AB45" s="71"/>
    </row>
    <row r="46" spans="1:256">
      <c r="S46" s="73"/>
      <c r="T46" s="70"/>
      <c r="U46" s="70"/>
      <c r="V46" s="70"/>
      <c r="W46" s="70"/>
      <c r="X46" s="70"/>
      <c r="Y46" s="70"/>
      <c r="Z46" s="70"/>
      <c r="AA46" s="71"/>
      <c r="AB46" s="70"/>
    </row>
    <row r="47" spans="1:256">
      <c r="S47" s="73"/>
      <c r="T47" s="70"/>
      <c r="W47" s="70"/>
      <c r="X47" s="70"/>
      <c r="Y47" s="70"/>
      <c r="Z47" s="70"/>
      <c r="AA47" s="71"/>
      <c r="AB47" s="70"/>
    </row>
  </sheetData>
  <sheetProtection sheet="1" objects="1" scenarios="1" selectLockedCells="1"/>
  <mergeCells count="62">
    <mergeCell ref="A10:B10"/>
    <mergeCell ref="T10:Z10"/>
    <mergeCell ref="T40:Z40"/>
    <mergeCell ref="T36:Z36"/>
    <mergeCell ref="T31:Z31"/>
    <mergeCell ref="T32:Z32"/>
    <mergeCell ref="T34:Z34"/>
    <mergeCell ref="T33:Z33"/>
    <mergeCell ref="T35:Z35"/>
    <mergeCell ref="T17:Z17"/>
    <mergeCell ref="T18:Z18"/>
    <mergeCell ref="T19:Z19"/>
    <mergeCell ref="T20:Z20"/>
    <mergeCell ref="T21:Z21"/>
    <mergeCell ref="T12:Z12"/>
    <mergeCell ref="T13:Z13"/>
    <mergeCell ref="T14:Z14"/>
    <mergeCell ref="T15:Z15"/>
    <mergeCell ref="T16:Z16"/>
    <mergeCell ref="A1:Y1"/>
    <mergeCell ref="A2:A3"/>
    <mergeCell ref="B2:B3"/>
    <mergeCell ref="C2:C3"/>
    <mergeCell ref="D2:D3"/>
    <mergeCell ref="E2:E3"/>
    <mergeCell ref="G2:G3"/>
    <mergeCell ref="I2:I3"/>
    <mergeCell ref="K2:K3"/>
    <mergeCell ref="M2:M3"/>
    <mergeCell ref="S2:S3"/>
    <mergeCell ref="T2:Z3"/>
    <mergeCell ref="T43:U43"/>
    <mergeCell ref="A45:B45"/>
    <mergeCell ref="A41:B41"/>
    <mergeCell ref="A44:B44"/>
    <mergeCell ref="A43:B43"/>
    <mergeCell ref="A42:B42"/>
    <mergeCell ref="A9:B9"/>
    <mergeCell ref="T4:Z4"/>
    <mergeCell ref="T5:Z5"/>
    <mergeCell ref="T11:Z11"/>
    <mergeCell ref="T6:Z6"/>
    <mergeCell ref="T7:Z7"/>
    <mergeCell ref="T8:Z8"/>
    <mergeCell ref="T9:Z9"/>
    <mergeCell ref="A18:B18"/>
    <mergeCell ref="A34:B34"/>
    <mergeCell ref="A26:B26"/>
    <mergeCell ref="T42:U42"/>
    <mergeCell ref="T22:Z22"/>
    <mergeCell ref="T23:Z23"/>
    <mergeCell ref="T37:Z37"/>
    <mergeCell ref="T38:Z38"/>
    <mergeCell ref="T24:Z24"/>
    <mergeCell ref="T25:Z25"/>
    <mergeCell ref="T26:Z26"/>
    <mergeCell ref="T27:Z27"/>
    <mergeCell ref="T28:Z28"/>
    <mergeCell ref="T30:Z30"/>
    <mergeCell ref="T29:Z29"/>
    <mergeCell ref="A40:B40"/>
    <mergeCell ref="T39:Z39"/>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Z47"/>
  <sheetViews>
    <sheetView zoomScale="200" zoomScaleNormal="200" workbookViewId="0">
      <pane ySplit="3" topLeftCell="A25" activePane="bottomLeft" state="frozen"/>
      <selection pane="bottomLeft" activeCell="T36" sqref="T36:Y36"/>
    </sheetView>
  </sheetViews>
  <sheetFormatPr baseColWidth="10" defaultRowHeight="12.75"/>
  <cols>
    <col min="1" max="1" width="9.7109375" customWidth="1"/>
    <col min="2" max="2" width="4.85546875" customWidth="1"/>
    <col min="3" max="3" width="6" customWidth="1"/>
    <col min="4" max="4" width="3.7109375" customWidth="1"/>
    <col min="5" max="5" width="3.85546875" customWidth="1"/>
    <col min="6" max="6" width="6.42578125" style="78" hidden="1" customWidth="1"/>
    <col min="7" max="8" width="6" customWidth="1"/>
    <col min="9" max="9" width="3.42578125" customWidth="1"/>
    <col min="10" max="10" width="3.42578125" style="78" hidden="1" customWidth="1"/>
    <col min="11" max="11" width="3.85546875" customWidth="1"/>
    <col min="12" max="12" width="3.140625" style="78" hidden="1" customWidth="1"/>
    <col min="13" max="13" width="4.85546875" customWidth="1"/>
    <col min="14" max="14" width="3.42578125" style="78" hidden="1" customWidth="1"/>
    <col min="15" max="15" width="3.85546875" customWidth="1"/>
    <col min="16" max="16" width="3.85546875" style="78" hidden="1" customWidth="1"/>
    <col min="17" max="17" width="3.85546875" customWidth="1"/>
    <col min="18" max="18" width="3.85546875" hidden="1" customWidth="1"/>
    <col min="20" max="20" width="18" customWidth="1"/>
    <col min="23" max="23" width="9" customWidth="1"/>
    <col min="24" max="25" width="9.85546875" customWidth="1"/>
    <col min="26" max="26" width="11.42578125" hidden="1" customWidth="1"/>
  </cols>
  <sheetData>
    <row r="1" spans="1:26" ht="18">
      <c r="A1" s="490" t="s">
        <v>215</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6" ht="26.2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142"/>
      <c r="Q2" s="25" t="s">
        <v>19</v>
      </c>
      <c r="R2" s="25"/>
      <c r="S2" s="495" t="s">
        <v>13</v>
      </c>
      <c r="T2" s="531" t="s">
        <v>14</v>
      </c>
      <c r="U2" s="531"/>
      <c r="V2" s="531"/>
      <c r="W2" s="531"/>
      <c r="X2" s="531"/>
      <c r="Y2" s="531"/>
    </row>
    <row r="3" spans="1:26" ht="15.75" customHeight="1">
      <c r="A3" s="492"/>
      <c r="B3" s="492"/>
      <c r="C3" s="492"/>
      <c r="D3" s="492"/>
      <c r="E3" s="492"/>
      <c r="F3" s="75"/>
      <c r="G3" s="477"/>
      <c r="H3" s="26" t="s">
        <v>18</v>
      </c>
      <c r="I3" s="494"/>
      <c r="J3" s="143"/>
      <c r="K3" s="494"/>
      <c r="L3" s="143"/>
      <c r="M3" s="494"/>
      <c r="N3" s="143"/>
      <c r="O3" s="26" t="s">
        <v>20</v>
      </c>
      <c r="P3" s="143"/>
      <c r="Q3" s="26" t="s">
        <v>21</v>
      </c>
      <c r="R3" s="26"/>
      <c r="S3" s="496"/>
      <c r="T3" s="531"/>
      <c r="U3" s="531"/>
      <c r="V3" s="531"/>
      <c r="W3" s="531"/>
      <c r="X3" s="531"/>
      <c r="Y3" s="531"/>
    </row>
    <row r="4" spans="1:26">
      <c r="A4" s="2" t="s">
        <v>4</v>
      </c>
      <c r="B4" s="2">
        <v>1</v>
      </c>
      <c r="C4" s="41"/>
      <c r="D4" s="41"/>
      <c r="E4" s="41"/>
      <c r="F4" s="75">
        <f>E4</f>
        <v>0</v>
      </c>
      <c r="G4" s="90" t="str">
        <f>IF((D4*60+E4)=0,"",ROUND((C4*60)/(D4*60+E4),1))</f>
        <v/>
      </c>
      <c r="H4" s="121"/>
      <c r="I4" s="121"/>
      <c r="J4" s="169">
        <f>IF(I4="",0,1)</f>
        <v>0</v>
      </c>
      <c r="K4" s="121"/>
      <c r="L4" s="169">
        <f>IF(K4="",0,1)</f>
        <v>0</v>
      </c>
      <c r="M4" s="121"/>
      <c r="N4" s="169">
        <f>IF(M4="",0,1)</f>
        <v>0</v>
      </c>
      <c r="O4" s="121"/>
      <c r="P4" s="169">
        <f>IF(O4="",0,1)</f>
        <v>0</v>
      </c>
      <c r="Q4" s="121"/>
      <c r="R4" s="169">
        <f>IF(Q4="",0,1)</f>
        <v>0</v>
      </c>
      <c r="S4" s="247"/>
      <c r="T4" s="502"/>
      <c r="U4" s="502"/>
      <c r="V4" s="502"/>
      <c r="W4" s="502"/>
      <c r="X4" s="502"/>
      <c r="Y4" s="502"/>
      <c r="Z4" s="1"/>
    </row>
    <row r="5" spans="1:26">
      <c r="A5" s="75" t="s">
        <v>5</v>
      </c>
      <c r="B5" s="75">
        <f t="shared" ref="B5:B30" si="0">B4+1</f>
        <v>2</v>
      </c>
      <c r="C5" s="41"/>
      <c r="D5" s="41"/>
      <c r="E5" s="41"/>
      <c r="F5" s="75">
        <f>E5</f>
        <v>0</v>
      </c>
      <c r="G5" s="90" t="str">
        <f>IF((D5*60+E5)=0,"",ROUND((C5*60)/(D5*60+E5),1))</f>
        <v/>
      </c>
      <c r="H5" s="121"/>
      <c r="I5" s="121"/>
      <c r="J5" s="169">
        <f>IF(I5="",J4,J4+1)</f>
        <v>0</v>
      </c>
      <c r="K5" s="121"/>
      <c r="L5" s="169">
        <f>IF(K5="",L4,L4+1)</f>
        <v>0</v>
      </c>
      <c r="M5" s="121"/>
      <c r="N5" s="169">
        <f>IF(M5="",N4,N4+1)</f>
        <v>0</v>
      </c>
      <c r="O5" s="121"/>
      <c r="P5" s="169">
        <f>IF(O5="",P4,P4+1)</f>
        <v>0</v>
      </c>
      <c r="Q5" s="121"/>
      <c r="R5" s="169">
        <f>IF(Q5="",R4,R4+1)</f>
        <v>0</v>
      </c>
      <c r="S5" s="247"/>
      <c r="T5" s="502"/>
      <c r="U5" s="502"/>
      <c r="V5" s="502"/>
      <c r="W5" s="502"/>
      <c r="X5" s="502"/>
      <c r="Y5" s="502"/>
      <c r="Z5" s="1"/>
    </row>
    <row r="6" spans="1:26">
      <c r="A6" s="442" t="s">
        <v>10</v>
      </c>
      <c r="B6" s="443"/>
      <c r="C6" s="13">
        <f>SUM(C4:C5)</f>
        <v>0</v>
      </c>
      <c r="D6" s="13">
        <f>SUM(D4:D5)+ROUNDDOWN(F6/60,0)</f>
        <v>0</v>
      </c>
      <c r="E6" s="13">
        <f>F6-60*ROUNDDOWN(F6/60,0)</f>
        <v>0</v>
      </c>
      <c r="F6" s="137">
        <f>SUM(F4:F5)</f>
        <v>0</v>
      </c>
      <c r="G6" s="53">
        <f>IF((D6*60+E6)=0,0,ROUND((C6*60)/(D6*60+E6),1))</f>
        <v>0</v>
      </c>
      <c r="H6" s="27">
        <f>SUM(H4:H5)</f>
        <v>0</v>
      </c>
      <c r="I6" s="27">
        <f>IF(SUM(I4:I5)=0,0,ROUND(AVERAGE(I4:I5),0))</f>
        <v>0</v>
      </c>
      <c r="J6" s="170">
        <f>IF(J5=0,0,1)</f>
        <v>0</v>
      </c>
      <c r="K6" s="27">
        <f>IF(SUM(K4:K5)=0,0,ROUND(AVERAGE(K4:K5),0))</f>
        <v>0</v>
      </c>
      <c r="L6" s="170">
        <f>IF(L5=0,0,1)</f>
        <v>0</v>
      </c>
      <c r="M6" s="27">
        <f>IF(SUM(M4:M5)=0,0,ROUND(AVERAGE(M4:M5),0))</f>
        <v>0</v>
      </c>
      <c r="N6" s="170">
        <f>IF(N5=0,0,1)</f>
        <v>0</v>
      </c>
      <c r="O6" s="27">
        <f>IF(SUM(O4:O5)=0,0,ROUND(AVERAGE(O4:O5),0))</f>
        <v>0</v>
      </c>
      <c r="P6" s="170">
        <f>IF(P5=0,0,1)</f>
        <v>0</v>
      </c>
      <c r="Q6" s="27">
        <f>IF(SUM(Q4:Q5)=0,0,ROUND(AVERAGE(Q4:Q5),0))</f>
        <v>0</v>
      </c>
      <c r="R6" s="170">
        <f>IF(R5=0,0,1)</f>
        <v>0</v>
      </c>
      <c r="S6" s="248"/>
      <c r="T6" s="508"/>
      <c r="U6" s="508"/>
      <c r="V6" s="508"/>
      <c r="W6" s="508"/>
      <c r="X6" s="508"/>
      <c r="Y6" s="508"/>
      <c r="Z6" s="1"/>
    </row>
    <row r="7" spans="1:26">
      <c r="A7" s="485" t="s">
        <v>68</v>
      </c>
      <c r="B7" s="486"/>
      <c r="C7" s="77">
        <f>C6+Mars!C40</f>
        <v>0</v>
      </c>
      <c r="D7" s="77">
        <f>ROUNDDOWN(F7/60,0)+Mars!D40+D6</f>
        <v>0</v>
      </c>
      <c r="E7" s="77">
        <f>F7-60*ROUNDDOWN(F7/60,0)</f>
        <v>0</v>
      </c>
      <c r="F7" s="138">
        <f>E6+Mars!E40</f>
        <v>0</v>
      </c>
      <c r="G7" s="77">
        <f>IF((D7*60+E7)=0,0,ROUND((C7*60)/(D7*60+E7),1))</f>
        <v>0</v>
      </c>
      <c r="H7" s="87">
        <f>H6+Mars!H40</f>
        <v>0</v>
      </c>
      <c r="I7" s="87">
        <f>IF(I6=0,Mars!I40,IF(I6+Mars!I40=0,"",ROUND((SUM(Mars!I35:I39)+SUM(I4:I5))/(Avril!J5+Mars!J39),0)))</f>
        <v>0</v>
      </c>
      <c r="J7" s="187"/>
      <c r="K7" s="87">
        <f>IF(K6=0,Mars!K40,IF(K6+Mars!K40=0,"",ROUND((SUM(Mars!K35:K39)+SUM(K4:K5))/(Avril!L5+Mars!L39),0)))</f>
        <v>0</v>
      </c>
      <c r="L7" s="187"/>
      <c r="M7" s="87">
        <f>IF(M6=0,Mars!M40,IF(M6+Mars!M40=0,"",ROUND((SUM(Mars!M35:M39)+SUM(M4:M5))/(Avril!N5+Mars!N39),0)))</f>
        <v>0</v>
      </c>
      <c r="N7" s="187"/>
      <c r="O7" s="87">
        <f>IF(O6=0,Mars!O40,IF(O6+Mars!O40=0,"",ROUND((SUM(Mars!O35:O39)+SUM(O4:O5))/(Avril!P5+Mars!P39),0)))</f>
        <v>0</v>
      </c>
      <c r="P7" s="187"/>
      <c r="Q7" s="87">
        <f>IF(Q6=0,Mars!Q40,IF(Q6+Mars!Q40=0,"",ROUND((SUM(Mars!Q35:Q39)+SUM(Q4:Q5))/(Avril!R5+Mars!R39),0)))</f>
        <v>0</v>
      </c>
      <c r="R7" s="187"/>
      <c r="S7" s="249"/>
      <c r="T7" s="506"/>
      <c r="U7" s="506"/>
      <c r="V7" s="506"/>
      <c r="W7" s="506"/>
      <c r="X7" s="506"/>
      <c r="Y7" s="506"/>
      <c r="Z7" s="1"/>
    </row>
    <row r="8" spans="1:26">
      <c r="A8" s="2" t="s">
        <v>6</v>
      </c>
      <c r="B8" s="2">
        <f>B5+1</f>
        <v>3</v>
      </c>
      <c r="C8" s="41"/>
      <c r="D8" s="41"/>
      <c r="E8" s="41"/>
      <c r="F8" s="75">
        <f>E8</f>
        <v>0</v>
      </c>
      <c r="G8" s="90" t="str">
        <f t="shared" ref="G8:G38" si="1">IF((D8*60+F8)=0,"",ROUND((C8*60)/(D8*60+F8),1))</f>
        <v/>
      </c>
      <c r="H8" s="121"/>
      <c r="I8" s="121"/>
      <c r="J8" s="169">
        <f>IF(I8="",0,1)</f>
        <v>0</v>
      </c>
      <c r="K8" s="121"/>
      <c r="L8" s="169">
        <f>IF(K8="",0,1)</f>
        <v>0</v>
      </c>
      <c r="M8" s="121"/>
      <c r="N8" s="169">
        <f>IF(M8="",0,1)</f>
        <v>0</v>
      </c>
      <c r="O8" s="121"/>
      <c r="P8" s="169">
        <f>IF(O8="",0,1)</f>
        <v>0</v>
      </c>
      <c r="Q8" s="121"/>
      <c r="R8" s="169">
        <f>IF(Q8="",0,1)</f>
        <v>0</v>
      </c>
      <c r="S8" s="247"/>
      <c r="T8" s="502"/>
      <c r="U8" s="502"/>
      <c r="V8" s="502"/>
      <c r="W8" s="502"/>
      <c r="X8" s="502"/>
      <c r="Y8" s="502"/>
      <c r="Z8" s="1"/>
    </row>
    <row r="9" spans="1:26">
      <c r="A9" s="2" t="s">
        <v>7</v>
      </c>
      <c r="B9" s="2">
        <f t="shared" si="0"/>
        <v>4</v>
      </c>
      <c r="C9" s="41"/>
      <c r="D9" s="41"/>
      <c r="E9" s="41"/>
      <c r="F9" s="75">
        <f t="shared" ref="F9:F14" si="2">E9</f>
        <v>0</v>
      </c>
      <c r="G9" s="90" t="str">
        <f t="shared" si="1"/>
        <v/>
      </c>
      <c r="H9" s="121"/>
      <c r="I9" s="121"/>
      <c r="J9" s="169">
        <f t="shared" ref="J9:J14" si="3">IF(I9="",J8,J8+1)</f>
        <v>0</v>
      </c>
      <c r="K9" s="121"/>
      <c r="L9" s="169">
        <f t="shared" ref="L9:L14" si="4">IF(K9="",L8,L8+1)</f>
        <v>0</v>
      </c>
      <c r="M9" s="121"/>
      <c r="N9" s="169">
        <f t="shared" ref="N9:N14" si="5">IF(M9="",N8,N8+1)</f>
        <v>0</v>
      </c>
      <c r="O9" s="121"/>
      <c r="P9" s="169">
        <f t="shared" ref="P9:P14" si="6">IF(O9="",P8,P8+1)</f>
        <v>0</v>
      </c>
      <c r="Q9" s="121"/>
      <c r="R9" s="169">
        <f t="shared" ref="R9:R14" si="7">IF(Q9="",R8,R8+1)</f>
        <v>0</v>
      </c>
      <c r="S9" s="247"/>
      <c r="T9" s="502"/>
      <c r="U9" s="502"/>
      <c r="V9" s="502"/>
      <c r="W9" s="502"/>
      <c r="X9" s="502"/>
      <c r="Y9" s="502"/>
      <c r="Z9" s="1"/>
    </row>
    <row r="10" spans="1:26">
      <c r="A10" s="2" t="s">
        <v>8</v>
      </c>
      <c r="B10" s="2">
        <f t="shared" si="0"/>
        <v>5</v>
      </c>
      <c r="C10" s="41"/>
      <c r="D10" s="41"/>
      <c r="E10" s="41"/>
      <c r="F10" s="75">
        <f t="shared" si="2"/>
        <v>0</v>
      </c>
      <c r="G10" s="90" t="str">
        <f t="shared" si="1"/>
        <v/>
      </c>
      <c r="H10" s="121"/>
      <c r="I10" s="121"/>
      <c r="J10" s="169">
        <f t="shared" si="3"/>
        <v>0</v>
      </c>
      <c r="K10" s="121"/>
      <c r="L10" s="169">
        <f t="shared" si="4"/>
        <v>0</v>
      </c>
      <c r="M10" s="121"/>
      <c r="N10" s="169">
        <f t="shared" si="5"/>
        <v>0</v>
      </c>
      <c r="O10" s="121"/>
      <c r="P10" s="169">
        <f t="shared" si="6"/>
        <v>0</v>
      </c>
      <c r="Q10" s="121"/>
      <c r="R10" s="169">
        <f t="shared" si="7"/>
        <v>0</v>
      </c>
      <c r="S10" s="247"/>
      <c r="T10" s="502"/>
      <c r="U10" s="502"/>
      <c r="V10" s="502"/>
      <c r="W10" s="502"/>
      <c r="X10" s="502"/>
      <c r="Y10" s="502"/>
      <c r="Z10" s="1"/>
    </row>
    <row r="11" spans="1:26">
      <c r="A11" s="2" t="s">
        <v>2</v>
      </c>
      <c r="B11" s="2">
        <f t="shared" si="0"/>
        <v>6</v>
      </c>
      <c r="C11" s="41"/>
      <c r="D11" s="41"/>
      <c r="E11" s="41"/>
      <c r="F11" s="75">
        <f t="shared" si="2"/>
        <v>0</v>
      </c>
      <c r="G11" s="90" t="str">
        <f t="shared" si="1"/>
        <v/>
      </c>
      <c r="H11" s="121"/>
      <c r="I11" s="121"/>
      <c r="J11" s="169">
        <f t="shared" si="3"/>
        <v>0</v>
      </c>
      <c r="K11" s="121"/>
      <c r="L11" s="169">
        <f t="shared" si="4"/>
        <v>0</v>
      </c>
      <c r="M11" s="121"/>
      <c r="N11" s="169">
        <f t="shared" si="5"/>
        <v>0</v>
      </c>
      <c r="O11" s="121"/>
      <c r="P11" s="169">
        <f t="shared" si="6"/>
        <v>0</v>
      </c>
      <c r="Q11" s="121"/>
      <c r="R11" s="169">
        <f t="shared" si="7"/>
        <v>0</v>
      </c>
      <c r="S11" s="247"/>
      <c r="T11" s="502"/>
      <c r="U11" s="502"/>
      <c r="V11" s="502"/>
      <c r="W11" s="502"/>
      <c r="X11" s="502"/>
      <c r="Y11" s="502"/>
      <c r="Z11" s="1"/>
    </row>
    <row r="12" spans="1:26">
      <c r="A12" s="2" t="s">
        <v>3</v>
      </c>
      <c r="B12" s="2">
        <f t="shared" si="0"/>
        <v>7</v>
      </c>
      <c r="C12" s="41"/>
      <c r="D12" s="41"/>
      <c r="E12" s="41"/>
      <c r="F12" s="75">
        <f t="shared" si="2"/>
        <v>0</v>
      </c>
      <c r="G12" s="90" t="str">
        <f t="shared" si="1"/>
        <v/>
      </c>
      <c r="H12" s="121"/>
      <c r="I12" s="121"/>
      <c r="J12" s="169">
        <f t="shared" si="3"/>
        <v>0</v>
      </c>
      <c r="K12" s="121"/>
      <c r="L12" s="169">
        <f t="shared" si="4"/>
        <v>0</v>
      </c>
      <c r="M12" s="121"/>
      <c r="N12" s="169">
        <f t="shared" si="5"/>
        <v>0</v>
      </c>
      <c r="O12" s="121"/>
      <c r="P12" s="169">
        <f t="shared" si="6"/>
        <v>0</v>
      </c>
      <c r="Q12" s="121"/>
      <c r="R12" s="169">
        <f t="shared" si="7"/>
        <v>0</v>
      </c>
      <c r="S12" s="247"/>
      <c r="T12" s="502"/>
      <c r="U12" s="502"/>
      <c r="V12" s="502"/>
      <c r="W12" s="502"/>
      <c r="X12" s="502"/>
      <c r="Y12" s="502"/>
      <c r="Z12" s="1"/>
    </row>
    <row r="13" spans="1:26">
      <c r="A13" s="2" t="s">
        <v>4</v>
      </c>
      <c r="B13" s="2">
        <f t="shared" si="0"/>
        <v>8</v>
      </c>
      <c r="C13" s="41"/>
      <c r="D13" s="41"/>
      <c r="E13" s="41"/>
      <c r="F13" s="75">
        <f t="shared" si="2"/>
        <v>0</v>
      </c>
      <c r="G13" s="90" t="str">
        <f t="shared" si="1"/>
        <v/>
      </c>
      <c r="H13" s="121"/>
      <c r="I13" s="121"/>
      <c r="J13" s="169">
        <f t="shared" si="3"/>
        <v>0</v>
      </c>
      <c r="K13" s="121"/>
      <c r="L13" s="169">
        <f t="shared" si="4"/>
        <v>0</v>
      </c>
      <c r="M13" s="121"/>
      <c r="N13" s="169">
        <f t="shared" si="5"/>
        <v>0</v>
      </c>
      <c r="O13" s="121"/>
      <c r="P13" s="169">
        <f t="shared" si="6"/>
        <v>0</v>
      </c>
      <c r="Q13" s="121"/>
      <c r="R13" s="169">
        <f t="shared" si="7"/>
        <v>0</v>
      </c>
      <c r="S13" s="247"/>
      <c r="T13" s="502"/>
      <c r="U13" s="502"/>
      <c r="V13" s="502"/>
      <c r="W13" s="502"/>
      <c r="X13" s="502"/>
      <c r="Y13" s="502"/>
      <c r="Z13" s="1"/>
    </row>
    <row r="14" spans="1:26">
      <c r="A14" s="75" t="s">
        <v>5</v>
      </c>
      <c r="B14" s="75">
        <f t="shared" si="0"/>
        <v>9</v>
      </c>
      <c r="C14" s="41"/>
      <c r="D14" s="41"/>
      <c r="E14" s="41"/>
      <c r="F14" s="75">
        <f t="shared" si="2"/>
        <v>0</v>
      </c>
      <c r="G14" s="90" t="str">
        <f t="shared" si="1"/>
        <v/>
      </c>
      <c r="H14" s="121"/>
      <c r="I14" s="121"/>
      <c r="J14" s="169">
        <f t="shared" si="3"/>
        <v>0</v>
      </c>
      <c r="K14" s="121"/>
      <c r="L14" s="169">
        <f t="shared" si="4"/>
        <v>0</v>
      </c>
      <c r="M14" s="121"/>
      <c r="N14" s="169">
        <f t="shared" si="5"/>
        <v>0</v>
      </c>
      <c r="O14" s="121"/>
      <c r="P14" s="169">
        <f t="shared" si="6"/>
        <v>0</v>
      </c>
      <c r="Q14" s="121"/>
      <c r="R14" s="169">
        <f t="shared" si="7"/>
        <v>0</v>
      </c>
      <c r="S14" s="247"/>
      <c r="T14" s="502"/>
      <c r="U14" s="502"/>
      <c r="V14" s="502"/>
      <c r="W14" s="502"/>
      <c r="X14" s="502"/>
      <c r="Y14" s="502"/>
      <c r="Z14" s="1"/>
    </row>
    <row r="15" spans="1:26">
      <c r="A15" s="442" t="s">
        <v>194</v>
      </c>
      <c r="B15" s="443"/>
      <c r="C15" s="13">
        <f>SUM(C8:C14)</f>
        <v>0</v>
      </c>
      <c r="D15" s="13">
        <f>SUM(D8:D14)+ROUNDDOWN(F15/60,0)</f>
        <v>0</v>
      </c>
      <c r="E15" s="13">
        <f>F15-60*ROUNDDOWN(F15/60,0)</f>
        <v>0</v>
      </c>
      <c r="F15" s="137">
        <f>SUM(F8:F14)</f>
        <v>0</v>
      </c>
      <c r="G15" s="53">
        <f>IF((D15*60+E15)=0,0,ROUND((C15*60)/(D15*60+E15),1))</f>
        <v>0</v>
      </c>
      <c r="H15" s="27">
        <f>SUM(H8:H14)</f>
        <v>0</v>
      </c>
      <c r="I15" s="27">
        <f>IF(SUM(I8:I14)=0,0,ROUND(AVERAGE(I8:I14),0))</f>
        <v>0</v>
      </c>
      <c r="J15" s="170">
        <f>IF(J14=0,0,1)</f>
        <v>0</v>
      </c>
      <c r="K15" s="27">
        <f>IF(SUM(K8:K14)=0,0,ROUND(AVERAGE(K8:K14),0))</f>
        <v>0</v>
      </c>
      <c r="L15" s="170">
        <f>IF(L14=0,0,1)</f>
        <v>0</v>
      </c>
      <c r="M15" s="27">
        <f>IF(SUM(M8:M14)=0,0,ROUND(AVERAGE(M8:M14),0))</f>
        <v>0</v>
      </c>
      <c r="N15" s="170">
        <f>IF(N14=0,0,1)</f>
        <v>0</v>
      </c>
      <c r="O15" s="27">
        <f>IF(SUM(O8:O14)=0,0,ROUND(AVERAGE(O8:O14),0))</f>
        <v>0</v>
      </c>
      <c r="P15" s="170">
        <f>IF(P14=0,0,1)</f>
        <v>0</v>
      </c>
      <c r="Q15" s="27">
        <f>IF(SUM(Q8:Q14)=0,0,ROUND(AVERAGE(Q8:Q14),0))</f>
        <v>0</v>
      </c>
      <c r="R15" s="170">
        <f>IF(R14=0,0,1)</f>
        <v>0</v>
      </c>
      <c r="S15" s="248"/>
      <c r="T15" s="508"/>
      <c r="U15" s="508"/>
      <c r="V15" s="508"/>
      <c r="W15" s="508"/>
      <c r="X15" s="508"/>
      <c r="Y15" s="508"/>
      <c r="Z15" s="1"/>
    </row>
    <row r="16" spans="1:26">
      <c r="A16" s="2" t="s">
        <v>6</v>
      </c>
      <c r="B16" s="2">
        <f>B14+1</f>
        <v>10</v>
      </c>
      <c r="C16" s="41"/>
      <c r="D16" s="41"/>
      <c r="E16" s="41"/>
      <c r="F16" s="75">
        <f>E16</f>
        <v>0</v>
      </c>
      <c r="G16" s="90" t="str">
        <f t="shared" si="1"/>
        <v/>
      </c>
      <c r="H16" s="121"/>
      <c r="I16" s="121"/>
      <c r="J16" s="169">
        <f>IF(I16="",0,1)</f>
        <v>0</v>
      </c>
      <c r="K16" s="121"/>
      <c r="L16" s="169">
        <f>IF(K16="",0,1)</f>
        <v>0</v>
      </c>
      <c r="M16" s="121"/>
      <c r="N16" s="169">
        <f>IF(M16="",0,1)</f>
        <v>0</v>
      </c>
      <c r="O16" s="121"/>
      <c r="P16" s="169">
        <f>IF(O16="",0,1)</f>
        <v>0</v>
      </c>
      <c r="Q16" s="121"/>
      <c r="R16" s="169">
        <f>IF(Q16="",0,1)</f>
        <v>0</v>
      </c>
      <c r="S16" s="247"/>
      <c r="T16" s="502"/>
      <c r="U16" s="502"/>
      <c r="V16" s="502"/>
      <c r="W16" s="502"/>
      <c r="X16" s="502"/>
      <c r="Y16" s="502"/>
      <c r="Z16" s="1"/>
    </row>
    <row r="17" spans="1:26">
      <c r="A17" s="2" t="s">
        <v>7</v>
      </c>
      <c r="B17" s="2">
        <f t="shared" si="0"/>
        <v>11</v>
      </c>
      <c r="C17" s="41"/>
      <c r="D17" s="41"/>
      <c r="E17" s="41"/>
      <c r="F17" s="75">
        <f t="shared" ref="F17:F22" si="8">E17</f>
        <v>0</v>
      </c>
      <c r="G17" s="90" t="str">
        <f t="shared" si="1"/>
        <v/>
      </c>
      <c r="H17" s="121"/>
      <c r="I17" s="121"/>
      <c r="J17" s="169">
        <f t="shared" ref="J17:J22" si="9">IF(I17="",J16,J16+1)</f>
        <v>0</v>
      </c>
      <c r="K17" s="121"/>
      <c r="L17" s="169">
        <f t="shared" ref="L17:L22" si="10">IF(K17="",L16,L16+1)</f>
        <v>0</v>
      </c>
      <c r="M17" s="121"/>
      <c r="N17" s="169">
        <f t="shared" ref="N17:N22" si="11">IF(M17="",N16,N16+1)</f>
        <v>0</v>
      </c>
      <c r="O17" s="121"/>
      <c r="P17" s="169">
        <f t="shared" ref="P17:P22" si="12">IF(O17="",P16,P16+1)</f>
        <v>0</v>
      </c>
      <c r="Q17" s="121"/>
      <c r="R17" s="169">
        <f t="shared" ref="R17:R22" si="13">IF(Q17="",R16,R16+1)</f>
        <v>0</v>
      </c>
      <c r="S17" s="247"/>
      <c r="T17" s="502"/>
      <c r="U17" s="502"/>
      <c r="V17" s="502"/>
      <c r="W17" s="502"/>
      <c r="X17" s="502"/>
      <c r="Y17" s="502"/>
      <c r="Z17" s="1"/>
    </row>
    <row r="18" spans="1:26">
      <c r="A18" s="2" t="s">
        <v>8</v>
      </c>
      <c r="B18" s="2">
        <f t="shared" si="0"/>
        <v>12</v>
      </c>
      <c r="C18" s="41"/>
      <c r="D18" s="41"/>
      <c r="E18" s="41"/>
      <c r="F18" s="75">
        <f t="shared" si="8"/>
        <v>0</v>
      </c>
      <c r="G18" s="90" t="str">
        <f t="shared" si="1"/>
        <v/>
      </c>
      <c r="H18" s="121"/>
      <c r="I18" s="121"/>
      <c r="J18" s="169">
        <f t="shared" si="9"/>
        <v>0</v>
      </c>
      <c r="K18" s="121"/>
      <c r="L18" s="169">
        <f t="shared" si="10"/>
        <v>0</v>
      </c>
      <c r="M18" s="121"/>
      <c r="N18" s="169">
        <f t="shared" si="11"/>
        <v>0</v>
      </c>
      <c r="O18" s="121"/>
      <c r="P18" s="169">
        <f t="shared" si="12"/>
        <v>0</v>
      </c>
      <c r="Q18" s="121"/>
      <c r="R18" s="169">
        <f t="shared" si="13"/>
        <v>0</v>
      </c>
      <c r="S18" s="247"/>
      <c r="T18" s="502"/>
      <c r="U18" s="502"/>
      <c r="V18" s="502"/>
      <c r="W18" s="502"/>
      <c r="X18" s="502"/>
      <c r="Y18" s="502"/>
      <c r="Z18" s="1"/>
    </row>
    <row r="19" spans="1:26">
      <c r="A19" s="2" t="s">
        <v>2</v>
      </c>
      <c r="B19" s="2">
        <f t="shared" si="0"/>
        <v>13</v>
      </c>
      <c r="C19" s="41"/>
      <c r="D19" s="41"/>
      <c r="E19" s="41"/>
      <c r="F19" s="75">
        <f t="shared" si="8"/>
        <v>0</v>
      </c>
      <c r="G19" s="90" t="str">
        <f t="shared" si="1"/>
        <v/>
      </c>
      <c r="H19" s="121"/>
      <c r="I19" s="121"/>
      <c r="J19" s="169">
        <f t="shared" si="9"/>
        <v>0</v>
      </c>
      <c r="K19" s="121"/>
      <c r="L19" s="169">
        <f t="shared" si="10"/>
        <v>0</v>
      </c>
      <c r="M19" s="121"/>
      <c r="N19" s="169">
        <f t="shared" si="11"/>
        <v>0</v>
      </c>
      <c r="O19" s="121"/>
      <c r="P19" s="169">
        <f t="shared" si="12"/>
        <v>0</v>
      </c>
      <c r="Q19" s="121"/>
      <c r="R19" s="169">
        <f t="shared" si="13"/>
        <v>0</v>
      </c>
      <c r="S19" s="247"/>
      <c r="T19" s="502"/>
      <c r="U19" s="502"/>
      <c r="V19" s="502"/>
      <c r="W19" s="502"/>
      <c r="X19" s="502"/>
      <c r="Y19" s="502"/>
      <c r="Z19" s="1"/>
    </row>
    <row r="20" spans="1:26">
      <c r="A20" s="2" t="s">
        <v>3</v>
      </c>
      <c r="B20" s="2">
        <f t="shared" si="0"/>
        <v>14</v>
      </c>
      <c r="C20" s="41"/>
      <c r="D20" s="41"/>
      <c r="E20" s="41"/>
      <c r="F20" s="75">
        <f t="shared" si="8"/>
        <v>0</v>
      </c>
      <c r="G20" s="90" t="str">
        <f t="shared" si="1"/>
        <v/>
      </c>
      <c r="H20" s="121"/>
      <c r="I20" s="121"/>
      <c r="J20" s="169">
        <f t="shared" si="9"/>
        <v>0</v>
      </c>
      <c r="K20" s="121"/>
      <c r="L20" s="169">
        <f t="shared" si="10"/>
        <v>0</v>
      </c>
      <c r="M20" s="121"/>
      <c r="N20" s="169">
        <f t="shared" si="11"/>
        <v>0</v>
      </c>
      <c r="O20" s="121"/>
      <c r="P20" s="169">
        <f t="shared" si="12"/>
        <v>0</v>
      </c>
      <c r="Q20" s="121"/>
      <c r="R20" s="169">
        <f t="shared" si="13"/>
        <v>0</v>
      </c>
      <c r="S20" s="247"/>
      <c r="T20" s="502"/>
      <c r="U20" s="502"/>
      <c r="V20" s="502"/>
      <c r="W20" s="502"/>
      <c r="X20" s="502"/>
      <c r="Y20" s="502"/>
      <c r="Z20" s="1"/>
    </row>
    <row r="21" spans="1:26">
      <c r="A21" s="2" t="s">
        <v>4</v>
      </c>
      <c r="B21" s="2">
        <f t="shared" si="0"/>
        <v>15</v>
      </c>
      <c r="C21" s="41"/>
      <c r="D21" s="41"/>
      <c r="E21" s="41"/>
      <c r="F21" s="75">
        <f t="shared" si="8"/>
        <v>0</v>
      </c>
      <c r="G21" s="90" t="str">
        <f t="shared" si="1"/>
        <v/>
      </c>
      <c r="H21" s="121"/>
      <c r="I21" s="121"/>
      <c r="J21" s="169">
        <f t="shared" si="9"/>
        <v>0</v>
      </c>
      <c r="K21" s="121"/>
      <c r="L21" s="169">
        <f t="shared" si="10"/>
        <v>0</v>
      </c>
      <c r="M21" s="121"/>
      <c r="N21" s="169">
        <f t="shared" si="11"/>
        <v>0</v>
      </c>
      <c r="O21" s="121"/>
      <c r="P21" s="169">
        <f t="shared" si="12"/>
        <v>0</v>
      </c>
      <c r="Q21" s="121"/>
      <c r="R21" s="169">
        <f t="shared" si="13"/>
        <v>0</v>
      </c>
      <c r="S21" s="247"/>
      <c r="T21" s="501" t="s">
        <v>236</v>
      </c>
      <c r="U21" s="501"/>
      <c r="V21" s="501"/>
      <c r="W21" s="501"/>
      <c r="X21" s="501"/>
      <c r="Y21" s="501"/>
      <c r="Z21" s="1"/>
    </row>
    <row r="22" spans="1:26">
      <c r="A22" s="75" t="s">
        <v>5</v>
      </c>
      <c r="B22" s="75">
        <f t="shared" si="0"/>
        <v>16</v>
      </c>
      <c r="C22" s="41"/>
      <c r="D22" s="41"/>
      <c r="E22" s="41"/>
      <c r="F22" s="75">
        <f t="shared" si="8"/>
        <v>0</v>
      </c>
      <c r="G22" s="90" t="str">
        <f t="shared" si="1"/>
        <v/>
      </c>
      <c r="H22" s="121"/>
      <c r="I22" s="121"/>
      <c r="J22" s="169">
        <f t="shared" si="9"/>
        <v>0</v>
      </c>
      <c r="K22" s="121"/>
      <c r="L22" s="169">
        <f t="shared" si="10"/>
        <v>0</v>
      </c>
      <c r="M22" s="121"/>
      <c r="N22" s="169">
        <f t="shared" si="11"/>
        <v>0</v>
      </c>
      <c r="O22" s="121"/>
      <c r="P22" s="169">
        <f t="shared" si="12"/>
        <v>0</v>
      </c>
      <c r="Q22" s="121"/>
      <c r="R22" s="169">
        <f t="shared" si="13"/>
        <v>0</v>
      </c>
      <c r="S22" s="247"/>
      <c r="T22" s="500"/>
      <c r="U22" s="500"/>
      <c r="V22" s="500"/>
      <c r="W22" s="500"/>
      <c r="X22" s="500"/>
      <c r="Y22" s="500"/>
      <c r="Z22" s="1"/>
    </row>
    <row r="23" spans="1:26">
      <c r="A23" s="442" t="s">
        <v>69</v>
      </c>
      <c r="B23" s="443"/>
      <c r="C23" s="13">
        <f>SUM(C16:C22)</f>
        <v>0</v>
      </c>
      <c r="D23" s="13">
        <f>SUM(D16:D22)+ROUNDDOWN(F23/60,0)</f>
        <v>0</v>
      </c>
      <c r="E23" s="13">
        <f>F23-60*ROUNDDOWN(F23/60,0)</f>
        <v>0</v>
      </c>
      <c r="F23" s="137">
        <f>SUM(F16:F22)</f>
        <v>0</v>
      </c>
      <c r="G23" s="53">
        <f>IF((D23*60+E23)=0,0,ROUND((C23*60)/(D23*60+E23),1))</f>
        <v>0</v>
      </c>
      <c r="H23" s="27">
        <f>SUM(H16:H22)</f>
        <v>0</v>
      </c>
      <c r="I23" s="27">
        <f>IF(SUM(I16:I22)=0,0,ROUND(AVERAGE(I16:I22),0))</f>
        <v>0</v>
      </c>
      <c r="J23" s="170">
        <f>IF(J22=0,0,1)</f>
        <v>0</v>
      </c>
      <c r="K23" s="27">
        <f>IF(SUM(K16:K22)=0,0,ROUND(AVERAGE(K16:K22),0))</f>
        <v>0</v>
      </c>
      <c r="L23" s="170">
        <f>IF(L22=0,0,1)</f>
        <v>0</v>
      </c>
      <c r="M23" s="27">
        <f>IF(SUM(M16:M22)=0,0,ROUND(AVERAGE(M16:M22),0))</f>
        <v>0</v>
      </c>
      <c r="N23" s="170">
        <f>IF(N22=0,0,1)</f>
        <v>0</v>
      </c>
      <c r="O23" s="27">
        <f>IF(SUM(O16:O22)=0,0,ROUND(AVERAGE(O16:O22),0))</f>
        <v>0</v>
      </c>
      <c r="P23" s="170">
        <f>IF(P22=0,0,1)</f>
        <v>0</v>
      </c>
      <c r="Q23" s="27">
        <f>IF(SUM(Q16:Q22)=0,0,ROUND(AVERAGE(Q16:Q22),0))</f>
        <v>0</v>
      </c>
      <c r="R23" s="170">
        <f>IF(R22=0,0,1)</f>
        <v>0</v>
      </c>
      <c r="S23" s="248"/>
      <c r="T23" s="508"/>
      <c r="U23" s="508"/>
      <c r="V23" s="508"/>
      <c r="W23" s="508"/>
      <c r="X23" s="508"/>
      <c r="Y23" s="508"/>
      <c r="Z23" s="1"/>
    </row>
    <row r="24" spans="1:26">
      <c r="A24" s="2" t="s">
        <v>6</v>
      </c>
      <c r="B24" s="2">
        <f>B22+1</f>
        <v>17</v>
      </c>
      <c r="C24" s="41"/>
      <c r="D24" s="41"/>
      <c r="E24" s="41"/>
      <c r="F24" s="75">
        <f t="shared" ref="F24:F38" si="14">E24</f>
        <v>0</v>
      </c>
      <c r="G24" s="90" t="str">
        <f t="shared" si="1"/>
        <v/>
      </c>
      <c r="H24" s="121"/>
      <c r="I24" s="121"/>
      <c r="J24" s="169">
        <f>IF(I24="",0,1)</f>
        <v>0</v>
      </c>
      <c r="K24" s="121"/>
      <c r="L24" s="169">
        <f>IF(K24="",0,1)</f>
        <v>0</v>
      </c>
      <c r="M24" s="121"/>
      <c r="N24" s="169">
        <f>IF(M24="",0,1)</f>
        <v>0</v>
      </c>
      <c r="O24" s="121"/>
      <c r="P24" s="169">
        <f>IF(O24="",0,1)</f>
        <v>0</v>
      </c>
      <c r="Q24" s="121"/>
      <c r="R24" s="169">
        <f>IF(Q24="",0,1)</f>
        <v>0</v>
      </c>
      <c r="S24" s="247"/>
      <c r="T24" s="501"/>
      <c r="U24" s="501"/>
      <c r="V24" s="501"/>
      <c r="W24" s="501"/>
      <c r="X24" s="501"/>
      <c r="Y24" s="501"/>
      <c r="Z24" s="1"/>
    </row>
    <row r="25" spans="1:26">
      <c r="A25" s="2" t="s">
        <v>7</v>
      </c>
      <c r="B25" s="2">
        <f t="shared" si="0"/>
        <v>18</v>
      </c>
      <c r="C25" s="41"/>
      <c r="D25" s="41"/>
      <c r="E25" s="41"/>
      <c r="F25" s="75">
        <f t="shared" si="14"/>
        <v>0</v>
      </c>
      <c r="G25" s="90" t="str">
        <f t="shared" si="1"/>
        <v/>
      </c>
      <c r="H25" s="121"/>
      <c r="I25" s="121"/>
      <c r="J25" s="169">
        <f t="shared" ref="J25:J30" si="15">IF(I25="",J24,J24+1)</f>
        <v>0</v>
      </c>
      <c r="K25" s="121"/>
      <c r="L25" s="169">
        <f t="shared" ref="L25:L30" si="16">IF(K25="",L24,L24+1)</f>
        <v>0</v>
      </c>
      <c r="M25" s="121"/>
      <c r="N25" s="169">
        <f t="shared" ref="N25:N30" si="17">IF(M25="",N24,N24+1)</f>
        <v>0</v>
      </c>
      <c r="O25" s="121"/>
      <c r="P25" s="169">
        <f t="shared" ref="P25:P30" si="18">IF(O25="",P24,P24+1)</f>
        <v>0</v>
      </c>
      <c r="Q25" s="121"/>
      <c r="R25" s="169">
        <f t="shared" ref="R25:R30" si="19">IF(Q25="",R24,R24+1)</f>
        <v>0</v>
      </c>
      <c r="S25" s="247"/>
      <c r="T25" s="500"/>
      <c r="U25" s="500"/>
      <c r="V25" s="500"/>
      <c r="W25" s="500"/>
      <c r="X25" s="500"/>
      <c r="Y25" s="500"/>
      <c r="Z25" s="1"/>
    </row>
    <row r="26" spans="1:26">
      <c r="A26" s="2" t="s">
        <v>8</v>
      </c>
      <c r="B26" s="2">
        <f t="shared" si="0"/>
        <v>19</v>
      </c>
      <c r="C26" s="41"/>
      <c r="D26" s="41"/>
      <c r="E26" s="41"/>
      <c r="F26" s="75">
        <f t="shared" si="14"/>
        <v>0</v>
      </c>
      <c r="G26" s="90" t="str">
        <f t="shared" si="1"/>
        <v/>
      </c>
      <c r="H26" s="121"/>
      <c r="I26" s="121"/>
      <c r="J26" s="169">
        <f t="shared" si="15"/>
        <v>0</v>
      </c>
      <c r="K26" s="121"/>
      <c r="L26" s="169">
        <f t="shared" si="16"/>
        <v>0</v>
      </c>
      <c r="M26" s="121"/>
      <c r="N26" s="169">
        <f t="shared" si="17"/>
        <v>0</v>
      </c>
      <c r="O26" s="121"/>
      <c r="P26" s="169">
        <f t="shared" si="18"/>
        <v>0</v>
      </c>
      <c r="Q26" s="121"/>
      <c r="R26" s="169">
        <f t="shared" si="19"/>
        <v>0</v>
      </c>
      <c r="S26" s="247"/>
      <c r="T26" s="500"/>
      <c r="U26" s="500"/>
      <c r="V26" s="500"/>
      <c r="W26" s="500"/>
      <c r="X26" s="500"/>
      <c r="Y26" s="500"/>
      <c r="Z26" s="1"/>
    </row>
    <row r="27" spans="1:26">
      <c r="A27" s="2" t="s">
        <v>2</v>
      </c>
      <c r="B27" s="2">
        <f t="shared" si="0"/>
        <v>20</v>
      </c>
      <c r="C27" s="41"/>
      <c r="D27" s="41"/>
      <c r="E27" s="41"/>
      <c r="F27" s="75">
        <f t="shared" si="14"/>
        <v>0</v>
      </c>
      <c r="G27" s="90" t="str">
        <f t="shared" si="1"/>
        <v/>
      </c>
      <c r="H27" s="121"/>
      <c r="I27" s="121"/>
      <c r="J27" s="169">
        <f t="shared" si="15"/>
        <v>0</v>
      </c>
      <c r="K27" s="121"/>
      <c r="L27" s="169">
        <f t="shared" si="16"/>
        <v>0</v>
      </c>
      <c r="M27" s="121"/>
      <c r="N27" s="169">
        <f t="shared" si="17"/>
        <v>0</v>
      </c>
      <c r="O27" s="121"/>
      <c r="P27" s="169">
        <f t="shared" si="18"/>
        <v>0</v>
      </c>
      <c r="Q27" s="121"/>
      <c r="R27" s="169">
        <f t="shared" si="19"/>
        <v>0</v>
      </c>
      <c r="S27" s="247"/>
      <c r="T27" s="500"/>
      <c r="U27" s="500"/>
      <c r="V27" s="500"/>
      <c r="W27" s="500"/>
      <c r="X27" s="500"/>
      <c r="Y27" s="500"/>
      <c r="Z27" s="1"/>
    </row>
    <row r="28" spans="1:26">
      <c r="A28" s="2" t="s">
        <v>3</v>
      </c>
      <c r="B28" s="2">
        <f t="shared" si="0"/>
        <v>21</v>
      </c>
      <c r="C28" s="41"/>
      <c r="D28" s="41"/>
      <c r="E28" s="41"/>
      <c r="F28" s="75">
        <f t="shared" si="14"/>
        <v>0</v>
      </c>
      <c r="G28" s="90" t="str">
        <f t="shared" si="1"/>
        <v/>
      </c>
      <c r="H28" s="121"/>
      <c r="I28" s="121"/>
      <c r="J28" s="169">
        <f t="shared" si="15"/>
        <v>0</v>
      </c>
      <c r="K28" s="121"/>
      <c r="L28" s="169">
        <f t="shared" si="16"/>
        <v>0</v>
      </c>
      <c r="M28" s="121"/>
      <c r="N28" s="169">
        <f t="shared" si="17"/>
        <v>0</v>
      </c>
      <c r="O28" s="121"/>
      <c r="P28" s="169">
        <f t="shared" si="18"/>
        <v>0</v>
      </c>
      <c r="Q28" s="121"/>
      <c r="R28" s="169">
        <f t="shared" si="19"/>
        <v>0</v>
      </c>
      <c r="S28" s="247"/>
      <c r="T28" s="500"/>
      <c r="U28" s="500"/>
      <c r="V28" s="500"/>
      <c r="W28" s="500"/>
      <c r="X28" s="500"/>
      <c r="Y28" s="500"/>
      <c r="Z28" s="1"/>
    </row>
    <row r="29" spans="1:26">
      <c r="A29" s="2" t="s">
        <v>4</v>
      </c>
      <c r="B29" s="2">
        <f t="shared" si="0"/>
        <v>22</v>
      </c>
      <c r="C29" s="41"/>
      <c r="D29" s="41"/>
      <c r="E29" s="41"/>
      <c r="F29" s="75">
        <f t="shared" si="14"/>
        <v>0</v>
      </c>
      <c r="G29" s="90" t="str">
        <f t="shared" si="1"/>
        <v/>
      </c>
      <c r="H29" s="121"/>
      <c r="I29" s="121"/>
      <c r="J29" s="169">
        <f t="shared" si="15"/>
        <v>0</v>
      </c>
      <c r="K29" s="121"/>
      <c r="L29" s="169">
        <f t="shared" si="16"/>
        <v>0</v>
      </c>
      <c r="M29" s="121"/>
      <c r="N29" s="169">
        <f t="shared" si="17"/>
        <v>0</v>
      </c>
      <c r="O29" s="121"/>
      <c r="P29" s="169">
        <f t="shared" si="18"/>
        <v>0</v>
      </c>
      <c r="Q29" s="121"/>
      <c r="R29" s="169">
        <f t="shared" si="19"/>
        <v>0</v>
      </c>
      <c r="S29" s="247"/>
      <c r="T29" s="500"/>
      <c r="U29" s="500"/>
      <c r="V29" s="500"/>
      <c r="W29" s="500"/>
      <c r="X29" s="500"/>
      <c r="Y29" s="500"/>
      <c r="Z29" s="1"/>
    </row>
    <row r="30" spans="1:26">
      <c r="A30" s="75" t="s">
        <v>5</v>
      </c>
      <c r="B30" s="75">
        <f t="shared" si="0"/>
        <v>23</v>
      </c>
      <c r="C30" s="41"/>
      <c r="D30" s="41"/>
      <c r="E30" s="41"/>
      <c r="F30" s="75">
        <f t="shared" si="14"/>
        <v>0</v>
      </c>
      <c r="G30" s="90" t="str">
        <f t="shared" si="1"/>
        <v/>
      </c>
      <c r="H30" s="121"/>
      <c r="I30" s="121"/>
      <c r="J30" s="169">
        <f t="shared" si="15"/>
        <v>0</v>
      </c>
      <c r="K30" s="121"/>
      <c r="L30" s="169">
        <f t="shared" si="16"/>
        <v>0</v>
      </c>
      <c r="M30" s="121"/>
      <c r="N30" s="169">
        <f t="shared" si="17"/>
        <v>0</v>
      </c>
      <c r="O30" s="121"/>
      <c r="P30" s="169">
        <f t="shared" si="18"/>
        <v>0</v>
      </c>
      <c r="Q30" s="121"/>
      <c r="R30" s="169">
        <f t="shared" si="19"/>
        <v>0</v>
      </c>
      <c r="S30" s="247"/>
      <c r="T30" s="500" t="s">
        <v>254</v>
      </c>
      <c r="U30" s="500"/>
      <c r="V30" s="500"/>
      <c r="W30" s="500"/>
      <c r="X30" s="500"/>
      <c r="Y30" s="500"/>
      <c r="Z30" s="1"/>
    </row>
    <row r="31" spans="1:26">
      <c r="A31" s="442" t="s">
        <v>70</v>
      </c>
      <c r="B31" s="443"/>
      <c r="C31" s="13">
        <f>SUM(C24:C30)</f>
        <v>0</v>
      </c>
      <c r="D31" s="13">
        <f>SUM(D24:D30)+ROUNDDOWN(F31/60,0)</f>
        <v>0</v>
      </c>
      <c r="E31" s="13">
        <f>F31-60*ROUNDDOWN(F31/60,0)</f>
        <v>0</v>
      </c>
      <c r="F31" s="137">
        <f>SUM(F24:F30)</f>
        <v>0</v>
      </c>
      <c r="G31" s="53">
        <f>IF((D31*60+E31)=0,0,ROUND((C31*60)/(D31*60+E31),1))</f>
        <v>0</v>
      </c>
      <c r="H31" s="27">
        <f>SUM(H24:H30)</f>
        <v>0</v>
      </c>
      <c r="I31" s="27">
        <f>IF(SUM(I24:I30)=0,0,ROUND(AVERAGE(I24:I30),0))</f>
        <v>0</v>
      </c>
      <c r="J31" s="170">
        <f>IF(J30=0,0,1)</f>
        <v>0</v>
      </c>
      <c r="K31" s="27">
        <f>IF(SUM(K24:K30)=0,0,ROUND(AVERAGE(K24:K30),0))</f>
        <v>0</v>
      </c>
      <c r="L31" s="170">
        <f>IF(L30=0,0,1)</f>
        <v>0</v>
      </c>
      <c r="M31" s="27">
        <f>IF(SUM(M24:M30)=0,0,ROUND(AVERAGE(M24:M30),0))</f>
        <v>0</v>
      </c>
      <c r="N31" s="170">
        <f>IF(N30=0,0,1)</f>
        <v>0</v>
      </c>
      <c r="O31" s="27">
        <f>IF(SUM(O24:O30)=0,0,ROUND(AVERAGE(O24:O30),0))</f>
        <v>0</v>
      </c>
      <c r="P31" s="170">
        <f>IF(P30=0,0,1)</f>
        <v>0</v>
      </c>
      <c r="Q31" s="27">
        <f>IF(SUM(Q24:Q30)=0,0,ROUND(AVERAGE(Q24:Q30),0))</f>
        <v>0</v>
      </c>
      <c r="R31" s="170">
        <f>IF(R30=0,0,1)</f>
        <v>0</v>
      </c>
      <c r="S31" s="248"/>
      <c r="T31" s="508"/>
      <c r="U31" s="508"/>
      <c r="V31" s="508"/>
      <c r="W31" s="508"/>
      <c r="X31" s="508"/>
      <c r="Y31" s="508"/>
      <c r="Z31" s="1"/>
    </row>
    <row r="32" spans="1:26">
      <c r="A32" s="246" t="s">
        <v>104</v>
      </c>
      <c r="B32" s="246">
        <f>B30+1</f>
        <v>24</v>
      </c>
      <c r="C32" s="41"/>
      <c r="D32" s="41"/>
      <c r="E32" s="41"/>
      <c r="F32" s="75">
        <f t="shared" si="14"/>
        <v>0</v>
      </c>
      <c r="G32" s="90" t="str">
        <f t="shared" si="1"/>
        <v/>
      </c>
      <c r="H32" s="121"/>
      <c r="I32" s="121"/>
      <c r="J32" s="169">
        <f>IF(I32="",0,1)</f>
        <v>0</v>
      </c>
      <c r="K32" s="121"/>
      <c r="L32" s="169">
        <f>IF(K32="",0,1)</f>
        <v>0</v>
      </c>
      <c r="M32" s="121"/>
      <c r="N32" s="169">
        <f>IF(M32="",0,1)</f>
        <v>0</v>
      </c>
      <c r="O32" s="121"/>
      <c r="P32" s="169">
        <f>IF(O32="",0,1)</f>
        <v>0</v>
      </c>
      <c r="Q32" s="121"/>
      <c r="R32" s="169">
        <f>IF(Q32="",0,1)</f>
        <v>0</v>
      </c>
      <c r="S32" s="188"/>
      <c r="T32" s="500"/>
      <c r="U32" s="500"/>
      <c r="V32" s="500"/>
      <c r="W32" s="500"/>
      <c r="X32" s="500"/>
      <c r="Y32" s="500"/>
      <c r="Z32" s="1"/>
    </row>
    <row r="33" spans="1:26">
      <c r="A33" s="246" t="s">
        <v>107</v>
      </c>
      <c r="B33" s="246">
        <f t="shared" ref="B33:B38" si="20">B32+1</f>
        <v>25</v>
      </c>
      <c r="C33" s="41"/>
      <c r="D33" s="41"/>
      <c r="E33" s="41"/>
      <c r="F33" s="75">
        <f t="shared" si="14"/>
        <v>0</v>
      </c>
      <c r="G33" s="90" t="str">
        <f t="shared" si="1"/>
        <v/>
      </c>
      <c r="H33" s="121"/>
      <c r="I33" s="121"/>
      <c r="J33" s="169">
        <f t="shared" ref="J33:R38" si="21">IF(I33="",J32,J32+1)</f>
        <v>0</v>
      </c>
      <c r="K33" s="121"/>
      <c r="L33" s="169">
        <f t="shared" si="21"/>
        <v>0</v>
      </c>
      <c r="M33" s="121"/>
      <c r="N33" s="169">
        <f t="shared" si="21"/>
        <v>0</v>
      </c>
      <c r="O33" s="121"/>
      <c r="P33" s="169">
        <f t="shared" si="21"/>
        <v>0</v>
      </c>
      <c r="Q33" s="121"/>
      <c r="R33" s="169">
        <f t="shared" si="21"/>
        <v>0</v>
      </c>
      <c r="S33" s="188"/>
      <c r="T33" s="500"/>
      <c r="U33" s="500"/>
      <c r="V33" s="500"/>
      <c r="W33" s="500"/>
      <c r="X33" s="500"/>
      <c r="Y33" s="500"/>
      <c r="Z33" s="1"/>
    </row>
    <row r="34" spans="1:26">
      <c r="A34" s="246" t="s">
        <v>108</v>
      </c>
      <c r="B34" s="246">
        <f t="shared" si="20"/>
        <v>26</v>
      </c>
      <c r="C34" s="41"/>
      <c r="D34" s="41"/>
      <c r="E34" s="41"/>
      <c r="F34" s="75">
        <f t="shared" si="14"/>
        <v>0</v>
      </c>
      <c r="G34" s="90" t="str">
        <f t="shared" si="1"/>
        <v/>
      </c>
      <c r="H34" s="121"/>
      <c r="I34" s="121"/>
      <c r="J34" s="169">
        <f t="shared" si="21"/>
        <v>0</v>
      </c>
      <c r="K34" s="121"/>
      <c r="L34" s="169">
        <f t="shared" si="21"/>
        <v>0</v>
      </c>
      <c r="M34" s="121"/>
      <c r="N34" s="169">
        <f t="shared" si="21"/>
        <v>0</v>
      </c>
      <c r="O34" s="121"/>
      <c r="P34" s="169">
        <f t="shared" si="21"/>
        <v>0</v>
      </c>
      <c r="Q34" s="121"/>
      <c r="R34" s="169">
        <f t="shared" si="21"/>
        <v>0</v>
      </c>
      <c r="S34" s="188"/>
      <c r="T34" s="500"/>
      <c r="U34" s="500"/>
      <c r="V34" s="500"/>
      <c r="W34" s="500"/>
      <c r="X34" s="500"/>
      <c r="Y34" s="500"/>
      <c r="Z34" s="1"/>
    </row>
    <row r="35" spans="1:26">
      <c r="A35" s="246" t="s">
        <v>105</v>
      </c>
      <c r="B35" s="246">
        <f t="shared" si="20"/>
        <v>27</v>
      </c>
      <c r="C35" s="41"/>
      <c r="D35" s="41"/>
      <c r="E35" s="41"/>
      <c r="F35" s="75">
        <f t="shared" si="14"/>
        <v>0</v>
      </c>
      <c r="G35" s="90" t="str">
        <f t="shared" si="1"/>
        <v/>
      </c>
      <c r="H35" s="121"/>
      <c r="I35" s="121"/>
      <c r="J35" s="169">
        <f t="shared" si="21"/>
        <v>0</v>
      </c>
      <c r="K35" s="121"/>
      <c r="L35" s="169">
        <f t="shared" si="21"/>
        <v>0</v>
      </c>
      <c r="M35" s="121"/>
      <c r="N35" s="169">
        <f t="shared" si="21"/>
        <v>0</v>
      </c>
      <c r="O35" s="121"/>
      <c r="P35" s="169">
        <f t="shared" si="21"/>
        <v>0</v>
      </c>
      <c r="Q35" s="121"/>
      <c r="R35" s="169">
        <f t="shared" si="21"/>
        <v>0</v>
      </c>
      <c r="S35" s="188"/>
      <c r="T35" s="500"/>
      <c r="U35" s="500"/>
      <c r="V35" s="500"/>
      <c r="W35" s="500"/>
      <c r="X35" s="500"/>
      <c r="Y35" s="500"/>
      <c r="Z35" s="1"/>
    </row>
    <row r="36" spans="1:26">
      <c r="A36" s="246" t="s">
        <v>101</v>
      </c>
      <c r="B36" s="246">
        <f t="shared" si="20"/>
        <v>28</v>
      </c>
      <c r="C36" s="41"/>
      <c r="D36" s="41"/>
      <c r="E36" s="41"/>
      <c r="F36" s="75">
        <f t="shared" si="14"/>
        <v>0</v>
      </c>
      <c r="G36" s="90" t="str">
        <f t="shared" si="1"/>
        <v/>
      </c>
      <c r="H36" s="121"/>
      <c r="I36" s="121"/>
      <c r="J36" s="169">
        <f t="shared" si="21"/>
        <v>0</v>
      </c>
      <c r="K36" s="121"/>
      <c r="L36" s="169">
        <f t="shared" si="21"/>
        <v>0</v>
      </c>
      <c r="M36" s="121"/>
      <c r="N36" s="169">
        <f t="shared" si="21"/>
        <v>0</v>
      </c>
      <c r="O36" s="121"/>
      <c r="P36" s="169">
        <f t="shared" si="21"/>
        <v>0</v>
      </c>
      <c r="Q36" s="121"/>
      <c r="R36" s="169">
        <f t="shared" si="21"/>
        <v>0</v>
      </c>
      <c r="S36" s="188"/>
      <c r="T36" s="500"/>
      <c r="U36" s="500"/>
      <c r="V36" s="500"/>
      <c r="W36" s="500"/>
      <c r="X36" s="500"/>
      <c r="Y36" s="500"/>
      <c r="Z36" s="1"/>
    </row>
    <row r="37" spans="1:26">
      <c r="A37" s="246" t="s">
        <v>102</v>
      </c>
      <c r="B37" s="246">
        <f t="shared" si="20"/>
        <v>29</v>
      </c>
      <c r="C37" s="41"/>
      <c r="D37" s="41"/>
      <c r="E37" s="41"/>
      <c r="F37" s="75">
        <f t="shared" si="14"/>
        <v>0</v>
      </c>
      <c r="G37" s="90" t="str">
        <f t="shared" si="1"/>
        <v/>
      </c>
      <c r="H37" s="121"/>
      <c r="I37" s="121"/>
      <c r="J37" s="169">
        <f t="shared" si="21"/>
        <v>0</v>
      </c>
      <c r="K37" s="121"/>
      <c r="L37" s="169">
        <f t="shared" si="21"/>
        <v>0</v>
      </c>
      <c r="M37" s="121"/>
      <c r="N37" s="169">
        <f t="shared" si="21"/>
        <v>0</v>
      </c>
      <c r="O37" s="121"/>
      <c r="P37" s="169">
        <f t="shared" si="21"/>
        <v>0</v>
      </c>
      <c r="Q37" s="121"/>
      <c r="R37" s="169">
        <f t="shared" si="21"/>
        <v>0</v>
      </c>
      <c r="S37" s="188"/>
      <c r="T37" s="500"/>
      <c r="U37" s="500"/>
      <c r="V37" s="500"/>
      <c r="W37" s="500"/>
      <c r="X37" s="500"/>
      <c r="Y37" s="500"/>
      <c r="Z37" s="1"/>
    </row>
    <row r="38" spans="1:26">
      <c r="A38" s="124" t="s">
        <v>103</v>
      </c>
      <c r="B38" s="124">
        <f t="shared" si="20"/>
        <v>30</v>
      </c>
      <c r="C38" s="41"/>
      <c r="D38" s="41"/>
      <c r="E38" s="41"/>
      <c r="F38" s="75">
        <f t="shared" si="14"/>
        <v>0</v>
      </c>
      <c r="G38" s="90" t="str">
        <f t="shared" si="1"/>
        <v/>
      </c>
      <c r="H38" s="121"/>
      <c r="I38" s="121"/>
      <c r="J38" s="169">
        <f t="shared" si="21"/>
        <v>0</v>
      </c>
      <c r="K38" s="121"/>
      <c r="L38" s="169">
        <f t="shared" si="21"/>
        <v>0</v>
      </c>
      <c r="M38" s="121"/>
      <c r="N38" s="169">
        <f t="shared" si="21"/>
        <v>0</v>
      </c>
      <c r="O38" s="121"/>
      <c r="P38" s="169">
        <f t="shared" si="21"/>
        <v>0</v>
      </c>
      <c r="Q38" s="121"/>
      <c r="R38" s="169">
        <f t="shared" si="21"/>
        <v>0</v>
      </c>
      <c r="S38" s="188"/>
      <c r="T38" s="500"/>
      <c r="U38" s="500"/>
      <c r="V38" s="500"/>
      <c r="W38" s="500"/>
      <c r="X38" s="500"/>
      <c r="Y38" s="500"/>
      <c r="Z38" s="1"/>
    </row>
    <row r="39" spans="1:26">
      <c r="A39" s="442" t="s">
        <v>226</v>
      </c>
      <c r="B39" s="443"/>
      <c r="C39" s="15">
        <f>SUM(C32:C38)</f>
        <v>0</v>
      </c>
      <c r="D39" s="15">
        <f>SUM(D32:D38)+ROUNDDOWN(F39/60,0)</f>
        <v>0</v>
      </c>
      <c r="E39" s="15">
        <f>F39-60*ROUNDDOWN(F39/60,0)</f>
        <v>0</v>
      </c>
      <c r="F39" s="153">
        <f>SUM(F32:F38)</f>
        <v>0</v>
      </c>
      <c r="G39" s="63">
        <f>IF((D39*60+E39)=0,0,ROUND((C39*60)/(D39*60+E39),1))</f>
        <v>0</v>
      </c>
      <c r="H39" s="33">
        <f>SUM(H32:H38)</f>
        <v>0</v>
      </c>
      <c r="I39" s="33">
        <f>IF(SUM(I32:I38)=0,0,ROUND(AVERAGE(I32:I38),0))</f>
        <v>0</v>
      </c>
      <c r="J39" s="170">
        <f>IF(J38=0,0,1)</f>
        <v>0</v>
      </c>
      <c r="K39" s="33">
        <f>IF(SUM(K32:K38)=0,0,ROUND(AVERAGE(K32:K38),0))</f>
        <v>0</v>
      </c>
      <c r="L39" s="170">
        <f>IF(L38=0,0,1)</f>
        <v>0</v>
      </c>
      <c r="M39" s="33">
        <f>IF(SUM(M32:M38)=0,0,ROUND(AVERAGE(M32:M38),0))</f>
        <v>0</v>
      </c>
      <c r="N39" s="170">
        <f>IF(N38=0,0,1)</f>
        <v>0</v>
      </c>
      <c r="O39" s="33">
        <f>IF(SUM(O32:O38)=0,0,ROUND(AVERAGE(O32:O38),0))</f>
        <v>0</v>
      </c>
      <c r="P39" s="170">
        <f>IF(P38=0,0,1)</f>
        <v>0</v>
      </c>
      <c r="Q39" s="33">
        <f>IF(SUM(Q32:Q38)=0,0,ROUND(AVERAGE(Q32:Q38),0))</f>
        <v>0</v>
      </c>
      <c r="R39" s="170">
        <f>IF(R37=0,0,1)</f>
        <v>0</v>
      </c>
      <c r="S39" s="248"/>
      <c r="T39" s="508"/>
      <c r="U39" s="508"/>
      <c r="V39" s="508"/>
      <c r="W39" s="508"/>
      <c r="X39" s="508"/>
      <c r="Y39" s="508"/>
      <c r="Z39" s="1"/>
    </row>
    <row r="40" spans="1:26">
      <c r="A40" s="524" t="s">
        <v>31</v>
      </c>
      <c r="B40" s="525"/>
      <c r="C40" s="16">
        <f>C6+C15+C23+C31+C39</f>
        <v>0</v>
      </c>
      <c r="D40" s="16">
        <f>D6+D15+D23+D31+D39+ROUNDDOWN(F40/60,0)</f>
        <v>0</v>
      </c>
      <c r="E40" s="17">
        <f>F40-60*ROUNDDOWN(F40/60,0)</f>
        <v>0</v>
      </c>
      <c r="F40" s="154">
        <f>E6+E15+E23+E31+E39</f>
        <v>0</v>
      </c>
      <c r="G40" s="62">
        <f>IF((D40*60+E40)=0,0,ROUND((C40*60)/(D40*60+E40),1))</f>
        <v>0</v>
      </c>
      <c r="H40" s="34">
        <f>H6+H15+H23+H31+H39</f>
        <v>0</v>
      </c>
      <c r="I40" s="34" t="str">
        <f>IF(I41=0,"",(I6+I15+I23+I31+I39)/I41)</f>
        <v/>
      </c>
      <c r="J40" s="185"/>
      <c r="K40" s="34" t="str">
        <f>IF(K41=0,"",(K6+K15+K23+K31+K39)/K41)</f>
        <v/>
      </c>
      <c r="L40" s="185"/>
      <c r="M40" s="34" t="str">
        <f>IF(M41=0,"",(M6+M15+M23+M31+M39)/M41)</f>
        <v/>
      </c>
      <c r="N40" s="185"/>
      <c r="O40" s="34" t="str">
        <f>IF(O41=0,"",(O6+O15+O23+O31+O39)/O41)</f>
        <v/>
      </c>
      <c r="P40" s="185"/>
      <c r="Q40" s="34" t="str">
        <f>IF(Q41=0,"",(Q6+Q15+Q23+Q31+Q39)/Q41)</f>
        <v/>
      </c>
      <c r="R40" s="185"/>
      <c r="S40" s="530"/>
      <c r="T40" s="530"/>
      <c r="U40" s="189" t="s">
        <v>42</v>
      </c>
      <c r="V40" s="189" t="s">
        <v>115</v>
      </c>
      <c r="W40" s="190" t="s">
        <v>116</v>
      </c>
      <c r="X40" s="190" t="s">
        <v>23</v>
      </c>
      <c r="Y40" s="46" t="s">
        <v>26</v>
      </c>
      <c r="Z40" s="1"/>
    </row>
    <row r="41" spans="1:26" ht="11.1" customHeight="1">
      <c r="A41" s="465"/>
      <c r="B41" s="465"/>
      <c r="C41" s="2" t="s">
        <v>0</v>
      </c>
      <c r="D41" s="2" t="s">
        <v>15</v>
      </c>
      <c r="E41" s="2" t="s">
        <v>16</v>
      </c>
      <c r="F41" s="75"/>
      <c r="G41" s="22" t="s">
        <v>12</v>
      </c>
      <c r="H41" s="37" t="s">
        <v>17</v>
      </c>
      <c r="I41" s="165">
        <f>J6+J15+J23+J31+J39</f>
        <v>0</v>
      </c>
      <c r="J41" s="166"/>
      <c r="K41" s="165">
        <f>L6+L15+L23+L31+L39</f>
        <v>0</v>
      </c>
      <c r="L41" s="166"/>
      <c r="M41" s="165">
        <f>N6+N15+N23+N31+N39</f>
        <v>0</v>
      </c>
      <c r="N41" s="166"/>
      <c r="O41" s="165">
        <f>P6+P15+P23+P31+P39</f>
        <v>0</v>
      </c>
      <c r="P41" s="166"/>
      <c r="Q41" s="165">
        <f>R6+R15+R23+R31+R39</f>
        <v>0</v>
      </c>
      <c r="R41" s="168"/>
      <c r="S41" s="217"/>
      <c r="T41" s="220" t="s">
        <v>146</v>
      </c>
      <c r="U41" s="171">
        <f>$C$40+Mars!V42</f>
        <v>0</v>
      </c>
      <c r="V41" s="172">
        <f>$D$40+Mars!W42+ROUNDDOWN(Z41/60,0)</f>
        <v>0</v>
      </c>
      <c r="W41" s="172">
        <f>Z41-60*ROUNDDOWN(Z41/60,0)</f>
        <v>0</v>
      </c>
      <c r="X41" s="172">
        <f>IF((V41*60+W41)=0,0,ROUND((U41*60)/(V41*60+W41),1))</f>
        <v>0</v>
      </c>
      <c r="Y41" s="171">
        <f>$H$40+Mars!Z42</f>
        <v>0</v>
      </c>
      <c r="Z41" s="215">
        <f>$E$40+Mars!X42</f>
        <v>0</v>
      </c>
    </row>
    <row r="42" spans="1:26" ht="11.1" customHeight="1">
      <c r="A42" s="484" t="s">
        <v>217</v>
      </c>
      <c r="B42" s="484"/>
      <c r="C42" s="49">
        <f>'Décembre 16'!$C$40</f>
        <v>0</v>
      </c>
      <c r="D42" s="50">
        <f>'Décembre 16'!$D$40</f>
        <v>0</v>
      </c>
      <c r="E42" s="50">
        <f>'Décembre 16'!$E$40</f>
        <v>0</v>
      </c>
      <c r="F42" s="150"/>
      <c r="G42" s="51">
        <f>IF((D42*60+E42)=0,0,ROUND((C42*60)/(D42*60+E42),1))</f>
        <v>0</v>
      </c>
      <c r="H42" s="207">
        <f>'Décembre 16'!$H$40</f>
        <v>0</v>
      </c>
      <c r="I42" s="165"/>
      <c r="J42" s="166"/>
      <c r="K42" s="165"/>
      <c r="L42" s="166"/>
      <c r="M42" s="165"/>
      <c r="N42" s="166"/>
      <c r="O42" s="165"/>
      <c r="P42" s="166"/>
      <c r="Q42" s="165"/>
      <c r="R42" s="168"/>
      <c r="S42" s="206"/>
      <c r="T42" s="304" t="s">
        <v>214</v>
      </c>
      <c r="U42" s="227">
        <f>$C$40+Mars!V43</f>
        <v>0</v>
      </c>
      <c r="V42" s="225">
        <f>$D$40+Mars!W43+ROUNDDOWN(Z42/60,0)</f>
        <v>0</v>
      </c>
      <c r="W42" s="225">
        <f>Z42-60*ROUNDDOWN(Z42/60,0)</f>
        <v>0</v>
      </c>
      <c r="X42" s="225">
        <f>IF((V42*60+W42)=0,0,ROUND((U42*60)/(V42*60+W42),1))</f>
        <v>0</v>
      </c>
      <c r="Y42" s="227">
        <f>$H$40+Mars!Z43</f>
        <v>0</v>
      </c>
      <c r="Z42" s="231">
        <f>$E$40+Mars!X43</f>
        <v>0</v>
      </c>
    </row>
    <row r="43" spans="1:26" ht="11.1" customHeight="1">
      <c r="A43" s="509" t="s">
        <v>25</v>
      </c>
      <c r="B43" s="509"/>
      <c r="C43" s="49">
        <f>Janvier!C42</f>
        <v>0</v>
      </c>
      <c r="D43" s="49">
        <f>Janvier!D42</f>
        <v>0</v>
      </c>
      <c r="E43" s="49">
        <f>Janvier!E42</f>
        <v>0</v>
      </c>
      <c r="F43" s="140"/>
      <c r="G43" s="48">
        <f>IF((D43*60+E43)=0,0,ROUND((C43*60)/(D43*60+E43),1))</f>
        <v>0</v>
      </c>
      <c r="H43" s="54">
        <f>Janvier!H42</f>
        <v>0</v>
      </c>
      <c r="S43" s="65"/>
      <c r="T43" s="65"/>
      <c r="U43" s="70"/>
      <c r="V43" s="70"/>
      <c r="W43" s="70"/>
      <c r="X43" s="93"/>
      <c r="Y43" s="198"/>
    </row>
    <row r="44" spans="1:26" ht="11.1" customHeight="1">
      <c r="A44" s="509" t="s">
        <v>27</v>
      </c>
      <c r="B44" s="523"/>
      <c r="C44" s="49">
        <f>Février!C38</f>
        <v>0</v>
      </c>
      <c r="D44" s="49">
        <f>Février!D38</f>
        <v>0</v>
      </c>
      <c r="E44" s="49">
        <f>Février!E38</f>
        <v>0</v>
      </c>
      <c r="F44" s="140"/>
      <c r="G44" s="48">
        <f>IF((D44*60+E44)=0,0,ROUND((C44*60)/(D44*60+E44),1))</f>
        <v>0</v>
      </c>
      <c r="H44" s="54">
        <f>Février!H38</f>
        <v>0</v>
      </c>
      <c r="S44" s="73"/>
      <c r="T44" s="70"/>
      <c r="U44" s="70"/>
      <c r="V44" s="70"/>
      <c r="W44" s="70"/>
      <c r="X44" s="70"/>
      <c r="Y44" s="70"/>
    </row>
    <row r="45" spans="1:26" ht="11.1" customHeight="1">
      <c r="A45" s="509" t="s">
        <v>28</v>
      </c>
      <c r="B45" s="509"/>
      <c r="C45" s="55">
        <f>Mars!C41</f>
        <v>0</v>
      </c>
      <c r="D45" s="55">
        <f>Mars!D41</f>
        <v>0</v>
      </c>
      <c r="E45" s="55">
        <f>Mars!E41</f>
        <v>0</v>
      </c>
      <c r="F45" s="140"/>
      <c r="G45" s="48">
        <f>IF((D45*60+E45)=0,0,ROUND((C45*60)/(D45*60+E45),1))</f>
        <v>0</v>
      </c>
      <c r="H45" s="54">
        <f>Mars!H41</f>
        <v>0</v>
      </c>
      <c r="S45" s="73"/>
      <c r="T45" s="70"/>
      <c r="U45" s="70"/>
      <c r="V45" s="70"/>
      <c r="W45" s="70"/>
      <c r="X45" s="70"/>
      <c r="Y45" s="70"/>
    </row>
    <row r="46" spans="1:26" hidden="1">
      <c r="C46" s="223">
        <f>SUM(C42:C45)+C40</f>
        <v>0</v>
      </c>
      <c r="D46" s="223">
        <f>SUM(D42:D45)+D40</f>
        <v>0</v>
      </c>
      <c r="E46" s="223">
        <f>SUM(E42:E45)+E40</f>
        <v>0</v>
      </c>
      <c r="H46" s="223">
        <f>SUM(H42:H45)+H40</f>
        <v>0</v>
      </c>
      <c r="S46" s="73"/>
      <c r="T46" s="70"/>
      <c r="V46" s="70"/>
      <c r="W46" s="70"/>
      <c r="X46" s="70"/>
      <c r="Y46" s="70"/>
    </row>
    <row r="47" spans="1:26" hidden="1">
      <c r="C47" s="223">
        <f>SUM(C43:C45)+C40</f>
        <v>0</v>
      </c>
      <c r="D47" s="223">
        <f>SUM(D43:D45)+D40</f>
        <v>0</v>
      </c>
      <c r="E47" s="223">
        <f>SUM(E43:E45)+E40</f>
        <v>0</v>
      </c>
      <c r="H47" s="223">
        <f>SUM(H43:H45)+H40</f>
        <v>0</v>
      </c>
    </row>
  </sheetData>
  <sheetProtection sheet="1" selectLockedCells="1"/>
  <mergeCells count="61">
    <mergeCell ref="T4:Y4"/>
    <mergeCell ref="T2:Y3"/>
    <mergeCell ref="T33:Y33"/>
    <mergeCell ref="T5:Y5"/>
    <mergeCell ref="T31:Y31"/>
    <mergeCell ref="T30:Y30"/>
    <mergeCell ref="T13:Y13"/>
    <mergeCell ref="T26:Y26"/>
    <mergeCell ref="T23:Y23"/>
    <mergeCell ref="T6:Y6"/>
    <mergeCell ref="T7:Y7"/>
    <mergeCell ref="T18:Y18"/>
    <mergeCell ref="T9:Y9"/>
    <mergeCell ref="T25:Y25"/>
    <mergeCell ref="T10:Y10"/>
    <mergeCell ref="T11:Y11"/>
    <mergeCell ref="T12:Y12"/>
    <mergeCell ref="T19:Y19"/>
    <mergeCell ref="T22:Y22"/>
    <mergeCell ref="T8:Y8"/>
    <mergeCell ref="A23:B23"/>
    <mergeCell ref="A6:B6"/>
    <mergeCell ref="M2:M3"/>
    <mergeCell ref="S2:S3"/>
    <mergeCell ref="E2:E3"/>
    <mergeCell ref="K2:K3"/>
    <mergeCell ref="A7:B7"/>
    <mergeCell ref="A15:B15"/>
    <mergeCell ref="A1:X1"/>
    <mergeCell ref="A2:A3"/>
    <mergeCell ref="B2:B3"/>
    <mergeCell ref="C2:C3"/>
    <mergeCell ref="D2:D3"/>
    <mergeCell ref="G2:G3"/>
    <mergeCell ref="I2:I3"/>
    <mergeCell ref="T20:Y20"/>
    <mergeCell ref="T15:Y15"/>
    <mergeCell ref="T21:Y21"/>
    <mergeCell ref="T14:Y14"/>
    <mergeCell ref="T16:Y16"/>
    <mergeCell ref="T29:Y29"/>
    <mergeCell ref="T17:Y17"/>
    <mergeCell ref="T24:Y24"/>
    <mergeCell ref="T27:Y27"/>
    <mergeCell ref="T28:Y28"/>
    <mergeCell ref="A44:B44"/>
    <mergeCell ref="T36:Y36"/>
    <mergeCell ref="A45:B45"/>
    <mergeCell ref="A31:B31"/>
    <mergeCell ref="A41:B41"/>
    <mergeCell ref="S40:T40"/>
    <mergeCell ref="A40:B40"/>
    <mergeCell ref="A43:B43"/>
    <mergeCell ref="A39:B39"/>
    <mergeCell ref="T39:Y39"/>
    <mergeCell ref="T37:Y37"/>
    <mergeCell ref="T35:Y35"/>
    <mergeCell ref="A42:B42"/>
    <mergeCell ref="T32:Y32"/>
    <mergeCell ref="T34:Y34"/>
    <mergeCell ref="T38:Y38"/>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AS48"/>
  <sheetViews>
    <sheetView zoomScale="120" zoomScaleNormal="120" workbookViewId="0">
      <pane ySplit="3" topLeftCell="A4" activePane="bottomLeft" state="frozen"/>
      <selection pane="bottomLeft" activeCell="T14" sqref="T14:Y14"/>
    </sheetView>
  </sheetViews>
  <sheetFormatPr baseColWidth="10" defaultRowHeight="12.75"/>
  <cols>
    <col min="1" max="1" width="9.7109375" customWidth="1"/>
    <col min="2" max="2" width="4.85546875" customWidth="1"/>
    <col min="3" max="3" width="6" customWidth="1"/>
    <col min="4" max="4" width="4.7109375" customWidth="1"/>
    <col min="5" max="5" width="3.85546875" customWidth="1"/>
    <col min="6" max="6" width="7.42578125" style="78" hidden="1" customWidth="1"/>
    <col min="7" max="7" width="5.7109375" customWidth="1"/>
    <col min="8" max="8" width="6" customWidth="1"/>
    <col min="9" max="9" width="3.42578125" customWidth="1"/>
    <col min="10" max="10" width="3.42578125" style="78" hidden="1" customWidth="1"/>
    <col min="11" max="11" width="3.140625" customWidth="1"/>
    <col min="12" max="12" width="3.28515625" style="78" hidden="1" customWidth="1"/>
    <col min="13" max="13" width="4.5703125" customWidth="1"/>
    <col min="14" max="14" width="3.42578125" style="78" hidden="1" customWidth="1"/>
    <col min="15" max="15" width="3.85546875" customWidth="1"/>
    <col min="16" max="16" width="3.85546875" style="78" hidden="1" customWidth="1"/>
    <col min="17" max="17" width="3.85546875" customWidth="1"/>
    <col min="18" max="18" width="3.85546875" style="78" hidden="1" customWidth="1"/>
    <col min="20" max="20" width="20.85546875" customWidth="1"/>
    <col min="23" max="23" width="8.42578125" customWidth="1"/>
    <col min="24" max="25" width="9.85546875" customWidth="1"/>
    <col min="26" max="26" width="11.42578125" hidden="1" customWidth="1"/>
  </cols>
  <sheetData>
    <row r="1" spans="1:25" ht="15.75" customHeight="1">
      <c r="A1" s="490" t="s">
        <v>216</v>
      </c>
      <c r="B1" s="490"/>
      <c r="C1" s="490"/>
      <c r="D1" s="490"/>
      <c r="E1" s="490"/>
      <c r="F1" s="490"/>
      <c r="G1" s="490"/>
      <c r="H1" s="490"/>
      <c r="I1" s="490"/>
      <c r="J1" s="490"/>
      <c r="K1" s="490"/>
      <c r="L1" s="490"/>
      <c r="M1" s="490"/>
      <c r="N1" s="490"/>
      <c r="O1" s="490"/>
      <c r="P1" s="490"/>
      <c r="Q1" s="490"/>
      <c r="R1" s="490"/>
      <c r="S1" s="490"/>
      <c r="T1" s="490"/>
      <c r="U1" s="490"/>
      <c r="V1" s="490"/>
      <c r="W1" s="490"/>
      <c r="X1" s="490"/>
      <c r="Y1" s="209"/>
    </row>
    <row r="2" spans="1:25" ht="8.25" customHeight="1">
      <c r="A2" s="491" t="s">
        <v>1</v>
      </c>
      <c r="B2" s="491" t="s">
        <v>9</v>
      </c>
      <c r="C2" s="491" t="s">
        <v>0</v>
      </c>
      <c r="D2" s="491" t="s">
        <v>15</v>
      </c>
      <c r="E2" s="491" t="s">
        <v>16</v>
      </c>
      <c r="F2" s="75" t="s">
        <v>16</v>
      </c>
      <c r="G2" s="476" t="s">
        <v>12</v>
      </c>
      <c r="H2" s="25" t="s">
        <v>17</v>
      </c>
      <c r="I2" s="493" t="s">
        <v>40</v>
      </c>
      <c r="J2" s="142"/>
      <c r="K2" s="493" t="s">
        <v>11</v>
      </c>
      <c r="L2" s="142"/>
      <c r="M2" s="493" t="s">
        <v>22</v>
      </c>
      <c r="N2" s="142"/>
      <c r="O2" s="25" t="s">
        <v>19</v>
      </c>
      <c r="P2" s="142"/>
      <c r="Q2" s="25" t="s">
        <v>19</v>
      </c>
      <c r="R2" s="142"/>
      <c r="S2" s="495" t="s">
        <v>13</v>
      </c>
      <c r="T2" s="532" t="s">
        <v>14</v>
      </c>
      <c r="U2" s="532"/>
      <c r="V2" s="532"/>
      <c r="W2" s="532"/>
      <c r="X2" s="532"/>
      <c r="Y2" s="532"/>
    </row>
    <row r="3" spans="1:25" ht="9" customHeight="1">
      <c r="A3" s="492"/>
      <c r="B3" s="492"/>
      <c r="C3" s="492"/>
      <c r="D3" s="492"/>
      <c r="E3" s="492"/>
      <c r="F3" s="75"/>
      <c r="G3" s="477"/>
      <c r="H3" s="26" t="s">
        <v>18</v>
      </c>
      <c r="I3" s="494"/>
      <c r="J3" s="143"/>
      <c r="K3" s="494"/>
      <c r="L3" s="143"/>
      <c r="M3" s="494"/>
      <c r="N3" s="143"/>
      <c r="O3" s="26" t="s">
        <v>20</v>
      </c>
      <c r="P3" s="143"/>
      <c r="Q3" s="26" t="s">
        <v>21</v>
      </c>
      <c r="R3" s="143"/>
      <c r="S3" s="496"/>
      <c r="T3" s="532"/>
      <c r="U3" s="532"/>
      <c r="V3" s="532"/>
      <c r="W3" s="532"/>
      <c r="X3" s="532"/>
      <c r="Y3" s="532"/>
    </row>
    <row r="4" spans="1:25">
      <c r="A4" s="75" t="s">
        <v>6</v>
      </c>
      <c r="B4" s="75">
        <v>1</v>
      </c>
      <c r="C4" s="41"/>
      <c r="D4" s="41"/>
      <c r="E4" s="41"/>
      <c r="F4" s="75">
        <f>E4</f>
        <v>0</v>
      </c>
      <c r="G4" s="90" t="str">
        <f t="shared" ref="G4:G38" si="0">IF((D4*60+F4)=0,"",ROUND((C4*60)/(D4*60+F4),1))</f>
        <v/>
      </c>
      <c r="H4" s="121"/>
      <c r="I4" s="121"/>
      <c r="J4" s="169">
        <f>IF(I4="",0,1)</f>
        <v>0</v>
      </c>
      <c r="K4" s="121"/>
      <c r="L4" s="169">
        <f>IF(K4="",0,1)</f>
        <v>0</v>
      </c>
      <c r="M4" s="121"/>
      <c r="N4" s="169">
        <f>IF(M4="",0,1)</f>
        <v>0</v>
      </c>
      <c r="O4" s="121"/>
      <c r="P4" s="169">
        <f>IF(O4="",0,1)</f>
        <v>0</v>
      </c>
      <c r="Q4" s="121"/>
      <c r="R4" s="169">
        <f>IF(Q4="",0,1)</f>
        <v>0</v>
      </c>
      <c r="S4" s="247"/>
      <c r="T4" s="501" t="s">
        <v>237</v>
      </c>
      <c r="U4" s="501"/>
      <c r="V4" s="501"/>
      <c r="W4" s="501"/>
      <c r="X4" s="501"/>
      <c r="Y4" s="501"/>
    </row>
    <row r="5" spans="1:25">
      <c r="A5" s="2" t="s">
        <v>7</v>
      </c>
      <c r="B5" s="2">
        <f t="shared" ref="B5:B24" si="1">B4+1</f>
        <v>2</v>
      </c>
      <c r="C5" s="41"/>
      <c r="D5" s="41"/>
      <c r="E5" s="41"/>
      <c r="F5" s="75">
        <f t="shared" ref="F5:F10" si="2">E5</f>
        <v>0</v>
      </c>
      <c r="G5" s="90" t="str">
        <f t="shared" si="0"/>
        <v/>
      </c>
      <c r="H5" s="121"/>
      <c r="I5" s="121"/>
      <c r="J5" s="169">
        <f t="shared" ref="J5:J10" si="3">IF(I5="",J4,J4+1)</f>
        <v>0</v>
      </c>
      <c r="K5" s="121"/>
      <c r="L5" s="169">
        <f t="shared" ref="L5:L10" si="4">IF(K5="",L4,L4+1)</f>
        <v>0</v>
      </c>
      <c r="M5" s="121"/>
      <c r="N5" s="169">
        <f t="shared" ref="N5:N10" si="5">IF(M5="",N4,N4+1)</f>
        <v>0</v>
      </c>
      <c r="O5" s="121"/>
      <c r="P5" s="169">
        <f t="shared" ref="P5:P10" si="6">IF(O5="",P4,P4+1)</f>
        <v>0</v>
      </c>
      <c r="Q5" s="121"/>
      <c r="R5" s="169">
        <f t="shared" ref="R5:R10" si="7">IF(Q5="",R4,R4+1)</f>
        <v>0</v>
      </c>
      <c r="S5" s="247"/>
      <c r="T5" s="533" t="s">
        <v>238</v>
      </c>
      <c r="U5" s="533"/>
      <c r="V5" s="533"/>
      <c r="W5" s="533"/>
      <c r="X5" s="533"/>
      <c r="Y5" s="533"/>
    </row>
    <row r="6" spans="1:25">
      <c r="A6" s="2" t="s">
        <v>8</v>
      </c>
      <c r="B6" s="2">
        <f t="shared" si="1"/>
        <v>3</v>
      </c>
      <c r="C6" s="41"/>
      <c r="D6" s="41"/>
      <c r="E6" s="41"/>
      <c r="F6" s="75">
        <f t="shared" si="2"/>
        <v>0</v>
      </c>
      <c r="G6" s="90" t="str">
        <f t="shared" si="0"/>
        <v/>
      </c>
      <c r="H6" s="121"/>
      <c r="I6" s="121"/>
      <c r="J6" s="169">
        <f t="shared" si="3"/>
        <v>0</v>
      </c>
      <c r="K6" s="121"/>
      <c r="L6" s="169">
        <f t="shared" si="4"/>
        <v>0</v>
      </c>
      <c r="M6" s="121"/>
      <c r="N6" s="169">
        <f t="shared" si="5"/>
        <v>0</v>
      </c>
      <c r="O6" s="121"/>
      <c r="P6" s="169">
        <f t="shared" si="6"/>
        <v>0</v>
      </c>
      <c r="Q6" s="121"/>
      <c r="R6" s="169">
        <f t="shared" si="7"/>
        <v>0</v>
      </c>
      <c r="S6" s="247"/>
      <c r="T6" s="502"/>
      <c r="U6" s="502"/>
      <c r="V6" s="502"/>
      <c r="W6" s="502"/>
      <c r="X6" s="502"/>
      <c r="Y6" s="502"/>
    </row>
    <row r="7" spans="1:25">
      <c r="A7" s="2" t="s">
        <v>2</v>
      </c>
      <c r="B7" s="2">
        <f t="shared" si="1"/>
        <v>4</v>
      </c>
      <c r="C7" s="41"/>
      <c r="D7" s="41"/>
      <c r="E7" s="41"/>
      <c r="F7" s="75">
        <f t="shared" si="2"/>
        <v>0</v>
      </c>
      <c r="G7" s="90" t="str">
        <f t="shared" si="0"/>
        <v/>
      </c>
      <c r="H7" s="121"/>
      <c r="I7" s="121"/>
      <c r="J7" s="169">
        <f t="shared" si="3"/>
        <v>0</v>
      </c>
      <c r="K7" s="121"/>
      <c r="L7" s="169">
        <f t="shared" si="4"/>
        <v>0</v>
      </c>
      <c r="M7" s="121"/>
      <c r="N7" s="169">
        <f t="shared" si="5"/>
        <v>0</v>
      </c>
      <c r="O7" s="121"/>
      <c r="P7" s="169">
        <f t="shared" si="6"/>
        <v>0</v>
      </c>
      <c r="Q7" s="121"/>
      <c r="R7" s="169">
        <f t="shared" si="7"/>
        <v>0</v>
      </c>
      <c r="S7" s="247"/>
      <c r="T7" s="502"/>
      <c r="U7" s="502"/>
      <c r="V7" s="502"/>
      <c r="W7" s="502"/>
      <c r="X7" s="502"/>
      <c r="Y7" s="502"/>
    </row>
    <row r="8" spans="1:25">
      <c r="A8" s="2" t="s">
        <v>3</v>
      </c>
      <c r="B8" s="2">
        <f t="shared" si="1"/>
        <v>5</v>
      </c>
      <c r="C8" s="41"/>
      <c r="D8" s="41"/>
      <c r="E8" s="41"/>
      <c r="F8" s="75">
        <f t="shared" si="2"/>
        <v>0</v>
      </c>
      <c r="G8" s="90" t="str">
        <f t="shared" si="0"/>
        <v/>
      </c>
      <c r="H8" s="121"/>
      <c r="I8" s="121"/>
      <c r="J8" s="169">
        <f t="shared" si="3"/>
        <v>0</v>
      </c>
      <c r="K8" s="121"/>
      <c r="L8" s="169">
        <f t="shared" si="4"/>
        <v>0</v>
      </c>
      <c r="M8" s="121"/>
      <c r="N8" s="169">
        <f t="shared" si="5"/>
        <v>0</v>
      </c>
      <c r="O8" s="121"/>
      <c r="P8" s="169">
        <f t="shared" si="6"/>
        <v>0</v>
      </c>
      <c r="Q8" s="121"/>
      <c r="R8" s="169">
        <f t="shared" si="7"/>
        <v>0</v>
      </c>
      <c r="S8" s="247"/>
      <c r="T8" s="502"/>
      <c r="U8" s="502"/>
      <c r="V8" s="502"/>
      <c r="W8" s="502"/>
      <c r="X8" s="502"/>
      <c r="Y8" s="502"/>
    </row>
    <row r="9" spans="1:25">
      <c r="A9" s="2" t="s">
        <v>4</v>
      </c>
      <c r="B9" s="2">
        <f t="shared" si="1"/>
        <v>6</v>
      </c>
      <c r="C9" s="41"/>
      <c r="D9" s="41"/>
      <c r="E9" s="41"/>
      <c r="F9" s="75">
        <f t="shared" si="2"/>
        <v>0</v>
      </c>
      <c r="G9" s="90" t="str">
        <f t="shared" si="0"/>
        <v/>
      </c>
      <c r="H9" s="121"/>
      <c r="I9" s="121"/>
      <c r="J9" s="169">
        <f t="shared" si="3"/>
        <v>0</v>
      </c>
      <c r="K9" s="121"/>
      <c r="L9" s="169">
        <f t="shared" si="4"/>
        <v>0</v>
      </c>
      <c r="M9" s="121"/>
      <c r="N9" s="169">
        <f t="shared" si="5"/>
        <v>0</v>
      </c>
      <c r="O9" s="121"/>
      <c r="P9" s="169">
        <f t="shared" si="6"/>
        <v>0</v>
      </c>
      <c r="Q9" s="121"/>
      <c r="R9" s="169">
        <f t="shared" si="7"/>
        <v>0</v>
      </c>
      <c r="S9" s="247"/>
      <c r="T9" s="502"/>
      <c r="U9" s="502"/>
      <c r="V9" s="502"/>
      <c r="W9" s="502"/>
      <c r="X9" s="502"/>
      <c r="Y9" s="502"/>
    </row>
    <row r="10" spans="1:25">
      <c r="A10" s="75" t="s">
        <v>5</v>
      </c>
      <c r="B10" s="75">
        <f t="shared" si="1"/>
        <v>7</v>
      </c>
      <c r="C10" s="41"/>
      <c r="D10" s="41"/>
      <c r="E10" s="41"/>
      <c r="F10" s="75">
        <f t="shared" si="2"/>
        <v>0</v>
      </c>
      <c r="G10" s="90" t="str">
        <f t="shared" si="0"/>
        <v/>
      </c>
      <c r="H10" s="121"/>
      <c r="I10" s="121"/>
      <c r="J10" s="169">
        <f t="shared" si="3"/>
        <v>0</v>
      </c>
      <c r="K10" s="121"/>
      <c r="L10" s="169">
        <f t="shared" si="4"/>
        <v>0</v>
      </c>
      <c r="M10" s="121"/>
      <c r="N10" s="169">
        <f t="shared" si="5"/>
        <v>0</v>
      </c>
      <c r="O10" s="121"/>
      <c r="P10" s="169">
        <f t="shared" si="6"/>
        <v>0</v>
      </c>
      <c r="Q10" s="121"/>
      <c r="R10" s="169">
        <f t="shared" si="7"/>
        <v>0</v>
      </c>
      <c r="S10" s="247"/>
      <c r="T10" s="502" t="s">
        <v>255</v>
      </c>
      <c r="U10" s="502"/>
      <c r="V10" s="502"/>
      <c r="W10" s="502"/>
      <c r="X10" s="502"/>
      <c r="Y10" s="502"/>
    </row>
    <row r="11" spans="1:25">
      <c r="A11" s="442" t="s">
        <v>72</v>
      </c>
      <c r="B11" s="443"/>
      <c r="C11" s="13">
        <f>SUM(C4:C10)</f>
        <v>0</v>
      </c>
      <c r="D11" s="13">
        <f>SUM(D4:D10)+ROUNDDOWN(F11/60,0)</f>
        <v>0</v>
      </c>
      <c r="E11" s="13">
        <f>F11-60*ROUNDDOWN(F11/60,0)</f>
        <v>0</v>
      </c>
      <c r="F11" s="137">
        <f>SUM(F4:F10)</f>
        <v>0</v>
      </c>
      <c r="G11" s="53">
        <f>IF((D11*60+E11)=0,0,ROUND((C11*60)/(D11*60+E11),1))</f>
        <v>0</v>
      </c>
      <c r="H11" s="27">
        <f>SUM(H4:H10)</f>
        <v>0</v>
      </c>
      <c r="I11" s="27">
        <f>IF(SUM(I4:I10)=0,0,ROUND(AVERAGE(I4:I10),0))</f>
        <v>0</v>
      </c>
      <c r="J11" s="170">
        <f>IF(J10=0,0,1)</f>
        <v>0</v>
      </c>
      <c r="K11" s="27">
        <f>IF(SUM(K4:K10)=0,0,ROUND(AVERAGE(K4:K10),0))</f>
        <v>0</v>
      </c>
      <c r="L11" s="170">
        <f>IF(L10=0,0,1)</f>
        <v>0</v>
      </c>
      <c r="M11" s="27">
        <f>IF(SUM(M4:M10)=0,0,ROUND(AVERAGE(M4:M10),0))</f>
        <v>0</v>
      </c>
      <c r="N11" s="170">
        <f>IF(N10=0,0,1)</f>
        <v>0</v>
      </c>
      <c r="O11" s="27">
        <f>IF(SUM(O4:O10)=0,0,ROUND(AVERAGE(O4:O10),0))</f>
        <v>0</v>
      </c>
      <c r="P11" s="170">
        <f>IF(P10=0,0,1)</f>
        <v>0</v>
      </c>
      <c r="Q11" s="27">
        <f>IF(SUM(Q4:Q10)=0,0,ROUND(AVERAGE(Q4:Q10),0))</f>
        <v>0</v>
      </c>
      <c r="R11" s="170">
        <f>IF(R10=0,0,1)</f>
        <v>0</v>
      </c>
      <c r="S11" s="248"/>
      <c r="T11" s="508"/>
      <c r="U11" s="508"/>
      <c r="V11" s="508"/>
      <c r="W11" s="508"/>
      <c r="X11" s="508"/>
      <c r="Y11" s="508"/>
    </row>
    <row r="12" spans="1:25">
      <c r="A12" s="75" t="s">
        <v>6</v>
      </c>
      <c r="B12" s="75">
        <f>B10+1</f>
        <v>8</v>
      </c>
      <c r="C12" s="41"/>
      <c r="D12" s="41"/>
      <c r="E12" s="41"/>
      <c r="F12" s="75">
        <f>E12</f>
        <v>0</v>
      </c>
      <c r="G12" s="90" t="str">
        <f t="shared" si="0"/>
        <v/>
      </c>
      <c r="H12" s="121"/>
      <c r="I12" s="121"/>
      <c r="J12" s="169">
        <f>IF(I12="",0,1)</f>
        <v>0</v>
      </c>
      <c r="K12" s="121"/>
      <c r="L12" s="169">
        <f>IF(K12="",0,1)</f>
        <v>0</v>
      </c>
      <c r="M12" s="121"/>
      <c r="N12" s="169">
        <f>IF(M12="",0,1)</f>
        <v>0</v>
      </c>
      <c r="O12" s="121"/>
      <c r="P12" s="169">
        <f>IF(O12="",0,1)</f>
        <v>0</v>
      </c>
      <c r="Q12" s="121"/>
      <c r="R12" s="169">
        <f>IF(Q12="",0,1)</f>
        <v>0</v>
      </c>
      <c r="S12" s="247"/>
      <c r="T12" s="501" t="s">
        <v>239</v>
      </c>
      <c r="U12" s="501"/>
      <c r="V12" s="501"/>
      <c r="W12" s="501"/>
      <c r="X12" s="501"/>
      <c r="Y12" s="501"/>
    </row>
    <row r="13" spans="1:25">
      <c r="A13" s="2" t="s">
        <v>7</v>
      </c>
      <c r="B13" s="2">
        <f t="shared" si="1"/>
        <v>9</v>
      </c>
      <c r="C13" s="41"/>
      <c r="D13" s="41"/>
      <c r="E13" s="41"/>
      <c r="F13" s="75">
        <f t="shared" ref="F13:F18" si="8">E13</f>
        <v>0</v>
      </c>
      <c r="G13" s="90" t="str">
        <f t="shared" si="0"/>
        <v/>
      </c>
      <c r="H13" s="121"/>
      <c r="I13" s="121"/>
      <c r="J13" s="169">
        <f t="shared" ref="J13:J18" si="9">IF(I13="",J12,J12+1)</f>
        <v>0</v>
      </c>
      <c r="K13" s="121"/>
      <c r="L13" s="169">
        <f t="shared" ref="L13:L18" si="10">IF(K13="",L12,L12+1)</f>
        <v>0</v>
      </c>
      <c r="M13" s="121"/>
      <c r="N13" s="169">
        <f t="shared" ref="N13:N18" si="11">IF(M13="",N12,N12+1)</f>
        <v>0</v>
      </c>
      <c r="O13" s="121"/>
      <c r="P13" s="169">
        <f t="shared" ref="P13:P18" si="12">IF(O13="",P12,P12+1)</f>
        <v>0</v>
      </c>
      <c r="Q13" s="121"/>
      <c r="R13" s="169">
        <f t="shared" ref="R13:R18" si="13">IF(Q13="",R12,R12+1)</f>
        <v>0</v>
      </c>
      <c r="S13" s="247"/>
      <c r="T13" s="502"/>
      <c r="U13" s="502"/>
      <c r="V13" s="502"/>
      <c r="W13" s="502"/>
      <c r="X13" s="502"/>
      <c r="Y13" s="502"/>
    </row>
    <row r="14" spans="1:25">
      <c r="A14" s="2" t="s">
        <v>8</v>
      </c>
      <c r="B14" s="2">
        <f t="shared" si="1"/>
        <v>10</v>
      </c>
      <c r="C14" s="41"/>
      <c r="D14" s="41"/>
      <c r="E14" s="41"/>
      <c r="F14" s="75">
        <f t="shared" si="8"/>
        <v>0</v>
      </c>
      <c r="G14" s="90" t="str">
        <f t="shared" si="0"/>
        <v/>
      </c>
      <c r="H14" s="121"/>
      <c r="I14" s="121"/>
      <c r="J14" s="169">
        <f t="shared" si="9"/>
        <v>0</v>
      </c>
      <c r="K14" s="121"/>
      <c r="L14" s="169">
        <f t="shared" si="10"/>
        <v>0</v>
      </c>
      <c r="M14" s="121"/>
      <c r="N14" s="169">
        <f t="shared" si="11"/>
        <v>0</v>
      </c>
      <c r="O14" s="121"/>
      <c r="P14" s="169">
        <f t="shared" si="12"/>
        <v>0</v>
      </c>
      <c r="Q14" s="121"/>
      <c r="R14" s="169">
        <f t="shared" si="13"/>
        <v>0</v>
      </c>
      <c r="S14" s="247"/>
      <c r="T14" s="502"/>
      <c r="U14" s="502"/>
      <c r="V14" s="502"/>
      <c r="W14" s="502"/>
      <c r="X14" s="502"/>
      <c r="Y14" s="502"/>
    </row>
    <row r="15" spans="1:25" s="76" customFormat="1">
      <c r="A15" s="2" t="s">
        <v>2</v>
      </c>
      <c r="B15" s="2">
        <f t="shared" si="1"/>
        <v>11</v>
      </c>
      <c r="C15" s="41"/>
      <c r="D15" s="41"/>
      <c r="E15" s="41"/>
      <c r="F15" s="75">
        <f t="shared" si="8"/>
        <v>0</v>
      </c>
      <c r="G15" s="90" t="str">
        <f t="shared" si="0"/>
        <v/>
      </c>
      <c r="H15" s="121"/>
      <c r="I15" s="121"/>
      <c r="J15" s="169">
        <f t="shared" si="9"/>
        <v>0</v>
      </c>
      <c r="K15" s="121"/>
      <c r="L15" s="169">
        <f t="shared" si="10"/>
        <v>0</v>
      </c>
      <c r="M15" s="121"/>
      <c r="N15" s="169">
        <f t="shared" si="11"/>
        <v>0</v>
      </c>
      <c r="O15" s="121"/>
      <c r="P15" s="169">
        <f t="shared" si="12"/>
        <v>0</v>
      </c>
      <c r="Q15" s="121"/>
      <c r="R15" s="169">
        <f t="shared" si="13"/>
        <v>0</v>
      </c>
      <c r="S15" s="247"/>
      <c r="T15" s="502"/>
      <c r="U15" s="502"/>
      <c r="V15" s="502"/>
      <c r="W15" s="502"/>
      <c r="X15" s="502"/>
      <c r="Y15" s="502"/>
    </row>
    <row r="16" spans="1:25">
      <c r="A16" s="2" t="s">
        <v>3</v>
      </c>
      <c r="B16" s="2">
        <f t="shared" si="1"/>
        <v>12</v>
      </c>
      <c r="C16" s="41"/>
      <c r="D16" s="41"/>
      <c r="E16" s="41"/>
      <c r="F16" s="75">
        <f t="shared" si="8"/>
        <v>0</v>
      </c>
      <c r="G16" s="90" t="str">
        <f t="shared" si="0"/>
        <v/>
      </c>
      <c r="H16" s="121"/>
      <c r="I16" s="121"/>
      <c r="J16" s="169">
        <f t="shared" si="9"/>
        <v>0</v>
      </c>
      <c r="K16" s="121"/>
      <c r="L16" s="169">
        <f t="shared" si="10"/>
        <v>0</v>
      </c>
      <c r="M16" s="121"/>
      <c r="N16" s="169">
        <f t="shared" si="11"/>
        <v>0</v>
      </c>
      <c r="O16" s="121"/>
      <c r="P16" s="169">
        <f t="shared" si="12"/>
        <v>0</v>
      </c>
      <c r="Q16" s="121"/>
      <c r="R16" s="169">
        <f t="shared" si="13"/>
        <v>0</v>
      </c>
      <c r="S16" s="247"/>
      <c r="T16" s="502"/>
      <c r="U16" s="502"/>
      <c r="V16" s="502"/>
      <c r="W16" s="502"/>
      <c r="X16" s="502"/>
      <c r="Y16" s="502"/>
    </row>
    <row r="17" spans="1:45">
      <c r="A17" s="2" t="s">
        <v>4</v>
      </c>
      <c r="B17" s="2">
        <f t="shared" si="1"/>
        <v>13</v>
      </c>
      <c r="C17" s="41"/>
      <c r="D17" s="41"/>
      <c r="E17" s="41"/>
      <c r="F17" s="75">
        <f t="shared" si="8"/>
        <v>0</v>
      </c>
      <c r="G17" s="90" t="str">
        <f t="shared" si="0"/>
        <v/>
      </c>
      <c r="H17" s="121"/>
      <c r="I17" s="121"/>
      <c r="J17" s="169">
        <f t="shared" si="9"/>
        <v>0</v>
      </c>
      <c r="K17" s="121"/>
      <c r="L17" s="169">
        <f t="shared" si="10"/>
        <v>0</v>
      </c>
      <c r="M17" s="121"/>
      <c r="N17" s="169">
        <f t="shared" si="11"/>
        <v>0</v>
      </c>
      <c r="O17" s="121"/>
      <c r="P17" s="169">
        <f t="shared" si="12"/>
        <v>0</v>
      </c>
      <c r="Q17" s="121"/>
      <c r="R17" s="169">
        <f t="shared" si="13"/>
        <v>0</v>
      </c>
      <c r="S17" s="247"/>
      <c r="T17" s="502"/>
      <c r="U17" s="502"/>
      <c r="V17" s="502"/>
      <c r="W17" s="502"/>
      <c r="X17" s="502"/>
      <c r="Y17" s="502"/>
    </row>
    <row r="18" spans="1:45">
      <c r="A18" s="117" t="s">
        <v>5</v>
      </c>
      <c r="B18" s="117">
        <f>B17+1</f>
        <v>14</v>
      </c>
      <c r="C18" s="41"/>
      <c r="D18" s="41"/>
      <c r="E18" s="41"/>
      <c r="F18" s="75">
        <f t="shared" si="8"/>
        <v>0</v>
      </c>
      <c r="G18" s="90" t="str">
        <f t="shared" si="0"/>
        <v/>
      </c>
      <c r="H18" s="121"/>
      <c r="I18" s="121"/>
      <c r="J18" s="169">
        <f t="shared" si="9"/>
        <v>0</v>
      </c>
      <c r="K18" s="121"/>
      <c r="L18" s="169">
        <f t="shared" si="10"/>
        <v>0</v>
      </c>
      <c r="M18" s="121"/>
      <c r="N18" s="169">
        <f t="shared" si="11"/>
        <v>0</v>
      </c>
      <c r="O18" s="121"/>
      <c r="P18" s="169">
        <f t="shared" si="12"/>
        <v>0</v>
      </c>
      <c r="Q18" s="121"/>
      <c r="R18" s="169">
        <f t="shared" si="13"/>
        <v>0</v>
      </c>
      <c r="S18" s="247"/>
      <c r="T18" s="502"/>
      <c r="U18" s="502"/>
      <c r="V18" s="502"/>
      <c r="W18" s="502"/>
      <c r="X18" s="502"/>
      <c r="Y18" s="502"/>
    </row>
    <row r="19" spans="1:45">
      <c r="A19" s="442" t="s">
        <v>71</v>
      </c>
      <c r="B19" s="443"/>
      <c r="C19" s="13">
        <f>SUM(C12:C18)</f>
        <v>0</v>
      </c>
      <c r="D19" s="13">
        <f>SUM(D12:D18)+ROUNDDOWN(F19/60,0)</f>
        <v>0</v>
      </c>
      <c r="E19" s="13">
        <f>F19-60*ROUNDDOWN(F19/60,0)</f>
        <v>0</v>
      </c>
      <c r="F19" s="137">
        <f>SUM(F12:F18)</f>
        <v>0</v>
      </c>
      <c r="G19" s="53">
        <f>IF((D19*60+E19)=0,0,ROUND((C19*60)/(D19*60+E19),1))</f>
        <v>0</v>
      </c>
      <c r="H19" s="27">
        <f>SUM(H12:H18)</f>
        <v>0</v>
      </c>
      <c r="I19" s="27">
        <f>IF(SUM(I12:I18)=0,0,ROUND(AVERAGE(I12:I18),0))</f>
        <v>0</v>
      </c>
      <c r="J19" s="170">
        <f>IF(J18=0,0,1)</f>
        <v>0</v>
      </c>
      <c r="K19" s="27">
        <f>IF(SUM(K12:K18)=0,0,ROUND(AVERAGE(K12:K18),0))</f>
        <v>0</v>
      </c>
      <c r="L19" s="170">
        <f>IF(L18=0,0,1)</f>
        <v>0</v>
      </c>
      <c r="M19" s="27">
        <f>IF(SUM(M12:M18)=0,0,ROUND(AVERAGE(M12:M18),0))</f>
        <v>0</v>
      </c>
      <c r="N19" s="170">
        <f>IF(N18=0,0,1)</f>
        <v>0</v>
      </c>
      <c r="O19" s="27">
        <f>IF(SUM(O12:O18)=0,0,ROUND(AVERAGE(O12:O18),0))</f>
        <v>0</v>
      </c>
      <c r="P19" s="170">
        <f>IF(P18=0,0,1)</f>
        <v>0</v>
      </c>
      <c r="Q19" s="27">
        <f>IF(SUM(Q12:Q18)=0,0,ROUND(AVERAGE(Q12:Q18),0))</f>
        <v>0</v>
      </c>
      <c r="R19" s="170">
        <f>IF(R18=0,0,1)</f>
        <v>0</v>
      </c>
      <c r="S19" s="248"/>
      <c r="T19" s="508"/>
      <c r="U19" s="508"/>
      <c r="V19" s="508"/>
      <c r="W19" s="508"/>
      <c r="X19" s="508"/>
      <c r="Y19" s="508"/>
    </row>
    <row r="20" spans="1:45">
      <c r="A20" s="2" t="s">
        <v>6</v>
      </c>
      <c r="B20" s="2">
        <f>B18+1</f>
        <v>15</v>
      </c>
      <c r="C20" s="41"/>
      <c r="D20" s="41"/>
      <c r="E20" s="41"/>
      <c r="F20" s="75">
        <f t="shared" ref="F20:F38" si="14">E20</f>
        <v>0</v>
      </c>
      <c r="G20" s="90" t="str">
        <f t="shared" si="0"/>
        <v/>
      </c>
      <c r="H20" s="121"/>
      <c r="I20" s="121"/>
      <c r="J20" s="169">
        <f>IF(I20="",0,1)</f>
        <v>0</v>
      </c>
      <c r="K20" s="121"/>
      <c r="L20" s="169">
        <f>IF(K20="",0,1)</f>
        <v>0</v>
      </c>
      <c r="M20" s="121"/>
      <c r="N20" s="169">
        <f>IF(M20="",0,1)</f>
        <v>0</v>
      </c>
      <c r="O20" s="121"/>
      <c r="P20" s="169">
        <f>IF(O20="",0,1)</f>
        <v>0</v>
      </c>
      <c r="Q20" s="121"/>
      <c r="R20" s="169">
        <f>IF(Q20="",0,1)</f>
        <v>0</v>
      </c>
      <c r="S20" s="247"/>
      <c r="T20" s="502"/>
      <c r="U20" s="502"/>
      <c r="V20" s="502"/>
      <c r="W20" s="502"/>
      <c r="X20" s="502"/>
      <c r="Y20" s="502"/>
    </row>
    <row r="21" spans="1:45">
      <c r="A21" s="2" t="s">
        <v>7</v>
      </c>
      <c r="B21" s="2">
        <f t="shared" si="1"/>
        <v>16</v>
      </c>
      <c r="C21" s="41"/>
      <c r="D21" s="41"/>
      <c r="E21" s="41"/>
      <c r="F21" s="75">
        <f t="shared" si="14"/>
        <v>0</v>
      </c>
      <c r="G21" s="90" t="str">
        <f t="shared" si="0"/>
        <v/>
      </c>
      <c r="H21" s="121"/>
      <c r="I21" s="121"/>
      <c r="J21" s="169">
        <f t="shared" ref="J21:J26" si="15">IF(I21="",J20,J20+1)</f>
        <v>0</v>
      </c>
      <c r="K21" s="121"/>
      <c r="L21" s="169">
        <f t="shared" ref="L21:L26" si="16">IF(K21="",L20,L20+1)</f>
        <v>0</v>
      </c>
      <c r="M21" s="121"/>
      <c r="N21" s="169">
        <f t="shared" ref="N21:N26" si="17">IF(M21="",N20,N20+1)</f>
        <v>0</v>
      </c>
      <c r="O21" s="121"/>
      <c r="P21" s="169">
        <f t="shared" ref="P21:P26" si="18">IF(O21="",P20,P20+1)</f>
        <v>0</v>
      </c>
      <c r="Q21" s="121"/>
      <c r="R21" s="169">
        <f t="shared" ref="R21:R26" si="19">IF(Q21="",R20,R20+1)</f>
        <v>0</v>
      </c>
      <c r="S21" s="247"/>
      <c r="T21" s="502"/>
      <c r="U21" s="502"/>
      <c r="V21" s="502"/>
      <c r="W21" s="502"/>
      <c r="X21" s="502"/>
      <c r="Y21" s="502"/>
    </row>
    <row r="22" spans="1:45">
      <c r="A22" s="2" t="s">
        <v>8</v>
      </c>
      <c r="B22" s="2">
        <f t="shared" si="1"/>
        <v>17</v>
      </c>
      <c r="C22" s="41"/>
      <c r="D22" s="41"/>
      <c r="E22" s="41"/>
      <c r="F22" s="75">
        <f t="shared" si="14"/>
        <v>0</v>
      </c>
      <c r="G22" s="90" t="str">
        <f t="shared" si="0"/>
        <v/>
      </c>
      <c r="H22" s="121"/>
      <c r="I22" s="121"/>
      <c r="J22" s="169">
        <f t="shared" si="15"/>
        <v>0</v>
      </c>
      <c r="K22" s="121"/>
      <c r="L22" s="169">
        <f t="shared" si="16"/>
        <v>0</v>
      </c>
      <c r="M22" s="121"/>
      <c r="N22" s="169">
        <f t="shared" si="17"/>
        <v>0</v>
      </c>
      <c r="O22" s="121"/>
      <c r="P22" s="169">
        <f t="shared" si="18"/>
        <v>0</v>
      </c>
      <c r="Q22" s="121"/>
      <c r="R22" s="169">
        <f t="shared" si="19"/>
        <v>0</v>
      </c>
      <c r="S22" s="247"/>
      <c r="T22" s="502"/>
      <c r="U22" s="502"/>
      <c r="V22" s="502"/>
      <c r="W22" s="502"/>
      <c r="X22" s="502"/>
      <c r="Y22" s="502"/>
    </row>
    <row r="23" spans="1:45">
      <c r="A23" s="2" t="s">
        <v>2</v>
      </c>
      <c r="B23" s="2">
        <f t="shared" si="1"/>
        <v>18</v>
      </c>
      <c r="C23" s="41"/>
      <c r="D23" s="41"/>
      <c r="E23" s="41"/>
      <c r="F23" s="75">
        <f t="shared" si="14"/>
        <v>0</v>
      </c>
      <c r="G23" s="90" t="str">
        <f t="shared" si="0"/>
        <v/>
      </c>
      <c r="H23" s="121"/>
      <c r="I23" s="121"/>
      <c r="J23" s="169">
        <f t="shared" si="15"/>
        <v>0</v>
      </c>
      <c r="K23" s="121"/>
      <c r="L23" s="169">
        <f t="shared" si="16"/>
        <v>0</v>
      </c>
      <c r="M23" s="121"/>
      <c r="N23" s="169">
        <f t="shared" si="17"/>
        <v>0</v>
      </c>
      <c r="O23" s="121"/>
      <c r="P23" s="169">
        <f t="shared" si="18"/>
        <v>0</v>
      </c>
      <c r="Q23" s="121"/>
      <c r="R23" s="169">
        <f t="shared" si="19"/>
        <v>0</v>
      </c>
      <c r="S23" s="247"/>
      <c r="T23" s="502"/>
      <c r="U23" s="502"/>
      <c r="V23" s="502"/>
      <c r="W23" s="502"/>
      <c r="X23" s="502"/>
      <c r="Y23" s="502"/>
    </row>
    <row r="24" spans="1:45">
      <c r="A24" s="2" t="s">
        <v>3</v>
      </c>
      <c r="B24" s="2">
        <f t="shared" si="1"/>
        <v>19</v>
      </c>
      <c r="C24" s="41"/>
      <c r="D24" s="41"/>
      <c r="E24" s="41"/>
      <c r="F24" s="75">
        <f t="shared" si="14"/>
        <v>0</v>
      </c>
      <c r="G24" s="90" t="str">
        <f t="shared" si="0"/>
        <v/>
      </c>
      <c r="H24" s="121"/>
      <c r="I24" s="121"/>
      <c r="J24" s="169">
        <f t="shared" si="15"/>
        <v>0</v>
      </c>
      <c r="K24" s="121"/>
      <c r="L24" s="169">
        <f t="shared" si="16"/>
        <v>0</v>
      </c>
      <c r="M24" s="121"/>
      <c r="N24" s="169">
        <f t="shared" si="17"/>
        <v>0</v>
      </c>
      <c r="O24" s="121"/>
      <c r="P24" s="169">
        <f t="shared" si="18"/>
        <v>0</v>
      </c>
      <c r="Q24" s="121"/>
      <c r="R24" s="169">
        <f t="shared" si="19"/>
        <v>0</v>
      </c>
      <c r="S24" s="247"/>
      <c r="T24" s="502"/>
      <c r="U24" s="502"/>
      <c r="V24" s="502"/>
      <c r="W24" s="502"/>
      <c r="X24" s="502"/>
      <c r="Y24" s="502"/>
    </row>
    <row r="25" spans="1:45">
      <c r="A25" s="84" t="s">
        <v>4</v>
      </c>
      <c r="B25" s="84">
        <f>B24+1</f>
        <v>20</v>
      </c>
      <c r="C25" s="41"/>
      <c r="D25" s="41"/>
      <c r="E25" s="41"/>
      <c r="F25" s="75">
        <f t="shared" si="14"/>
        <v>0</v>
      </c>
      <c r="G25" s="90" t="str">
        <f t="shared" si="0"/>
        <v/>
      </c>
      <c r="H25" s="121"/>
      <c r="I25" s="121"/>
      <c r="J25" s="169">
        <f t="shared" si="15"/>
        <v>0</v>
      </c>
      <c r="K25" s="121"/>
      <c r="L25" s="169">
        <f t="shared" si="16"/>
        <v>0</v>
      </c>
      <c r="M25" s="121"/>
      <c r="N25" s="169">
        <f t="shared" si="17"/>
        <v>0</v>
      </c>
      <c r="O25" s="121"/>
      <c r="P25" s="169">
        <f t="shared" si="18"/>
        <v>0</v>
      </c>
      <c r="Q25" s="121"/>
      <c r="R25" s="169">
        <f t="shared" si="19"/>
        <v>0</v>
      </c>
      <c r="S25" s="247"/>
      <c r="T25" s="502"/>
      <c r="U25" s="502"/>
      <c r="V25" s="502"/>
      <c r="W25" s="502"/>
      <c r="X25" s="502"/>
      <c r="Y25" s="502"/>
    </row>
    <row r="26" spans="1:45">
      <c r="A26" s="75" t="s">
        <v>5</v>
      </c>
      <c r="B26" s="75">
        <f>B25+1</f>
        <v>21</v>
      </c>
      <c r="C26" s="41"/>
      <c r="D26" s="41"/>
      <c r="E26" s="41"/>
      <c r="F26" s="75">
        <f t="shared" si="14"/>
        <v>0</v>
      </c>
      <c r="G26" s="90" t="str">
        <f t="shared" si="0"/>
        <v/>
      </c>
      <c r="H26" s="121"/>
      <c r="I26" s="121"/>
      <c r="J26" s="169">
        <f t="shared" si="15"/>
        <v>0</v>
      </c>
      <c r="K26" s="121"/>
      <c r="L26" s="169">
        <f t="shared" si="16"/>
        <v>0</v>
      </c>
      <c r="M26" s="121"/>
      <c r="N26" s="169">
        <f t="shared" si="17"/>
        <v>0</v>
      </c>
      <c r="O26" s="121"/>
      <c r="P26" s="169">
        <f t="shared" si="18"/>
        <v>0</v>
      </c>
      <c r="Q26" s="121"/>
      <c r="R26" s="169">
        <f t="shared" si="19"/>
        <v>0</v>
      </c>
      <c r="S26" s="247"/>
      <c r="T26" s="502"/>
      <c r="U26" s="502"/>
      <c r="V26" s="502"/>
      <c r="W26" s="502"/>
      <c r="X26" s="502"/>
      <c r="Y26" s="502"/>
    </row>
    <row r="27" spans="1:45">
      <c r="A27" s="442" t="s">
        <v>73</v>
      </c>
      <c r="B27" s="443"/>
      <c r="C27" s="13">
        <f>SUM(C20:C26)</f>
        <v>0</v>
      </c>
      <c r="D27" s="13">
        <f>SUM(D20:D26)+ROUNDDOWN(F27/60,0)</f>
        <v>0</v>
      </c>
      <c r="E27" s="13">
        <f>F27-60*ROUNDDOWN(F27/60,0)</f>
        <v>0</v>
      </c>
      <c r="F27" s="137">
        <f>SUM(F20:F26)</f>
        <v>0</v>
      </c>
      <c r="G27" s="53">
        <f>IF((D27*60+E27)=0,0,ROUND((C27*60)/(D27*60+E27),1))</f>
        <v>0</v>
      </c>
      <c r="H27" s="27">
        <f>SUM(H20:H26)</f>
        <v>0</v>
      </c>
      <c r="I27" s="27">
        <f>IF(SUM(I20:I26)=0,0,ROUND(AVERAGE(I20:I26),0))</f>
        <v>0</v>
      </c>
      <c r="J27" s="170">
        <f>IF(J26=0,0,1)</f>
        <v>0</v>
      </c>
      <c r="K27" s="27">
        <f>IF(SUM(K20:K26)=0,0,ROUND(AVERAGE(K20:K26),0))</f>
        <v>0</v>
      </c>
      <c r="L27" s="170">
        <f>IF(L26=0,0,1)</f>
        <v>0</v>
      </c>
      <c r="M27" s="27">
        <f>IF(SUM(M20:M26)=0,0,ROUND(AVERAGE(M20:M26),0))</f>
        <v>0</v>
      </c>
      <c r="N27" s="170">
        <f>IF(N26=0,0,1)</f>
        <v>0</v>
      </c>
      <c r="O27" s="27">
        <f>IF(SUM(O20:O26)=0,0,ROUND(AVERAGE(O20:O26),0))</f>
        <v>0</v>
      </c>
      <c r="P27" s="170">
        <f>IF(P26=0,0,1)</f>
        <v>0</v>
      </c>
      <c r="Q27" s="27">
        <f>IF(SUM(Q20:Q26)=0,0,ROUND(AVERAGE(Q20:Q26),0))</f>
        <v>0</v>
      </c>
      <c r="R27" s="170">
        <f>IF(R26=0,0,1)</f>
        <v>0</v>
      </c>
      <c r="S27" s="248"/>
      <c r="T27" s="508"/>
      <c r="U27" s="508"/>
      <c r="V27" s="508"/>
      <c r="W27" s="508"/>
      <c r="X27" s="508"/>
      <c r="Y27" s="508"/>
    </row>
    <row r="28" spans="1:45" s="79" customFormat="1">
      <c r="A28" s="246" t="s">
        <v>104</v>
      </c>
      <c r="B28" s="323">
        <f>B26+1</f>
        <v>22</v>
      </c>
      <c r="C28" s="41"/>
      <c r="D28" s="41"/>
      <c r="E28" s="41"/>
      <c r="F28" s="75">
        <f t="shared" si="14"/>
        <v>0</v>
      </c>
      <c r="G28" s="90" t="str">
        <f t="shared" si="0"/>
        <v/>
      </c>
      <c r="H28" s="121"/>
      <c r="I28" s="121"/>
      <c r="J28" s="169">
        <f>IF(I28="",0,1)</f>
        <v>0</v>
      </c>
      <c r="K28" s="121"/>
      <c r="L28" s="169">
        <f>IF(K28="",0,1)</f>
        <v>0</v>
      </c>
      <c r="M28" s="121"/>
      <c r="N28" s="169">
        <f>IF(M28="",0,1)</f>
        <v>0</v>
      </c>
      <c r="O28" s="121"/>
      <c r="P28" s="169">
        <f>IF(O28="",0,1)</f>
        <v>0</v>
      </c>
      <c r="Q28" s="121"/>
      <c r="R28" s="169">
        <f>IF(Q28="",0,1)</f>
        <v>0</v>
      </c>
      <c r="S28" s="250"/>
      <c r="T28" s="502"/>
      <c r="U28" s="502"/>
      <c r="V28" s="502"/>
      <c r="W28" s="502"/>
      <c r="X28" s="502"/>
      <c r="Y28" s="502"/>
      <c r="Z28"/>
      <c r="AA28"/>
      <c r="AB28"/>
      <c r="AC28"/>
      <c r="AD28"/>
      <c r="AE28"/>
      <c r="AF28"/>
      <c r="AG28"/>
      <c r="AH28"/>
      <c r="AI28"/>
      <c r="AJ28"/>
      <c r="AK28"/>
      <c r="AL28"/>
      <c r="AM28"/>
      <c r="AN28"/>
      <c r="AO28"/>
      <c r="AP28"/>
      <c r="AQ28"/>
      <c r="AR28"/>
      <c r="AS28"/>
    </row>
    <row r="29" spans="1:45" s="79" customFormat="1">
      <c r="A29" s="86" t="s">
        <v>107</v>
      </c>
      <c r="B29" s="85">
        <f t="shared" ref="B29:B34" si="20">B28+1</f>
        <v>23</v>
      </c>
      <c r="C29" s="41"/>
      <c r="D29" s="41"/>
      <c r="E29" s="41"/>
      <c r="F29" s="75">
        <f t="shared" si="14"/>
        <v>0</v>
      </c>
      <c r="G29" s="90" t="str">
        <f t="shared" si="0"/>
        <v/>
      </c>
      <c r="H29" s="121"/>
      <c r="I29" s="121"/>
      <c r="J29" s="169">
        <f t="shared" ref="J29:J34" si="21">IF(I29="",J28,J28+1)</f>
        <v>0</v>
      </c>
      <c r="K29" s="121"/>
      <c r="L29" s="169">
        <f t="shared" ref="L29:L34" si="22">IF(K29="",L28,L28+1)</f>
        <v>0</v>
      </c>
      <c r="M29" s="121"/>
      <c r="N29" s="169">
        <f t="shared" ref="N29:N34" si="23">IF(M29="",N28,N28+1)</f>
        <v>0</v>
      </c>
      <c r="O29" s="121"/>
      <c r="P29" s="169">
        <f t="shared" ref="P29:P34" si="24">IF(O29="",P28,P28+1)</f>
        <v>0</v>
      </c>
      <c r="Q29" s="121"/>
      <c r="R29" s="169">
        <f t="shared" ref="R29:R34" si="25">IF(Q29="",R28,R28+1)</f>
        <v>0</v>
      </c>
      <c r="S29" s="250"/>
      <c r="T29" s="502"/>
      <c r="U29" s="502"/>
      <c r="V29" s="502"/>
      <c r="W29" s="502"/>
      <c r="X29" s="502"/>
      <c r="Y29" s="502"/>
      <c r="Z29"/>
      <c r="AA29"/>
      <c r="AB29"/>
      <c r="AC29"/>
      <c r="AD29"/>
      <c r="AE29"/>
      <c r="AF29"/>
      <c r="AG29"/>
      <c r="AH29"/>
      <c r="AI29"/>
      <c r="AJ29"/>
      <c r="AK29"/>
      <c r="AL29"/>
      <c r="AM29"/>
      <c r="AN29"/>
      <c r="AO29"/>
      <c r="AP29"/>
      <c r="AQ29"/>
      <c r="AR29"/>
      <c r="AS29"/>
    </row>
    <row r="30" spans="1:45" s="79" customFormat="1">
      <c r="A30" s="86" t="s">
        <v>108</v>
      </c>
      <c r="B30" s="85">
        <f t="shared" si="20"/>
        <v>24</v>
      </c>
      <c r="C30" s="41"/>
      <c r="D30" s="41"/>
      <c r="E30" s="41"/>
      <c r="F30" s="75">
        <f t="shared" si="14"/>
        <v>0</v>
      </c>
      <c r="G30" s="90" t="str">
        <f t="shared" si="0"/>
        <v/>
      </c>
      <c r="H30" s="121"/>
      <c r="I30" s="121"/>
      <c r="J30" s="169">
        <f t="shared" si="21"/>
        <v>0</v>
      </c>
      <c r="K30" s="121"/>
      <c r="L30" s="169">
        <f t="shared" si="22"/>
        <v>0</v>
      </c>
      <c r="M30" s="121"/>
      <c r="N30" s="169">
        <f t="shared" si="23"/>
        <v>0</v>
      </c>
      <c r="O30" s="121"/>
      <c r="P30" s="169">
        <f t="shared" si="24"/>
        <v>0</v>
      </c>
      <c r="Q30" s="121"/>
      <c r="R30" s="169">
        <f t="shared" si="25"/>
        <v>0</v>
      </c>
      <c r="S30" s="250"/>
      <c r="T30" s="502"/>
      <c r="U30" s="502"/>
      <c r="V30" s="502"/>
      <c r="W30" s="502"/>
      <c r="X30" s="502"/>
      <c r="Y30" s="502"/>
      <c r="Z30"/>
      <c r="AA30"/>
      <c r="AB30"/>
      <c r="AC30"/>
      <c r="AD30"/>
      <c r="AE30"/>
      <c r="AF30"/>
      <c r="AG30"/>
      <c r="AH30"/>
      <c r="AI30"/>
      <c r="AJ30"/>
      <c r="AK30"/>
      <c r="AL30"/>
      <c r="AM30"/>
      <c r="AN30"/>
      <c r="AO30"/>
      <c r="AP30"/>
      <c r="AQ30"/>
      <c r="AR30"/>
      <c r="AS30"/>
    </row>
    <row r="31" spans="1:45" s="79" customFormat="1">
      <c r="A31" s="246" t="s">
        <v>105</v>
      </c>
      <c r="B31" s="300">
        <f t="shared" si="20"/>
        <v>25</v>
      </c>
      <c r="C31" s="41"/>
      <c r="D31" s="41"/>
      <c r="E31" s="41"/>
      <c r="F31" s="75">
        <f t="shared" si="14"/>
        <v>0</v>
      </c>
      <c r="G31" s="90" t="str">
        <f t="shared" si="0"/>
        <v/>
      </c>
      <c r="H31" s="121"/>
      <c r="I31" s="121"/>
      <c r="J31" s="169">
        <f t="shared" si="21"/>
        <v>0</v>
      </c>
      <c r="K31" s="121"/>
      <c r="L31" s="169">
        <f t="shared" si="22"/>
        <v>0</v>
      </c>
      <c r="M31" s="121"/>
      <c r="N31" s="169">
        <f t="shared" si="23"/>
        <v>0</v>
      </c>
      <c r="O31" s="121"/>
      <c r="P31" s="169">
        <f t="shared" si="24"/>
        <v>0</v>
      </c>
      <c r="Q31" s="121"/>
      <c r="R31" s="169">
        <f t="shared" si="25"/>
        <v>0</v>
      </c>
      <c r="S31" s="250"/>
      <c r="T31" s="446" t="s">
        <v>240</v>
      </c>
      <c r="U31" s="447"/>
      <c r="V31" s="447"/>
      <c r="W31" s="447"/>
      <c r="X31" s="447"/>
      <c r="Y31" s="448"/>
      <c r="Z31"/>
      <c r="AA31"/>
      <c r="AB31"/>
      <c r="AC31"/>
      <c r="AD31"/>
      <c r="AE31"/>
      <c r="AF31"/>
      <c r="AG31"/>
      <c r="AH31"/>
      <c r="AI31"/>
      <c r="AJ31"/>
      <c r="AK31"/>
      <c r="AL31"/>
      <c r="AM31"/>
      <c r="AN31"/>
      <c r="AO31"/>
      <c r="AP31"/>
      <c r="AQ31"/>
      <c r="AR31"/>
      <c r="AS31"/>
    </row>
    <row r="32" spans="1:45" s="79" customFormat="1">
      <c r="A32" s="86" t="s">
        <v>101</v>
      </c>
      <c r="B32" s="85">
        <f t="shared" si="20"/>
        <v>26</v>
      </c>
      <c r="C32" s="41"/>
      <c r="D32" s="41"/>
      <c r="E32" s="41"/>
      <c r="F32" s="75">
        <f t="shared" si="14"/>
        <v>0</v>
      </c>
      <c r="G32" s="90" t="str">
        <f t="shared" si="0"/>
        <v/>
      </c>
      <c r="H32" s="121"/>
      <c r="I32" s="121"/>
      <c r="J32" s="169">
        <f t="shared" si="21"/>
        <v>0</v>
      </c>
      <c r="K32" s="121"/>
      <c r="L32" s="169">
        <f t="shared" si="22"/>
        <v>0</v>
      </c>
      <c r="M32" s="121"/>
      <c r="N32" s="169">
        <f t="shared" si="23"/>
        <v>0</v>
      </c>
      <c r="O32" s="121"/>
      <c r="P32" s="169">
        <f t="shared" si="24"/>
        <v>0</v>
      </c>
      <c r="Q32" s="121"/>
      <c r="R32" s="169">
        <f t="shared" si="25"/>
        <v>0</v>
      </c>
      <c r="S32" s="250"/>
      <c r="T32" s="449"/>
      <c r="U32" s="450"/>
      <c r="V32" s="450"/>
      <c r="W32" s="450"/>
      <c r="X32" s="450"/>
      <c r="Y32" s="451"/>
      <c r="Z32"/>
      <c r="AA32"/>
      <c r="AB32"/>
      <c r="AC32"/>
      <c r="AD32"/>
      <c r="AE32"/>
      <c r="AF32"/>
      <c r="AG32"/>
      <c r="AH32"/>
      <c r="AI32"/>
      <c r="AJ32"/>
      <c r="AK32"/>
      <c r="AL32"/>
      <c r="AM32"/>
      <c r="AN32"/>
      <c r="AO32"/>
      <c r="AP32"/>
      <c r="AQ32"/>
      <c r="AR32"/>
      <c r="AS32"/>
    </row>
    <row r="33" spans="1:45" s="79" customFormat="1">
      <c r="A33" s="211" t="s">
        <v>102</v>
      </c>
      <c r="B33" s="85">
        <f t="shared" si="20"/>
        <v>27</v>
      </c>
      <c r="C33" s="41"/>
      <c r="D33" s="41"/>
      <c r="E33" s="41"/>
      <c r="F33" s="75">
        <f t="shared" si="14"/>
        <v>0</v>
      </c>
      <c r="G33" s="90" t="str">
        <f t="shared" si="0"/>
        <v/>
      </c>
      <c r="H33" s="121"/>
      <c r="I33" s="121"/>
      <c r="J33" s="169">
        <f t="shared" si="21"/>
        <v>0</v>
      </c>
      <c r="K33" s="121"/>
      <c r="L33" s="169">
        <f t="shared" si="22"/>
        <v>0</v>
      </c>
      <c r="M33" s="121"/>
      <c r="N33" s="169">
        <f t="shared" si="23"/>
        <v>0</v>
      </c>
      <c r="O33" s="121"/>
      <c r="P33" s="169">
        <f t="shared" si="24"/>
        <v>0</v>
      </c>
      <c r="Q33" s="121"/>
      <c r="R33" s="169">
        <f t="shared" si="25"/>
        <v>0</v>
      </c>
      <c r="S33" s="250"/>
      <c r="T33" s="449"/>
      <c r="U33" s="450"/>
      <c r="V33" s="450"/>
      <c r="W33" s="450"/>
      <c r="X33" s="450"/>
      <c r="Y33" s="451"/>
      <c r="Z33"/>
      <c r="AA33"/>
      <c r="AB33"/>
      <c r="AC33"/>
      <c r="AD33"/>
      <c r="AE33"/>
      <c r="AF33"/>
      <c r="AG33"/>
      <c r="AH33"/>
      <c r="AI33"/>
      <c r="AJ33"/>
      <c r="AK33"/>
      <c r="AL33"/>
      <c r="AM33"/>
      <c r="AN33"/>
      <c r="AO33"/>
      <c r="AP33"/>
      <c r="AQ33"/>
      <c r="AR33"/>
      <c r="AS33"/>
    </row>
    <row r="34" spans="1:45" s="79" customFormat="1">
      <c r="A34" s="124" t="s">
        <v>103</v>
      </c>
      <c r="B34" s="125">
        <f t="shared" si="20"/>
        <v>28</v>
      </c>
      <c r="C34" s="41"/>
      <c r="D34" s="41"/>
      <c r="E34" s="41"/>
      <c r="F34" s="75">
        <f t="shared" si="14"/>
        <v>0</v>
      </c>
      <c r="G34" s="90" t="str">
        <f t="shared" si="0"/>
        <v/>
      </c>
      <c r="H34" s="121"/>
      <c r="I34" s="121"/>
      <c r="J34" s="169">
        <f t="shared" si="21"/>
        <v>0</v>
      </c>
      <c r="K34" s="121"/>
      <c r="L34" s="169">
        <f t="shared" si="22"/>
        <v>0</v>
      </c>
      <c r="M34" s="121"/>
      <c r="N34" s="169">
        <f t="shared" si="23"/>
        <v>0</v>
      </c>
      <c r="O34" s="121"/>
      <c r="P34" s="169">
        <f t="shared" si="24"/>
        <v>0</v>
      </c>
      <c r="Q34" s="121"/>
      <c r="R34" s="169">
        <f t="shared" si="25"/>
        <v>0</v>
      </c>
      <c r="S34" s="250"/>
      <c r="T34" s="449" t="s">
        <v>241</v>
      </c>
      <c r="U34" s="450"/>
      <c r="V34" s="450"/>
      <c r="W34" s="450"/>
      <c r="X34" s="450"/>
      <c r="Y34" s="451"/>
      <c r="Z34"/>
      <c r="AA34"/>
      <c r="AB34"/>
      <c r="AC34"/>
      <c r="AD34"/>
      <c r="AE34"/>
      <c r="AF34"/>
      <c r="AG34"/>
      <c r="AH34"/>
      <c r="AI34"/>
      <c r="AJ34"/>
      <c r="AK34"/>
      <c r="AL34"/>
      <c r="AM34"/>
      <c r="AN34"/>
      <c r="AO34"/>
      <c r="AP34"/>
      <c r="AQ34"/>
      <c r="AR34"/>
      <c r="AS34"/>
    </row>
    <row r="35" spans="1:45" s="79" customFormat="1">
      <c r="A35" s="442" t="s">
        <v>74</v>
      </c>
      <c r="B35" s="443"/>
      <c r="C35" s="13">
        <f>SUM(C28:C34)</f>
        <v>0</v>
      </c>
      <c r="D35" s="13">
        <f>SUM(D28:D34)+ROUNDDOWN(F35/60,0)</f>
        <v>0</v>
      </c>
      <c r="E35" s="13">
        <f>F35-60*ROUNDDOWN(F35/60,0)</f>
        <v>0</v>
      </c>
      <c r="F35" s="137">
        <f>SUM(F28:F34)</f>
        <v>0</v>
      </c>
      <c r="G35" s="53">
        <f>IF((D35*60+E35)=0,0,ROUND((C35*60)/(D35*60+E35),1))</f>
        <v>0</v>
      </c>
      <c r="H35" s="27">
        <f>SUM(H28:H34)</f>
        <v>0</v>
      </c>
      <c r="I35" s="27">
        <f>IF(SUM(I28:I34)=0,0,ROUND(AVERAGE(I28:I34),0))</f>
        <v>0</v>
      </c>
      <c r="J35" s="170">
        <f>IF(J34=0,0,1)</f>
        <v>0</v>
      </c>
      <c r="K35" s="27">
        <f>IF(SUM(K28:K34)=0,0,ROUND(AVERAGE(K28:K34),0))</f>
        <v>0</v>
      </c>
      <c r="L35" s="170">
        <f>IF(L34=0,0,1)</f>
        <v>0</v>
      </c>
      <c r="M35" s="27">
        <f>IF(SUM(M28:M34)=0,0,ROUND(AVERAGE(M28:M34),0))</f>
        <v>0</v>
      </c>
      <c r="N35" s="170">
        <f>IF(N34=0,0,1)</f>
        <v>0</v>
      </c>
      <c r="O35" s="27">
        <f>IF(SUM(O28:O34)=0,0,ROUND(AVERAGE(O28:O34),0))</f>
        <v>0</v>
      </c>
      <c r="P35" s="170">
        <f>IF(P34=0,0,1)</f>
        <v>0</v>
      </c>
      <c r="Q35" s="27">
        <f>IF(SUM(Q28:Q34)=0,0,ROUND(AVERAGE(Q28:Q34),0))</f>
        <v>0</v>
      </c>
      <c r="R35" s="170">
        <f>IF(R34=0,0,1)</f>
        <v>0</v>
      </c>
      <c r="S35" s="324"/>
      <c r="T35" s="455"/>
      <c r="U35" s="456"/>
      <c r="V35" s="456"/>
      <c r="W35" s="456"/>
      <c r="X35" s="456"/>
      <c r="Y35" s="457"/>
      <c r="Z35"/>
      <c r="AA35"/>
      <c r="AB35"/>
      <c r="AC35"/>
      <c r="AD35"/>
      <c r="AE35"/>
      <c r="AF35"/>
      <c r="AG35"/>
      <c r="AH35"/>
      <c r="AI35"/>
      <c r="AJ35"/>
      <c r="AK35"/>
      <c r="AL35"/>
      <c r="AM35"/>
      <c r="AN35"/>
      <c r="AO35"/>
      <c r="AP35"/>
      <c r="AQ35"/>
      <c r="AR35"/>
      <c r="AS35"/>
    </row>
    <row r="36" spans="1:45" s="79" customFormat="1">
      <c r="A36" s="2" t="s">
        <v>6</v>
      </c>
      <c r="B36" s="312">
        <f>B34+1</f>
        <v>29</v>
      </c>
      <c r="C36" s="41"/>
      <c r="D36" s="41"/>
      <c r="E36" s="41"/>
      <c r="F36" s="75">
        <f t="shared" si="14"/>
        <v>0</v>
      </c>
      <c r="G36" s="90" t="str">
        <f t="shared" si="0"/>
        <v/>
      </c>
      <c r="H36" s="121"/>
      <c r="I36" s="121"/>
      <c r="J36" s="169">
        <f>IF(I36="",0,1)</f>
        <v>0</v>
      </c>
      <c r="K36" s="121"/>
      <c r="L36" s="169">
        <f>IF(K36="",0,1)</f>
        <v>0</v>
      </c>
      <c r="M36" s="121"/>
      <c r="N36" s="169">
        <f>IF(M36="",0,1)</f>
        <v>0</v>
      </c>
      <c r="O36" s="121"/>
      <c r="P36" s="169">
        <f>IF(O36="",0,1)</f>
        <v>0</v>
      </c>
      <c r="Q36" s="121"/>
      <c r="R36" s="169">
        <f>IF(Q36="",0,1)</f>
        <v>0</v>
      </c>
      <c r="S36" s="250"/>
      <c r="T36" s="471"/>
      <c r="U36" s="472"/>
      <c r="V36" s="472"/>
      <c r="W36" s="472"/>
      <c r="X36" s="472"/>
      <c r="Y36" s="473"/>
      <c r="Z36"/>
      <c r="AA36"/>
      <c r="AB36"/>
      <c r="AC36"/>
      <c r="AD36"/>
      <c r="AE36"/>
      <c r="AF36"/>
      <c r="AG36"/>
      <c r="AH36"/>
      <c r="AI36"/>
      <c r="AJ36"/>
      <c r="AK36"/>
      <c r="AL36"/>
      <c r="AM36"/>
      <c r="AN36"/>
      <c r="AO36"/>
      <c r="AP36"/>
      <c r="AQ36"/>
      <c r="AR36"/>
      <c r="AS36"/>
    </row>
    <row r="37" spans="1:45" s="79" customFormat="1">
      <c r="A37" s="2" t="s">
        <v>7</v>
      </c>
      <c r="B37" s="312">
        <f>B36+1</f>
        <v>30</v>
      </c>
      <c r="C37" s="41"/>
      <c r="D37" s="41"/>
      <c r="E37" s="41"/>
      <c r="F37" s="75">
        <f t="shared" si="14"/>
        <v>0</v>
      </c>
      <c r="G37" s="90" t="str">
        <f t="shared" si="0"/>
        <v/>
      </c>
      <c r="H37" s="121"/>
      <c r="I37" s="121"/>
      <c r="J37" s="169">
        <f>IF(I37="",J36,J36+1)</f>
        <v>0</v>
      </c>
      <c r="K37" s="121"/>
      <c r="L37" s="169">
        <f>IF(K37="",L36,L36+1)</f>
        <v>0</v>
      </c>
      <c r="M37" s="121"/>
      <c r="N37" s="169">
        <f>IF(M37="",N36,N36+1)</f>
        <v>0</v>
      </c>
      <c r="O37" s="121"/>
      <c r="P37" s="169">
        <f>IF(O37="",P36,P36+1)</f>
        <v>0</v>
      </c>
      <c r="Q37" s="121"/>
      <c r="R37" s="169">
        <f>IF(Q37="",R36,R36+1)</f>
        <v>0</v>
      </c>
      <c r="S37" s="250"/>
      <c r="T37" s="471"/>
      <c r="U37" s="472"/>
      <c r="V37" s="472"/>
      <c r="W37" s="472"/>
      <c r="X37" s="472"/>
      <c r="Y37" s="473"/>
      <c r="Z37"/>
      <c r="AA37"/>
      <c r="AB37"/>
      <c r="AC37"/>
      <c r="AD37"/>
      <c r="AE37"/>
      <c r="AF37"/>
      <c r="AG37"/>
      <c r="AH37"/>
      <c r="AI37"/>
      <c r="AJ37"/>
      <c r="AK37"/>
      <c r="AL37"/>
      <c r="AM37"/>
      <c r="AN37"/>
      <c r="AO37"/>
      <c r="AP37"/>
      <c r="AQ37"/>
      <c r="AR37"/>
      <c r="AS37"/>
    </row>
    <row r="38" spans="1:45" s="79" customFormat="1">
      <c r="A38" s="2" t="s">
        <v>8</v>
      </c>
      <c r="B38" s="332">
        <f>B37+1</f>
        <v>31</v>
      </c>
      <c r="C38" s="41"/>
      <c r="D38" s="41"/>
      <c r="E38" s="41"/>
      <c r="F38" s="75">
        <f t="shared" si="14"/>
        <v>0</v>
      </c>
      <c r="G38" s="90" t="str">
        <f t="shared" si="0"/>
        <v/>
      </c>
      <c r="H38" s="121"/>
      <c r="I38" s="121"/>
      <c r="J38" s="169">
        <f>IF(I38="",J37,J37+1)</f>
        <v>0</v>
      </c>
      <c r="K38" s="121"/>
      <c r="L38" s="169">
        <f>IF(K38="",L37,L37+1)</f>
        <v>0</v>
      </c>
      <c r="M38" s="121"/>
      <c r="N38" s="169">
        <f>IF(M38="",N37,N37+1)</f>
        <v>0</v>
      </c>
      <c r="O38" s="121"/>
      <c r="P38" s="169">
        <f>IF(O38="",P37,P37+1)</f>
        <v>0</v>
      </c>
      <c r="Q38" s="121"/>
      <c r="R38" s="169">
        <f>IF(Q38="",R37,R37+1)</f>
        <v>0</v>
      </c>
      <c r="S38" s="250"/>
      <c r="T38" s="471"/>
      <c r="U38" s="472"/>
      <c r="V38" s="472"/>
      <c r="W38" s="472"/>
      <c r="X38" s="472"/>
      <c r="Y38" s="473"/>
      <c r="Z38"/>
      <c r="AA38"/>
      <c r="AB38"/>
      <c r="AC38"/>
      <c r="AD38"/>
      <c r="AE38"/>
      <c r="AF38"/>
      <c r="AG38"/>
      <c r="AH38"/>
      <c r="AI38"/>
      <c r="AJ38"/>
      <c r="AK38"/>
      <c r="AL38"/>
      <c r="AM38"/>
      <c r="AN38"/>
      <c r="AO38"/>
      <c r="AP38"/>
      <c r="AQ38"/>
      <c r="AR38"/>
      <c r="AS38"/>
    </row>
    <row r="39" spans="1:45" s="79" customFormat="1">
      <c r="A39" s="466" t="s">
        <v>10</v>
      </c>
      <c r="B39" s="467"/>
      <c r="C39" s="13">
        <f>SUM(C36:C38)</f>
        <v>0</v>
      </c>
      <c r="D39" s="13">
        <f>SUM(D36:D38)+ROUNDDOWN(F39/60,0)</f>
        <v>0</v>
      </c>
      <c r="E39" s="13">
        <f>F39-60*ROUNDDOWN(F39/60,0)</f>
        <v>0</v>
      </c>
      <c r="F39" s="137">
        <f>SUM(F36:F38)</f>
        <v>0</v>
      </c>
      <c r="G39" s="53">
        <f>IF((D39*60+E39)=0,0,ROUND((C39*60)/(D39*60+E39),1))</f>
        <v>0</v>
      </c>
      <c r="H39" s="27">
        <f>SUM(H36:H38)</f>
        <v>0</v>
      </c>
      <c r="I39" s="27">
        <f>IF(SUM(I36:I38)=0,0,ROUND(AVERAGE(I36:I38),0))</f>
        <v>0</v>
      </c>
      <c r="J39" s="170">
        <f>IF(J38=0,0,1)</f>
        <v>0</v>
      </c>
      <c r="K39" s="27">
        <f>IF(SUM(K36:K38)=0,0,ROUND(AVERAGE(K36:K38),0))</f>
        <v>0</v>
      </c>
      <c r="L39" s="170">
        <f>IF(L38=0,0,1)</f>
        <v>0</v>
      </c>
      <c r="M39" s="27">
        <f>IF(SUM(M36:M38)=0,0,ROUND(AVERAGE(M36:M38),0))</f>
        <v>0</v>
      </c>
      <c r="N39" s="170">
        <f>IF(N38=0,0,1)</f>
        <v>0</v>
      </c>
      <c r="O39" s="27">
        <f>IF(SUM(O36:O38)=0,0,ROUND(AVERAGE(O36:O38),0))</f>
        <v>0</v>
      </c>
      <c r="P39" s="170">
        <f>IF(P38=0,0,1)</f>
        <v>0</v>
      </c>
      <c r="Q39" s="27">
        <f>IF(SUM(Q36:Q38)=0,0,ROUND(AVERAGE(Q36:Q38),0))</f>
        <v>0</v>
      </c>
      <c r="R39" s="170">
        <f>IF(R37=0,0,1)</f>
        <v>0</v>
      </c>
      <c r="S39" s="324"/>
      <c r="T39" s="455"/>
      <c r="U39" s="456"/>
      <c r="V39" s="456"/>
      <c r="W39" s="456"/>
      <c r="X39" s="456"/>
      <c r="Y39" s="457"/>
      <c r="Z39"/>
      <c r="AA39"/>
      <c r="AB39"/>
      <c r="AC39"/>
      <c r="AD39"/>
      <c r="AE39"/>
      <c r="AF39"/>
      <c r="AG39"/>
      <c r="AH39"/>
      <c r="AI39"/>
      <c r="AJ39"/>
      <c r="AK39"/>
      <c r="AL39"/>
      <c r="AM39"/>
      <c r="AN39"/>
      <c r="AO39"/>
      <c r="AP39"/>
      <c r="AQ39"/>
      <c r="AR39"/>
      <c r="AS39"/>
    </row>
    <row r="40" spans="1:45">
      <c r="A40" s="463" t="s">
        <v>32</v>
      </c>
      <c r="B40" s="464"/>
      <c r="C40" s="14">
        <f>C11+C19+C27+C35+C39</f>
        <v>0</v>
      </c>
      <c r="D40" s="11">
        <f>D11+D19+D27+D35+D39+ROUNDDOWN(F40/60,0)</f>
        <v>0</v>
      </c>
      <c r="E40" s="11">
        <f>F40-60*ROUNDDOWN(F40/60,0)</f>
        <v>0</v>
      </c>
      <c r="F40" s="139">
        <f>E11+E19+E27+E35+E39</f>
        <v>0</v>
      </c>
      <c r="G40" s="61">
        <f>IF((D40*60+E40)=0,0,ROUND((C40*60)/(D40*60+E40),1))</f>
        <v>0</v>
      </c>
      <c r="H40" s="28">
        <f>H11+H19+H27+H35+H39</f>
        <v>0</v>
      </c>
      <c r="I40" s="28" t="str">
        <f>IF(I41=0,"",(I11+I19+I27+I35+I39)/I41)</f>
        <v/>
      </c>
      <c r="J40" s="185"/>
      <c r="K40" s="28" t="str">
        <f>IF(K41=0,"",(K11+K19+K27+K35+K39)/K41)</f>
        <v/>
      </c>
      <c r="L40" s="185"/>
      <c r="M40" s="28" t="str">
        <f>IF(M41=0,"",(M11+M19+M27+M35+M39)/M41)</f>
        <v/>
      </c>
      <c r="N40" s="185"/>
      <c r="O40" s="28" t="str">
        <f>IF(O41=0,"",(O11+O19+O27+O35+O39)/O41)</f>
        <v/>
      </c>
      <c r="P40" s="185"/>
      <c r="Q40" s="28" t="str">
        <f>IF(Q41=0,"",(Q11+Q19+Q27+Q35+Q39)/Q41)</f>
        <v/>
      </c>
      <c r="R40" s="185"/>
      <c r="S40" s="65"/>
      <c r="T40" s="30"/>
      <c r="U40" s="2" t="s">
        <v>0</v>
      </c>
      <c r="V40" s="2" t="s">
        <v>30</v>
      </c>
      <c r="W40" s="2" t="s">
        <v>16</v>
      </c>
      <c r="X40" s="2" t="s">
        <v>23</v>
      </c>
      <c r="Y40" s="2" t="s">
        <v>26</v>
      </c>
    </row>
    <row r="41" spans="1:45" ht="10.5" customHeight="1">
      <c r="A41" s="465"/>
      <c r="B41" s="465"/>
      <c r="C41" s="2" t="s">
        <v>0</v>
      </c>
      <c r="D41" s="2" t="s">
        <v>15</v>
      </c>
      <c r="E41" s="2" t="s">
        <v>16</v>
      </c>
      <c r="F41" s="75"/>
      <c r="G41" s="22" t="s">
        <v>12</v>
      </c>
      <c r="H41" s="37" t="s">
        <v>17</v>
      </c>
      <c r="I41" s="165">
        <f>J11+J19+J27+J35+J39</f>
        <v>0</v>
      </c>
      <c r="J41" s="166"/>
      <c r="K41" s="165">
        <f>L11+L19+L27+L35+L39</f>
        <v>0</v>
      </c>
      <c r="L41" s="166"/>
      <c r="M41" s="165">
        <f>N11+N19+N27+N35+N39</f>
        <v>0</v>
      </c>
      <c r="N41" s="166"/>
      <c r="O41" s="165">
        <f>P11+P19+P27+P35+P39</f>
        <v>0</v>
      </c>
      <c r="P41" s="166"/>
      <c r="Q41" s="165">
        <f>R11+R19+R27+R35+R39</f>
        <v>0</v>
      </c>
      <c r="R41" s="130"/>
      <c r="S41" s="65"/>
      <c r="T41" s="222" t="s">
        <v>146</v>
      </c>
      <c r="U41" s="23">
        <f>C40+Avril!U41</f>
        <v>0</v>
      </c>
      <c r="V41" s="23">
        <f>D40+Avril!V41+ROUNDDOWN(Z41/60,0)</f>
        <v>0</v>
      </c>
      <c r="W41" s="12">
        <f>Z41-60*ROUNDDOWN(Z41/60,0)</f>
        <v>0</v>
      </c>
      <c r="X41" s="58">
        <f>IF((V41*60+W41)=0,0,ROUND((U41*60)/(V41*60+W41),1))</f>
        <v>0</v>
      </c>
      <c r="Y41" s="233">
        <f>H40+Avril!Y41</f>
        <v>0</v>
      </c>
      <c r="Z41" s="10">
        <f>E40+Avril!W41</f>
        <v>0</v>
      </c>
    </row>
    <row r="42" spans="1:45" ht="12" customHeight="1">
      <c r="A42" s="484" t="s">
        <v>217</v>
      </c>
      <c r="B42" s="484"/>
      <c r="C42" s="49">
        <f>'Décembre 16'!$C$40</f>
        <v>0</v>
      </c>
      <c r="D42" s="50">
        <f>'Décembre 16'!$D$40</f>
        <v>0</v>
      </c>
      <c r="E42" s="50">
        <f>'Décembre 16'!$E$40</f>
        <v>0</v>
      </c>
      <c r="F42" s="150"/>
      <c r="G42" s="51">
        <f>IF((D42*60+E42)=0,0,ROUND((C42*60)/(D42*60+E42),1))</f>
        <v>0</v>
      </c>
      <c r="H42" s="207">
        <f>'Décembre 16'!$H$40</f>
        <v>0</v>
      </c>
      <c r="I42" s="165"/>
      <c r="J42" s="166"/>
      <c r="K42" s="165"/>
      <c r="L42" s="166"/>
      <c r="M42" s="165"/>
      <c r="N42" s="166"/>
      <c r="O42" s="165"/>
      <c r="P42" s="166"/>
      <c r="Q42" s="165"/>
      <c r="R42" s="130"/>
      <c r="S42" s="65"/>
      <c r="T42" s="304" t="s">
        <v>214</v>
      </c>
      <c r="U42" s="227">
        <f>$C$40+Avril!U42</f>
        <v>0</v>
      </c>
      <c r="V42" s="225">
        <f>$D$40+Avril!V42+ROUNDDOWN(Z42/60,0)</f>
        <v>0</v>
      </c>
      <c r="W42" s="225">
        <f>Z42-60*ROUNDDOWN(Z42/60,0)</f>
        <v>0</v>
      </c>
      <c r="X42" s="225">
        <f>IF((V42*60+W42)=0,0,ROUND((U42*60)/(V42*60+W42),1))</f>
        <v>0</v>
      </c>
      <c r="Y42" s="227">
        <f>$H$40+Avril!Y42</f>
        <v>0</v>
      </c>
      <c r="Z42" s="231">
        <f>$E$40+Avril!W42</f>
        <v>0</v>
      </c>
    </row>
    <row r="43" spans="1:45" ht="12" customHeight="1">
      <c r="A43" s="509" t="s">
        <v>25</v>
      </c>
      <c r="B43" s="509"/>
      <c r="C43" s="49">
        <f>Janvier!C42</f>
        <v>0</v>
      </c>
      <c r="D43" s="49">
        <f>Janvier!D42</f>
        <v>0</v>
      </c>
      <c r="E43" s="49">
        <f>Janvier!E42</f>
        <v>0</v>
      </c>
      <c r="F43" s="140"/>
      <c r="G43" s="48">
        <f>IF((D43*60+E43)=0,0,ROUND((C43*60)/(D43*60+E43),1))</f>
        <v>0</v>
      </c>
      <c r="H43" s="54">
        <f>Janvier!H42</f>
        <v>0</v>
      </c>
      <c r="S43" s="65"/>
      <c r="T43" s="65"/>
    </row>
    <row r="44" spans="1:45" ht="12" customHeight="1">
      <c r="A44" s="509" t="s">
        <v>27</v>
      </c>
      <c r="B44" s="523"/>
      <c r="C44" s="49">
        <f>Février!C38</f>
        <v>0</v>
      </c>
      <c r="D44" s="49">
        <f>Février!D38</f>
        <v>0</v>
      </c>
      <c r="E44" s="49">
        <f>Février!E38</f>
        <v>0</v>
      </c>
      <c r="F44" s="140"/>
      <c r="G44" s="48">
        <f>IF((D44*60+E44)=0,0,ROUND((C44*60)/(D44*60+E44),1))</f>
        <v>0</v>
      </c>
      <c r="H44" s="54">
        <f>Février!H38</f>
        <v>0</v>
      </c>
      <c r="S44" s="65"/>
      <c r="T44" s="65"/>
    </row>
    <row r="45" spans="1:45" ht="12" customHeight="1">
      <c r="A45" s="509" t="s">
        <v>28</v>
      </c>
      <c r="B45" s="509"/>
      <c r="C45" s="55">
        <f>Mars!C41</f>
        <v>0</v>
      </c>
      <c r="D45" s="55">
        <f>Mars!D41</f>
        <v>0</v>
      </c>
      <c r="E45" s="55">
        <f>Mars!E41</f>
        <v>0</v>
      </c>
      <c r="F45" s="140"/>
      <c r="G45" s="48">
        <f>IF((D45*60+E45)=0,0,ROUND((C45*60)/(D45*60+E45),1))</f>
        <v>0</v>
      </c>
      <c r="H45" s="54">
        <f>Mars!H41</f>
        <v>0</v>
      </c>
      <c r="S45" s="73"/>
      <c r="T45" s="70"/>
      <c r="U45" s="70"/>
      <c r="V45" s="70"/>
      <c r="W45" s="70"/>
      <c r="X45" s="70"/>
      <c r="Y45" s="70"/>
    </row>
    <row r="46" spans="1:45" ht="10.5" customHeight="1">
      <c r="A46" s="509" t="s">
        <v>31</v>
      </c>
      <c r="B46" s="509"/>
      <c r="C46" s="55">
        <f>Avril!C40</f>
        <v>0</v>
      </c>
      <c r="D46" s="55">
        <f>Avril!D40</f>
        <v>0</v>
      </c>
      <c r="E46" s="48">
        <f>Avril!E40</f>
        <v>0</v>
      </c>
      <c r="F46" s="140"/>
      <c r="G46" s="48">
        <f>IF((D46*60+E46)=0,0,ROUND((C46*60)/(D46*60+E46),1))</f>
        <v>0</v>
      </c>
      <c r="H46" s="54">
        <f>Avril!H40</f>
        <v>0</v>
      </c>
      <c r="S46" s="73"/>
      <c r="T46" s="70"/>
      <c r="U46" s="70"/>
      <c r="V46" s="70"/>
      <c r="W46" s="70"/>
      <c r="X46" s="70"/>
      <c r="Y46" s="70"/>
    </row>
    <row r="47" spans="1:45" hidden="1">
      <c r="C47" s="223">
        <f>SUM(C42:C46)+C40</f>
        <v>0</v>
      </c>
      <c r="D47" s="223">
        <f>SUM(D42:D46)+D40</f>
        <v>0</v>
      </c>
      <c r="E47" s="223">
        <f>SUM(E42:E46)+E40</f>
        <v>0</v>
      </c>
      <c r="F47" s="223">
        <f>SUM(F42:F46)+F40</f>
        <v>0</v>
      </c>
      <c r="H47" s="223">
        <f>SUM(H42:H46)+H40</f>
        <v>0</v>
      </c>
      <c r="S47" s="73"/>
      <c r="T47" s="70"/>
      <c r="V47" s="70"/>
      <c r="W47" s="70"/>
      <c r="X47" s="70"/>
      <c r="Y47" s="70"/>
    </row>
    <row r="48" spans="1:45" hidden="1">
      <c r="C48" s="223">
        <f>SUM(C43:C46)+C40</f>
        <v>0</v>
      </c>
      <c r="D48" s="223">
        <f>SUM(D43:D46)+D40</f>
        <v>0</v>
      </c>
      <c r="E48" s="223">
        <f>SUM(E43:E46)+E40</f>
        <v>0</v>
      </c>
      <c r="H48" s="223">
        <f>SUM(H43:H46)+H40</f>
        <v>0</v>
      </c>
    </row>
  </sheetData>
  <sheetProtection sheet="1" selectLockedCells="1"/>
  <mergeCells count="60">
    <mergeCell ref="A1:X1"/>
    <mergeCell ref="A2:A3"/>
    <mergeCell ref="B2:B3"/>
    <mergeCell ref="C2:C3"/>
    <mergeCell ref="D2:D3"/>
    <mergeCell ref="G2:G3"/>
    <mergeCell ref="E2:E3"/>
    <mergeCell ref="S2:S3"/>
    <mergeCell ref="K2:K3"/>
    <mergeCell ref="M2:M3"/>
    <mergeCell ref="I2:I3"/>
    <mergeCell ref="A46:B46"/>
    <mergeCell ref="A40:B40"/>
    <mergeCell ref="A41:B41"/>
    <mergeCell ref="A19:B19"/>
    <mergeCell ref="A44:B44"/>
    <mergeCell ref="A11:B11"/>
    <mergeCell ref="A45:B45"/>
    <mergeCell ref="A43:B43"/>
    <mergeCell ref="A35:B35"/>
    <mergeCell ref="A39:B39"/>
    <mergeCell ref="A42:B42"/>
    <mergeCell ref="A27:B27"/>
    <mergeCell ref="T4:Y4"/>
    <mergeCell ref="T2:Y3"/>
    <mergeCell ref="T11:Y11"/>
    <mergeCell ref="T5:Y5"/>
    <mergeCell ref="T6:Y6"/>
    <mergeCell ref="T7:Y7"/>
    <mergeCell ref="T8:Y8"/>
    <mergeCell ref="T39:Y39"/>
    <mergeCell ref="T9:Y9"/>
    <mergeCell ref="T10:Y10"/>
    <mergeCell ref="T29:Y29"/>
    <mergeCell ref="T12:Y12"/>
    <mergeCell ref="T13:Y13"/>
    <mergeCell ref="T14:Y14"/>
    <mergeCell ref="T15:Y15"/>
    <mergeCell ref="T16:Y16"/>
    <mergeCell ref="T28:Y28"/>
    <mergeCell ref="T17:Y17"/>
    <mergeCell ref="T18:Y18"/>
    <mergeCell ref="T19:Y19"/>
    <mergeCell ref="T20:Y20"/>
    <mergeCell ref="T21:Y21"/>
    <mergeCell ref="T22:Y22"/>
    <mergeCell ref="T38:Y38"/>
    <mergeCell ref="T33:Y33"/>
    <mergeCell ref="T35:Y35"/>
    <mergeCell ref="T34:Y34"/>
    <mergeCell ref="T26:Y26"/>
    <mergeCell ref="T27:Y27"/>
    <mergeCell ref="T30:Y30"/>
    <mergeCell ref="T31:Y31"/>
    <mergeCell ref="T32:Y32"/>
    <mergeCell ref="T36:Y36"/>
    <mergeCell ref="T37:Y37"/>
    <mergeCell ref="T23:Y23"/>
    <mergeCell ref="T24:Y24"/>
    <mergeCell ref="T25:Y25"/>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16</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maison</cp:lastModifiedBy>
  <cp:lastPrinted>2016-11-13T22:35:05Z</cp:lastPrinted>
  <dcterms:created xsi:type="dcterms:W3CDTF">2007-10-27T19:52:59Z</dcterms:created>
  <dcterms:modified xsi:type="dcterms:W3CDTF">2016-11-13T22:35:25Z</dcterms:modified>
</cp:coreProperties>
</file>