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defaultThemeVersion="124226"/>
  <mc:AlternateContent xmlns:mc="http://schemas.openxmlformats.org/markup-compatibility/2006">
    <mc:Choice Requires="x15">
      <x15ac:absPath xmlns:x15ac="http://schemas.microsoft.com/office/spreadsheetml/2010/11/ac" url="E:\ECCF 2018\Carnet d'entraînement\"/>
    </mc:Choice>
  </mc:AlternateContent>
  <bookViews>
    <workbookView xWindow="225" yWindow="30" windowWidth="12120" windowHeight="9120" tabRatio="718"/>
  </bookViews>
  <sheets>
    <sheet name="Explications" sheetId="14" r:id="rId1"/>
    <sheet name="Développements" sheetId="16" r:id="rId2"/>
    <sheet name="Divers" sheetId="15" r:id="rId3"/>
    <sheet name="Décembre 17"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62913"/>
  <fileRecoveryPr autoRecover="0"/>
</workbook>
</file>

<file path=xl/calcChain.xml><?xml version="1.0" encoding="utf-8"?>
<calcChain xmlns="http://schemas.openxmlformats.org/spreadsheetml/2006/main">
  <c r="H39" i="7" l="1"/>
  <c r="H31" i="7"/>
  <c r="H23" i="7"/>
  <c r="H15" i="7"/>
  <c r="H6" i="7"/>
  <c r="H39" i="8"/>
  <c r="H33" i="8"/>
  <c r="H25" i="8"/>
  <c r="H17" i="8"/>
  <c r="H8" i="8"/>
  <c r="L5" i="9"/>
  <c r="L4" i="9"/>
  <c r="H42" i="9"/>
  <c r="H38" i="9"/>
  <c r="H30" i="9"/>
  <c r="H22" i="9"/>
  <c r="H14" i="9"/>
  <c r="H5" i="9"/>
  <c r="H6" i="9" s="1"/>
  <c r="H39" i="10"/>
  <c r="H31" i="10"/>
  <c r="H23" i="10"/>
  <c r="H15" i="10"/>
  <c r="H6" i="10"/>
  <c r="H40" i="11"/>
  <c r="H34" i="11"/>
  <c r="H26" i="11"/>
  <c r="H18" i="11"/>
  <c r="H9" i="11"/>
  <c r="H41" i="12"/>
  <c r="H38" i="12"/>
  <c r="H30" i="12"/>
  <c r="H22" i="12"/>
  <c r="H14" i="12"/>
  <c r="H5" i="12"/>
  <c r="L48" i="13"/>
  <c r="L49" i="13"/>
  <c r="H39" i="13"/>
  <c r="H32" i="13"/>
  <c r="H24" i="13"/>
  <c r="H16" i="13"/>
  <c r="H7" i="13"/>
  <c r="H41" i="7" l="1"/>
  <c r="H55" i="7" s="1"/>
  <c r="H7" i="7"/>
  <c r="H40" i="8"/>
  <c r="H54" i="7" s="1"/>
  <c r="H9" i="8"/>
  <c r="H43" i="9"/>
  <c r="H52" i="8" s="1"/>
  <c r="H53" i="7" s="1"/>
  <c r="H40" i="10"/>
  <c r="H54" i="9" s="1"/>
  <c r="H51" i="8" s="1"/>
  <c r="H52" i="7" s="1"/>
  <c r="H7" i="10"/>
  <c r="H41" i="11"/>
  <c r="H50" i="10" s="1"/>
  <c r="H53" i="9" s="1"/>
  <c r="H50" i="8" s="1"/>
  <c r="H51" i="7" s="1"/>
  <c r="H10" i="11"/>
  <c r="H42" i="12"/>
  <c r="H50" i="11" s="1"/>
  <c r="H49" i="10" s="1"/>
  <c r="H52" i="9" s="1"/>
  <c r="H49" i="8" s="1"/>
  <c r="H50" i="7" s="1"/>
  <c r="H6" i="12"/>
  <c r="H40" i="13"/>
  <c r="H50" i="12" s="1"/>
  <c r="H49" i="11" s="1"/>
  <c r="H48" i="10" s="1"/>
  <c r="H51" i="9" s="1"/>
  <c r="H48" i="8" s="1"/>
  <c r="H49" i="7" s="1"/>
  <c r="H8" i="13"/>
  <c r="C41" i="5"/>
  <c r="H40" i="5"/>
  <c r="H35" i="5"/>
  <c r="H27" i="5"/>
  <c r="H19" i="5"/>
  <c r="H10" i="5"/>
  <c r="H11" i="5" s="1"/>
  <c r="L4" i="6"/>
  <c r="H38" i="6"/>
  <c r="H30" i="6"/>
  <c r="H22" i="6"/>
  <c r="H14" i="6"/>
  <c r="H5" i="6"/>
  <c r="H41" i="5" l="1"/>
  <c r="H47" i="13" s="1"/>
  <c r="H49" i="12" s="1"/>
  <c r="H48" i="11" s="1"/>
  <c r="H47" i="10" s="1"/>
  <c r="H50" i="9" s="1"/>
  <c r="H47" i="8" s="1"/>
  <c r="H48" i="7" s="1"/>
  <c r="H40" i="6"/>
  <c r="H47" i="5" s="1"/>
  <c r="H46" i="13" s="1"/>
  <c r="H48" i="12" s="1"/>
  <c r="H47" i="11" s="1"/>
  <c r="H46" i="10" s="1"/>
  <c r="H49" i="9" s="1"/>
  <c r="H46" i="8" s="1"/>
  <c r="H47" i="7" s="1"/>
  <c r="L7" i="4"/>
  <c r="L6" i="4"/>
  <c r="L5" i="4"/>
  <c r="L4" i="4"/>
  <c r="H40" i="4"/>
  <c r="H6" i="6" s="1"/>
  <c r="H33" i="4"/>
  <c r="H25" i="4"/>
  <c r="H17" i="4"/>
  <c r="H8" i="4"/>
  <c r="L16" i="2"/>
  <c r="L15" i="2"/>
  <c r="L14" i="2"/>
  <c r="L13" i="2"/>
  <c r="L12" i="2"/>
  <c r="L11" i="2"/>
  <c r="L10" i="2"/>
  <c r="L7" i="2"/>
  <c r="L6" i="2"/>
  <c r="L5" i="2"/>
  <c r="L4" i="2"/>
  <c r="H37" i="2"/>
  <c r="H33" i="2"/>
  <c r="H25" i="2"/>
  <c r="H17" i="2"/>
  <c r="H8" i="2"/>
  <c r="H41" i="4" l="1"/>
  <c r="H45" i="6" s="1"/>
  <c r="H9" i="4"/>
  <c r="H38" i="2"/>
  <c r="H45" i="4" s="1"/>
  <c r="H44" i="6" s="1"/>
  <c r="H45" i="5" s="1"/>
  <c r="H44" i="13" s="1"/>
  <c r="H46" i="12" s="1"/>
  <c r="H45" i="11" s="1"/>
  <c r="H44" i="10" s="1"/>
  <c r="H47" i="9" s="1"/>
  <c r="H44" i="8" s="1"/>
  <c r="H45" i="7" s="1"/>
  <c r="H46" i="5" l="1"/>
  <c r="H45" i="13" s="1"/>
  <c r="H47" i="12" s="1"/>
  <c r="H46" i="11" s="1"/>
  <c r="H45" i="10" s="1"/>
  <c r="H48" i="9" s="1"/>
  <c r="H45" i="8" s="1"/>
  <c r="H46" i="7" s="1"/>
  <c r="H42" i="1"/>
  <c r="H9" i="2" s="1"/>
  <c r="H38" i="1"/>
  <c r="H30" i="1"/>
  <c r="H22" i="1"/>
  <c r="H14" i="1"/>
  <c r="H5" i="1"/>
  <c r="H39" i="17"/>
  <c r="H31" i="17"/>
  <c r="H23" i="17"/>
  <c r="H15" i="17"/>
  <c r="H7" i="17"/>
  <c r="AE53" i="7"/>
  <c r="Q32" i="10"/>
  <c r="Q33" i="10" s="1"/>
  <c r="Q34" i="10" s="1"/>
  <c r="Q35" i="10" s="1"/>
  <c r="Q36" i="10" s="1"/>
  <c r="Q37" i="10" s="1"/>
  <c r="Q38" i="10" s="1"/>
  <c r="W40" i="7"/>
  <c r="U40" i="7"/>
  <c r="S40" i="7"/>
  <c r="Q40" i="7"/>
  <c r="O40" i="7"/>
  <c r="K40" i="7"/>
  <c r="L40" i="7" s="1"/>
  <c r="F40" i="7"/>
  <c r="G40" i="7" s="1"/>
  <c r="B40" i="7"/>
  <c r="W4" i="7"/>
  <c r="U4" i="7"/>
  <c r="S4" i="7"/>
  <c r="Q4" i="7"/>
  <c r="O4" i="7"/>
  <c r="H43" i="1" l="1"/>
  <c r="H6" i="1"/>
  <c r="H40" i="17"/>
  <c r="K37" i="8"/>
  <c r="L37" i="8" s="1"/>
  <c r="F37" i="8"/>
  <c r="G37" i="8" s="1"/>
  <c r="B37" i="8"/>
  <c r="B38" i="8" s="1"/>
  <c r="W4" i="8"/>
  <c r="U4" i="8"/>
  <c r="S4" i="8"/>
  <c r="Q4" i="8"/>
  <c r="O4" i="8"/>
  <c r="H44" i="4" l="1"/>
  <c r="H43" i="6" s="1"/>
  <c r="H44" i="5" s="1"/>
  <c r="H43" i="13" s="1"/>
  <c r="H45" i="12" s="1"/>
  <c r="H44" i="11" s="1"/>
  <c r="H43" i="10" s="1"/>
  <c r="H46" i="9" s="1"/>
  <c r="H43" i="8" s="1"/>
  <c r="H44" i="7" s="1"/>
  <c r="H41" i="2"/>
  <c r="Y44" i="2" s="1"/>
  <c r="Z47" i="4" s="1"/>
  <c r="Y48" i="6" s="1"/>
  <c r="Y47" i="5" s="1"/>
  <c r="Y46" i="13" s="1"/>
  <c r="Y48" i="12" s="1"/>
  <c r="Y47" i="11" s="1"/>
  <c r="Y46" i="10" s="1"/>
  <c r="Y49" i="9" s="1"/>
  <c r="Y46" i="8" s="1"/>
  <c r="Y58" i="7" s="1"/>
  <c r="Y49" i="1"/>
  <c r="H43" i="4"/>
  <c r="H42" i="6" s="1"/>
  <c r="H43" i="5" s="1"/>
  <c r="H42" i="13" s="1"/>
  <c r="H44" i="12" s="1"/>
  <c r="H43" i="11" s="1"/>
  <c r="H42" i="10" s="1"/>
  <c r="H45" i="9" s="1"/>
  <c r="H42" i="8" s="1"/>
  <c r="H43" i="7" s="1"/>
  <c r="H40" i="2"/>
  <c r="H45" i="1"/>
  <c r="Y48" i="1" s="1"/>
  <c r="Y43" i="2" s="1"/>
  <c r="Z46" i="4" s="1"/>
  <c r="Y45" i="6" s="1"/>
  <c r="Y46" i="5" s="1"/>
  <c r="Y45" i="13" s="1"/>
  <c r="Y47" i="12" s="1"/>
  <c r="Y46" i="11" s="1"/>
  <c r="Y45" i="10" s="1"/>
  <c r="Y48" i="9" s="1"/>
  <c r="Y45" i="8" s="1"/>
  <c r="Y57" i="7" s="1"/>
  <c r="AE44" i="17"/>
  <c r="K40" i="9"/>
  <c r="L40" i="9" s="1"/>
  <c r="F40" i="9"/>
  <c r="G40" i="9" s="1"/>
  <c r="B41" i="9"/>
  <c r="B40" i="9"/>
  <c r="K36" i="10"/>
  <c r="L36" i="10" s="1"/>
  <c r="F36" i="10"/>
  <c r="G36" i="10" s="1"/>
  <c r="B36" i="10"/>
  <c r="B37" i="10" s="1"/>
  <c r="B38" i="10" s="1"/>
  <c r="W4" i="10"/>
  <c r="U4" i="10"/>
  <c r="S4" i="10"/>
  <c r="Q4" i="10"/>
  <c r="O4" i="10"/>
  <c r="K37" i="11"/>
  <c r="L37" i="11" s="1"/>
  <c r="F37" i="11"/>
  <c r="G37" i="11" s="1"/>
  <c r="W4" i="11"/>
  <c r="U4" i="11"/>
  <c r="S4" i="11"/>
  <c r="Q4" i="11"/>
  <c r="O4" i="11"/>
  <c r="V41" i="12" l="1"/>
  <c r="T41" i="12"/>
  <c r="R41" i="12"/>
  <c r="P41" i="12"/>
  <c r="N41" i="12"/>
  <c r="M41" i="12"/>
  <c r="C41" i="12"/>
  <c r="W40" i="12"/>
  <c r="W41" i="12" s="1"/>
  <c r="W39" i="12"/>
  <c r="U40" i="12"/>
  <c r="U41" i="12" s="1"/>
  <c r="U39" i="12"/>
  <c r="S40" i="12"/>
  <c r="S41" i="12" s="1"/>
  <c r="S39" i="12"/>
  <c r="Q39" i="12"/>
  <c r="Q40" i="12" s="1"/>
  <c r="Q41" i="12" s="1"/>
  <c r="O39" i="12"/>
  <c r="O40" i="12" s="1"/>
  <c r="O41" i="12" s="1"/>
  <c r="K39" i="12"/>
  <c r="L39" i="12" s="1"/>
  <c r="F39" i="12"/>
  <c r="G39" i="12" s="1"/>
  <c r="W4" i="12"/>
  <c r="U4" i="12"/>
  <c r="S4" i="12"/>
  <c r="Q4" i="12"/>
  <c r="O4" i="12"/>
  <c r="K37" i="13" l="1"/>
  <c r="L37" i="13" s="1"/>
  <c r="K38" i="13"/>
  <c r="L38" i="13" s="1"/>
  <c r="F37" i="13"/>
  <c r="G37" i="13" s="1"/>
  <c r="F38" i="13"/>
  <c r="G38" i="13" s="1"/>
  <c r="B37" i="13"/>
  <c r="B38" i="13" s="1"/>
  <c r="W4" i="13"/>
  <c r="U4" i="13"/>
  <c r="S4" i="13"/>
  <c r="Q4" i="13"/>
  <c r="O4" i="13"/>
  <c r="K38" i="5"/>
  <c r="L38" i="5" s="1"/>
  <c r="F38" i="5"/>
  <c r="G38" i="5" s="1"/>
  <c r="B38" i="5"/>
  <c r="B39" i="5"/>
  <c r="V10" i="5"/>
  <c r="T10" i="5"/>
  <c r="R10" i="5"/>
  <c r="P10" i="5"/>
  <c r="N10" i="5"/>
  <c r="N11" i="5" s="1"/>
  <c r="N9" i="11"/>
  <c r="M10" i="5"/>
  <c r="M11" i="5" s="1"/>
  <c r="M9" i="11"/>
  <c r="M10" i="11" s="1"/>
  <c r="C10" i="5"/>
  <c r="C11" i="5" s="1"/>
  <c r="C9" i="11"/>
  <c r="C10" i="11" s="1"/>
  <c r="W4" i="5"/>
  <c r="U4" i="5"/>
  <c r="S4" i="5"/>
  <c r="Q4" i="5"/>
  <c r="O4" i="5"/>
  <c r="W39" i="6"/>
  <c r="U39" i="6"/>
  <c r="S39" i="6"/>
  <c r="Q39" i="6"/>
  <c r="O39" i="6"/>
  <c r="K39" i="6"/>
  <c r="L39" i="6" s="1"/>
  <c r="F39" i="6"/>
  <c r="G39" i="6" s="1"/>
  <c r="B39" i="6"/>
  <c r="W4" i="6"/>
  <c r="U4" i="6"/>
  <c r="S4" i="6"/>
  <c r="Q4" i="6"/>
  <c r="O4" i="6"/>
  <c r="K37" i="4" l="1"/>
  <c r="L37" i="4" s="1"/>
  <c r="F37" i="4"/>
  <c r="G37" i="4" s="1"/>
  <c r="B37" i="4"/>
  <c r="B38" i="4" s="1"/>
  <c r="B39" i="4" s="1"/>
  <c r="W4" i="4" l="1"/>
  <c r="U4" i="4"/>
  <c r="S4" i="4"/>
  <c r="Q4" i="4"/>
  <c r="O4" i="4"/>
  <c r="V8" i="2" l="1"/>
  <c r="T8" i="2"/>
  <c r="R8" i="2"/>
  <c r="P8" i="2"/>
  <c r="K35" i="2"/>
  <c r="L35" i="2" s="1"/>
  <c r="F35" i="2"/>
  <c r="G35" i="2" s="1"/>
  <c r="B36" i="2"/>
  <c r="B35" i="2"/>
  <c r="W4" i="2"/>
  <c r="U4" i="2"/>
  <c r="S4" i="2"/>
  <c r="Q4" i="2"/>
  <c r="O4" i="2"/>
  <c r="K40" i="1"/>
  <c r="L40" i="1" s="1"/>
  <c r="F40" i="1"/>
  <c r="G40" i="1" s="1"/>
  <c r="B41" i="1"/>
  <c r="B40" i="1"/>
  <c r="V39" i="17" l="1"/>
  <c r="T39" i="17"/>
  <c r="R39" i="17"/>
  <c r="P39" i="17"/>
  <c r="N39" i="17"/>
  <c r="M39" i="17"/>
  <c r="C39" i="17"/>
  <c r="K38" i="17"/>
  <c r="L38" i="17" s="1"/>
  <c r="F38" i="17"/>
  <c r="G38" i="17" s="1"/>
  <c r="B38" i="17"/>
  <c r="W4" i="17"/>
  <c r="U4" i="17"/>
  <c r="S4" i="17"/>
  <c r="Q4" i="17"/>
  <c r="O4" i="17"/>
  <c r="K4" i="9" l="1"/>
  <c r="K5" i="9" s="1"/>
  <c r="K38" i="7"/>
  <c r="L38" i="7" s="1"/>
  <c r="K37" i="7"/>
  <c r="L37" i="7" s="1"/>
  <c r="K36" i="7"/>
  <c r="L36" i="7" s="1"/>
  <c r="K35" i="7"/>
  <c r="L35" i="7" s="1"/>
  <c r="K34" i="7"/>
  <c r="L34" i="7" s="1"/>
  <c r="K33" i="7"/>
  <c r="L33" i="7" s="1"/>
  <c r="K32" i="7"/>
  <c r="L32" i="7" s="1"/>
  <c r="K30" i="7"/>
  <c r="L30" i="7" s="1"/>
  <c r="K29" i="7"/>
  <c r="L29" i="7" s="1"/>
  <c r="K28" i="7"/>
  <c r="L28" i="7" s="1"/>
  <c r="K27" i="7"/>
  <c r="L27" i="7" s="1"/>
  <c r="K26" i="7"/>
  <c r="L26" i="7" s="1"/>
  <c r="K25" i="7"/>
  <c r="L25" i="7" s="1"/>
  <c r="K24" i="7"/>
  <c r="L24" i="7" s="1"/>
  <c r="K22" i="7"/>
  <c r="L22" i="7" s="1"/>
  <c r="K21" i="7"/>
  <c r="L21" i="7" s="1"/>
  <c r="K20" i="7"/>
  <c r="L20" i="7" s="1"/>
  <c r="K19" i="7"/>
  <c r="L19" i="7" s="1"/>
  <c r="K18" i="7"/>
  <c r="L18" i="7" s="1"/>
  <c r="K17" i="7"/>
  <c r="L17" i="7" s="1"/>
  <c r="K16" i="7"/>
  <c r="L16" i="7" s="1"/>
  <c r="K14" i="7"/>
  <c r="L14" i="7" s="1"/>
  <c r="K13" i="7"/>
  <c r="L13" i="7" s="1"/>
  <c r="K12" i="7"/>
  <c r="L12" i="7" s="1"/>
  <c r="K11" i="7"/>
  <c r="L11" i="7" s="1"/>
  <c r="K10" i="7"/>
  <c r="L10" i="7" s="1"/>
  <c r="K9" i="7"/>
  <c r="L9" i="7" s="1"/>
  <c r="K8" i="7"/>
  <c r="L8" i="7" s="1"/>
  <c r="K5" i="7"/>
  <c r="L5" i="7" s="1"/>
  <c r="K4" i="7"/>
  <c r="L4" i="7" s="1"/>
  <c r="K38" i="8"/>
  <c r="L38" i="8" s="1"/>
  <c r="K36" i="8"/>
  <c r="L36" i="8" s="1"/>
  <c r="K35" i="8"/>
  <c r="L35" i="8" s="1"/>
  <c r="K34" i="8"/>
  <c r="L34" i="8" s="1"/>
  <c r="K32" i="8"/>
  <c r="L32" i="8" s="1"/>
  <c r="K31" i="8"/>
  <c r="L31" i="8" s="1"/>
  <c r="K30" i="8"/>
  <c r="L30" i="8" s="1"/>
  <c r="K29" i="8"/>
  <c r="L29" i="8" s="1"/>
  <c r="K28" i="8"/>
  <c r="L28" i="8" s="1"/>
  <c r="K27" i="8"/>
  <c r="L27" i="8" s="1"/>
  <c r="K26" i="8"/>
  <c r="L26" i="8" s="1"/>
  <c r="K24" i="8"/>
  <c r="L24" i="8" s="1"/>
  <c r="K23" i="8"/>
  <c r="L23" i="8" s="1"/>
  <c r="K22" i="8"/>
  <c r="L22" i="8" s="1"/>
  <c r="K21" i="8"/>
  <c r="L21" i="8" s="1"/>
  <c r="K20" i="8"/>
  <c r="L20" i="8" s="1"/>
  <c r="K19" i="8"/>
  <c r="L19" i="8" s="1"/>
  <c r="K18" i="8"/>
  <c r="L18" i="8" s="1"/>
  <c r="K16" i="8"/>
  <c r="L16" i="8" s="1"/>
  <c r="K15" i="8"/>
  <c r="L15" i="8" s="1"/>
  <c r="K14" i="8"/>
  <c r="L14" i="8" s="1"/>
  <c r="K13" i="8"/>
  <c r="L13" i="8" s="1"/>
  <c r="K12" i="8"/>
  <c r="L12" i="8" s="1"/>
  <c r="K11" i="8"/>
  <c r="L11" i="8" s="1"/>
  <c r="K10" i="8"/>
  <c r="L10" i="8" s="1"/>
  <c r="K7" i="8"/>
  <c r="L7" i="8" s="1"/>
  <c r="K6" i="8"/>
  <c r="L6" i="8" s="1"/>
  <c r="K5" i="8"/>
  <c r="L5" i="8" s="1"/>
  <c r="K4" i="8"/>
  <c r="L4" i="8" s="1"/>
  <c r="K41" i="9"/>
  <c r="L41" i="9" s="1"/>
  <c r="K39" i="9"/>
  <c r="L39" i="9" s="1"/>
  <c r="K37" i="9"/>
  <c r="L37" i="9" s="1"/>
  <c r="K36" i="9"/>
  <c r="L36" i="9" s="1"/>
  <c r="K35" i="9"/>
  <c r="L35" i="9" s="1"/>
  <c r="K34" i="9"/>
  <c r="L34" i="9" s="1"/>
  <c r="K33" i="9"/>
  <c r="L33" i="9" s="1"/>
  <c r="K32" i="9"/>
  <c r="L32" i="9" s="1"/>
  <c r="K31" i="9"/>
  <c r="L31" i="9" s="1"/>
  <c r="K29" i="9"/>
  <c r="L29" i="9" s="1"/>
  <c r="K28" i="9"/>
  <c r="L28" i="9" s="1"/>
  <c r="K27" i="9"/>
  <c r="L27" i="9" s="1"/>
  <c r="K26" i="9"/>
  <c r="L26" i="9" s="1"/>
  <c r="K25" i="9"/>
  <c r="L25" i="9" s="1"/>
  <c r="K24" i="9"/>
  <c r="L24" i="9" s="1"/>
  <c r="K23" i="9"/>
  <c r="L23" i="9" s="1"/>
  <c r="K21" i="9"/>
  <c r="L21" i="9" s="1"/>
  <c r="K20" i="9"/>
  <c r="L20" i="9" s="1"/>
  <c r="K19" i="9"/>
  <c r="L19" i="9" s="1"/>
  <c r="K18" i="9"/>
  <c r="L18" i="9" s="1"/>
  <c r="K17" i="9"/>
  <c r="L17" i="9" s="1"/>
  <c r="K16" i="9"/>
  <c r="L16" i="9" s="1"/>
  <c r="K15" i="9"/>
  <c r="L15" i="9" s="1"/>
  <c r="K13" i="9"/>
  <c r="L13" i="9" s="1"/>
  <c r="K12" i="9"/>
  <c r="L12" i="9" s="1"/>
  <c r="K11" i="9"/>
  <c r="L11" i="9" s="1"/>
  <c r="K10" i="9"/>
  <c r="L10" i="9" s="1"/>
  <c r="K9" i="9"/>
  <c r="L9" i="9" s="1"/>
  <c r="K8" i="9"/>
  <c r="L8" i="9" s="1"/>
  <c r="K7" i="9"/>
  <c r="L7" i="9" s="1"/>
  <c r="K38" i="10"/>
  <c r="L38" i="10" s="1"/>
  <c r="K37" i="10"/>
  <c r="L37" i="10" s="1"/>
  <c r="K35" i="10"/>
  <c r="L35" i="10" s="1"/>
  <c r="K34" i="10"/>
  <c r="L34" i="10" s="1"/>
  <c r="K33" i="10"/>
  <c r="L33" i="10" s="1"/>
  <c r="K32" i="10"/>
  <c r="L32" i="10" s="1"/>
  <c r="K30" i="10"/>
  <c r="L30" i="10" s="1"/>
  <c r="K29" i="10"/>
  <c r="L29" i="10" s="1"/>
  <c r="K28" i="10"/>
  <c r="L28" i="10" s="1"/>
  <c r="K27" i="10"/>
  <c r="L27" i="10" s="1"/>
  <c r="K26" i="10"/>
  <c r="L26" i="10" s="1"/>
  <c r="K25" i="10"/>
  <c r="L25" i="10" s="1"/>
  <c r="K24" i="10"/>
  <c r="L24" i="10" s="1"/>
  <c r="K22" i="10"/>
  <c r="L22" i="10" s="1"/>
  <c r="K21" i="10"/>
  <c r="L21" i="10" s="1"/>
  <c r="K20" i="10"/>
  <c r="L20" i="10" s="1"/>
  <c r="K19" i="10"/>
  <c r="L19" i="10" s="1"/>
  <c r="K18" i="10"/>
  <c r="L18" i="10" s="1"/>
  <c r="K17" i="10"/>
  <c r="L17" i="10" s="1"/>
  <c r="K16" i="10"/>
  <c r="L16" i="10" s="1"/>
  <c r="K14" i="10"/>
  <c r="L14" i="10" s="1"/>
  <c r="K13" i="10"/>
  <c r="L13" i="10" s="1"/>
  <c r="K12" i="10"/>
  <c r="L12" i="10" s="1"/>
  <c r="K11" i="10"/>
  <c r="L11" i="10" s="1"/>
  <c r="K10" i="10"/>
  <c r="L10" i="10" s="1"/>
  <c r="K9" i="10"/>
  <c r="L9" i="10" s="1"/>
  <c r="K8" i="10"/>
  <c r="L8" i="10" s="1"/>
  <c r="K5" i="10"/>
  <c r="L5" i="10" s="1"/>
  <c r="K4" i="10"/>
  <c r="L4" i="10" s="1"/>
  <c r="K39" i="11"/>
  <c r="L39" i="11" s="1"/>
  <c r="K38" i="11"/>
  <c r="L38" i="11" s="1"/>
  <c r="K36" i="11"/>
  <c r="L36" i="11" s="1"/>
  <c r="K35" i="11"/>
  <c r="L35" i="11" s="1"/>
  <c r="K33" i="11"/>
  <c r="L33" i="11" s="1"/>
  <c r="K32" i="11"/>
  <c r="L32" i="11" s="1"/>
  <c r="K31" i="11"/>
  <c r="L31" i="11" s="1"/>
  <c r="K30" i="11"/>
  <c r="L30" i="11" s="1"/>
  <c r="K29" i="11"/>
  <c r="L29" i="11" s="1"/>
  <c r="K28" i="11"/>
  <c r="L28" i="11" s="1"/>
  <c r="K27" i="11"/>
  <c r="L27" i="11" s="1"/>
  <c r="K25" i="11"/>
  <c r="L25" i="11" s="1"/>
  <c r="K24" i="11"/>
  <c r="L24" i="11" s="1"/>
  <c r="K23" i="11"/>
  <c r="L23" i="11" s="1"/>
  <c r="K22" i="11"/>
  <c r="L22" i="11" s="1"/>
  <c r="K21" i="11"/>
  <c r="L21" i="11" s="1"/>
  <c r="K20" i="11"/>
  <c r="L20" i="11" s="1"/>
  <c r="K19" i="11"/>
  <c r="L19" i="11" s="1"/>
  <c r="K17" i="11"/>
  <c r="L17" i="11" s="1"/>
  <c r="K16" i="11"/>
  <c r="L16" i="11" s="1"/>
  <c r="K15" i="11"/>
  <c r="L15" i="11" s="1"/>
  <c r="K14" i="11"/>
  <c r="L14" i="11" s="1"/>
  <c r="K13" i="11"/>
  <c r="L13" i="11" s="1"/>
  <c r="K12" i="11"/>
  <c r="L12" i="11" s="1"/>
  <c r="K11" i="11"/>
  <c r="L11" i="11" s="1"/>
  <c r="K8" i="11"/>
  <c r="L8" i="11" s="1"/>
  <c r="K7" i="11"/>
  <c r="L7" i="11" s="1"/>
  <c r="K6" i="11"/>
  <c r="L6" i="11" s="1"/>
  <c r="K5" i="11"/>
  <c r="L5" i="11" s="1"/>
  <c r="K4" i="11"/>
  <c r="L4" i="11" s="1"/>
  <c r="K40" i="12"/>
  <c r="K37" i="12"/>
  <c r="L37" i="12" s="1"/>
  <c r="K36" i="12"/>
  <c r="L36" i="12" s="1"/>
  <c r="K35" i="12"/>
  <c r="L35" i="12" s="1"/>
  <c r="K34" i="12"/>
  <c r="L34" i="12" s="1"/>
  <c r="K33" i="12"/>
  <c r="L33" i="12" s="1"/>
  <c r="K32" i="12"/>
  <c r="L32" i="12" s="1"/>
  <c r="K31" i="12"/>
  <c r="L31" i="12" s="1"/>
  <c r="K29" i="12"/>
  <c r="L29" i="12" s="1"/>
  <c r="K28" i="12"/>
  <c r="L28" i="12" s="1"/>
  <c r="K27" i="12"/>
  <c r="L27" i="12" s="1"/>
  <c r="K26" i="12"/>
  <c r="L26" i="12" s="1"/>
  <c r="K25" i="12"/>
  <c r="L25" i="12" s="1"/>
  <c r="K24" i="12"/>
  <c r="L24" i="12" s="1"/>
  <c r="K23" i="12"/>
  <c r="L23" i="12" s="1"/>
  <c r="K21" i="12"/>
  <c r="L21" i="12" s="1"/>
  <c r="K20" i="12"/>
  <c r="L20" i="12" s="1"/>
  <c r="K19" i="12"/>
  <c r="L19" i="12" s="1"/>
  <c r="K18" i="12"/>
  <c r="L18" i="12" s="1"/>
  <c r="K17" i="12"/>
  <c r="L17" i="12" s="1"/>
  <c r="K16" i="12"/>
  <c r="L16" i="12" s="1"/>
  <c r="K15" i="12"/>
  <c r="L15" i="12" s="1"/>
  <c r="K13" i="12"/>
  <c r="L13" i="12" s="1"/>
  <c r="K12" i="12"/>
  <c r="L12" i="12" s="1"/>
  <c r="K11" i="12"/>
  <c r="L11" i="12" s="1"/>
  <c r="K10" i="12"/>
  <c r="L10" i="12" s="1"/>
  <c r="K9" i="12"/>
  <c r="L9" i="12" s="1"/>
  <c r="K8" i="12"/>
  <c r="L8" i="12" s="1"/>
  <c r="K7" i="12"/>
  <c r="L7" i="12" s="1"/>
  <c r="K4" i="12"/>
  <c r="L4" i="12" s="1"/>
  <c r="K36" i="13"/>
  <c r="L36" i="13" s="1"/>
  <c r="K35" i="13"/>
  <c r="L35" i="13" s="1"/>
  <c r="K34" i="13"/>
  <c r="L34" i="13" s="1"/>
  <c r="K33" i="13"/>
  <c r="L33" i="13" s="1"/>
  <c r="K31" i="13"/>
  <c r="L31" i="13" s="1"/>
  <c r="K30" i="13"/>
  <c r="L30" i="13" s="1"/>
  <c r="K29" i="13"/>
  <c r="L29" i="13" s="1"/>
  <c r="K28" i="13"/>
  <c r="L28" i="13" s="1"/>
  <c r="K27" i="13"/>
  <c r="L27" i="13" s="1"/>
  <c r="K26" i="13"/>
  <c r="L26" i="13" s="1"/>
  <c r="K25" i="13"/>
  <c r="L25" i="13" s="1"/>
  <c r="K23" i="13"/>
  <c r="L23" i="13" s="1"/>
  <c r="K22" i="13"/>
  <c r="L22" i="13" s="1"/>
  <c r="K21" i="13"/>
  <c r="L21" i="13" s="1"/>
  <c r="K20" i="13"/>
  <c r="L20" i="13" s="1"/>
  <c r="K19" i="13"/>
  <c r="L19" i="13" s="1"/>
  <c r="K18" i="13"/>
  <c r="L18" i="13" s="1"/>
  <c r="K17" i="13"/>
  <c r="L17" i="13" s="1"/>
  <c r="K15" i="13"/>
  <c r="L15" i="13" s="1"/>
  <c r="K14" i="13"/>
  <c r="L14" i="13" s="1"/>
  <c r="K13" i="13"/>
  <c r="L13" i="13" s="1"/>
  <c r="K12" i="13"/>
  <c r="L12" i="13" s="1"/>
  <c r="K11" i="13"/>
  <c r="L11" i="13" s="1"/>
  <c r="K10" i="13"/>
  <c r="L10" i="13" s="1"/>
  <c r="K9" i="13"/>
  <c r="L9" i="13" s="1"/>
  <c r="K6" i="13"/>
  <c r="L6" i="13" s="1"/>
  <c r="K5" i="13"/>
  <c r="L5" i="13" s="1"/>
  <c r="K4" i="13"/>
  <c r="L4" i="13" s="1"/>
  <c r="K39" i="5"/>
  <c r="L39" i="5" s="1"/>
  <c r="K37" i="5"/>
  <c r="L37" i="5" s="1"/>
  <c r="K36" i="5"/>
  <c r="L36" i="5" s="1"/>
  <c r="K34" i="5"/>
  <c r="L34" i="5" s="1"/>
  <c r="K33" i="5"/>
  <c r="L33" i="5" s="1"/>
  <c r="K32" i="5"/>
  <c r="L32" i="5" s="1"/>
  <c r="K31" i="5"/>
  <c r="L31" i="5" s="1"/>
  <c r="K30" i="5"/>
  <c r="L30" i="5" s="1"/>
  <c r="K29" i="5"/>
  <c r="L29" i="5" s="1"/>
  <c r="K28" i="5"/>
  <c r="K26" i="5"/>
  <c r="L26" i="5" s="1"/>
  <c r="K25" i="5"/>
  <c r="L25" i="5" s="1"/>
  <c r="K24" i="5"/>
  <c r="L24" i="5" s="1"/>
  <c r="K23" i="5"/>
  <c r="L23" i="5" s="1"/>
  <c r="K22" i="5"/>
  <c r="L22" i="5" s="1"/>
  <c r="K21" i="5"/>
  <c r="L21" i="5" s="1"/>
  <c r="K20" i="5"/>
  <c r="L20" i="5" s="1"/>
  <c r="K18" i="5"/>
  <c r="L18" i="5" s="1"/>
  <c r="K17" i="5"/>
  <c r="L17" i="5" s="1"/>
  <c r="K16" i="5"/>
  <c r="L16" i="5" s="1"/>
  <c r="K15" i="5"/>
  <c r="L15" i="5" s="1"/>
  <c r="K14" i="5"/>
  <c r="L14" i="5" s="1"/>
  <c r="K13" i="5"/>
  <c r="L13" i="5" s="1"/>
  <c r="K12" i="5"/>
  <c r="L12" i="5" s="1"/>
  <c r="K9" i="5"/>
  <c r="L9" i="5" s="1"/>
  <c r="K8" i="5"/>
  <c r="L8" i="5" s="1"/>
  <c r="K7" i="5"/>
  <c r="L7" i="5" s="1"/>
  <c r="K6" i="5"/>
  <c r="L6" i="5" s="1"/>
  <c r="K5" i="5"/>
  <c r="L5" i="5" s="1"/>
  <c r="K4" i="5"/>
  <c r="L4" i="5" s="1"/>
  <c r="K37" i="6"/>
  <c r="L37" i="6" s="1"/>
  <c r="K36" i="6"/>
  <c r="L36" i="6" s="1"/>
  <c r="K35" i="6"/>
  <c r="L35" i="6" s="1"/>
  <c r="K34" i="6"/>
  <c r="L34" i="6" s="1"/>
  <c r="K33" i="6"/>
  <c r="L33" i="6" s="1"/>
  <c r="K32" i="6"/>
  <c r="L32" i="6" s="1"/>
  <c r="K31" i="6"/>
  <c r="L31" i="6" s="1"/>
  <c r="K29" i="6"/>
  <c r="L29" i="6" s="1"/>
  <c r="K28" i="6"/>
  <c r="L28" i="6" s="1"/>
  <c r="K27" i="6"/>
  <c r="L27" i="6" s="1"/>
  <c r="K26" i="6"/>
  <c r="L26" i="6" s="1"/>
  <c r="K25" i="6"/>
  <c r="L25" i="6" s="1"/>
  <c r="K24" i="6"/>
  <c r="L24" i="6" s="1"/>
  <c r="K23" i="6"/>
  <c r="L23" i="6" s="1"/>
  <c r="K21" i="6"/>
  <c r="L21" i="6" s="1"/>
  <c r="K20" i="6"/>
  <c r="L20" i="6" s="1"/>
  <c r="K19" i="6"/>
  <c r="L19" i="6" s="1"/>
  <c r="K18" i="6"/>
  <c r="L18" i="6" s="1"/>
  <c r="K17" i="6"/>
  <c r="L17" i="6" s="1"/>
  <c r="K16" i="6"/>
  <c r="L16" i="6" s="1"/>
  <c r="K15" i="6"/>
  <c r="L15" i="6" s="1"/>
  <c r="K13" i="6"/>
  <c r="L13" i="6" s="1"/>
  <c r="K12" i="6"/>
  <c r="L12" i="6" s="1"/>
  <c r="K11" i="6"/>
  <c r="L11" i="6" s="1"/>
  <c r="K10" i="6"/>
  <c r="L10" i="6" s="1"/>
  <c r="K9" i="6"/>
  <c r="L9" i="6" s="1"/>
  <c r="K8" i="6"/>
  <c r="L8" i="6" s="1"/>
  <c r="K7" i="6"/>
  <c r="L7" i="6" s="1"/>
  <c r="K4" i="6"/>
  <c r="K39" i="4"/>
  <c r="L39" i="4" s="1"/>
  <c r="K38" i="4"/>
  <c r="L38" i="4" s="1"/>
  <c r="K36" i="4"/>
  <c r="L36" i="4" s="1"/>
  <c r="K35" i="4"/>
  <c r="L35" i="4" s="1"/>
  <c r="K34" i="4"/>
  <c r="L34" i="4" s="1"/>
  <c r="K32" i="4"/>
  <c r="L32" i="4" s="1"/>
  <c r="K31" i="4"/>
  <c r="L31" i="4" s="1"/>
  <c r="K30" i="4"/>
  <c r="L30" i="4" s="1"/>
  <c r="K29" i="4"/>
  <c r="L29" i="4" s="1"/>
  <c r="K28" i="4"/>
  <c r="L28" i="4" s="1"/>
  <c r="K27" i="4"/>
  <c r="L27" i="4" s="1"/>
  <c r="K26" i="4"/>
  <c r="L26" i="4" s="1"/>
  <c r="K24" i="4"/>
  <c r="L24" i="4" s="1"/>
  <c r="K23" i="4"/>
  <c r="L23" i="4" s="1"/>
  <c r="K22" i="4"/>
  <c r="L22" i="4" s="1"/>
  <c r="K21" i="4"/>
  <c r="L21" i="4" s="1"/>
  <c r="K20" i="4"/>
  <c r="L20" i="4" s="1"/>
  <c r="K19" i="4"/>
  <c r="L19" i="4" s="1"/>
  <c r="K18" i="4"/>
  <c r="L18" i="4" s="1"/>
  <c r="K16" i="4"/>
  <c r="L16" i="4" s="1"/>
  <c r="K15" i="4"/>
  <c r="L15" i="4" s="1"/>
  <c r="K14" i="4"/>
  <c r="L14" i="4" s="1"/>
  <c r="K13" i="4"/>
  <c r="L13" i="4" s="1"/>
  <c r="K12" i="4"/>
  <c r="L12" i="4" s="1"/>
  <c r="K11" i="4"/>
  <c r="L11" i="4" s="1"/>
  <c r="K10" i="4"/>
  <c r="L10" i="4" s="1"/>
  <c r="K7" i="4"/>
  <c r="K6" i="4"/>
  <c r="K5" i="4"/>
  <c r="K4" i="4"/>
  <c r="K36" i="2"/>
  <c r="L36" i="2" s="1"/>
  <c r="K34" i="2"/>
  <c r="K32" i="2"/>
  <c r="L32" i="2" s="1"/>
  <c r="K31" i="2"/>
  <c r="L31" i="2" s="1"/>
  <c r="K30" i="2"/>
  <c r="L30" i="2" s="1"/>
  <c r="K29" i="2"/>
  <c r="L29" i="2" s="1"/>
  <c r="K28" i="2"/>
  <c r="L28" i="2" s="1"/>
  <c r="K27" i="2"/>
  <c r="L27" i="2" s="1"/>
  <c r="K26" i="2"/>
  <c r="L26" i="2" s="1"/>
  <c r="K24" i="2"/>
  <c r="L24" i="2" s="1"/>
  <c r="K23" i="2"/>
  <c r="L23" i="2" s="1"/>
  <c r="K22" i="2"/>
  <c r="L22" i="2" s="1"/>
  <c r="K21" i="2"/>
  <c r="L21" i="2" s="1"/>
  <c r="K20" i="2"/>
  <c r="L20" i="2" s="1"/>
  <c r="K19" i="2"/>
  <c r="L19" i="2" s="1"/>
  <c r="K18" i="2"/>
  <c r="L18" i="2" s="1"/>
  <c r="K11" i="2"/>
  <c r="K12" i="2"/>
  <c r="K13" i="2"/>
  <c r="K14" i="2"/>
  <c r="K15" i="2"/>
  <c r="K16" i="2"/>
  <c r="K10" i="2"/>
  <c r="K4" i="2"/>
  <c r="K5" i="2"/>
  <c r="K6" i="2"/>
  <c r="K7" i="2"/>
  <c r="K41" i="1"/>
  <c r="L41" i="1" s="1"/>
  <c r="K39" i="1"/>
  <c r="L39" i="1" s="1"/>
  <c r="K37" i="1"/>
  <c r="L37" i="1" s="1"/>
  <c r="K36" i="1"/>
  <c r="L36" i="1" s="1"/>
  <c r="K35" i="1"/>
  <c r="L35" i="1" s="1"/>
  <c r="K34" i="1"/>
  <c r="L34" i="1" s="1"/>
  <c r="K33" i="1"/>
  <c r="L33" i="1" s="1"/>
  <c r="K32" i="1"/>
  <c r="L32" i="1" s="1"/>
  <c r="K31" i="1"/>
  <c r="L31" i="1" s="1"/>
  <c r="K29" i="1"/>
  <c r="L29" i="1" s="1"/>
  <c r="K28" i="1"/>
  <c r="L28" i="1" s="1"/>
  <c r="K27" i="1"/>
  <c r="L27" i="1" s="1"/>
  <c r="K26" i="1"/>
  <c r="L26" i="1" s="1"/>
  <c r="K25" i="1"/>
  <c r="L25" i="1" s="1"/>
  <c r="K24" i="1"/>
  <c r="L24" i="1" s="1"/>
  <c r="K23" i="1"/>
  <c r="L23" i="1" s="1"/>
  <c r="K21" i="1"/>
  <c r="L21" i="1" s="1"/>
  <c r="K20" i="1"/>
  <c r="L20" i="1" s="1"/>
  <c r="K19" i="1"/>
  <c r="L19" i="1" s="1"/>
  <c r="K18" i="1"/>
  <c r="L18" i="1" s="1"/>
  <c r="K17" i="1"/>
  <c r="L17" i="1" s="1"/>
  <c r="K16" i="1"/>
  <c r="L16" i="1" s="1"/>
  <c r="K15" i="1"/>
  <c r="L15" i="1" s="1"/>
  <c r="K13" i="1"/>
  <c r="L13" i="1" s="1"/>
  <c r="K12" i="1"/>
  <c r="L12" i="1" s="1"/>
  <c r="K11" i="1"/>
  <c r="L11" i="1" s="1"/>
  <c r="K10" i="1"/>
  <c r="L10" i="1" s="1"/>
  <c r="K9" i="1"/>
  <c r="L9" i="1" s="1"/>
  <c r="K8" i="1"/>
  <c r="L8" i="1" s="1"/>
  <c r="K7" i="1"/>
  <c r="L7" i="1" s="1"/>
  <c r="K4" i="1"/>
  <c r="K5" i="1" s="1"/>
  <c r="I5" i="1" s="1"/>
  <c r="K37" i="17"/>
  <c r="L37" i="17" s="1"/>
  <c r="K36" i="17"/>
  <c r="L36" i="17" s="1"/>
  <c r="K35" i="17"/>
  <c r="L35" i="17" s="1"/>
  <c r="K34" i="17"/>
  <c r="L34" i="17" s="1"/>
  <c r="K33" i="17"/>
  <c r="L33" i="17" s="1"/>
  <c r="K32" i="17"/>
  <c r="K30" i="17"/>
  <c r="L30" i="17" s="1"/>
  <c r="K29" i="17"/>
  <c r="L29" i="17" s="1"/>
  <c r="K28" i="17"/>
  <c r="L28" i="17" s="1"/>
  <c r="K27" i="17"/>
  <c r="L27" i="17" s="1"/>
  <c r="K26" i="17"/>
  <c r="L26" i="17" s="1"/>
  <c r="K25" i="17"/>
  <c r="L25" i="17" s="1"/>
  <c r="K24" i="17"/>
  <c r="L24" i="17" s="1"/>
  <c r="K22" i="17"/>
  <c r="L22" i="17" s="1"/>
  <c r="K21" i="17"/>
  <c r="L21" i="17" s="1"/>
  <c r="K20" i="17"/>
  <c r="L20" i="17" s="1"/>
  <c r="K19" i="17"/>
  <c r="L19" i="17" s="1"/>
  <c r="K18" i="17"/>
  <c r="L18" i="17" s="1"/>
  <c r="K17" i="17"/>
  <c r="L17" i="17" s="1"/>
  <c r="K16" i="17"/>
  <c r="L16" i="17" s="1"/>
  <c r="K9" i="17"/>
  <c r="L9" i="17" s="1"/>
  <c r="K10" i="17"/>
  <c r="L10" i="17" s="1"/>
  <c r="K11" i="17"/>
  <c r="L11" i="17" s="1"/>
  <c r="K12" i="17"/>
  <c r="L12" i="17" s="1"/>
  <c r="K13" i="17"/>
  <c r="L13" i="17" s="1"/>
  <c r="K14" i="17"/>
  <c r="L14" i="17" s="1"/>
  <c r="K8" i="17"/>
  <c r="L8" i="17" s="1"/>
  <c r="K5" i="17"/>
  <c r="L5" i="17" s="1"/>
  <c r="K6" i="17"/>
  <c r="L6" i="17" s="1"/>
  <c r="K4" i="17"/>
  <c r="L4" i="17" s="1"/>
  <c r="AE50" i="7"/>
  <c r="F37" i="7"/>
  <c r="G37" i="7" s="1"/>
  <c r="U5" i="7"/>
  <c r="S5" i="7"/>
  <c r="O5" i="7"/>
  <c r="AE51" i="7"/>
  <c r="F36" i="8"/>
  <c r="G36" i="8" s="1"/>
  <c r="W5" i="8"/>
  <c r="W6" i="8" s="1"/>
  <c r="W7" i="8" s="1"/>
  <c r="W8" i="8" s="1"/>
  <c r="S5" i="8"/>
  <c r="S6" i="8" s="1"/>
  <c r="S7" i="8" s="1"/>
  <c r="S8" i="8" s="1"/>
  <c r="O5" i="8"/>
  <c r="O6" i="8" s="1"/>
  <c r="O7" i="8" s="1"/>
  <c r="O8" i="8" s="1"/>
  <c r="V42" i="9"/>
  <c r="T42" i="9"/>
  <c r="R42" i="9"/>
  <c r="P42" i="9"/>
  <c r="N42" i="9"/>
  <c r="M42" i="9"/>
  <c r="C42" i="9"/>
  <c r="W39" i="9"/>
  <c r="U39" i="9"/>
  <c r="S39" i="9"/>
  <c r="Q39" i="9"/>
  <c r="O39" i="9"/>
  <c r="F39" i="9"/>
  <c r="G39" i="9" s="1"/>
  <c r="W4" i="9"/>
  <c r="U4" i="9"/>
  <c r="S4" i="9"/>
  <c r="S5" i="9" s="1"/>
  <c r="Q4" i="9"/>
  <c r="Q5" i="9" s="1"/>
  <c r="O4" i="9"/>
  <c r="O5" i="9" s="1"/>
  <c r="F37" i="10"/>
  <c r="G37" i="10" s="1"/>
  <c r="S5" i="10"/>
  <c r="Q5" i="10"/>
  <c r="O5" i="10"/>
  <c r="C40" i="11"/>
  <c r="M40" i="11"/>
  <c r="N40" i="11"/>
  <c r="P40" i="11"/>
  <c r="R40" i="11"/>
  <c r="T40" i="11"/>
  <c r="V40" i="11"/>
  <c r="F11" i="11"/>
  <c r="W12" i="11"/>
  <c r="U12" i="11"/>
  <c r="S12" i="11"/>
  <c r="O12" i="11"/>
  <c r="Q12" i="11"/>
  <c r="F12" i="11"/>
  <c r="G12" i="11" s="1"/>
  <c r="F4" i="11"/>
  <c r="F5" i="11"/>
  <c r="G5" i="11" s="1"/>
  <c r="F6" i="11"/>
  <c r="G6" i="11" s="1"/>
  <c r="F7" i="11"/>
  <c r="G7" i="11" s="1"/>
  <c r="B5" i="11"/>
  <c r="B6" i="11" s="1"/>
  <c r="B7" i="11" s="1"/>
  <c r="B8" i="11" s="1"/>
  <c r="B11" i="11" s="1"/>
  <c r="B12" i="11" s="1"/>
  <c r="B13" i="11" s="1"/>
  <c r="B14" i="11" s="1"/>
  <c r="B15" i="11" s="1"/>
  <c r="B16" i="11" s="1"/>
  <c r="B17" i="11" s="1"/>
  <c r="B19" i="11" s="1"/>
  <c r="B20" i="11" s="1"/>
  <c r="B21" i="11" s="1"/>
  <c r="B22" i="11" s="1"/>
  <c r="B23" i="11" s="1"/>
  <c r="B24" i="11" s="1"/>
  <c r="B25" i="11" s="1"/>
  <c r="B27" i="11" s="1"/>
  <c r="B28" i="11" s="1"/>
  <c r="B29" i="11" s="1"/>
  <c r="B30" i="11" s="1"/>
  <c r="B31" i="11" s="1"/>
  <c r="B32" i="11" s="1"/>
  <c r="B33" i="11" s="1"/>
  <c r="B35" i="11" s="1"/>
  <c r="B36" i="11" s="1"/>
  <c r="B37" i="11" s="1"/>
  <c r="B38" i="11" s="1"/>
  <c r="B39" i="11" s="1"/>
  <c r="C18" i="11"/>
  <c r="M18" i="11"/>
  <c r="N18" i="11"/>
  <c r="P18" i="11"/>
  <c r="R18" i="11"/>
  <c r="T18" i="11"/>
  <c r="V18" i="11"/>
  <c r="W11" i="11"/>
  <c r="W13" i="11" s="1"/>
  <c r="W14" i="11" s="1"/>
  <c r="W15" i="11" s="1"/>
  <c r="W16" i="11" s="1"/>
  <c r="W17" i="11" s="1"/>
  <c r="W18" i="11" s="1"/>
  <c r="U11" i="11"/>
  <c r="S11" i="11"/>
  <c r="S13" i="11" s="1"/>
  <c r="S14" i="11" s="1"/>
  <c r="S15" i="11" s="1"/>
  <c r="S16" i="11" s="1"/>
  <c r="S17" i="11" s="1"/>
  <c r="S18" i="11" s="1"/>
  <c r="Q11" i="11"/>
  <c r="Q13" i="11" s="1"/>
  <c r="Q14" i="11" s="1"/>
  <c r="Q15" i="11" s="1"/>
  <c r="Q16" i="11" s="1"/>
  <c r="Q17" i="11" s="1"/>
  <c r="Q18" i="11" s="1"/>
  <c r="O11" i="11"/>
  <c r="O13" i="11" s="1"/>
  <c r="O14" i="11" s="1"/>
  <c r="O15" i="11" s="1"/>
  <c r="O16" i="11" s="1"/>
  <c r="O17" i="11" s="1"/>
  <c r="O18" i="11" s="1"/>
  <c r="F40" i="12"/>
  <c r="V39" i="13"/>
  <c r="T39" i="13"/>
  <c r="R39" i="13"/>
  <c r="P39" i="13"/>
  <c r="N39" i="13"/>
  <c r="M39" i="13"/>
  <c r="C39" i="13"/>
  <c r="V40" i="5"/>
  <c r="T40" i="5"/>
  <c r="R40" i="5"/>
  <c r="P40" i="5"/>
  <c r="N40" i="5"/>
  <c r="M40" i="5"/>
  <c r="C40" i="5"/>
  <c r="F39" i="5"/>
  <c r="G39" i="5" s="1"/>
  <c r="V38" i="6"/>
  <c r="T38" i="6"/>
  <c r="R38" i="6"/>
  <c r="P38" i="6"/>
  <c r="N38" i="6"/>
  <c r="M38" i="6"/>
  <c r="C38" i="6"/>
  <c r="F37" i="6"/>
  <c r="G37" i="6" s="1"/>
  <c r="W5" i="6"/>
  <c r="V40" i="4"/>
  <c r="T40" i="4"/>
  <c r="R40" i="4"/>
  <c r="P40" i="4"/>
  <c r="N40" i="4"/>
  <c r="M40" i="4"/>
  <c r="C40" i="4"/>
  <c r="F39" i="4"/>
  <c r="G39" i="4" s="1"/>
  <c r="W5" i="4"/>
  <c r="W6" i="4" s="1"/>
  <c r="W7" i="4" s="1"/>
  <c r="W8" i="4" s="1"/>
  <c r="U5" i="4"/>
  <c r="U6" i="4" s="1"/>
  <c r="U7" i="4" s="1"/>
  <c r="U8" i="4" s="1"/>
  <c r="S5" i="4"/>
  <c r="S6" i="4" s="1"/>
  <c r="S7" i="4" s="1"/>
  <c r="S9" i="4" s="1"/>
  <c r="N8" i="2"/>
  <c r="W5" i="2"/>
  <c r="W6" i="2" s="1"/>
  <c r="W7" i="2" s="1"/>
  <c r="W8" i="2" s="1"/>
  <c r="U5" i="2"/>
  <c r="U6" i="2" s="1"/>
  <c r="U7" i="2" s="1"/>
  <c r="U8" i="2" s="1"/>
  <c r="S5" i="2"/>
  <c r="S6" i="2" s="1"/>
  <c r="S7" i="2" s="1"/>
  <c r="S8" i="2" s="1"/>
  <c r="Q5" i="2"/>
  <c r="Q6" i="2" s="1"/>
  <c r="Q7" i="2" s="1"/>
  <c r="Q8" i="2" s="1"/>
  <c r="O5" i="2"/>
  <c r="O6" i="2" s="1"/>
  <c r="O7" i="2" s="1"/>
  <c r="O8" i="2" s="1"/>
  <c r="M8" i="2"/>
  <c r="G4" i="2"/>
  <c r="G5" i="2"/>
  <c r="G6" i="2"/>
  <c r="F4" i="2"/>
  <c r="F5" i="2"/>
  <c r="F8" i="2" s="1"/>
  <c r="F6" i="2"/>
  <c r="C8" i="2"/>
  <c r="B5" i="2"/>
  <c r="B6" i="2" s="1"/>
  <c r="B7" i="2" s="1"/>
  <c r="B10" i="2" s="1"/>
  <c r="B11" i="2" s="1"/>
  <c r="B12" i="2" s="1"/>
  <c r="B13" i="2" s="1"/>
  <c r="B14" i="2" s="1"/>
  <c r="B15" i="2" s="1"/>
  <c r="B16" i="2" s="1"/>
  <c r="B18" i="2" s="1"/>
  <c r="B19" i="2" s="1"/>
  <c r="B20" i="2" s="1"/>
  <c r="B21" i="2" s="1"/>
  <c r="B22" i="2" s="1"/>
  <c r="B23" i="2" s="1"/>
  <c r="B24" i="2" s="1"/>
  <c r="B26" i="2" s="1"/>
  <c r="B27" i="2" s="1"/>
  <c r="B28" i="2" s="1"/>
  <c r="B29" i="2" s="1"/>
  <c r="B30" i="2" s="1"/>
  <c r="B31" i="2" s="1"/>
  <c r="B32" i="2" s="1"/>
  <c r="B34" i="2" s="1"/>
  <c r="V42" i="1"/>
  <c r="T42" i="1"/>
  <c r="R42" i="1"/>
  <c r="P42" i="1"/>
  <c r="P9" i="2" s="1"/>
  <c r="N42" i="1"/>
  <c r="M42" i="1"/>
  <c r="C42" i="1"/>
  <c r="W39" i="1"/>
  <c r="U39" i="1"/>
  <c r="U40" i="1" s="1"/>
  <c r="U41" i="1" s="1"/>
  <c r="T9" i="2" s="1"/>
  <c r="S39" i="1"/>
  <c r="Q39" i="1"/>
  <c r="Q40" i="1" s="1"/>
  <c r="Q41" i="1" s="1"/>
  <c r="O39" i="1"/>
  <c r="O40" i="1" s="1"/>
  <c r="O41" i="1" s="1"/>
  <c r="F41" i="1"/>
  <c r="G41" i="1" s="1"/>
  <c r="F39" i="1"/>
  <c r="G39" i="1" s="1"/>
  <c r="W4" i="1"/>
  <c r="W5" i="1" s="1"/>
  <c r="U4" i="1"/>
  <c r="U5" i="1" s="1"/>
  <c r="S4" i="1"/>
  <c r="Q4" i="1"/>
  <c r="O4" i="1"/>
  <c r="O5" i="1" s="1"/>
  <c r="F36" i="17"/>
  <c r="G36" i="17" s="1"/>
  <c r="F37" i="17"/>
  <c r="G37" i="17"/>
  <c r="Q5" i="17"/>
  <c r="Q6" i="17" s="1"/>
  <c r="Q7" i="17" s="1"/>
  <c r="G6" i="4"/>
  <c r="F4" i="4"/>
  <c r="G4" i="4"/>
  <c r="F5" i="4"/>
  <c r="G5" i="4"/>
  <c r="F6" i="4"/>
  <c r="F7" i="4"/>
  <c r="G7" i="4"/>
  <c r="C8" i="4"/>
  <c r="V39" i="7"/>
  <c r="T39" i="7"/>
  <c r="R39" i="7"/>
  <c r="P39" i="7"/>
  <c r="N39" i="7"/>
  <c r="M39" i="7"/>
  <c r="C39" i="7"/>
  <c r="S39" i="7"/>
  <c r="F36" i="7"/>
  <c r="G36" i="7" s="1"/>
  <c r="F38" i="7"/>
  <c r="G38" i="7" s="1"/>
  <c r="W5" i="7"/>
  <c r="AE52" i="7"/>
  <c r="V39" i="8"/>
  <c r="T39" i="8"/>
  <c r="R39" i="8"/>
  <c r="P39" i="8"/>
  <c r="N39" i="8"/>
  <c r="M39" i="8"/>
  <c r="C39" i="8"/>
  <c r="V8" i="8"/>
  <c r="T8" i="8"/>
  <c r="R8" i="8"/>
  <c r="P8" i="8"/>
  <c r="N8" i="8"/>
  <c r="M8" i="8"/>
  <c r="C8" i="8"/>
  <c r="F6" i="8"/>
  <c r="G6" i="8" s="1"/>
  <c r="F7" i="8"/>
  <c r="G7" i="8" s="1"/>
  <c r="F4" i="8"/>
  <c r="G4" i="8" s="1"/>
  <c r="F5" i="8"/>
  <c r="G5" i="8" s="1"/>
  <c r="B5" i="8"/>
  <c r="B6" i="8" s="1"/>
  <c r="B7" i="8" s="1"/>
  <c r="B10" i="8" s="1"/>
  <c r="B11" i="8" s="1"/>
  <c r="B12" i="8" s="1"/>
  <c r="B13" i="8" s="1"/>
  <c r="B14" i="8" s="1"/>
  <c r="B15" i="8" s="1"/>
  <c r="B16" i="8" s="1"/>
  <c r="B18" i="8" s="1"/>
  <c r="B19" i="8" s="1"/>
  <c r="B20" i="8" s="1"/>
  <c r="B21" i="8" s="1"/>
  <c r="B22" i="8" s="1"/>
  <c r="B23" i="8" s="1"/>
  <c r="B24" i="8" s="1"/>
  <c r="B26" i="8" s="1"/>
  <c r="B27" i="8" s="1"/>
  <c r="B28" i="8" s="1"/>
  <c r="B29" i="8" s="1"/>
  <c r="B30" i="8" s="1"/>
  <c r="B31" i="8" s="1"/>
  <c r="B32" i="8" s="1"/>
  <c r="B34" i="8" s="1"/>
  <c r="B35" i="8" s="1"/>
  <c r="B36" i="8" s="1"/>
  <c r="F41" i="9"/>
  <c r="V38" i="9"/>
  <c r="T38" i="9"/>
  <c r="R38" i="9"/>
  <c r="P38" i="9"/>
  <c r="N38" i="9"/>
  <c r="M38" i="9"/>
  <c r="C38" i="9"/>
  <c r="F37" i="9"/>
  <c r="G37" i="9" s="1"/>
  <c r="V39" i="10"/>
  <c r="T39" i="10"/>
  <c r="R39" i="10"/>
  <c r="P39" i="10"/>
  <c r="N39" i="10"/>
  <c r="M39" i="10"/>
  <c r="C39" i="10"/>
  <c r="F35" i="10"/>
  <c r="G35" i="10" s="1"/>
  <c r="F38" i="10"/>
  <c r="G38" i="10" s="1"/>
  <c r="W5" i="10"/>
  <c r="V38" i="12"/>
  <c r="T38" i="12"/>
  <c r="R38" i="12"/>
  <c r="P38" i="12"/>
  <c r="N38" i="12"/>
  <c r="M38" i="12"/>
  <c r="C38" i="12"/>
  <c r="F36" i="12"/>
  <c r="G36" i="12" s="1"/>
  <c r="F37" i="12"/>
  <c r="G37" i="12" s="1"/>
  <c r="F35" i="13"/>
  <c r="G35" i="13" s="1"/>
  <c r="F36" i="13"/>
  <c r="G36" i="13" s="1"/>
  <c r="W36" i="5"/>
  <c r="W37" i="5" s="1"/>
  <c r="W38" i="5" s="1"/>
  <c r="W39" i="5" s="1"/>
  <c r="U36" i="5"/>
  <c r="U37" i="5" s="1"/>
  <c r="S36" i="5"/>
  <c r="S37" i="5" s="1"/>
  <c r="S38" i="5" s="1"/>
  <c r="S39" i="5" s="1"/>
  <c r="Q36" i="5"/>
  <c r="Q37" i="5"/>
  <c r="Q38" i="5" s="1"/>
  <c r="Q39" i="5" s="1"/>
  <c r="Q40" i="5" s="1"/>
  <c r="O36" i="5"/>
  <c r="O37" i="5" s="1"/>
  <c r="O38" i="5" s="1"/>
  <c r="O39" i="5" s="1"/>
  <c r="F37" i="5"/>
  <c r="G37" i="5" s="1"/>
  <c r="F36" i="5"/>
  <c r="F35" i="6"/>
  <c r="G35" i="6" s="1"/>
  <c r="F36" i="6"/>
  <c r="G36" i="6" s="1"/>
  <c r="O5" i="6"/>
  <c r="V8" i="4"/>
  <c r="T8" i="4"/>
  <c r="R8" i="4"/>
  <c r="P8" i="4"/>
  <c r="N8" i="4"/>
  <c r="M8" i="4"/>
  <c r="F36" i="4"/>
  <c r="G36" i="4" s="1"/>
  <c r="F38" i="4"/>
  <c r="V37" i="2"/>
  <c r="T37" i="2"/>
  <c r="R37" i="2"/>
  <c r="P37" i="2"/>
  <c r="N37" i="2"/>
  <c r="M37" i="2"/>
  <c r="M9" i="4" s="1"/>
  <c r="C37" i="2"/>
  <c r="V38" i="1"/>
  <c r="T38" i="1"/>
  <c r="R38" i="1"/>
  <c r="P38" i="1"/>
  <c r="N38" i="1"/>
  <c r="M38" i="1"/>
  <c r="C38" i="1"/>
  <c r="F37" i="1"/>
  <c r="G37" i="1" s="1"/>
  <c r="F35" i="17"/>
  <c r="G35" i="17" s="1"/>
  <c r="AE49" i="7"/>
  <c r="AE48" i="7"/>
  <c r="AE47" i="7"/>
  <c r="AE46" i="7"/>
  <c r="AE45" i="7"/>
  <c r="AE44" i="7"/>
  <c r="V7" i="17"/>
  <c r="T7" i="17"/>
  <c r="F35" i="7"/>
  <c r="G35" i="7" s="1"/>
  <c r="V6" i="7"/>
  <c r="T6" i="7"/>
  <c r="R6" i="7"/>
  <c r="P6" i="7"/>
  <c r="N6" i="7"/>
  <c r="M6" i="7"/>
  <c r="C6" i="7"/>
  <c r="U5" i="8"/>
  <c r="U6" i="8" s="1"/>
  <c r="U7" i="8" s="1"/>
  <c r="U8" i="8" s="1"/>
  <c r="Q5" i="8"/>
  <c r="Q6" i="8" s="1"/>
  <c r="Q7" i="8" s="1"/>
  <c r="Q8" i="8" s="1"/>
  <c r="F36" i="9"/>
  <c r="G36" i="9" s="1"/>
  <c r="F34" i="10"/>
  <c r="G34" i="10" s="1"/>
  <c r="V6" i="10"/>
  <c r="T6" i="10"/>
  <c r="R6" i="10"/>
  <c r="P6" i="10"/>
  <c r="N6" i="10"/>
  <c r="M6" i="10"/>
  <c r="C6" i="10"/>
  <c r="C7" i="10" s="1"/>
  <c r="W5" i="11"/>
  <c r="W6" i="11" s="1"/>
  <c r="W7" i="11" s="1"/>
  <c r="W8" i="11" s="1"/>
  <c r="W9" i="11" s="1"/>
  <c r="U5" i="11"/>
  <c r="U6" i="11" s="1"/>
  <c r="U7" i="11" s="1"/>
  <c r="U8" i="11" s="1"/>
  <c r="U9" i="11" s="1"/>
  <c r="S5" i="11"/>
  <c r="S6" i="11" s="1"/>
  <c r="S7" i="11" s="1"/>
  <c r="S8" i="11" s="1"/>
  <c r="S9" i="11" s="1"/>
  <c r="Q5" i="11"/>
  <c r="Q6" i="11" s="1"/>
  <c r="Q7" i="11" s="1"/>
  <c r="Q8" i="11" s="1"/>
  <c r="O5" i="11"/>
  <c r="O6" i="11" s="1"/>
  <c r="O7" i="11" s="1"/>
  <c r="O8" i="11" s="1"/>
  <c r="N10" i="11" s="1"/>
  <c r="F35" i="12"/>
  <c r="G35" i="12" s="1"/>
  <c r="F34" i="13"/>
  <c r="G34" i="13" s="1"/>
  <c r="V35" i="5"/>
  <c r="T35" i="5"/>
  <c r="R35" i="5"/>
  <c r="P35" i="5"/>
  <c r="N35" i="5"/>
  <c r="M35" i="5"/>
  <c r="C35" i="5"/>
  <c r="F34" i="5"/>
  <c r="G34" i="5" s="1"/>
  <c r="F34" i="6"/>
  <c r="G34" i="6" s="1"/>
  <c r="F35" i="4"/>
  <c r="G35" i="4" s="1"/>
  <c r="F36" i="1"/>
  <c r="G36" i="1" s="1"/>
  <c r="F34" i="17"/>
  <c r="J66" i="15"/>
  <c r="K66" i="15"/>
  <c r="K65" i="15"/>
  <c r="K64" i="15"/>
  <c r="K62" i="15"/>
  <c r="E70" i="15"/>
  <c r="C70" i="15"/>
  <c r="E65" i="15"/>
  <c r="C65" i="15"/>
  <c r="E16" i="15"/>
  <c r="F34" i="7"/>
  <c r="G34" i="7" s="1"/>
  <c r="F35" i="9"/>
  <c r="G35" i="9" s="1"/>
  <c r="U5" i="9"/>
  <c r="F33" i="10"/>
  <c r="G33" i="10" s="1"/>
  <c r="F34" i="12"/>
  <c r="G34" i="12" s="1"/>
  <c r="W33" i="13"/>
  <c r="U33" i="13"/>
  <c r="S33" i="13"/>
  <c r="S34" i="13" s="1"/>
  <c r="S35" i="13" s="1"/>
  <c r="S36" i="13" s="1"/>
  <c r="Q33" i="13"/>
  <c r="Q34" i="13" s="1"/>
  <c r="Q35" i="13" s="1"/>
  <c r="Q36" i="13" s="1"/>
  <c r="O33" i="13"/>
  <c r="O34" i="13" s="1"/>
  <c r="O35" i="13" s="1"/>
  <c r="O36" i="13" s="1"/>
  <c r="F33" i="13"/>
  <c r="F33" i="5"/>
  <c r="G33" i="5" s="1"/>
  <c r="F33" i="6"/>
  <c r="G33" i="6" s="1"/>
  <c r="W34" i="4"/>
  <c r="W35" i="4" s="1"/>
  <c r="W36" i="4" s="1"/>
  <c r="W37" i="4" s="1"/>
  <c r="W38" i="4" s="1"/>
  <c r="W39" i="4" s="1"/>
  <c r="U34" i="4"/>
  <c r="U35" i="4" s="1"/>
  <c r="U36" i="4" s="1"/>
  <c r="S34" i="4"/>
  <c r="S35" i="4" s="1"/>
  <c r="S36" i="4" s="1"/>
  <c r="Q34" i="4"/>
  <c r="Q35" i="4" s="1"/>
  <c r="Q36" i="4" s="1"/>
  <c r="O34" i="4"/>
  <c r="O35" i="4" s="1"/>
  <c r="O36" i="4" s="1"/>
  <c r="O37" i="4" s="1"/>
  <c r="O38" i="4" s="1"/>
  <c r="O39" i="4" s="1"/>
  <c r="F34" i="4"/>
  <c r="F40" i="4" s="1"/>
  <c r="E40" i="4" s="1"/>
  <c r="F35" i="1"/>
  <c r="G35" i="1" s="1"/>
  <c r="S5" i="1"/>
  <c r="F33" i="17"/>
  <c r="G33" i="17"/>
  <c r="W32" i="17"/>
  <c r="W33" i="17" s="1"/>
  <c r="W34" i="17" s="1"/>
  <c r="W35" i="17" s="1"/>
  <c r="W36" i="17" s="1"/>
  <c r="W37" i="17" s="1"/>
  <c r="W38" i="17" s="1"/>
  <c r="W39" i="17" s="1"/>
  <c r="U32" i="17"/>
  <c r="U33" i="17" s="1"/>
  <c r="U34" i="17" s="1"/>
  <c r="U35" i="17" s="1"/>
  <c r="U36" i="17" s="1"/>
  <c r="U37" i="17" s="1"/>
  <c r="U38" i="17" s="1"/>
  <c r="U39" i="17" s="1"/>
  <c r="S32" i="17"/>
  <c r="S33" i="17" s="1"/>
  <c r="S34" i="17" s="1"/>
  <c r="S35" i="17" s="1"/>
  <c r="S36" i="17" s="1"/>
  <c r="S37" i="17" s="1"/>
  <c r="S38" i="17" s="1"/>
  <c r="S39" i="17" s="1"/>
  <c r="Q32" i="17"/>
  <c r="Q33" i="17" s="1"/>
  <c r="Q34" i="17" s="1"/>
  <c r="Q35" i="17" s="1"/>
  <c r="Q36" i="17" s="1"/>
  <c r="Q37" i="17" s="1"/>
  <c r="Q38" i="17" s="1"/>
  <c r="Q39" i="17" s="1"/>
  <c r="O32" i="17"/>
  <c r="O33" i="17" s="1"/>
  <c r="O34" i="17" s="1"/>
  <c r="O35" i="17" s="1"/>
  <c r="O36" i="17" s="1"/>
  <c r="O37" i="17" s="1"/>
  <c r="O38" i="17" s="1"/>
  <c r="O39" i="17" s="1"/>
  <c r="F32" i="17"/>
  <c r="G32" i="17"/>
  <c r="V31" i="17"/>
  <c r="T31" i="17"/>
  <c r="R31" i="17"/>
  <c r="P31" i="17"/>
  <c r="N31" i="17"/>
  <c r="M31" i="17"/>
  <c r="C31" i="17"/>
  <c r="F30" i="17"/>
  <c r="G30" i="17" s="1"/>
  <c r="F29" i="17"/>
  <c r="G29" i="17" s="1"/>
  <c r="F28" i="17"/>
  <c r="G28" i="17" s="1"/>
  <c r="F27" i="17"/>
  <c r="G27" i="17" s="1"/>
  <c r="F26" i="17"/>
  <c r="G26" i="17" s="1"/>
  <c r="F25" i="17"/>
  <c r="W24" i="17"/>
  <c r="W25" i="17" s="1"/>
  <c r="W26" i="17" s="1"/>
  <c r="W27" i="17" s="1"/>
  <c r="W28" i="17" s="1"/>
  <c r="W29" i="17" s="1"/>
  <c r="W30" i="17" s="1"/>
  <c r="W31" i="17" s="1"/>
  <c r="U24" i="17"/>
  <c r="U25" i="17" s="1"/>
  <c r="U26" i="17" s="1"/>
  <c r="U27" i="17" s="1"/>
  <c r="U28" i="17" s="1"/>
  <c r="U29" i="17" s="1"/>
  <c r="U30" i="17" s="1"/>
  <c r="U31" i="17" s="1"/>
  <c r="S24" i="17"/>
  <c r="S25" i="17" s="1"/>
  <c r="S26" i="17" s="1"/>
  <c r="S27" i="17" s="1"/>
  <c r="S28" i="17" s="1"/>
  <c r="S29" i="17" s="1"/>
  <c r="S30" i="17" s="1"/>
  <c r="S31" i="17" s="1"/>
  <c r="Q24" i="17"/>
  <c r="Q25" i="17"/>
  <c r="Q26" i="17" s="1"/>
  <c r="Q27" i="17" s="1"/>
  <c r="Q28" i="17" s="1"/>
  <c r="Q29" i="17" s="1"/>
  <c r="Q30" i="17" s="1"/>
  <c r="Q31" i="17" s="1"/>
  <c r="O24" i="17"/>
  <c r="O25" i="17"/>
  <c r="O26" i="17" s="1"/>
  <c r="O27" i="17" s="1"/>
  <c r="O28" i="17" s="1"/>
  <c r="O29" i="17" s="1"/>
  <c r="O30" i="17" s="1"/>
  <c r="O31" i="17" s="1"/>
  <c r="F24" i="17"/>
  <c r="G24" i="17" s="1"/>
  <c r="V23" i="17"/>
  <c r="T23" i="17"/>
  <c r="R23" i="17"/>
  <c r="P23" i="17"/>
  <c r="N23" i="17"/>
  <c r="M23" i="17"/>
  <c r="C23" i="17"/>
  <c r="F22" i="17"/>
  <c r="G22" i="17" s="1"/>
  <c r="F21" i="17"/>
  <c r="G21" i="17" s="1"/>
  <c r="F20" i="17"/>
  <c r="G20" i="17" s="1"/>
  <c r="F19" i="17"/>
  <c r="G19" i="17" s="1"/>
  <c r="F18" i="17"/>
  <c r="G18" i="17" s="1"/>
  <c r="F17" i="17"/>
  <c r="G17" i="17" s="1"/>
  <c r="W16" i="17"/>
  <c r="W17" i="17" s="1"/>
  <c r="W18" i="17" s="1"/>
  <c r="W19" i="17" s="1"/>
  <c r="W20" i="17" s="1"/>
  <c r="W21" i="17" s="1"/>
  <c r="W22" i="17" s="1"/>
  <c r="W23" i="17" s="1"/>
  <c r="U16" i="17"/>
  <c r="U17" i="17" s="1"/>
  <c r="U18" i="17" s="1"/>
  <c r="U19" i="17" s="1"/>
  <c r="U20" i="17" s="1"/>
  <c r="U21" i="17" s="1"/>
  <c r="U22" i="17" s="1"/>
  <c r="U23" i="17" s="1"/>
  <c r="S16" i="17"/>
  <c r="S17" i="17" s="1"/>
  <c r="S18" i="17" s="1"/>
  <c r="S19" i="17" s="1"/>
  <c r="S20" i="17" s="1"/>
  <c r="S21" i="17" s="1"/>
  <c r="S22" i="17" s="1"/>
  <c r="S23" i="17" s="1"/>
  <c r="Q16" i="17"/>
  <c r="Q17" i="17" s="1"/>
  <c r="Q18" i="17" s="1"/>
  <c r="Q19" i="17" s="1"/>
  <c r="Q20" i="17" s="1"/>
  <c r="Q21" i="17" s="1"/>
  <c r="Q22" i="17" s="1"/>
  <c r="Q23" i="17" s="1"/>
  <c r="O16" i="17"/>
  <c r="O17" i="17" s="1"/>
  <c r="O18" i="17" s="1"/>
  <c r="O19" i="17" s="1"/>
  <c r="O20" i="17" s="1"/>
  <c r="O21" i="17" s="1"/>
  <c r="O22" i="17" s="1"/>
  <c r="O23" i="17" s="1"/>
  <c r="F16" i="17"/>
  <c r="G16" i="17" s="1"/>
  <c r="V15" i="17"/>
  <c r="T15" i="17"/>
  <c r="R15" i="17"/>
  <c r="P15" i="17"/>
  <c r="N15" i="17"/>
  <c r="M15" i="17"/>
  <c r="C15" i="17"/>
  <c r="F14" i="17"/>
  <c r="G14" i="17" s="1"/>
  <c r="F13" i="17"/>
  <c r="G13" i="17" s="1"/>
  <c r="F12" i="17"/>
  <c r="G12" i="17" s="1"/>
  <c r="F11" i="17"/>
  <c r="G11" i="17" s="1"/>
  <c r="F10" i="17"/>
  <c r="G10" i="17" s="1"/>
  <c r="F9" i="17"/>
  <c r="G9" i="17" s="1"/>
  <c r="W8" i="17"/>
  <c r="W9" i="17" s="1"/>
  <c r="W10" i="17" s="1"/>
  <c r="W11" i="17" s="1"/>
  <c r="W12" i="17" s="1"/>
  <c r="W13" i="17" s="1"/>
  <c r="W14" i="17" s="1"/>
  <c r="W15" i="17" s="1"/>
  <c r="U8" i="17"/>
  <c r="U9" i="17" s="1"/>
  <c r="U10" i="17" s="1"/>
  <c r="U11" i="17" s="1"/>
  <c r="U12" i="17" s="1"/>
  <c r="U13" i="17" s="1"/>
  <c r="U14" i="17" s="1"/>
  <c r="U15" i="17" s="1"/>
  <c r="S8" i="17"/>
  <c r="S9" i="17" s="1"/>
  <c r="S10" i="17" s="1"/>
  <c r="S11" i="17" s="1"/>
  <c r="S12" i="17" s="1"/>
  <c r="S13" i="17" s="1"/>
  <c r="S14" i="17" s="1"/>
  <c r="S15" i="17" s="1"/>
  <c r="Q8" i="17"/>
  <c r="Q9" i="17" s="1"/>
  <c r="Q10" i="17" s="1"/>
  <c r="Q11" i="17" s="1"/>
  <c r="Q12" i="17" s="1"/>
  <c r="Q13" i="17" s="1"/>
  <c r="Q14" i="17" s="1"/>
  <c r="Q15" i="17" s="1"/>
  <c r="O8" i="17"/>
  <c r="O9" i="17" s="1"/>
  <c r="O10" i="17" s="1"/>
  <c r="O11" i="17" s="1"/>
  <c r="O12" i="17" s="1"/>
  <c r="O13" i="17" s="1"/>
  <c r="O14" i="17" s="1"/>
  <c r="O15" i="17" s="1"/>
  <c r="F8" i="17"/>
  <c r="R7" i="17"/>
  <c r="P7" i="17"/>
  <c r="N7" i="17"/>
  <c r="M7" i="17"/>
  <c r="C7" i="17"/>
  <c r="F6" i="17"/>
  <c r="G6" i="17" s="1"/>
  <c r="F5" i="17"/>
  <c r="G5" i="17" s="1"/>
  <c r="F4" i="17"/>
  <c r="G4" i="17" s="1"/>
  <c r="W5" i="17"/>
  <c r="W6" i="17" s="1"/>
  <c r="W7" i="17" s="1"/>
  <c r="U5" i="17"/>
  <c r="U6" i="17" s="1"/>
  <c r="U7" i="17" s="1"/>
  <c r="S5" i="17"/>
  <c r="S6" i="17" s="1"/>
  <c r="S7" i="17" s="1"/>
  <c r="O5" i="17"/>
  <c r="O6" i="17" s="1"/>
  <c r="O7" i="17" s="1"/>
  <c r="B5" i="17"/>
  <c r="B6" i="17" s="1"/>
  <c r="B8" i="17" s="1"/>
  <c r="B9" i="17" s="1"/>
  <c r="B10" i="17" s="1"/>
  <c r="B11" i="17" s="1"/>
  <c r="B12" i="17" s="1"/>
  <c r="B13" i="17" s="1"/>
  <c r="B14" i="17" s="1"/>
  <c r="B16" i="17" s="1"/>
  <c r="B17" i="17" s="1"/>
  <c r="B18" i="17" s="1"/>
  <c r="B19" i="17" s="1"/>
  <c r="B20" i="17" s="1"/>
  <c r="B21" i="17" s="1"/>
  <c r="B22" i="17" s="1"/>
  <c r="B24" i="17" s="1"/>
  <c r="B25" i="17" s="1"/>
  <c r="B26" i="17" s="1"/>
  <c r="B27" i="17" s="1"/>
  <c r="B28" i="17" s="1"/>
  <c r="B29" i="17" s="1"/>
  <c r="B30" i="17" s="1"/>
  <c r="B32" i="17" s="1"/>
  <c r="B33" i="17" s="1"/>
  <c r="B34" i="17" s="1"/>
  <c r="B35" i="17" s="1"/>
  <c r="B36" i="17" s="1"/>
  <c r="B37" i="17" s="1"/>
  <c r="V34" i="11"/>
  <c r="T34" i="11"/>
  <c r="R34" i="11"/>
  <c r="P34" i="11"/>
  <c r="N34" i="11"/>
  <c r="M34" i="11"/>
  <c r="C34" i="11"/>
  <c r="B36" i="15"/>
  <c r="V31" i="7"/>
  <c r="T31" i="7"/>
  <c r="R31" i="7"/>
  <c r="P31" i="7"/>
  <c r="N31" i="7"/>
  <c r="M31" i="7"/>
  <c r="C31" i="7"/>
  <c r="F30" i="7"/>
  <c r="G30" i="7" s="1"/>
  <c r="F33" i="7"/>
  <c r="G33" i="7" s="1"/>
  <c r="C5" i="9"/>
  <c r="F34" i="9"/>
  <c r="G34" i="9" s="1"/>
  <c r="W32" i="10"/>
  <c r="W33" i="10" s="1"/>
  <c r="W34" i="10" s="1"/>
  <c r="W35" i="10" s="1"/>
  <c r="U32" i="10"/>
  <c r="U33" i="10" s="1"/>
  <c r="U34" i="10" s="1"/>
  <c r="U35" i="10" s="1"/>
  <c r="S32" i="10"/>
  <c r="S33" i="10" s="1"/>
  <c r="S34" i="10" s="1"/>
  <c r="S35" i="10" s="1"/>
  <c r="O32" i="10"/>
  <c r="O33" i="10" s="1"/>
  <c r="O34" i="10" s="1"/>
  <c r="O35" i="10" s="1"/>
  <c r="F32" i="10"/>
  <c r="G32" i="10" s="1"/>
  <c r="F33" i="12"/>
  <c r="G33" i="12" s="1"/>
  <c r="V32" i="13"/>
  <c r="T32" i="13"/>
  <c r="R32" i="13"/>
  <c r="P32" i="13"/>
  <c r="N32" i="13"/>
  <c r="M32" i="13"/>
  <c r="C32" i="13"/>
  <c r="F31" i="13"/>
  <c r="G31" i="13" s="1"/>
  <c r="F32" i="5"/>
  <c r="G32" i="5" s="1"/>
  <c r="F32" i="6"/>
  <c r="G32" i="6" s="1"/>
  <c r="V33" i="4"/>
  <c r="T33" i="4"/>
  <c r="R33" i="4"/>
  <c r="P33" i="4"/>
  <c r="N33" i="4"/>
  <c r="M33" i="4"/>
  <c r="C33" i="4"/>
  <c r="F32" i="4"/>
  <c r="G32" i="4" s="1"/>
  <c r="F33" i="1"/>
  <c r="G33" i="1" s="1"/>
  <c r="F34" i="1"/>
  <c r="G34" i="1" s="1"/>
  <c r="C3" i="16"/>
  <c r="D3" i="16" s="1"/>
  <c r="B4" i="16"/>
  <c r="A5" i="16"/>
  <c r="A6" i="16" s="1"/>
  <c r="Q7" i="1"/>
  <c r="Q8" i="1" s="1"/>
  <c r="Q9" i="1" s="1"/>
  <c r="Q10" i="1" s="1"/>
  <c r="Q11" i="1" s="1"/>
  <c r="Q12" i="1" s="1"/>
  <c r="Q13" i="1" s="1"/>
  <c r="Q14" i="1" s="1"/>
  <c r="W32" i="7"/>
  <c r="W33" i="7" s="1"/>
  <c r="W34" i="7" s="1"/>
  <c r="W35" i="7" s="1"/>
  <c r="W36" i="7" s="1"/>
  <c r="W37" i="7" s="1"/>
  <c r="W38" i="7" s="1"/>
  <c r="W39" i="7" s="1"/>
  <c r="U32" i="7"/>
  <c r="U33" i="7" s="1"/>
  <c r="U34" i="7" s="1"/>
  <c r="U35" i="7" s="1"/>
  <c r="U36" i="7" s="1"/>
  <c r="U37" i="7" s="1"/>
  <c r="U38" i="7" s="1"/>
  <c r="U39" i="7" s="1"/>
  <c r="S32" i="7"/>
  <c r="S33" i="7" s="1"/>
  <c r="S34" i="7" s="1"/>
  <c r="S35" i="7" s="1"/>
  <c r="S36" i="7" s="1"/>
  <c r="S37" i="7" s="1"/>
  <c r="S38" i="7" s="1"/>
  <c r="Q32" i="7"/>
  <c r="Q33" i="7" s="1"/>
  <c r="Q34" i="7" s="1"/>
  <c r="Q35" i="7" s="1"/>
  <c r="Q36" i="7" s="1"/>
  <c r="Q37" i="7" s="1"/>
  <c r="Q38" i="7" s="1"/>
  <c r="Q39" i="7" s="1"/>
  <c r="O32" i="7"/>
  <c r="O33" i="7" s="1"/>
  <c r="O34" i="7" s="1"/>
  <c r="O35" i="7" s="1"/>
  <c r="O36" i="7" s="1"/>
  <c r="O37" i="7" s="1"/>
  <c r="O38" i="7" s="1"/>
  <c r="W24" i="7"/>
  <c r="W25" i="7" s="1"/>
  <c r="W26" i="7" s="1"/>
  <c r="W27" i="7" s="1"/>
  <c r="W28" i="7" s="1"/>
  <c r="W29" i="7" s="1"/>
  <c r="W30" i="7" s="1"/>
  <c r="W31" i="7" s="1"/>
  <c r="U24" i="7"/>
  <c r="U25" i="7" s="1"/>
  <c r="U26" i="7" s="1"/>
  <c r="U27" i="7" s="1"/>
  <c r="U28" i="7" s="1"/>
  <c r="U29" i="7" s="1"/>
  <c r="U30" i="7" s="1"/>
  <c r="U31" i="7" s="1"/>
  <c r="S24" i="7"/>
  <c r="S25" i="7" s="1"/>
  <c r="S26" i="7" s="1"/>
  <c r="S27" i="7" s="1"/>
  <c r="S28" i="7" s="1"/>
  <c r="S29" i="7" s="1"/>
  <c r="S30" i="7" s="1"/>
  <c r="S31" i="7" s="1"/>
  <c r="Q24" i="7"/>
  <c r="Q25" i="7" s="1"/>
  <c r="Q26" i="7" s="1"/>
  <c r="Q27" i="7" s="1"/>
  <c r="Q28" i="7" s="1"/>
  <c r="Q29" i="7" s="1"/>
  <c r="Q30" i="7" s="1"/>
  <c r="Q31" i="7" s="1"/>
  <c r="O24" i="7"/>
  <c r="O25" i="7" s="1"/>
  <c r="O26" i="7" s="1"/>
  <c r="O27" i="7" s="1"/>
  <c r="O28" i="7" s="1"/>
  <c r="O29" i="7" s="1"/>
  <c r="O30" i="7" s="1"/>
  <c r="O31" i="7" s="1"/>
  <c r="W16" i="7"/>
  <c r="W17" i="7" s="1"/>
  <c r="W18" i="7" s="1"/>
  <c r="W19" i="7" s="1"/>
  <c r="W20" i="7" s="1"/>
  <c r="W21" i="7" s="1"/>
  <c r="W22" i="7" s="1"/>
  <c r="W23" i="7" s="1"/>
  <c r="U16" i="7"/>
  <c r="U17" i="7" s="1"/>
  <c r="U18" i="7" s="1"/>
  <c r="U19" i="7" s="1"/>
  <c r="U20" i="7" s="1"/>
  <c r="U21" i="7" s="1"/>
  <c r="U22" i="7" s="1"/>
  <c r="U23" i="7" s="1"/>
  <c r="S16" i="7"/>
  <c r="S17" i="7" s="1"/>
  <c r="S18" i="7" s="1"/>
  <c r="S19" i="7" s="1"/>
  <c r="S20" i="7" s="1"/>
  <c r="S21" i="7" s="1"/>
  <c r="S22" i="7" s="1"/>
  <c r="S23" i="7" s="1"/>
  <c r="Q16" i="7"/>
  <c r="Q17" i="7" s="1"/>
  <c r="Q18" i="7" s="1"/>
  <c r="Q19" i="7" s="1"/>
  <c r="Q20" i="7" s="1"/>
  <c r="Q21" i="7" s="1"/>
  <c r="Q22" i="7" s="1"/>
  <c r="Q23" i="7" s="1"/>
  <c r="O16" i="7"/>
  <c r="O17" i="7" s="1"/>
  <c r="O18" i="7" s="1"/>
  <c r="O19" i="7" s="1"/>
  <c r="O20" i="7" s="1"/>
  <c r="O21" i="7" s="1"/>
  <c r="O22" i="7" s="1"/>
  <c r="O23" i="7" s="1"/>
  <c r="W8" i="7"/>
  <c r="W9" i="7" s="1"/>
  <c r="W10" i="7" s="1"/>
  <c r="W11" i="7" s="1"/>
  <c r="W12" i="7" s="1"/>
  <c r="W13" i="7" s="1"/>
  <c r="W14" i="7" s="1"/>
  <c r="W15" i="7" s="1"/>
  <c r="U8" i="7"/>
  <c r="U9" i="7" s="1"/>
  <c r="U10" i="7" s="1"/>
  <c r="U11" i="7" s="1"/>
  <c r="U12" i="7" s="1"/>
  <c r="U13" i="7" s="1"/>
  <c r="U14" i="7" s="1"/>
  <c r="U15" i="7" s="1"/>
  <c r="S8" i="7"/>
  <c r="S9" i="7" s="1"/>
  <c r="S10" i="7" s="1"/>
  <c r="S11" i="7" s="1"/>
  <c r="S12" i="7" s="1"/>
  <c r="S13" i="7" s="1"/>
  <c r="S14" i="7" s="1"/>
  <c r="S15" i="7" s="1"/>
  <c r="Q8" i="7"/>
  <c r="Q9" i="7" s="1"/>
  <c r="Q10" i="7" s="1"/>
  <c r="Q11" i="7" s="1"/>
  <c r="Q12" i="7" s="1"/>
  <c r="Q13" i="7" s="1"/>
  <c r="Q14" i="7" s="1"/>
  <c r="Q15" i="7" s="1"/>
  <c r="O8" i="7"/>
  <c r="O9" i="7" s="1"/>
  <c r="O10" i="7" s="1"/>
  <c r="O11" i="7" s="1"/>
  <c r="O12" i="7" s="1"/>
  <c r="O13" i="7" s="1"/>
  <c r="O14" i="7" s="1"/>
  <c r="O15" i="7" s="1"/>
  <c r="Q5" i="7"/>
  <c r="W26" i="8"/>
  <c r="W27" i="8" s="1"/>
  <c r="W28" i="8" s="1"/>
  <c r="W29" i="8" s="1"/>
  <c r="W30" i="8" s="1"/>
  <c r="W31" i="8" s="1"/>
  <c r="W32" i="8" s="1"/>
  <c r="W33" i="8" s="1"/>
  <c r="U26" i="8"/>
  <c r="U27" i="8" s="1"/>
  <c r="U28" i="8" s="1"/>
  <c r="U29" i="8" s="1"/>
  <c r="U30" i="8" s="1"/>
  <c r="U31" i="8" s="1"/>
  <c r="U32" i="8" s="1"/>
  <c r="U33" i="8" s="1"/>
  <c r="S26" i="8"/>
  <c r="S27" i="8" s="1"/>
  <c r="S28" i="8" s="1"/>
  <c r="S29" i="8" s="1"/>
  <c r="S30" i="8" s="1"/>
  <c r="S31" i="8" s="1"/>
  <c r="S32" i="8" s="1"/>
  <c r="S33" i="8" s="1"/>
  <c r="Q26" i="8"/>
  <c r="Q27" i="8" s="1"/>
  <c r="Q28" i="8" s="1"/>
  <c r="Q29" i="8" s="1"/>
  <c r="Q30" i="8" s="1"/>
  <c r="Q31" i="8" s="1"/>
  <c r="Q32" i="8" s="1"/>
  <c r="Q33" i="8" s="1"/>
  <c r="O26" i="8"/>
  <c r="O27" i="8" s="1"/>
  <c r="O28" i="8" s="1"/>
  <c r="O29" i="8" s="1"/>
  <c r="O30" i="8" s="1"/>
  <c r="O31" i="8" s="1"/>
  <c r="O32" i="8" s="1"/>
  <c r="O33" i="8" s="1"/>
  <c r="W18" i="8"/>
  <c r="W19" i="8" s="1"/>
  <c r="W20" i="8" s="1"/>
  <c r="W21" i="8" s="1"/>
  <c r="W22" i="8" s="1"/>
  <c r="W23" i="8" s="1"/>
  <c r="W24" i="8" s="1"/>
  <c r="W25" i="8" s="1"/>
  <c r="U18" i="8"/>
  <c r="U19" i="8" s="1"/>
  <c r="U20" i="8" s="1"/>
  <c r="U21" i="8" s="1"/>
  <c r="U22" i="8" s="1"/>
  <c r="U23" i="8" s="1"/>
  <c r="U24" i="8" s="1"/>
  <c r="U25" i="8" s="1"/>
  <c r="S18" i="8"/>
  <c r="S19" i="8" s="1"/>
  <c r="S20" i="8" s="1"/>
  <c r="S21" i="8" s="1"/>
  <c r="S22" i="8" s="1"/>
  <c r="S23" i="8" s="1"/>
  <c r="S24" i="8" s="1"/>
  <c r="S25" i="8" s="1"/>
  <c r="Q18" i="8"/>
  <c r="Q19" i="8" s="1"/>
  <c r="Q20" i="8" s="1"/>
  <c r="Q21" i="8" s="1"/>
  <c r="Q22" i="8" s="1"/>
  <c r="Q23" i="8" s="1"/>
  <c r="Q24" i="8" s="1"/>
  <c r="Q25" i="8" s="1"/>
  <c r="O18" i="8"/>
  <c r="O19" i="8" s="1"/>
  <c r="O20" i="8" s="1"/>
  <c r="O21" i="8" s="1"/>
  <c r="O22" i="8" s="1"/>
  <c r="O23" i="8" s="1"/>
  <c r="O24" i="8" s="1"/>
  <c r="O25" i="8" s="1"/>
  <c r="W10" i="8"/>
  <c r="W11" i="8" s="1"/>
  <c r="W12" i="8" s="1"/>
  <c r="W13" i="8" s="1"/>
  <c r="W14" i="8" s="1"/>
  <c r="W15" i="8" s="1"/>
  <c r="W16" i="8" s="1"/>
  <c r="W17" i="8" s="1"/>
  <c r="U10" i="8"/>
  <c r="U11" i="8" s="1"/>
  <c r="U12" i="8" s="1"/>
  <c r="U13" i="8" s="1"/>
  <c r="U14" i="8" s="1"/>
  <c r="U15" i="8" s="1"/>
  <c r="U16" i="8" s="1"/>
  <c r="U17" i="8" s="1"/>
  <c r="S10" i="8"/>
  <c r="S11" i="8" s="1"/>
  <c r="S12" i="8" s="1"/>
  <c r="S13" i="8" s="1"/>
  <c r="S14" i="8" s="1"/>
  <c r="S15" i="8" s="1"/>
  <c r="S16" i="8" s="1"/>
  <c r="S17" i="8" s="1"/>
  <c r="Q10" i="8"/>
  <c r="Q11" i="8" s="1"/>
  <c r="Q12" i="8" s="1"/>
  <c r="Q13" i="8" s="1"/>
  <c r="Q14" i="8" s="1"/>
  <c r="Q15" i="8" s="1"/>
  <c r="Q16" i="8" s="1"/>
  <c r="Q17" i="8" s="1"/>
  <c r="O10" i="8"/>
  <c r="O11" i="8" s="1"/>
  <c r="O12" i="8" s="1"/>
  <c r="O13" i="8" s="1"/>
  <c r="O14" i="8" s="1"/>
  <c r="O15" i="8" s="1"/>
  <c r="O16" i="8" s="1"/>
  <c r="O17" i="8" s="1"/>
  <c r="U31" i="9"/>
  <c r="U32" i="9" s="1"/>
  <c r="U33" i="9" s="1"/>
  <c r="U34" i="9" s="1"/>
  <c r="S31" i="9"/>
  <c r="S32" i="9" s="1"/>
  <c r="S33" i="9" s="1"/>
  <c r="S34" i="9" s="1"/>
  <c r="Q31" i="9"/>
  <c r="Q32" i="9" s="1"/>
  <c r="Q33" i="9" s="1"/>
  <c r="Q34" i="9" s="1"/>
  <c r="O31" i="9"/>
  <c r="O32" i="9" s="1"/>
  <c r="O33" i="9" s="1"/>
  <c r="O34" i="9" s="1"/>
  <c r="W23" i="9"/>
  <c r="W24" i="9" s="1"/>
  <c r="W25" i="9" s="1"/>
  <c r="W26" i="9" s="1"/>
  <c r="W27" i="9" s="1"/>
  <c r="W28" i="9" s="1"/>
  <c r="W29" i="9" s="1"/>
  <c r="W30" i="9" s="1"/>
  <c r="U23" i="9"/>
  <c r="U24" i="9" s="1"/>
  <c r="U25" i="9" s="1"/>
  <c r="U26" i="9" s="1"/>
  <c r="U27" i="9" s="1"/>
  <c r="U28" i="9" s="1"/>
  <c r="U29" i="9" s="1"/>
  <c r="U30" i="9" s="1"/>
  <c r="S23" i="9"/>
  <c r="S24" i="9" s="1"/>
  <c r="S25" i="9" s="1"/>
  <c r="S26" i="9" s="1"/>
  <c r="S27" i="9" s="1"/>
  <c r="S28" i="9" s="1"/>
  <c r="S29" i="9" s="1"/>
  <c r="S30" i="9" s="1"/>
  <c r="Q23" i="9"/>
  <c r="Q24" i="9" s="1"/>
  <c r="Q25" i="9" s="1"/>
  <c r="Q26" i="9" s="1"/>
  <c r="Q27" i="9" s="1"/>
  <c r="Q28" i="9" s="1"/>
  <c r="Q29" i="9" s="1"/>
  <c r="Q30" i="9" s="1"/>
  <c r="O23" i="9"/>
  <c r="O24" i="9" s="1"/>
  <c r="O25" i="9" s="1"/>
  <c r="O26" i="9" s="1"/>
  <c r="O27" i="9" s="1"/>
  <c r="O28" i="9" s="1"/>
  <c r="O29" i="9" s="1"/>
  <c r="O30" i="9" s="1"/>
  <c r="W15" i="9"/>
  <c r="W16" i="9" s="1"/>
  <c r="W17" i="9" s="1"/>
  <c r="W18" i="9" s="1"/>
  <c r="W19" i="9" s="1"/>
  <c r="W20" i="9" s="1"/>
  <c r="W21" i="9" s="1"/>
  <c r="W22" i="9" s="1"/>
  <c r="U15" i="9"/>
  <c r="U16" i="9" s="1"/>
  <c r="U17" i="9" s="1"/>
  <c r="U18" i="9" s="1"/>
  <c r="U19" i="9" s="1"/>
  <c r="U20" i="9" s="1"/>
  <c r="U21" i="9" s="1"/>
  <c r="U22" i="9" s="1"/>
  <c r="S15" i="9"/>
  <c r="S16" i="9" s="1"/>
  <c r="S17" i="9" s="1"/>
  <c r="S18" i="9" s="1"/>
  <c r="S19" i="9" s="1"/>
  <c r="S20" i="9" s="1"/>
  <c r="S21" i="9" s="1"/>
  <c r="S22" i="9" s="1"/>
  <c r="Q15" i="9"/>
  <c r="Q16" i="9" s="1"/>
  <c r="Q17" i="9" s="1"/>
  <c r="Q18" i="9" s="1"/>
  <c r="Q19" i="9" s="1"/>
  <c r="Q20" i="9" s="1"/>
  <c r="Q21" i="9" s="1"/>
  <c r="Q22" i="9" s="1"/>
  <c r="O15" i="9"/>
  <c r="O16" i="9" s="1"/>
  <c r="O17" i="9" s="1"/>
  <c r="O18" i="9" s="1"/>
  <c r="O19" i="9" s="1"/>
  <c r="O20" i="9" s="1"/>
  <c r="O21" i="9" s="1"/>
  <c r="O22" i="9" s="1"/>
  <c r="W7" i="9"/>
  <c r="W8" i="9" s="1"/>
  <c r="W9" i="9" s="1"/>
  <c r="W10" i="9" s="1"/>
  <c r="W11" i="9" s="1"/>
  <c r="W12" i="9" s="1"/>
  <c r="W13" i="9" s="1"/>
  <c r="W14" i="9" s="1"/>
  <c r="U7" i="9"/>
  <c r="U8" i="9" s="1"/>
  <c r="U9" i="9" s="1"/>
  <c r="U10" i="9" s="1"/>
  <c r="U11" i="9" s="1"/>
  <c r="U12" i="9" s="1"/>
  <c r="U13" i="9" s="1"/>
  <c r="U14" i="9" s="1"/>
  <c r="S7" i="9"/>
  <c r="S8" i="9" s="1"/>
  <c r="S9" i="9" s="1"/>
  <c r="S10" i="9" s="1"/>
  <c r="S11" i="9" s="1"/>
  <c r="S12" i="9" s="1"/>
  <c r="S13" i="9" s="1"/>
  <c r="S14" i="9" s="1"/>
  <c r="Q7" i="9"/>
  <c r="Q8" i="9" s="1"/>
  <c r="Q9" i="9" s="1"/>
  <c r="Q10" i="9" s="1"/>
  <c r="Q11" i="9" s="1"/>
  <c r="Q12" i="9" s="1"/>
  <c r="Q13" i="9" s="1"/>
  <c r="Q14" i="9" s="1"/>
  <c r="O7" i="9"/>
  <c r="O8" i="9" s="1"/>
  <c r="O9" i="9" s="1"/>
  <c r="O10" i="9" s="1"/>
  <c r="O11" i="9" s="1"/>
  <c r="O12" i="9" s="1"/>
  <c r="O13" i="9" s="1"/>
  <c r="O14" i="9" s="1"/>
  <c r="W5" i="9"/>
  <c r="W16" i="10"/>
  <c r="W17" i="10" s="1"/>
  <c r="W18" i="10" s="1"/>
  <c r="W19" i="10" s="1"/>
  <c r="W20" i="10" s="1"/>
  <c r="W21" i="10" s="1"/>
  <c r="W22" i="10" s="1"/>
  <c r="W23" i="10" s="1"/>
  <c r="U16" i="10"/>
  <c r="U17" i="10" s="1"/>
  <c r="U18" i="10" s="1"/>
  <c r="U19" i="10" s="1"/>
  <c r="U20" i="10" s="1"/>
  <c r="U21" i="10" s="1"/>
  <c r="U22" i="10" s="1"/>
  <c r="U23" i="10" s="1"/>
  <c r="S16" i="10"/>
  <c r="S17" i="10" s="1"/>
  <c r="S18" i="10" s="1"/>
  <c r="S19" i="10" s="1"/>
  <c r="S20" i="10" s="1"/>
  <c r="S21" i="10" s="1"/>
  <c r="S22" i="10" s="1"/>
  <c r="S23" i="10" s="1"/>
  <c r="Q16" i="10"/>
  <c r="Q17" i="10" s="1"/>
  <c r="Q18" i="10" s="1"/>
  <c r="Q19" i="10" s="1"/>
  <c r="Q20" i="10" s="1"/>
  <c r="Q21" i="10" s="1"/>
  <c r="Q22" i="10" s="1"/>
  <c r="Q23" i="10" s="1"/>
  <c r="O16" i="10"/>
  <c r="O17" i="10" s="1"/>
  <c r="O18" i="10" s="1"/>
  <c r="O19" i="10" s="1"/>
  <c r="O20" i="10" s="1"/>
  <c r="O21" i="10" s="1"/>
  <c r="O22" i="10" s="1"/>
  <c r="O23" i="10" s="1"/>
  <c r="W8" i="10"/>
  <c r="W9" i="10" s="1"/>
  <c r="W10" i="10" s="1"/>
  <c r="W11" i="10" s="1"/>
  <c r="W12" i="10" s="1"/>
  <c r="W13" i="10" s="1"/>
  <c r="W14" i="10" s="1"/>
  <c r="W15" i="10" s="1"/>
  <c r="U8" i="10"/>
  <c r="U9" i="10" s="1"/>
  <c r="U10" i="10" s="1"/>
  <c r="U11" i="10" s="1"/>
  <c r="U12" i="10" s="1"/>
  <c r="U13" i="10" s="1"/>
  <c r="U14" i="10" s="1"/>
  <c r="U15" i="10" s="1"/>
  <c r="S8" i="10"/>
  <c r="S9" i="10" s="1"/>
  <c r="S10" i="10" s="1"/>
  <c r="S11" i="10" s="1"/>
  <c r="S12" i="10" s="1"/>
  <c r="S13" i="10" s="1"/>
  <c r="S14" i="10" s="1"/>
  <c r="S15" i="10" s="1"/>
  <c r="Q8" i="10"/>
  <c r="Q9" i="10" s="1"/>
  <c r="Q10" i="10" s="1"/>
  <c r="Q11" i="10" s="1"/>
  <c r="Q12" i="10" s="1"/>
  <c r="Q13" i="10" s="1"/>
  <c r="Q14" i="10" s="1"/>
  <c r="Q15" i="10" s="1"/>
  <c r="O8" i="10"/>
  <c r="O9" i="10" s="1"/>
  <c r="O10" i="10" s="1"/>
  <c r="O11" i="10" s="1"/>
  <c r="O12" i="10" s="1"/>
  <c r="O13" i="10" s="1"/>
  <c r="O14" i="10" s="1"/>
  <c r="O15" i="10" s="1"/>
  <c r="U5" i="10"/>
  <c r="W27" i="11"/>
  <c r="W28" i="11" s="1"/>
  <c r="W29" i="11" s="1"/>
  <c r="W30" i="11" s="1"/>
  <c r="W31" i="11" s="1"/>
  <c r="W32" i="11" s="1"/>
  <c r="W33" i="11" s="1"/>
  <c r="W34" i="11" s="1"/>
  <c r="U27" i="11"/>
  <c r="U28" i="11" s="1"/>
  <c r="U29" i="11" s="1"/>
  <c r="U30" i="11" s="1"/>
  <c r="U31" i="11" s="1"/>
  <c r="U32" i="11" s="1"/>
  <c r="U33" i="11" s="1"/>
  <c r="U34" i="11" s="1"/>
  <c r="S27" i="11"/>
  <c r="S28" i="11" s="1"/>
  <c r="S29" i="11" s="1"/>
  <c r="S30" i="11" s="1"/>
  <c r="S31" i="11" s="1"/>
  <c r="S32" i="11" s="1"/>
  <c r="S33" i="11" s="1"/>
  <c r="S34" i="11" s="1"/>
  <c r="Q27" i="11"/>
  <c r="Q28" i="11" s="1"/>
  <c r="Q29" i="11" s="1"/>
  <c r="Q30" i="11" s="1"/>
  <c r="Q31" i="11" s="1"/>
  <c r="Q32" i="11" s="1"/>
  <c r="Q33" i="11" s="1"/>
  <c r="Q34" i="11" s="1"/>
  <c r="O27" i="11"/>
  <c r="O28" i="11" s="1"/>
  <c r="O29" i="11" s="1"/>
  <c r="O30" i="11" s="1"/>
  <c r="O31" i="11" s="1"/>
  <c r="O32" i="11" s="1"/>
  <c r="O33" i="11" s="1"/>
  <c r="O34" i="11" s="1"/>
  <c r="W19" i="11"/>
  <c r="W20" i="11" s="1"/>
  <c r="W21" i="11" s="1"/>
  <c r="W22" i="11" s="1"/>
  <c r="W23" i="11" s="1"/>
  <c r="W24" i="11" s="1"/>
  <c r="W25" i="11" s="1"/>
  <c r="W26" i="11" s="1"/>
  <c r="U19" i="11"/>
  <c r="U20" i="11" s="1"/>
  <c r="U21" i="11" s="1"/>
  <c r="U22" i="11" s="1"/>
  <c r="U23" i="11" s="1"/>
  <c r="U24" i="11" s="1"/>
  <c r="U25" i="11" s="1"/>
  <c r="U26" i="11" s="1"/>
  <c r="S19" i="11"/>
  <c r="S20" i="11" s="1"/>
  <c r="S21" i="11" s="1"/>
  <c r="S22" i="11" s="1"/>
  <c r="S23" i="11" s="1"/>
  <c r="S24" i="11" s="1"/>
  <c r="S25" i="11" s="1"/>
  <c r="S26" i="11" s="1"/>
  <c r="Q19" i="11"/>
  <c r="Q20" i="11" s="1"/>
  <c r="Q21" i="11" s="1"/>
  <c r="Q22" i="11" s="1"/>
  <c r="Q23" i="11" s="1"/>
  <c r="Q24" i="11" s="1"/>
  <c r="Q25" i="11" s="1"/>
  <c r="Q26" i="11" s="1"/>
  <c r="O19" i="11"/>
  <c r="O20" i="11" s="1"/>
  <c r="O21" i="11" s="1"/>
  <c r="O22" i="11" s="1"/>
  <c r="O23" i="11" s="1"/>
  <c r="O24" i="11" s="1"/>
  <c r="O25" i="11" s="1"/>
  <c r="O26" i="11" s="1"/>
  <c r="U13" i="11"/>
  <c r="U14" i="11" s="1"/>
  <c r="U15" i="11" s="1"/>
  <c r="U16" i="11" s="1"/>
  <c r="U17" i="11" s="1"/>
  <c r="U18" i="11" s="1"/>
  <c r="U31" i="12"/>
  <c r="U32" i="12" s="1"/>
  <c r="U33" i="12" s="1"/>
  <c r="U34" i="12" s="1"/>
  <c r="U35" i="12" s="1"/>
  <c r="U36" i="12" s="1"/>
  <c r="U37" i="12" s="1"/>
  <c r="U38" i="12" s="1"/>
  <c r="S31" i="12"/>
  <c r="S32" i="12" s="1"/>
  <c r="S33" i="12" s="1"/>
  <c r="S34" i="12" s="1"/>
  <c r="S35" i="12" s="1"/>
  <c r="S36" i="12" s="1"/>
  <c r="S37" i="12" s="1"/>
  <c r="S38" i="12" s="1"/>
  <c r="Q31" i="12"/>
  <c r="Q32" i="12" s="1"/>
  <c r="Q33" i="12" s="1"/>
  <c r="Q34" i="12" s="1"/>
  <c r="Q35" i="12" s="1"/>
  <c r="Q36" i="12" s="1"/>
  <c r="Q37" i="12" s="1"/>
  <c r="Q38" i="12" s="1"/>
  <c r="O31" i="12"/>
  <c r="O32" i="12" s="1"/>
  <c r="O33" i="12" s="1"/>
  <c r="O34" i="12" s="1"/>
  <c r="O35" i="12" s="1"/>
  <c r="O36" i="12" s="1"/>
  <c r="O37" i="12" s="1"/>
  <c r="O38" i="12" s="1"/>
  <c r="W23" i="12"/>
  <c r="W24" i="12"/>
  <c r="W25" i="12" s="1"/>
  <c r="W26" i="12" s="1"/>
  <c r="W27" i="12" s="1"/>
  <c r="W28" i="12" s="1"/>
  <c r="W29" i="12" s="1"/>
  <c r="W30" i="12" s="1"/>
  <c r="U23" i="12"/>
  <c r="U24" i="12" s="1"/>
  <c r="U25" i="12" s="1"/>
  <c r="U26" i="12" s="1"/>
  <c r="U27" i="12" s="1"/>
  <c r="U28" i="12" s="1"/>
  <c r="U29" i="12" s="1"/>
  <c r="U30" i="12" s="1"/>
  <c r="S23" i="12"/>
  <c r="S24" i="12" s="1"/>
  <c r="S25" i="12" s="1"/>
  <c r="S26" i="12" s="1"/>
  <c r="S27" i="12" s="1"/>
  <c r="S28" i="12" s="1"/>
  <c r="S29" i="12" s="1"/>
  <c r="S30" i="12" s="1"/>
  <c r="Q23" i="12"/>
  <c r="Q24" i="12" s="1"/>
  <c r="Q25" i="12" s="1"/>
  <c r="Q26" i="12" s="1"/>
  <c r="Q27" i="12" s="1"/>
  <c r="Q28" i="12" s="1"/>
  <c r="Q29" i="12" s="1"/>
  <c r="Q30" i="12" s="1"/>
  <c r="O23" i="12"/>
  <c r="O24" i="12" s="1"/>
  <c r="O25" i="12" s="1"/>
  <c r="O26" i="12" s="1"/>
  <c r="O27" i="12" s="1"/>
  <c r="O28" i="12" s="1"/>
  <c r="O29" i="12" s="1"/>
  <c r="O30" i="12" s="1"/>
  <c r="W15" i="12"/>
  <c r="W16" i="12" s="1"/>
  <c r="W17" i="12" s="1"/>
  <c r="W18" i="12" s="1"/>
  <c r="W19" i="12" s="1"/>
  <c r="W20" i="12" s="1"/>
  <c r="W21" i="12" s="1"/>
  <c r="W22" i="12" s="1"/>
  <c r="U15" i="12"/>
  <c r="U16" i="12" s="1"/>
  <c r="U17" i="12" s="1"/>
  <c r="U18" i="12" s="1"/>
  <c r="U19" i="12" s="1"/>
  <c r="U20" i="12" s="1"/>
  <c r="U21" i="12" s="1"/>
  <c r="U22" i="12" s="1"/>
  <c r="S15" i="12"/>
  <c r="S16" i="12" s="1"/>
  <c r="S17" i="12" s="1"/>
  <c r="S18" i="12" s="1"/>
  <c r="S19" i="12" s="1"/>
  <c r="S20" i="12" s="1"/>
  <c r="S21" i="12" s="1"/>
  <c r="S22" i="12" s="1"/>
  <c r="Q15" i="12"/>
  <c r="Q16" i="12"/>
  <c r="Q17" i="12" s="1"/>
  <c r="Q18" i="12" s="1"/>
  <c r="Q19" i="12" s="1"/>
  <c r="Q20" i="12" s="1"/>
  <c r="Q21" i="12" s="1"/>
  <c r="Q22" i="12" s="1"/>
  <c r="O15" i="12"/>
  <c r="O16" i="12" s="1"/>
  <c r="O17" i="12" s="1"/>
  <c r="O18" i="12" s="1"/>
  <c r="O19" i="12" s="1"/>
  <c r="O20" i="12" s="1"/>
  <c r="O21" i="12" s="1"/>
  <c r="O22" i="12" s="1"/>
  <c r="W7" i="12"/>
  <c r="W8" i="12"/>
  <c r="W9" i="12" s="1"/>
  <c r="W10" i="12" s="1"/>
  <c r="W11" i="12" s="1"/>
  <c r="W12" i="12" s="1"/>
  <c r="W13" i="12" s="1"/>
  <c r="W14" i="12" s="1"/>
  <c r="U7" i="12"/>
  <c r="U8" i="12" s="1"/>
  <c r="U9" i="12" s="1"/>
  <c r="U10" i="12" s="1"/>
  <c r="U11" i="12" s="1"/>
  <c r="U12" i="12" s="1"/>
  <c r="U13" i="12" s="1"/>
  <c r="U14" i="12" s="1"/>
  <c r="S7" i="12"/>
  <c r="S8" i="12" s="1"/>
  <c r="S9" i="12" s="1"/>
  <c r="S10" i="12" s="1"/>
  <c r="S11" i="12" s="1"/>
  <c r="S12" i="12" s="1"/>
  <c r="S13" i="12" s="1"/>
  <c r="S14" i="12" s="1"/>
  <c r="Q7" i="12"/>
  <c r="Q8" i="12" s="1"/>
  <c r="Q9" i="12" s="1"/>
  <c r="Q10" i="12" s="1"/>
  <c r="Q11" i="12" s="1"/>
  <c r="Q12" i="12" s="1"/>
  <c r="Q13" i="12" s="1"/>
  <c r="Q14" i="12" s="1"/>
  <c r="O7" i="12"/>
  <c r="O8" i="12"/>
  <c r="O9" i="12" s="1"/>
  <c r="O10" i="12" s="1"/>
  <c r="O11" i="12" s="1"/>
  <c r="O12" i="12" s="1"/>
  <c r="O13" i="12" s="1"/>
  <c r="O14" i="12" s="1"/>
  <c r="W5" i="12"/>
  <c r="U5" i="12"/>
  <c r="S5" i="12"/>
  <c r="Q5" i="12"/>
  <c r="O5" i="12"/>
  <c r="U25" i="13"/>
  <c r="U26" i="13" s="1"/>
  <c r="U27" i="13" s="1"/>
  <c r="U28" i="13" s="1"/>
  <c r="U29" i="13" s="1"/>
  <c r="U30" i="13" s="1"/>
  <c r="U31" i="13" s="1"/>
  <c r="U32" i="13" s="1"/>
  <c r="S25" i="13"/>
  <c r="S26" i="13" s="1"/>
  <c r="S27" i="13" s="1"/>
  <c r="S28" i="13" s="1"/>
  <c r="S29" i="13" s="1"/>
  <c r="S30" i="13" s="1"/>
  <c r="S31" i="13" s="1"/>
  <c r="S32" i="13" s="1"/>
  <c r="Q25" i="13"/>
  <c r="Q26" i="13" s="1"/>
  <c r="Q27" i="13" s="1"/>
  <c r="Q28" i="13" s="1"/>
  <c r="Q29" i="13" s="1"/>
  <c r="Q30" i="13" s="1"/>
  <c r="Q31" i="13" s="1"/>
  <c r="Q32" i="13" s="1"/>
  <c r="O25" i="13"/>
  <c r="O26" i="13" s="1"/>
  <c r="O27" i="13" s="1"/>
  <c r="O28" i="13" s="1"/>
  <c r="O29" i="13" s="1"/>
  <c r="O30" i="13" s="1"/>
  <c r="O31" i="13" s="1"/>
  <c r="O32" i="13" s="1"/>
  <c r="W17" i="13"/>
  <c r="W18" i="13" s="1"/>
  <c r="W19" i="13" s="1"/>
  <c r="W20" i="13" s="1"/>
  <c r="W21" i="13" s="1"/>
  <c r="W22" i="13" s="1"/>
  <c r="W23" i="13" s="1"/>
  <c r="W24" i="13" s="1"/>
  <c r="U17" i="13"/>
  <c r="U18" i="13" s="1"/>
  <c r="U19" i="13" s="1"/>
  <c r="U20" i="13" s="1"/>
  <c r="U21" i="13" s="1"/>
  <c r="U22" i="13" s="1"/>
  <c r="U23" i="13" s="1"/>
  <c r="U24" i="13" s="1"/>
  <c r="S17" i="13"/>
  <c r="S18" i="13" s="1"/>
  <c r="S19" i="13" s="1"/>
  <c r="S20" i="13" s="1"/>
  <c r="S21" i="13" s="1"/>
  <c r="S22" i="13" s="1"/>
  <c r="S23" i="13" s="1"/>
  <c r="S24" i="13" s="1"/>
  <c r="Q17" i="13"/>
  <c r="Q18" i="13" s="1"/>
  <c r="Q19" i="13" s="1"/>
  <c r="Q20" i="13" s="1"/>
  <c r="Q21" i="13" s="1"/>
  <c r="Q22" i="13" s="1"/>
  <c r="Q23" i="13" s="1"/>
  <c r="Q24" i="13" s="1"/>
  <c r="O17" i="13"/>
  <c r="O18" i="13" s="1"/>
  <c r="O19" i="13" s="1"/>
  <c r="O20" i="13" s="1"/>
  <c r="O21" i="13" s="1"/>
  <c r="O22" i="13" s="1"/>
  <c r="O23" i="13" s="1"/>
  <c r="O24" i="13" s="1"/>
  <c r="W9" i="13"/>
  <c r="W10" i="13" s="1"/>
  <c r="W11" i="13" s="1"/>
  <c r="W12" i="13" s="1"/>
  <c r="W13" i="13" s="1"/>
  <c r="W14" i="13" s="1"/>
  <c r="W15" i="13" s="1"/>
  <c r="W16" i="13" s="1"/>
  <c r="U9" i="13"/>
  <c r="U10" i="13" s="1"/>
  <c r="U11" i="13" s="1"/>
  <c r="U12" i="13" s="1"/>
  <c r="U13" i="13" s="1"/>
  <c r="U14" i="13" s="1"/>
  <c r="U15" i="13" s="1"/>
  <c r="U16" i="13" s="1"/>
  <c r="S9" i="13"/>
  <c r="S10" i="13" s="1"/>
  <c r="S11" i="13" s="1"/>
  <c r="S12" i="13" s="1"/>
  <c r="S13" i="13" s="1"/>
  <c r="S14" i="13" s="1"/>
  <c r="S15" i="13" s="1"/>
  <c r="S16" i="13" s="1"/>
  <c r="Q9" i="13"/>
  <c r="Q10" i="13" s="1"/>
  <c r="Q11" i="13" s="1"/>
  <c r="Q12" i="13" s="1"/>
  <c r="Q13" i="13" s="1"/>
  <c r="Q14" i="13" s="1"/>
  <c r="Q15" i="13" s="1"/>
  <c r="Q16" i="13" s="1"/>
  <c r="O9" i="13"/>
  <c r="O10" i="13" s="1"/>
  <c r="O11" i="13" s="1"/>
  <c r="O12" i="13" s="1"/>
  <c r="O13" i="13" s="1"/>
  <c r="O14" i="13" s="1"/>
  <c r="O15" i="13" s="1"/>
  <c r="O16" i="13" s="1"/>
  <c r="W5" i="13"/>
  <c r="W6" i="13" s="1"/>
  <c r="W7" i="13" s="1"/>
  <c r="U5" i="13"/>
  <c r="U6" i="13" s="1"/>
  <c r="U7" i="13" s="1"/>
  <c r="S5" i="13"/>
  <c r="S6" i="13" s="1"/>
  <c r="S7" i="13" s="1"/>
  <c r="Q5" i="13"/>
  <c r="Q6" i="13" s="1"/>
  <c r="Q7" i="13" s="1"/>
  <c r="O5" i="13"/>
  <c r="O6" i="13" s="1"/>
  <c r="O7" i="13" s="1"/>
  <c r="U28" i="5"/>
  <c r="U29" i="5" s="1"/>
  <c r="U30" i="5" s="1"/>
  <c r="U31" i="5" s="1"/>
  <c r="U32" i="5" s="1"/>
  <c r="U33" i="5" s="1"/>
  <c r="U34" i="5" s="1"/>
  <c r="U35" i="5" s="1"/>
  <c r="S28" i="5"/>
  <c r="S29" i="5" s="1"/>
  <c r="S30" i="5" s="1"/>
  <c r="S31" i="5" s="1"/>
  <c r="S32" i="5" s="1"/>
  <c r="S33" i="5" s="1"/>
  <c r="S34" i="5" s="1"/>
  <c r="S35" i="5" s="1"/>
  <c r="Q28" i="5"/>
  <c r="Q29" i="5" s="1"/>
  <c r="Q30" i="5" s="1"/>
  <c r="Q31" i="5" s="1"/>
  <c r="Q32" i="5" s="1"/>
  <c r="Q33" i="5" s="1"/>
  <c r="Q34" i="5" s="1"/>
  <c r="Q35" i="5" s="1"/>
  <c r="O28" i="5"/>
  <c r="O29" i="5" s="1"/>
  <c r="O30" i="5" s="1"/>
  <c r="O31" i="5" s="1"/>
  <c r="O32" i="5" s="1"/>
  <c r="O33" i="5" s="1"/>
  <c r="O34" i="5" s="1"/>
  <c r="O35" i="5" s="1"/>
  <c r="W20" i="5"/>
  <c r="W21" i="5" s="1"/>
  <c r="W22" i="5" s="1"/>
  <c r="W23" i="5" s="1"/>
  <c r="W24" i="5" s="1"/>
  <c r="W25" i="5" s="1"/>
  <c r="W26" i="5" s="1"/>
  <c r="W27" i="5" s="1"/>
  <c r="U20" i="5"/>
  <c r="U21" i="5" s="1"/>
  <c r="U22" i="5" s="1"/>
  <c r="U23" i="5" s="1"/>
  <c r="U24" i="5" s="1"/>
  <c r="U25" i="5" s="1"/>
  <c r="U26" i="5" s="1"/>
  <c r="U27" i="5" s="1"/>
  <c r="S20" i="5"/>
  <c r="S21" i="5" s="1"/>
  <c r="S22" i="5" s="1"/>
  <c r="S23" i="5" s="1"/>
  <c r="S24" i="5" s="1"/>
  <c r="S25" i="5" s="1"/>
  <c r="S26" i="5" s="1"/>
  <c r="S27" i="5" s="1"/>
  <c r="Q20" i="5"/>
  <c r="Q21" i="5" s="1"/>
  <c r="Q22" i="5" s="1"/>
  <c r="Q23" i="5" s="1"/>
  <c r="Q24" i="5" s="1"/>
  <c r="Q25" i="5" s="1"/>
  <c r="Q26" i="5" s="1"/>
  <c r="Q27" i="5" s="1"/>
  <c r="O20" i="5"/>
  <c r="O21" i="5" s="1"/>
  <c r="O22" i="5" s="1"/>
  <c r="O23" i="5" s="1"/>
  <c r="O24" i="5" s="1"/>
  <c r="O25" i="5" s="1"/>
  <c r="O26" i="5" s="1"/>
  <c r="O27" i="5" s="1"/>
  <c r="W12" i="5"/>
  <c r="W13" i="5" s="1"/>
  <c r="W14" i="5" s="1"/>
  <c r="W15" i="5" s="1"/>
  <c r="W16" i="5" s="1"/>
  <c r="W17" i="5" s="1"/>
  <c r="W18" i="5" s="1"/>
  <c r="W19" i="5" s="1"/>
  <c r="U12" i="5"/>
  <c r="U13" i="5" s="1"/>
  <c r="U14" i="5" s="1"/>
  <c r="U15" i="5" s="1"/>
  <c r="U16" i="5" s="1"/>
  <c r="U17" i="5" s="1"/>
  <c r="U18" i="5" s="1"/>
  <c r="U19" i="5" s="1"/>
  <c r="S12" i="5"/>
  <c r="S13" i="5" s="1"/>
  <c r="S14" i="5" s="1"/>
  <c r="S15" i="5" s="1"/>
  <c r="S16" i="5" s="1"/>
  <c r="S17" i="5" s="1"/>
  <c r="S18" i="5" s="1"/>
  <c r="S19" i="5" s="1"/>
  <c r="Q12" i="5"/>
  <c r="Q13" i="5" s="1"/>
  <c r="Q14" i="5" s="1"/>
  <c r="Q15" i="5" s="1"/>
  <c r="Q16" i="5" s="1"/>
  <c r="Q17" i="5" s="1"/>
  <c r="Q18" i="5" s="1"/>
  <c r="Q19" i="5" s="1"/>
  <c r="O12" i="5"/>
  <c r="O13" i="5"/>
  <c r="O14" i="5" s="1"/>
  <c r="O15" i="5" s="1"/>
  <c r="O16" i="5" s="1"/>
  <c r="O17" i="5" s="1"/>
  <c r="O18" i="5" s="1"/>
  <c r="O19" i="5" s="1"/>
  <c r="W5" i="5"/>
  <c r="W6" i="5" s="1"/>
  <c r="W7" i="5" s="1"/>
  <c r="W8" i="5" s="1"/>
  <c r="W9" i="5" s="1"/>
  <c r="V11" i="5" s="1"/>
  <c r="U5" i="5"/>
  <c r="U6" i="5" s="1"/>
  <c r="U7" i="5" s="1"/>
  <c r="U8" i="5" s="1"/>
  <c r="U9" i="5" s="1"/>
  <c r="T11" i="5" s="1"/>
  <c r="S5" i="5"/>
  <c r="S6" i="5" s="1"/>
  <c r="S7" i="5" s="1"/>
  <c r="S8" i="5" s="1"/>
  <c r="S9" i="5" s="1"/>
  <c r="R11" i="5" s="1"/>
  <c r="Q5" i="5"/>
  <c r="Q6" i="5" s="1"/>
  <c r="Q7" i="5" s="1"/>
  <c r="Q8" i="5" s="1"/>
  <c r="Q9" i="5" s="1"/>
  <c r="P11" i="5" s="1"/>
  <c r="O5" i="5"/>
  <c r="O6" i="5" s="1"/>
  <c r="O7" i="5" s="1"/>
  <c r="O8" i="5" s="1"/>
  <c r="O9" i="5" s="1"/>
  <c r="W31" i="6"/>
  <c r="W32" i="6" s="1"/>
  <c r="W33" i="6" s="1"/>
  <c r="W34" i="6" s="1"/>
  <c r="W35" i="6" s="1"/>
  <c r="W36" i="6" s="1"/>
  <c r="W37" i="6" s="1"/>
  <c r="U31" i="6"/>
  <c r="U32" i="6"/>
  <c r="U33" i="6" s="1"/>
  <c r="U34" i="6" s="1"/>
  <c r="U35" i="6" s="1"/>
  <c r="U36" i="6" s="1"/>
  <c r="U37" i="6" s="1"/>
  <c r="U38" i="6" s="1"/>
  <c r="S31" i="6"/>
  <c r="S32" i="6" s="1"/>
  <c r="S33" i="6" s="1"/>
  <c r="S34" i="6" s="1"/>
  <c r="S35" i="6" s="1"/>
  <c r="S36" i="6" s="1"/>
  <c r="S37" i="6" s="1"/>
  <c r="S38" i="6" s="1"/>
  <c r="Q31" i="6"/>
  <c r="Q32" i="6" s="1"/>
  <c r="Q33" i="6" s="1"/>
  <c r="Q34" i="6" s="1"/>
  <c r="Q35" i="6" s="1"/>
  <c r="Q36" i="6" s="1"/>
  <c r="Q37" i="6" s="1"/>
  <c r="Q38" i="6" s="1"/>
  <c r="O31" i="6"/>
  <c r="O32" i="6" s="1"/>
  <c r="O33" i="6" s="1"/>
  <c r="O34" i="6" s="1"/>
  <c r="O35" i="6" s="1"/>
  <c r="O36" i="6" s="1"/>
  <c r="O37" i="6" s="1"/>
  <c r="O38" i="6" s="1"/>
  <c r="W23" i="6"/>
  <c r="W24" i="6" s="1"/>
  <c r="W25" i="6" s="1"/>
  <c r="W26" i="6" s="1"/>
  <c r="W27" i="6" s="1"/>
  <c r="W28" i="6" s="1"/>
  <c r="W29" i="6" s="1"/>
  <c r="W30" i="6" s="1"/>
  <c r="U23" i="6"/>
  <c r="U24" i="6" s="1"/>
  <c r="U25" i="6" s="1"/>
  <c r="U26" i="6" s="1"/>
  <c r="U27" i="6" s="1"/>
  <c r="U28" i="6" s="1"/>
  <c r="U29" i="6" s="1"/>
  <c r="U30" i="6" s="1"/>
  <c r="S23" i="6"/>
  <c r="S24" i="6" s="1"/>
  <c r="S25" i="6" s="1"/>
  <c r="S26" i="6" s="1"/>
  <c r="S27" i="6" s="1"/>
  <c r="S28" i="6" s="1"/>
  <c r="S29" i="6" s="1"/>
  <c r="S30" i="6" s="1"/>
  <c r="Q23" i="6"/>
  <c r="Q24" i="6" s="1"/>
  <c r="Q25" i="6" s="1"/>
  <c r="Q26" i="6" s="1"/>
  <c r="Q27" i="6" s="1"/>
  <c r="Q28" i="6" s="1"/>
  <c r="Q29" i="6" s="1"/>
  <c r="Q30" i="6" s="1"/>
  <c r="O23" i="6"/>
  <c r="O24" i="6" s="1"/>
  <c r="O25" i="6" s="1"/>
  <c r="O26" i="6" s="1"/>
  <c r="O27" i="6" s="1"/>
  <c r="O28" i="6" s="1"/>
  <c r="O29" i="6" s="1"/>
  <c r="O30" i="6" s="1"/>
  <c r="W15" i="6"/>
  <c r="W16" i="6" s="1"/>
  <c r="W17" i="6" s="1"/>
  <c r="W18" i="6" s="1"/>
  <c r="W19" i="6" s="1"/>
  <c r="W20" i="6" s="1"/>
  <c r="W21" i="6" s="1"/>
  <c r="W22" i="6" s="1"/>
  <c r="U15" i="6"/>
  <c r="U16" i="6" s="1"/>
  <c r="U17" i="6" s="1"/>
  <c r="U18" i="6" s="1"/>
  <c r="U19" i="6" s="1"/>
  <c r="U20" i="6" s="1"/>
  <c r="U21" i="6" s="1"/>
  <c r="U22" i="6" s="1"/>
  <c r="S15" i="6"/>
  <c r="S16" i="6" s="1"/>
  <c r="S17" i="6" s="1"/>
  <c r="S18" i="6" s="1"/>
  <c r="S19" i="6" s="1"/>
  <c r="S20" i="6" s="1"/>
  <c r="S21" i="6" s="1"/>
  <c r="S22" i="6" s="1"/>
  <c r="Q15" i="6"/>
  <c r="Q16" i="6"/>
  <c r="Q17" i="6" s="1"/>
  <c r="Q18" i="6" s="1"/>
  <c r="Q19" i="6" s="1"/>
  <c r="Q20" i="6" s="1"/>
  <c r="Q21" i="6" s="1"/>
  <c r="Q22" i="6" s="1"/>
  <c r="O15" i="6"/>
  <c r="O16" i="6" s="1"/>
  <c r="O17" i="6" s="1"/>
  <c r="O18" i="6" s="1"/>
  <c r="O19" i="6" s="1"/>
  <c r="O20" i="6" s="1"/>
  <c r="O21" i="6" s="1"/>
  <c r="O22" i="6" s="1"/>
  <c r="W7" i="6"/>
  <c r="W8" i="6" s="1"/>
  <c r="W9" i="6" s="1"/>
  <c r="W10" i="6" s="1"/>
  <c r="W11" i="6" s="1"/>
  <c r="W12" i="6" s="1"/>
  <c r="W13" i="6" s="1"/>
  <c r="W14" i="6" s="1"/>
  <c r="U7" i="6"/>
  <c r="U8" i="6"/>
  <c r="U9" i="6" s="1"/>
  <c r="U10" i="6" s="1"/>
  <c r="U11" i="6" s="1"/>
  <c r="U12" i="6" s="1"/>
  <c r="U13" i="6" s="1"/>
  <c r="U14" i="6" s="1"/>
  <c r="S7" i="6"/>
  <c r="S8" i="6" s="1"/>
  <c r="S9" i="6" s="1"/>
  <c r="S10" i="6" s="1"/>
  <c r="S11" i="6" s="1"/>
  <c r="S12" i="6" s="1"/>
  <c r="S13" i="6" s="1"/>
  <c r="S14" i="6" s="1"/>
  <c r="Q7" i="6"/>
  <c r="Q8" i="6" s="1"/>
  <c r="Q9" i="6" s="1"/>
  <c r="Q10" i="6" s="1"/>
  <c r="Q11" i="6" s="1"/>
  <c r="Q12" i="6" s="1"/>
  <c r="Q13" i="6" s="1"/>
  <c r="Q14" i="6" s="1"/>
  <c r="O7" i="6"/>
  <c r="O8" i="6" s="1"/>
  <c r="O9" i="6" s="1"/>
  <c r="O10" i="6" s="1"/>
  <c r="O11" i="6" s="1"/>
  <c r="O12" i="6" s="1"/>
  <c r="O13" i="6" s="1"/>
  <c r="O14" i="6" s="1"/>
  <c r="U5" i="6"/>
  <c r="S5" i="6"/>
  <c r="Q5" i="6"/>
  <c r="U26" i="4"/>
  <c r="U27" i="4" s="1"/>
  <c r="U28" i="4" s="1"/>
  <c r="U29" i="4" s="1"/>
  <c r="U30" i="4" s="1"/>
  <c r="U31" i="4" s="1"/>
  <c r="U32" i="4" s="1"/>
  <c r="U33" i="4" s="1"/>
  <c r="S26" i="4"/>
  <c r="S27" i="4" s="1"/>
  <c r="S28" i="4" s="1"/>
  <c r="S29" i="4" s="1"/>
  <c r="S30" i="4" s="1"/>
  <c r="S31" i="4" s="1"/>
  <c r="S32" i="4" s="1"/>
  <c r="S33" i="4" s="1"/>
  <c r="Q26" i="4"/>
  <c r="Q27" i="4" s="1"/>
  <c r="Q28" i="4" s="1"/>
  <c r="Q29" i="4" s="1"/>
  <c r="Q30" i="4" s="1"/>
  <c r="Q31" i="4" s="1"/>
  <c r="Q32" i="4" s="1"/>
  <c r="Q33" i="4" s="1"/>
  <c r="O26" i="4"/>
  <c r="O27" i="4" s="1"/>
  <c r="O28" i="4" s="1"/>
  <c r="O29" i="4" s="1"/>
  <c r="O30" i="4" s="1"/>
  <c r="O31" i="4" s="1"/>
  <c r="O32" i="4" s="1"/>
  <c r="O33" i="4" s="1"/>
  <c r="W18" i="4"/>
  <c r="W19" i="4" s="1"/>
  <c r="W20" i="4" s="1"/>
  <c r="W21" i="4" s="1"/>
  <c r="W22" i="4" s="1"/>
  <c r="W23" i="4" s="1"/>
  <c r="W24" i="4" s="1"/>
  <c r="W25" i="4" s="1"/>
  <c r="U18" i="4"/>
  <c r="U19" i="4" s="1"/>
  <c r="U20" i="4" s="1"/>
  <c r="U21" i="4" s="1"/>
  <c r="U22" i="4" s="1"/>
  <c r="U23" i="4" s="1"/>
  <c r="U24" i="4" s="1"/>
  <c r="U25" i="4" s="1"/>
  <c r="S18" i="4"/>
  <c r="S19" i="4" s="1"/>
  <c r="S20" i="4" s="1"/>
  <c r="S21" i="4" s="1"/>
  <c r="S22" i="4" s="1"/>
  <c r="S23" i="4" s="1"/>
  <c r="S24" i="4" s="1"/>
  <c r="S25" i="4" s="1"/>
  <c r="Q18" i="4"/>
  <c r="Q19" i="4" s="1"/>
  <c r="Q20" i="4" s="1"/>
  <c r="Q21" i="4" s="1"/>
  <c r="Q22" i="4" s="1"/>
  <c r="Q23" i="4" s="1"/>
  <c r="Q24" i="4" s="1"/>
  <c r="Q25" i="4" s="1"/>
  <c r="O18" i="4"/>
  <c r="O19" i="4" s="1"/>
  <c r="O20" i="4" s="1"/>
  <c r="O21" i="4" s="1"/>
  <c r="O22" i="4" s="1"/>
  <c r="O23" i="4" s="1"/>
  <c r="O24" i="4" s="1"/>
  <c r="O25" i="4" s="1"/>
  <c r="W10" i="4"/>
  <c r="W11" i="4" s="1"/>
  <c r="W12" i="4" s="1"/>
  <c r="W13" i="4" s="1"/>
  <c r="W14" i="4" s="1"/>
  <c r="W15" i="4" s="1"/>
  <c r="W16" i="4" s="1"/>
  <c r="W17" i="4" s="1"/>
  <c r="U10" i="4"/>
  <c r="U11" i="4" s="1"/>
  <c r="U12" i="4" s="1"/>
  <c r="U13" i="4" s="1"/>
  <c r="U14" i="4" s="1"/>
  <c r="U15" i="4" s="1"/>
  <c r="U16" i="4" s="1"/>
  <c r="U17" i="4" s="1"/>
  <c r="S10" i="4"/>
  <c r="S11" i="4" s="1"/>
  <c r="S12" i="4" s="1"/>
  <c r="S13" i="4" s="1"/>
  <c r="S14" i="4" s="1"/>
  <c r="S15" i="4" s="1"/>
  <c r="S16" i="4" s="1"/>
  <c r="S17" i="4" s="1"/>
  <c r="Q10" i="4"/>
  <c r="Q11" i="4" s="1"/>
  <c r="Q12" i="4" s="1"/>
  <c r="Q13" i="4" s="1"/>
  <c r="Q14" i="4" s="1"/>
  <c r="Q15" i="4" s="1"/>
  <c r="Q16" i="4" s="1"/>
  <c r="Q17" i="4" s="1"/>
  <c r="O10" i="4"/>
  <c r="O11" i="4" s="1"/>
  <c r="O12" i="4" s="1"/>
  <c r="O13" i="4" s="1"/>
  <c r="O14" i="4" s="1"/>
  <c r="O15" i="4" s="1"/>
  <c r="O16" i="4" s="1"/>
  <c r="O17" i="4" s="1"/>
  <c r="Q5" i="4"/>
  <c r="Q6" i="4" s="1"/>
  <c r="Q7" i="4" s="1"/>
  <c r="Q8" i="4" s="1"/>
  <c r="O5" i="4"/>
  <c r="O6" i="4" s="1"/>
  <c r="O7" i="4" s="1"/>
  <c r="O9" i="4" s="1"/>
  <c r="W26" i="2"/>
  <c r="W27" i="2" s="1"/>
  <c r="W28" i="2" s="1"/>
  <c r="W29" i="2" s="1"/>
  <c r="W30" i="2" s="1"/>
  <c r="W31" i="2" s="1"/>
  <c r="W32" i="2" s="1"/>
  <c r="W33" i="2" s="1"/>
  <c r="U26" i="2"/>
  <c r="U27" i="2" s="1"/>
  <c r="U28" i="2" s="1"/>
  <c r="U29" i="2" s="1"/>
  <c r="U30" i="2" s="1"/>
  <c r="U31" i="2" s="1"/>
  <c r="U32" i="2" s="1"/>
  <c r="U33" i="2" s="1"/>
  <c r="S26" i="2"/>
  <c r="S27" i="2"/>
  <c r="S28" i="2" s="1"/>
  <c r="S29" i="2" s="1"/>
  <c r="S30" i="2" s="1"/>
  <c r="S31" i="2" s="1"/>
  <c r="S32" i="2" s="1"/>
  <c r="S33" i="2" s="1"/>
  <c r="Q26" i="2"/>
  <c r="Q27" i="2" s="1"/>
  <c r="Q28" i="2" s="1"/>
  <c r="Q29" i="2" s="1"/>
  <c r="Q30" i="2" s="1"/>
  <c r="Q31" i="2" s="1"/>
  <c r="Q32" i="2" s="1"/>
  <c r="Q33" i="2" s="1"/>
  <c r="O26" i="2"/>
  <c r="O27" i="2" s="1"/>
  <c r="O28" i="2" s="1"/>
  <c r="O29" i="2" s="1"/>
  <c r="O30" i="2" s="1"/>
  <c r="O31" i="2" s="1"/>
  <c r="O32" i="2" s="1"/>
  <c r="O33" i="2" s="1"/>
  <c r="W18" i="2"/>
  <c r="W19" i="2" s="1"/>
  <c r="W20" i="2" s="1"/>
  <c r="W21" i="2" s="1"/>
  <c r="W22" i="2" s="1"/>
  <c r="W23" i="2" s="1"/>
  <c r="W24" i="2" s="1"/>
  <c r="W25" i="2" s="1"/>
  <c r="U18" i="2"/>
  <c r="U19" i="2" s="1"/>
  <c r="U20" i="2" s="1"/>
  <c r="U21" i="2" s="1"/>
  <c r="U22" i="2" s="1"/>
  <c r="U23" i="2" s="1"/>
  <c r="U24" i="2" s="1"/>
  <c r="U25" i="2" s="1"/>
  <c r="S18" i="2"/>
  <c r="S19" i="2"/>
  <c r="S20" i="2" s="1"/>
  <c r="S21" i="2" s="1"/>
  <c r="S22" i="2" s="1"/>
  <c r="S23" i="2" s="1"/>
  <c r="S24" i="2" s="1"/>
  <c r="S25" i="2" s="1"/>
  <c r="Q18" i="2"/>
  <c r="Q19" i="2"/>
  <c r="Q20" i="2" s="1"/>
  <c r="Q21" i="2" s="1"/>
  <c r="Q22" i="2" s="1"/>
  <c r="Q23" i="2" s="1"/>
  <c r="Q24" i="2" s="1"/>
  <c r="Q25" i="2" s="1"/>
  <c r="O18" i="2"/>
  <c r="O19" i="2" s="1"/>
  <c r="O20" i="2" s="1"/>
  <c r="O21" i="2" s="1"/>
  <c r="O22" i="2" s="1"/>
  <c r="O23" i="2" s="1"/>
  <c r="O24" i="2" s="1"/>
  <c r="O25" i="2" s="1"/>
  <c r="W10" i="2"/>
  <c r="W11" i="2" s="1"/>
  <c r="W12" i="2" s="1"/>
  <c r="W13" i="2" s="1"/>
  <c r="W14" i="2" s="1"/>
  <c r="W15" i="2" s="1"/>
  <c r="W16" i="2" s="1"/>
  <c r="W17" i="2" s="1"/>
  <c r="U10" i="2"/>
  <c r="U11" i="2" s="1"/>
  <c r="U12" i="2" s="1"/>
  <c r="U13" i="2" s="1"/>
  <c r="U14" i="2" s="1"/>
  <c r="U15" i="2" s="1"/>
  <c r="U16" i="2" s="1"/>
  <c r="U17" i="2" s="1"/>
  <c r="S10" i="2"/>
  <c r="S11" i="2" s="1"/>
  <c r="S12" i="2" s="1"/>
  <c r="S13" i="2" s="1"/>
  <c r="S14" i="2" s="1"/>
  <c r="S15" i="2" s="1"/>
  <c r="S16" i="2" s="1"/>
  <c r="S17" i="2" s="1"/>
  <c r="Q10" i="2"/>
  <c r="Q11" i="2" s="1"/>
  <c r="Q12" i="2" s="1"/>
  <c r="Q13" i="2" s="1"/>
  <c r="Q14" i="2" s="1"/>
  <c r="Q15" i="2" s="1"/>
  <c r="Q16" i="2" s="1"/>
  <c r="Q17" i="2" s="1"/>
  <c r="O10" i="2"/>
  <c r="O11" i="2" s="1"/>
  <c r="O12" i="2" s="1"/>
  <c r="O13" i="2" s="1"/>
  <c r="O14" i="2" s="1"/>
  <c r="O15" i="2" s="1"/>
  <c r="O16" i="2" s="1"/>
  <c r="O17" i="2" s="1"/>
  <c r="W31" i="1"/>
  <c r="W32" i="1"/>
  <c r="W33" i="1" s="1"/>
  <c r="W34" i="1" s="1"/>
  <c r="W35" i="1" s="1"/>
  <c r="W36" i="1" s="1"/>
  <c r="W37" i="1" s="1"/>
  <c r="W38" i="1" s="1"/>
  <c r="U31" i="1"/>
  <c r="U32" i="1" s="1"/>
  <c r="U33" i="1" s="1"/>
  <c r="U34" i="1" s="1"/>
  <c r="U35" i="1" s="1"/>
  <c r="U36" i="1" s="1"/>
  <c r="U37" i="1" s="1"/>
  <c r="U38" i="1" s="1"/>
  <c r="S31" i="1"/>
  <c r="S32" i="1"/>
  <c r="S33" i="1" s="1"/>
  <c r="S34" i="1" s="1"/>
  <c r="S35" i="1" s="1"/>
  <c r="S36" i="1" s="1"/>
  <c r="S37" i="1" s="1"/>
  <c r="S38" i="1" s="1"/>
  <c r="Q31" i="1"/>
  <c r="Q32" i="1" s="1"/>
  <c r="Q33" i="1" s="1"/>
  <c r="Q34" i="1" s="1"/>
  <c r="Q35" i="1" s="1"/>
  <c r="Q36" i="1" s="1"/>
  <c r="Q37" i="1" s="1"/>
  <c r="Q38" i="1" s="1"/>
  <c r="O31" i="1"/>
  <c r="O32" i="1" s="1"/>
  <c r="O33" i="1" s="1"/>
  <c r="O34" i="1" s="1"/>
  <c r="O35" i="1" s="1"/>
  <c r="O36" i="1" s="1"/>
  <c r="O37" i="1" s="1"/>
  <c r="O38" i="1" s="1"/>
  <c r="W23" i="1"/>
  <c r="W24" i="1"/>
  <c r="W25" i="1" s="1"/>
  <c r="W26" i="1" s="1"/>
  <c r="W27" i="1" s="1"/>
  <c r="W28" i="1" s="1"/>
  <c r="W29" i="1" s="1"/>
  <c r="W30" i="1" s="1"/>
  <c r="U23" i="1"/>
  <c r="U24" i="1"/>
  <c r="U25" i="1" s="1"/>
  <c r="U26" i="1" s="1"/>
  <c r="U27" i="1" s="1"/>
  <c r="U28" i="1" s="1"/>
  <c r="U29" i="1" s="1"/>
  <c r="U30" i="1" s="1"/>
  <c r="S23" i="1"/>
  <c r="S24" i="1"/>
  <c r="S25" i="1" s="1"/>
  <c r="S26" i="1" s="1"/>
  <c r="S27" i="1" s="1"/>
  <c r="S28" i="1" s="1"/>
  <c r="S29" i="1" s="1"/>
  <c r="S30" i="1" s="1"/>
  <c r="Q23" i="1"/>
  <c r="Q24" i="1" s="1"/>
  <c r="Q25" i="1" s="1"/>
  <c r="Q26" i="1" s="1"/>
  <c r="Q27" i="1" s="1"/>
  <c r="Q28" i="1" s="1"/>
  <c r="Q29" i="1" s="1"/>
  <c r="Q30" i="1" s="1"/>
  <c r="O23" i="1"/>
  <c r="O24" i="1"/>
  <c r="O25" i="1" s="1"/>
  <c r="O26" i="1" s="1"/>
  <c r="O27" i="1" s="1"/>
  <c r="O28" i="1" s="1"/>
  <c r="O29" i="1" s="1"/>
  <c r="O30" i="1" s="1"/>
  <c r="W15" i="1"/>
  <c r="W16" i="1"/>
  <c r="W17" i="1" s="1"/>
  <c r="W18" i="1" s="1"/>
  <c r="W19" i="1" s="1"/>
  <c r="W20" i="1" s="1"/>
  <c r="W21" i="1" s="1"/>
  <c r="W22" i="1" s="1"/>
  <c r="U15" i="1"/>
  <c r="U16" i="1" s="1"/>
  <c r="U17" i="1" s="1"/>
  <c r="U18" i="1" s="1"/>
  <c r="U19" i="1" s="1"/>
  <c r="U20" i="1" s="1"/>
  <c r="U21" i="1" s="1"/>
  <c r="U22" i="1" s="1"/>
  <c r="S15" i="1"/>
  <c r="S16" i="1" s="1"/>
  <c r="S17" i="1" s="1"/>
  <c r="S18" i="1" s="1"/>
  <c r="S19" i="1" s="1"/>
  <c r="S20" i="1" s="1"/>
  <c r="S21" i="1" s="1"/>
  <c r="S22" i="1" s="1"/>
  <c r="Q15" i="1"/>
  <c r="Q16" i="1"/>
  <c r="Q17" i="1" s="1"/>
  <c r="Q18" i="1" s="1"/>
  <c r="Q19" i="1" s="1"/>
  <c r="Q20" i="1" s="1"/>
  <c r="Q21" i="1" s="1"/>
  <c r="Q22" i="1" s="1"/>
  <c r="O15" i="1"/>
  <c r="O16" i="1"/>
  <c r="O17" i="1" s="1"/>
  <c r="O18" i="1" s="1"/>
  <c r="O19" i="1" s="1"/>
  <c r="O20" i="1" s="1"/>
  <c r="O21" i="1" s="1"/>
  <c r="O22" i="1" s="1"/>
  <c r="W7" i="1"/>
  <c r="W8" i="1"/>
  <c r="W9" i="1" s="1"/>
  <c r="W10" i="1" s="1"/>
  <c r="W11" i="1" s="1"/>
  <c r="W12" i="1" s="1"/>
  <c r="W13" i="1" s="1"/>
  <c r="W14" i="1" s="1"/>
  <c r="U7" i="1"/>
  <c r="U8" i="1"/>
  <c r="U9" i="1" s="1"/>
  <c r="U10" i="1" s="1"/>
  <c r="U11" i="1" s="1"/>
  <c r="U12" i="1" s="1"/>
  <c r="U13" i="1" s="1"/>
  <c r="U14" i="1" s="1"/>
  <c r="S7" i="1"/>
  <c r="S8" i="1"/>
  <c r="S9" i="1" s="1"/>
  <c r="S10" i="1" s="1"/>
  <c r="S11" i="1" s="1"/>
  <c r="S12" i="1" s="1"/>
  <c r="S13" i="1" s="1"/>
  <c r="S14" i="1" s="1"/>
  <c r="O7" i="1"/>
  <c r="O8" i="1"/>
  <c r="O9" i="1" s="1"/>
  <c r="O10" i="1" s="1"/>
  <c r="O11" i="1" s="1"/>
  <c r="O12" i="1" s="1"/>
  <c r="O13" i="1" s="1"/>
  <c r="O14" i="1" s="1"/>
  <c r="U34" i="2"/>
  <c r="S34" i="2"/>
  <c r="S35" i="2" s="1"/>
  <c r="S36" i="2" s="1"/>
  <c r="Q34" i="2"/>
  <c r="O34" i="2"/>
  <c r="O35" i="2" s="1"/>
  <c r="O36" i="2" s="1"/>
  <c r="O37" i="2" s="1"/>
  <c r="F32" i="7"/>
  <c r="W34" i="8"/>
  <c r="W35" i="8" s="1"/>
  <c r="W36" i="8" s="1"/>
  <c r="U34" i="8"/>
  <c r="U35" i="8" s="1"/>
  <c r="U36" i="8" s="1"/>
  <c r="S34" i="8"/>
  <c r="S35" i="8" s="1"/>
  <c r="S36" i="8" s="1"/>
  <c r="Q34" i="8"/>
  <c r="Q35" i="8" s="1"/>
  <c r="Q36" i="8" s="1"/>
  <c r="O34" i="8"/>
  <c r="O35" i="8" s="1"/>
  <c r="O36" i="8" s="1"/>
  <c r="W31" i="9"/>
  <c r="W32" i="9" s="1"/>
  <c r="W33" i="9" s="1"/>
  <c r="W34" i="9" s="1"/>
  <c r="F32" i="9"/>
  <c r="G32" i="9" s="1"/>
  <c r="F33" i="9"/>
  <c r="G33" i="9" s="1"/>
  <c r="W24" i="10"/>
  <c r="W25" i="10" s="1"/>
  <c r="W26" i="10" s="1"/>
  <c r="W27" i="10" s="1"/>
  <c r="W28" i="10" s="1"/>
  <c r="W29" i="10" s="1"/>
  <c r="W30" i="10" s="1"/>
  <c r="W31" i="10" s="1"/>
  <c r="U24" i="10"/>
  <c r="U25" i="10" s="1"/>
  <c r="U26" i="10" s="1"/>
  <c r="U27" i="10" s="1"/>
  <c r="U28" i="10" s="1"/>
  <c r="U29" i="10" s="1"/>
  <c r="U30" i="10" s="1"/>
  <c r="U31" i="10" s="1"/>
  <c r="S24" i="10"/>
  <c r="S25" i="10" s="1"/>
  <c r="S26" i="10" s="1"/>
  <c r="S27" i="10" s="1"/>
  <c r="S28" i="10" s="1"/>
  <c r="S29" i="10" s="1"/>
  <c r="S30" i="10" s="1"/>
  <c r="S31" i="10" s="1"/>
  <c r="Q24" i="10"/>
  <c r="Q25" i="10" s="1"/>
  <c r="Q26" i="10" s="1"/>
  <c r="Q27" i="10" s="1"/>
  <c r="Q28" i="10" s="1"/>
  <c r="Q29" i="10" s="1"/>
  <c r="Q30" i="10" s="1"/>
  <c r="Q31" i="10" s="1"/>
  <c r="O24" i="10"/>
  <c r="O25" i="10" s="1"/>
  <c r="O26" i="10" s="1"/>
  <c r="O27" i="10" s="1"/>
  <c r="O28" i="10" s="1"/>
  <c r="O29" i="10" s="1"/>
  <c r="O30" i="10" s="1"/>
  <c r="O31" i="10" s="1"/>
  <c r="P31" i="10"/>
  <c r="R31" i="10"/>
  <c r="T31" i="10"/>
  <c r="V31" i="10"/>
  <c r="N31" i="10"/>
  <c r="M31" i="10"/>
  <c r="C31" i="10"/>
  <c r="F29" i="10"/>
  <c r="G29" i="10" s="1"/>
  <c r="F30" i="10"/>
  <c r="G30" i="10" s="1"/>
  <c r="V9" i="11"/>
  <c r="V10" i="11" s="1"/>
  <c r="T9" i="11"/>
  <c r="R9" i="11"/>
  <c r="P9" i="11"/>
  <c r="P10" i="11" s="1"/>
  <c r="W35" i="11"/>
  <c r="W36" i="11" s="1"/>
  <c r="W37" i="11" s="1"/>
  <c r="W38" i="11" s="1"/>
  <c r="W39" i="11" s="1"/>
  <c r="W40" i="11" s="1"/>
  <c r="U35" i="11"/>
  <c r="U36" i="11" s="1"/>
  <c r="U37" i="11" s="1"/>
  <c r="U38" i="11" s="1"/>
  <c r="U39" i="11" s="1"/>
  <c r="U40" i="11" s="1"/>
  <c r="S35" i="11"/>
  <c r="S36" i="11" s="1"/>
  <c r="Q35" i="11"/>
  <c r="Q36" i="11" s="1"/>
  <c r="Q37" i="11" s="1"/>
  <c r="Q38" i="11" s="1"/>
  <c r="Q39" i="11" s="1"/>
  <c r="Q40" i="11" s="1"/>
  <c r="O35" i="11"/>
  <c r="O36" i="11" s="1"/>
  <c r="F39" i="11"/>
  <c r="G39" i="11" s="1"/>
  <c r="W31" i="12"/>
  <c r="W32" i="12" s="1"/>
  <c r="W33" i="12" s="1"/>
  <c r="W34" i="12" s="1"/>
  <c r="W35" i="12" s="1"/>
  <c r="W36" i="12" s="1"/>
  <c r="W37" i="12" s="1"/>
  <c r="W38" i="12" s="1"/>
  <c r="F32" i="12"/>
  <c r="G32" i="12" s="1"/>
  <c r="F31" i="12"/>
  <c r="G31" i="12" s="1"/>
  <c r="W25" i="13"/>
  <c r="W26" i="13" s="1"/>
  <c r="W27" i="13" s="1"/>
  <c r="W28" i="13" s="1"/>
  <c r="W29" i="13" s="1"/>
  <c r="W30" i="13" s="1"/>
  <c r="W31" i="13" s="1"/>
  <c r="W32" i="13" s="1"/>
  <c r="F29" i="13"/>
  <c r="G29" i="13" s="1"/>
  <c r="F30" i="13"/>
  <c r="G30" i="13" s="1"/>
  <c r="W34" i="2"/>
  <c r="W28" i="5"/>
  <c r="W29" i="5" s="1"/>
  <c r="W30" i="5" s="1"/>
  <c r="W31" i="5" s="1"/>
  <c r="W32" i="5" s="1"/>
  <c r="W33" i="5" s="1"/>
  <c r="W34" i="5" s="1"/>
  <c r="W35" i="5" s="1"/>
  <c r="W26" i="4"/>
  <c r="W27" i="4" s="1"/>
  <c r="W28" i="4" s="1"/>
  <c r="W29" i="4" s="1"/>
  <c r="W30" i="4" s="1"/>
  <c r="W31" i="4" s="1"/>
  <c r="W32" i="4" s="1"/>
  <c r="W33" i="4" s="1"/>
  <c r="F29" i="5"/>
  <c r="G29" i="5" s="1"/>
  <c r="F30" i="5"/>
  <c r="G30" i="5" s="1"/>
  <c r="F31" i="5"/>
  <c r="G31" i="5" s="1"/>
  <c r="B5" i="5"/>
  <c r="B6" i="5" s="1"/>
  <c r="B7" i="5" s="1"/>
  <c r="B8" i="5" s="1"/>
  <c r="B9" i="5" s="1"/>
  <c r="B12" i="5" s="1"/>
  <c r="B13" i="5" s="1"/>
  <c r="B14" i="5" s="1"/>
  <c r="B15" i="5" s="1"/>
  <c r="B16" i="5" s="1"/>
  <c r="B17" i="5" s="1"/>
  <c r="B18" i="5" s="1"/>
  <c r="B20" i="5" s="1"/>
  <c r="B21" i="5" s="1"/>
  <c r="B22" i="5" s="1"/>
  <c r="B23" i="5" s="1"/>
  <c r="B24" i="5" s="1"/>
  <c r="B25" i="5" s="1"/>
  <c r="B26" i="5" s="1"/>
  <c r="B28" i="5" s="1"/>
  <c r="B29" i="5" s="1"/>
  <c r="B30" i="5" s="1"/>
  <c r="B31" i="5" s="1"/>
  <c r="B32" i="5" s="1"/>
  <c r="B33" i="5" s="1"/>
  <c r="B34" i="5" s="1"/>
  <c r="B36" i="5" s="1"/>
  <c r="B37" i="5" s="1"/>
  <c r="P30" i="6"/>
  <c r="R30" i="6"/>
  <c r="T30" i="6"/>
  <c r="V30" i="6"/>
  <c r="N30" i="6"/>
  <c r="M30" i="6"/>
  <c r="C30" i="6"/>
  <c r="F31" i="6"/>
  <c r="F29" i="6"/>
  <c r="G29" i="6" s="1"/>
  <c r="F31" i="4"/>
  <c r="G31" i="4" s="1"/>
  <c r="F30" i="4"/>
  <c r="G30" i="4" s="1"/>
  <c r="F36" i="2"/>
  <c r="G36" i="2" s="1"/>
  <c r="P30" i="1"/>
  <c r="R30" i="1"/>
  <c r="T30" i="1"/>
  <c r="V30" i="1"/>
  <c r="N30" i="1"/>
  <c r="M30" i="1"/>
  <c r="F32" i="1"/>
  <c r="P33" i="2"/>
  <c r="R33" i="2"/>
  <c r="T33" i="2"/>
  <c r="V33" i="2"/>
  <c r="N33" i="2"/>
  <c r="M33" i="2"/>
  <c r="C33" i="2"/>
  <c r="C30" i="1"/>
  <c r="C12" i="15"/>
  <c r="C11" i="15"/>
  <c r="C10" i="15"/>
  <c r="C9" i="15"/>
  <c r="F58" i="15"/>
  <c r="F52" i="15"/>
  <c r="B42" i="15"/>
  <c r="D26" i="15"/>
  <c r="F29" i="7"/>
  <c r="G29" i="7" s="1"/>
  <c r="F38" i="8"/>
  <c r="G38" i="8" s="1"/>
  <c r="F31" i="9"/>
  <c r="G31" i="9" s="1"/>
  <c r="F28" i="10"/>
  <c r="G28" i="10" s="1"/>
  <c r="F38" i="11"/>
  <c r="G38" i="11" s="1"/>
  <c r="P30" i="12"/>
  <c r="R30" i="12"/>
  <c r="T30" i="12"/>
  <c r="V30" i="12"/>
  <c r="N30" i="12"/>
  <c r="M30" i="12"/>
  <c r="C30" i="12"/>
  <c r="F29" i="12"/>
  <c r="G29" i="12" s="1"/>
  <c r="F28" i="13"/>
  <c r="G28" i="13" s="1"/>
  <c r="F28" i="6"/>
  <c r="G28" i="6"/>
  <c r="F29" i="4"/>
  <c r="G29" i="4"/>
  <c r="P22" i="1"/>
  <c r="R22" i="1"/>
  <c r="T22" i="1"/>
  <c r="V22" i="1"/>
  <c r="N22" i="1"/>
  <c r="P14" i="1"/>
  <c r="R14" i="1"/>
  <c r="T14" i="1"/>
  <c r="V14" i="1"/>
  <c r="N14" i="1"/>
  <c r="P5" i="1"/>
  <c r="R5" i="1"/>
  <c r="T5" i="1"/>
  <c r="V5" i="1"/>
  <c r="V6" i="1" s="1"/>
  <c r="N5" i="1"/>
  <c r="F34" i="2"/>
  <c r="F31" i="1"/>
  <c r="F28" i="7"/>
  <c r="G28" i="7" s="1"/>
  <c r="F35" i="8"/>
  <c r="G35" i="8" s="1"/>
  <c r="P30" i="9"/>
  <c r="R30" i="9"/>
  <c r="T30" i="9"/>
  <c r="V30" i="9"/>
  <c r="N30" i="9"/>
  <c r="M30" i="9"/>
  <c r="C30" i="9"/>
  <c r="F29" i="9"/>
  <c r="G29" i="9" s="1"/>
  <c r="F27" i="10"/>
  <c r="G27" i="10" s="1"/>
  <c r="F36" i="11"/>
  <c r="G36" i="11" s="1"/>
  <c r="F28" i="12"/>
  <c r="G28" i="12" s="1"/>
  <c r="F27" i="13"/>
  <c r="G27" i="13" s="1"/>
  <c r="F28" i="5"/>
  <c r="G28" i="5" s="1"/>
  <c r="F27" i="6"/>
  <c r="G27" i="6" s="1"/>
  <c r="F28" i="4"/>
  <c r="G28" i="4" s="1"/>
  <c r="F32" i="2"/>
  <c r="G32" i="2" s="1"/>
  <c r="F29" i="1"/>
  <c r="G29" i="1" s="1"/>
  <c r="F12" i="9"/>
  <c r="G12" i="9" s="1"/>
  <c r="F4" i="9"/>
  <c r="F5" i="9" s="1"/>
  <c r="F21" i="10"/>
  <c r="G21" i="10" s="1"/>
  <c r="F13" i="10"/>
  <c r="G13" i="10" s="1"/>
  <c r="F5" i="10"/>
  <c r="F4" i="10"/>
  <c r="G4" i="10" s="1"/>
  <c r="F32" i="11"/>
  <c r="G32" i="11" s="1"/>
  <c r="F27" i="11"/>
  <c r="G27" i="11" s="1"/>
  <c r="F24" i="11"/>
  <c r="G24" i="11" s="1"/>
  <c r="F17" i="11"/>
  <c r="G17" i="11" s="1"/>
  <c r="F8" i="12"/>
  <c r="G8" i="12" s="1"/>
  <c r="F4" i="12"/>
  <c r="F22" i="13"/>
  <c r="F6" i="13"/>
  <c r="G6" i="13" s="1"/>
  <c r="F5" i="13"/>
  <c r="G5" i="13" s="1"/>
  <c r="F25" i="5"/>
  <c r="G25" i="5" s="1"/>
  <c r="F18" i="5"/>
  <c r="G18" i="5" s="1"/>
  <c r="R23" i="7"/>
  <c r="R15" i="7"/>
  <c r="F27" i="7"/>
  <c r="G27" i="7" s="1"/>
  <c r="R33" i="8"/>
  <c r="R25" i="8"/>
  <c r="R17" i="8"/>
  <c r="F34" i="8"/>
  <c r="G34" i="8" s="1"/>
  <c r="R22" i="9"/>
  <c r="R14" i="9"/>
  <c r="R5" i="9"/>
  <c r="F28" i="9"/>
  <c r="G28" i="9" s="1"/>
  <c r="F26" i="10"/>
  <c r="G26" i="10" s="1"/>
  <c r="R23" i="10"/>
  <c r="R15" i="10"/>
  <c r="R26" i="11"/>
  <c r="F35" i="11"/>
  <c r="G35" i="11" s="1"/>
  <c r="R22" i="12"/>
  <c r="R14" i="12"/>
  <c r="R5" i="12"/>
  <c r="F27" i="12"/>
  <c r="G27" i="12" s="1"/>
  <c r="R24" i="13"/>
  <c r="R16" i="13"/>
  <c r="R7" i="13"/>
  <c r="F26" i="13"/>
  <c r="G26" i="13" s="1"/>
  <c r="R27" i="5"/>
  <c r="R19" i="5"/>
  <c r="V27" i="5"/>
  <c r="P27" i="5"/>
  <c r="T27" i="5"/>
  <c r="N27" i="5"/>
  <c r="M27" i="5"/>
  <c r="C27" i="5"/>
  <c r="F26" i="5"/>
  <c r="G26" i="5" s="1"/>
  <c r="R22" i="6"/>
  <c r="R14" i="6"/>
  <c r="R5" i="6"/>
  <c r="F26" i="6"/>
  <c r="G26" i="6" s="1"/>
  <c r="R25" i="4"/>
  <c r="R17" i="4"/>
  <c r="F27" i="4"/>
  <c r="G27" i="4" s="1"/>
  <c r="F31" i="2"/>
  <c r="G31" i="2" s="1"/>
  <c r="F27" i="1"/>
  <c r="G27" i="1" s="1"/>
  <c r="F28" i="1"/>
  <c r="G28" i="1" s="1"/>
  <c r="R17" i="2"/>
  <c r="R25" i="2"/>
  <c r="F7" i="2"/>
  <c r="B8" i="1"/>
  <c r="B9" i="1" s="1"/>
  <c r="B10" i="1" s="1"/>
  <c r="B11" i="1" s="1"/>
  <c r="B12" i="1" s="1"/>
  <c r="B13" i="1" s="1"/>
  <c r="B15" i="1" s="1"/>
  <c r="B16" i="1" s="1"/>
  <c r="B17" i="1" s="1"/>
  <c r="B18" i="1" s="1"/>
  <c r="B19" i="1" s="1"/>
  <c r="B20" i="1" s="1"/>
  <c r="B21" i="1" s="1"/>
  <c r="B23" i="1" s="1"/>
  <c r="B24" i="1" s="1"/>
  <c r="B25" i="1" s="1"/>
  <c r="B26" i="1" s="1"/>
  <c r="B27" i="1" s="1"/>
  <c r="B28" i="1" s="1"/>
  <c r="B29" i="1" s="1"/>
  <c r="B31" i="1" s="1"/>
  <c r="B32" i="1" s="1"/>
  <c r="B33" i="1" s="1"/>
  <c r="B34" i="1" s="1"/>
  <c r="B35" i="1" s="1"/>
  <c r="B36" i="1" s="1"/>
  <c r="B37" i="1" s="1"/>
  <c r="B39" i="1" s="1"/>
  <c r="F8" i="11"/>
  <c r="G8" i="11" s="1"/>
  <c r="F13" i="11"/>
  <c r="G13" i="11" s="1"/>
  <c r="F14" i="11"/>
  <c r="G14" i="11" s="1"/>
  <c r="F15" i="11"/>
  <c r="G15" i="11" s="1"/>
  <c r="F16" i="11"/>
  <c r="G16" i="11" s="1"/>
  <c r="F19" i="11"/>
  <c r="G19" i="11" s="1"/>
  <c r="F20" i="11"/>
  <c r="G20" i="11" s="1"/>
  <c r="F21" i="11"/>
  <c r="G21" i="11" s="1"/>
  <c r="F22" i="11"/>
  <c r="G22" i="11" s="1"/>
  <c r="F23" i="11"/>
  <c r="G23" i="11" s="1"/>
  <c r="F25" i="11"/>
  <c r="G25" i="11" s="1"/>
  <c r="F28" i="11"/>
  <c r="G28" i="11" s="1"/>
  <c r="F29" i="11"/>
  <c r="G29" i="11" s="1"/>
  <c r="F30" i="11"/>
  <c r="G30" i="11" s="1"/>
  <c r="F31" i="11"/>
  <c r="G31" i="11" s="1"/>
  <c r="F33" i="11"/>
  <c r="G33" i="11" s="1"/>
  <c r="M5" i="12"/>
  <c r="M14" i="12"/>
  <c r="M22" i="12"/>
  <c r="C5" i="12"/>
  <c r="C14" i="12"/>
  <c r="C22" i="12"/>
  <c r="M7" i="13"/>
  <c r="M16" i="13"/>
  <c r="M24" i="13"/>
  <c r="C7" i="13"/>
  <c r="C8" i="13" s="1"/>
  <c r="C16" i="13"/>
  <c r="C24" i="13"/>
  <c r="C19" i="5"/>
  <c r="M5" i="6"/>
  <c r="M14" i="6"/>
  <c r="M22" i="6"/>
  <c r="C5" i="6"/>
  <c r="C14" i="6"/>
  <c r="C22" i="6"/>
  <c r="F10" i="4"/>
  <c r="G10" i="4" s="1"/>
  <c r="F11" i="4"/>
  <c r="G11" i="4" s="1"/>
  <c r="F12" i="4"/>
  <c r="G12" i="4" s="1"/>
  <c r="F13" i="4"/>
  <c r="F14" i="4"/>
  <c r="G14" i="4" s="1"/>
  <c r="F15" i="4"/>
  <c r="G15" i="4" s="1"/>
  <c r="F16" i="4"/>
  <c r="G16" i="4" s="1"/>
  <c r="F18" i="4"/>
  <c r="G18" i="4" s="1"/>
  <c r="F19" i="4"/>
  <c r="G19" i="4" s="1"/>
  <c r="F20" i="4"/>
  <c r="G20" i="4" s="1"/>
  <c r="F21" i="4"/>
  <c r="G21" i="4"/>
  <c r="F22" i="4"/>
  <c r="G22" i="4" s="1"/>
  <c r="F23" i="4"/>
  <c r="G23" i="4" s="1"/>
  <c r="F24" i="4"/>
  <c r="G24" i="4" s="1"/>
  <c r="C17" i="4"/>
  <c r="C25" i="4"/>
  <c r="M26" i="11"/>
  <c r="M17" i="2"/>
  <c r="M25" i="2"/>
  <c r="C17" i="2"/>
  <c r="C25" i="2"/>
  <c r="C26" i="11"/>
  <c r="V26" i="11"/>
  <c r="T26" i="11"/>
  <c r="P26" i="11"/>
  <c r="N26" i="11"/>
  <c r="F10" i="2"/>
  <c r="F17" i="2" s="1"/>
  <c r="F11" i="2"/>
  <c r="F12" i="2"/>
  <c r="F13" i="2"/>
  <c r="F14" i="2"/>
  <c r="F15" i="2"/>
  <c r="F16" i="2"/>
  <c r="F18" i="2"/>
  <c r="F19" i="2"/>
  <c r="G19" i="2" s="1"/>
  <c r="F20" i="2"/>
  <c r="G20" i="2" s="1"/>
  <c r="F21" i="2"/>
  <c r="G21" i="2" s="1"/>
  <c r="F22" i="2"/>
  <c r="G22" i="2" s="1"/>
  <c r="F23" i="2"/>
  <c r="G23" i="2" s="1"/>
  <c r="F24" i="2"/>
  <c r="G24" i="2" s="1"/>
  <c r="F26" i="2"/>
  <c r="G26" i="2" s="1"/>
  <c r="F27" i="2"/>
  <c r="G27" i="2" s="1"/>
  <c r="F28" i="2"/>
  <c r="G28" i="2" s="1"/>
  <c r="F29" i="2"/>
  <c r="G29" i="2" s="1"/>
  <c r="F30" i="2"/>
  <c r="G30" i="2" s="1"/>
  <c r="F4" i="6"/>
  <c r="F5" i="6" s="1"/>
  <c r="F7" i="6"/>
  <c r="G7" i="6" s="1"/>
  <c r="F8" i="6"/>
  <c r="G8" i="6" s="1"/>
  <c r="F9" i="6"/>
  <c r="G9" i="6" s="1"/>
  <c r="F10" i="6"/>
  <c r="G10" i="6" s="1"/>
  <c r="F11" i="6"/>
  <c r="G11" i="6" s="1"/>
  <c r="F12" i="6"/>
  <c r="G12" i="6" s="1"/>
  <c r="F13" i="6"/>
  <c r="G13" i="6" s="1"/>
  <c r="F15" i="6"/>
  <c r="G15" i="6" s="1"/>
  <c r="F16" i="6"/>
  <c r="G16" i="6" s="1"/>
  <c r="F17" i="6"/>
  <c r="G17" i="6"/>
  <c r="F18" i="6"/>
  <c r="G18" i="6"/>
  <c r="F19" i="6"/>
  <c r="G19" i="6"/>
  <c r="F20" i="6"/>
  <c r="F21" i="6"/>
  <c r="G21" i="6" s="1"/>
  <c r="F23" i="6"/>
  <c r="G23" i="6" s="1"/>
  <c r="F24" i="6"/>
  <c r="G24" i="6" s="1"/>
  <c r="F25" i="6"/>
  <c r="G25" i="6" s="1"/>
  <c r="F4" i="5"/>
  <c r="F5" i="5"/>
  <c r="G5" i="5" s="1"/>
  <c r="F6" i="5"/>
  <c r="G6" i="5" s="1"/>
  <c r="F7" i="5"/>
  <c r="G7" i="5" s="1"/>
  <c r="F8" i="5"/>
  <c r="G8" i="5" s="1"/>
  <c r="F9" i="5"/>
  <c r="G9" i="5" s="1"/>
  <c r="F12" i="5"/>
  <c r="G12" i="5" s="1"/>
  <c r="F13" i="5"/>
  <c r="G13" i="5" s="1"/>
  <c r="F14" i="5"/>
  <c r="G14" i="5" s="1"/>
  <c r="F15" i="5"/>
  <c r="G15" i="5" s="1"/>
  <c r="F16" i="5"/>
  <c r="G16" i="5" s="1"/>
  <c r="F17" i="5"/>
  <c r="G17" i="5" s="1"/>
  <c r="F20" i="5"/>
  <c r="F21" i="5"/>
  <c r="G21" i="5" s="1"/>
  <c r="F22" i="5"/>
  <c r="G22" i="5" s="1"/>
  <c r="F23" i="5"/>
  <c r="G23" i="5" s="1"/>
  <c r="F24" i="5"/>
  <c r="G24" i="5" s="1"/>
  <c r="F4" i="13"/>
  <c r="G4" i="13" s="1"/>
  <c r="F9" i="13"/>
  <c r="G9" i="13" s="1"/>
  <c r="F10" i="13"/>
  <c r="G10" i="13" s="1"/>
  <c r="F11" i="13"/>
  <c r="G11" i="13" s="1"/>
  <c r="F12" i="13"/>
  <c r="G12" i="13" s="1"/>
  <c r="F13" i="13"/>
  <c r="G13" i="13" s="1"/>
  <c r="F14" i="13"/>
  <c r="G14" i="13"/>
  <c r="F15" i="13"/>
  <c r="G15" i="13" s="1"/>
  <c r="F17" i="13"/>
  <c r="F18" i="13"/>
  <c r="G18" i="13" s="1"/>
  <c r="F19" i="13"/>
  <c r="G19" i="13" s="1"/>
  <c r="F20" i="13"/>
  <c r="G20" i="13" s="1"/>
  <c r="F21" i="13"/>
  <c r="G21" i="13" s="1"/>
  <c r="F23" i="13"/>
  <c r="G23" i="13" s="1"/>
  <c r="F7" i="12"/>
  <c r="G7" i="12" s="1"/>
  <c r="F9" i="12"/>
  <c r="G9" i="12" s="1"/>
  <c r="F10" i="12"/>
  <c r="G10" i="12" s="1"/>
  <c r="F11" i="12"/>
  <c r="G11" i="12" s="1"/>
  <c r="F12" i="12"/>
  <c r="G12" i="12" s="1"/>
  <c r="F13" i="12"/>
  <c r="G13" i="12" s="1"/>
  <c r="F15" i="12"/>
  <c r="G15" i="12" s="1"/>
  <c r="F16" i="12"/>
  <c r="G16" i="12" s="1"/>
  <c r="F17" i="12"/>
  <c r="G17" i="12" s="1"/>
  <c r="F18" i="12"/>
  <c r="G18" i="12" s="1"/>
  <c r="F19" i="12"/>
  <c r="G19" i="12" s="1"/>
  <c r="F20" i="12"/>
  <c r="G20" i="12" s="1"/>
  <c r="F21" i="12"/>
  <c r="G21" i="12" s="1"/>
  <c r="F23" i="12"/>
  <c r="G23" i="12" s="1"/>
  <c r="F24" i="12"/>
  <c r="G24" i="12" s="1"/>
  <c r="F25" i="12"/>
  <c r="G25" i="12" s="1"/>
  <c r="F26" i="12"/>
  <c r="G26" i="12" s="1"/>
  <c r="C5" i="1"/>
  <c r="C6" i="1" s="1"/>
  <c r="C14" i="1"/>
  <c r="C22" i="1"/>
  <c r="F4" i="1"/>
  <c r="F5" i="1" s="1"/>
  <c r="F7" i="1"/>
  <c r="F8" i="1"/>
  <c r="G8" i="1" s="1"/>
  <c r="F9" i="1"/>
  <c r="G9" i="1"/>
  <c r="F10" i="1"/>
  <c r="G10" i="1" s="1"/>
  <c r="F11" i="1"/>
  <c r="G11" i="1" s="1"/>
  <c r="F12" i="1"/>
  <c r="G12" i="1" s="1"/>
  <c r="F13" i="1"/>
  <c r="G13" i="1" s="1"/>
  <c r="F15" i="1"/>
  <c r="G15" i="1" s="1"/>
  <c r="F16" i="1"/>
  <c r="G16" i="1" s="1"/>
  <c r="F17" i="1"/>
  <c r="G17" i="1" s="1"/>
  <c r="F18" i="1"/>
  <c r="G18" i="1" s="1"/>
  <c r="F19" i="1"/>
  <c r="G19" i="1" s="1"/>
  <c r="F20" i="1"/>
  <c r="G20" i="1" s="1"/>
  <c r="F21" i="1"/>
  <c r="G21" i="1" s="1"/>
  <c r="F23" i="1"/>
  <c r="G23" i="1" s="1"/>
  <c r="F24" i="1"/>
  <c r="G24" i="1" s="1"/>
  <c r="F25" i="1"/>
  <c r="G25" i="1" s="1"/>
  <c r="F26" i="1"/>
  <c r="G26" i="1" s="1"/>
  <c r="M5" i="1"/>
  <c r="M6" i="1" s="1"/>
  <c r="M14" i="1"/>
  <c r="M43" i="1" s="1"/>
  <c r="M44" i="11" s="1"/>
  <c r="M22" i="1"/>
  <c r="M17" i="4"/>
  <c r="M25" i="4"/>
  <c r="M19" i="5"/>
  <c r="V5" i="6"/>
  <c r="V14" i="6"/>
  <c r="V22" i="6"/>
  <c r="T5" i="6"/>
  <c r="T14" i="6"/>
  <c r="T22" i="6"/>
  <c r="P5" i="6"/>
  <c r="P14" i="6"/>
  <c r="P22" i="6"/>
  <c r="N5" i="6"/>
  <c r="N6" i="6" s="1"/>
  <c r="N14" i="6"/>
  <c r="N22" i="6"/>
  <c r="B7" i="6"/>
  <c r="B8" i="6" s="1"/>
  <c r="B9" i="6" s="1"/>
  <c r="B10" i="6" s="1"/>
  <c r="B11" i="6" s="1"/>
  <c r="B12" i="6" s="1"/>
  <c r="B13" i="6" s="1"/>
  <c r="B15" i="6" s="1"/>
  <c r="B16" i="6" s="1"/>
  <c r="B17" i="6" s="1"/>
  <c r="B18" i="6" s="1"/>
  <c r="B19" i="6" s="1"/>
  <c r="B20" i="6" s="1"/>
  <c r="B21" i="6" s="1"/>
  <c r="B23" i="6" s="1"/>
  <c r="B24" i="6" s="1"/>
  <c r="B25" i="6" s="1"/>
  <c r="B26" i="6" s="1"/>
  <c r="B27" i="6" s="1"/>
  <c r="B28" i="6" s="1"/>
  <c r="B29" i="6" s="1"/>
  <c r="B31" i="6" s="1"/>
  <c r="B32" i="6" s="1"/>
  <c r="B33" i="6" s="1"/>
  <c r="B34" i="6" s="1"/>
  <c r="B35" i="6" s="1"/>
  <c r="B36" i="6" s="1"/>
  <c r="B37" i="6" s="1"/>
  <c r="G4" i="6"/>
  <c r="F25" i="7"/>
  <c r="F24" i="7"/>
  <c r="G24" i="7" s="1"/>
  <c r="F26" i="7"/>
  <c r="G26" i="7" s="1"/>
  <c r="F4" i="7"/>
  <c r="G4" i="7" s="1"/>
  <c r="F5" i="7"/>
  <c r="G5" i="7" s="1"/>
  <c r="F8" i="7"/>
  <c r="G8" i="7" s="1"/>
  <c r="F9" i="7"/>
  <c r="F10" i="7"/>
  <c r="G10" i="7" s="1"/>
  <c r="F11" i="7"/>
  <c r="G11" i="7" s="1"/>
  <c r="F12" i="7"/>
  <c r="G12" i="7" s="1"/>
  <c r="F13" i="7"/>
  <c r="G13" i="7" s="1"/>
  <c r="F14" i="7"/>
  <c r="G14" i="7" s="1"/>
  <c r="F16" i="7"/>
  <c r="G16" i="7" s="1"/>
  <c r="F17" i="7"/>
  <c r="G17" i="7" s="1"/>
  <c r="F18" i="7"/>
  <c r="G18" i="7" s="1"/>
  <c r="F19" i="7"/>
  <c r="G19" i="7" s="1"/>
  <c r="F20" i="7"/>
  <c r="G20" i="7" s="1"/>
  <c r="F21" i="7"/>
  <c r="G21" i="7" s="1"/>
  <c r="F22" i="7"/>
  <c r="G22" i="7" s="1"/>
  <c r="C15" i="7"/>
  <c r="C23" i="7"/>
  <c r="M15" i="7"/>
  <c r="M23" i="7"/>
  <c r="M17" i="8"/>
  <c r="M25" i="8"/>
  <c r="M33" i="8"/>
  <c r="F7" i="9"/>
  <c r="F8" i="9"/>
  <c r="G8" i="9" s="1"/>
  <c r="F9" i="9"/>
  <c r="G9" i="9" s="1"/>
  <c r="F10" i="9"/>
  <c r="G10" i="9" s="1"/>
  <c r="F11" i="9"/>
  <c r="G11" i="9" s="1"/>
  <c r="F13" i="9"/>
  <c r="G13" i="9" s="1"/>
  <c r="F15" i="9"/>
  <c r="F16" i="9"/>
  <c r="G16" i="9" s="1"/>
  <c r="F17" i="9"/>
  <c r="G17" i="9" s="1"/>
  <c r="F18" i="9"/>
  <c r="G18" i="9" s="1"/>
  <c r="F19" i="9"/>
  <c r="G19" i="9" s="1"/>
  <c r="F20" i="9"/>
  <c r="G20" i="9" s="1"/>
  <c r="F21" i="9"/>
  <c r="G21" i="9" s="1"/>
  <c r="F23" i="9"/>
  <c r="G23" i="9" s="1"/>
  <c r="F24" i="9"/>
  <c r="G24" i="9" s="1"/>
  <c r="F25" i="9"/>
  <c r="G25" i="9" s="1"/>
  <c r="F26" i="9"/>
  <c r="G26" i="9" s="1"/>
  <c r="F27" i="9"/>
  <c r="G27" i="9" s="1"/>
  <c r="F10" i="8"/>
  <c r="G10" i="8" s="1"/>
  <c r="F11" i="8"/>
  <c r="G11" i="8" s="1"/>
  <c r="F12" i="8"/>
  <c r="G12" i="8" s="1"/>
  <c r="F13" i="8"/>
  <c r="G13" i="8" s="1"/>
  <c r="F14" i="8"/>
  <c r="G14" i="8" s="1"/>
  <c r="F15" i="8"/>
  <c r="G15" i="8" s="1"/>
  <c r="F16" i="8"/>
  <c r="G16" i="8" s="1"/>
  <c r="F18" i="8"/>
  <c r="G18" i="8" s="1"/>
  <c r="F19" i="8"/>
  <c r="G19" i="8" s="1"/>
  <c r="F20" i="8"/>
  <c r="G20" i="8" s="1"/>
  <c r="F21" i="8"/>
  <c r="G21" i="8" s="1"/>
  <c r="F22" i="8"/>
  <c r="G22" i="8" s="1"/>
  <c r="F23" i="8"/>
  <c r="G23" i="8" s="1"/>
  <c r="F24" i="8"/>
  <c r="G24" i="8" s="1"/>
  <c r="F26" i="8"/>
  <c r="G26" i="8" s="1"/>
  <c r="F27" i="8"/>
  <c r="F28" i="8"/>
  <c r="G28" i="8" s="1"/>
  <c r="F29" i="8"/>
  <c r="G29" i="8" s="1"/>
  <c r="F30" i="8"/>
  <c r="G30" i="8" s="1"/>
  <c r="F31" i="8"/>
  <c r="G31" i="8" s="1"/>
  <c r="F32" i="8"/>
  <c r="G32" i="8" s="1"/>
  <c r="C17" i="8"/>
  <c r="C25" i="8"/>
  <c r="C33" i="8"/>
  <c r="N15" i="7"/>
  <c r="N23" i="7"/>
  <c r="P15" i="7"/>
  <c r="P23" i="7"/>
  <c r="T15" i="7"/>
  <c r="T23" i="7"/>
  <c r="V15" i="7"/>
  <c r="V23" i="7"/>
  <c r="B5" i="7"/>
  <c r="B8" i="7" s="1"/>
  <c r="B9" i="7" s="1"/>
  <c r="B10" i="7" s="1"/>
  <c r="B11" i="7" s="1"/>
  <c r="B12" i="7" s="1"/>
  <c r="B13" i="7" s="1"/>
  <c r="B14" i="7" s="1"/>
  <c r="B16" i="7" s="1"/>
  <c r="B17" i="7" s="1"/>
  <c r="B18" i="7" s="1"/>
  <c r="B19" i="7" s="1"/>
  <c r="B20" i="7" s="1"/>
  <c r="B21" i="7" s="1"/>
  <c r="B22" i="7" s="1"/>
  <c r="B24" i="7" s="1"/>
  <c r="B25" i="7" s="1"/>
  <c r="B26" i="7" s="1"/>
  <c r="B27" i="7" s="1"/>
  <c r="B28" i="7" s="1"/>
  <c r="B29" i="7" s="1"/>
  <c r="B30" i="7" s="1"/>
  <c r="B32" i="7" s="1"/>
  <c r="B33" i="7" s="1"/>
  <c r="B34" i="7" s="1"/>
  <c r="B35" i="7" s="1"/>
  <c r="B36" i="7" s="1"/>
  <c r="B37" i="7" s="1"/>
  <c r="B38" i="7" s="1"/>
  <c r="M5" i="9"/>
  <c r="M14" i="9"/>
  <c r="M22" i="9"/>
  <c r="C14" i="9"/>
  <c r="C22" i="9"/>
  <c r="M15" i="10"/>
  <c r="M23" i="10"/>
  <c r="C15" i="10"/>
  <c r="C23" i="10"/>
  <c r="F8" i="10"/>
  <c r="G8" i="10" s="1"/>
  <c r="F9" i="10"/>
  <c r="G9" i="10" s="1"/>
  <c r="F10" i="10"/>
  <c r="G10" i="10" s="1"/>
  <c r="F11" i="10"/>
  <c r="G11" i="10" s="1"/>
  <c r="F12" i="10"/>
  <c r="G12" i="10" s="1"/>
  <c r="F14" i="10"/>
  <c r="G14" i="10" s="1"/>
  <c r="F16" i="10"/>
  <c r="G16" i="10" s="1"/>
  <c r="F17" i="10"/>
  <c r="G17" i="10" s="1"/>
  <c r="F18" i="10"/>
  <c r="G18" i="10" s="1"/>
  <c r="F19" i="10"/>
  <c r="G19" i="10" s="1"/>
  <c r="F20" i="10"/>
  <c r="G20" i="10" s="1"/>
  <c r="F22" i="10"/>
  <c r="G22" i="10" s="1"/>
  <c r="F24" i="10"/>
  <c r="G24" i="10" s="1"/>
  <c r="F25" i="10"/>
  <c r="G25" i="10" s="1"/>
  <c r="V17" i="2"/>
  <c r="V25" i="2"/>
  <c r="T25" i="2"/>
  <c r="P17" i="2"/>
  <c r="P25" i="2"/>
  <c r="N17" i="2"/>
  <c r="N25" i="2"/>
  <c r="G18" i="2"/>
  <c r="G16" i="2"/>
  <c r="G15" i="2"/>
  <c r="G14" i="2"/>
  <c r="G13" i="2"/>
  <c r="G12" i="2"/>
  <c r="G11" i="2"/>
  <c r="G10" i="2"/>
  <c r="G7" i="2"/>
  <c r="G4" i="1"/>
  <c r="T5" i="12"/>
  <c r="T14" i="12"/>
  <c r="T22" i="12"/>
  <c r="V5" i="12"/>
  <c r="V14" i="12"/>
  <c r="V22" i="12"/>
  <c r="N5" i="12"/>
  <c r="N14" i="12"/>
  <c r="N22" i="12"/>
  <c r="P5" i="12"/>
  <c r="P14" i="12"/>
  <c r="P22" i="12"/>
  <c r="B7" i="12"/>
  <c r="B8" i="12" s="1"/>
  <c r="B9" i="12" s="1"/>
  <c r="B10" i="12" s="1"/>
  <c r="B11" i="12" s="1"/>
  <c r="B12" i="12" s="1"/>
  <c r="B13" i="12" s="1"/>
  <c r="B15" i="12" s="1"/>
  <c r="B16" i="12" s="1"/>
  <c r="B17" i="12" s="1"/>
  <c r="B18" i="12" s="1"/>
  <c r="B19" i="12" s="1"/>
  <c r="B20" i="12" s="1"/>
  <c r="B21" i="12" s="1"/>
  <c r="B23" i="12" s="1"/>
  <c r="B24" i="12" s="1"/>
  <c r="B25" i="12" s="1"/>
  <c r="B26" i="12" s="1"/>
  <c r="B27" i="12" s="1"/>
  <c r="B28" i="12" s="1"/>
  <c r="B29" i="12" s="1"/>
  <c r="B31" i="12" s="1"/>
  <c r="B32" i="12" s="1"/>
  <c r="B33" i="12" s="1"/>
  <c r="B34" i="12" s="1"/>
  <c r="B35" i="12" s="1"/>
  <c r="B36" i="12" s="1"/>
  <c r="B37" i="12" s="1"/>
  <c r="B39" i="12" s="1"/>
  <c r="B40" i="12" s="1"/>
  <c r="V7" i="13"/>
  <c r="V8" i="13" s="1"/>
  <c r="V16" i="13"/>
  <c r="V24" i="13"/>
  <c r="T7" i="13"/>
  <c r="T16" i="13"/>
  <c r="T24" i="13"/>
  <c r="P7" i="13"/>
  <c r="P8" i="13" s="1"/>
  <c r="P16" i="13"/>
  <c r="P24" i="13"/>
  <c r="N7" i="13"/>
  <c r="N16" i="13"/>
  <c r="N24" i="13"/>
  <c r="F25" i="13"/>
  <c r="G25" i="13" s="1"/>
  <c r="B5" i="13"/>
  <c r="B6" i="13" s="1"/>
  <c r="B9" i="13" s="1"/>
  <c r="B10" i="13" s="1"/>
  <c r="B11" i="13" s="1"/>
  <c r="B12" i="13" s="1"/>
  <c r="B13" i="13" s="1"/>
  <c r="B14" i="13" s="1"/>
  <c r="B15" i="13" s="1"/>
  <c r="B17" i="13" s="1"/>
  <c r="B18" i="13" s="1"/>
  <c r="B19" i="13" s="1"/>
  <c r="B20" i="13" s="1"/>
  <c r="B21" i="13" s="1"/>
  <c r="B22" i="13" s="1"/>
  <c r="B23" i="13" s="1"/>
  <c r="B25" i="13" s="1"/>
  <c r="B26" i="13" s="1"/>
  <c r="B27" i="13" s="1"/>
  <c r="B28" i="13" s="1"/>
  <c r="B29" i="13" s="1"/>
  <c r="B30" i="13" s="1"/>
  <c r="B31" i="13" s="1"/>
  <c r="B33" i="13" s="1"/>
  <c r="B34" i="13" s="1"/>
  <c r="B35" i="13" s="1"/>
  <c r="B36" i="13" s="1"/>
  <c r="V19" i="5"/>
  <c r="T19" i="5"/>
  <c r="P19" i="5"/>
  <c r="N19" i="5"/>
  <c r="V17" i="4"/>
  <c r="V25" i="4"/>
  <c r="T17" i="4"/>
  <c r="T25" i="4"/>
  <c r="P17" i="4"/>
  <c r="P25" i="4"/>
  <c r="N17" i="4"/>
  <c r="N25" i="4"/>
  <c r="F26" i="4"/>
  <c r="G26" i="4" s="1"/>
  <c r="B5" i="4"/>
  <c r="B6" i="4" s="1"/>
  <c r="B7" i="4" s="1"/>
  <c r="B10" i="4" s="1"/>
  <c r="B11" i="4" s="1"/>
  <c r="B12" i="4" s="1"/>
  <c r="B13" i="4" s="1"/>
  <c r="B14" i="4" s="1"/>
  <c r="B15" i="4" s="1"/>
  <c r="B16" i="4" s="1"/>
  <c r="B18" i="4" s="1"/>
  <c r="B19" i="4" s="1"/>
  <c r="B20" i="4" s="1"/>
  <c r="B21" i="4" s="1"/>
  <c r="B22" i="4" s="1"/>
  <c r="B23" i="4" s="1"/>
  <c r="B24" i="4" s="1"/>
  <c r="B26" i="4" s="1"/>
  <c r="B27" i="4" s="1"/>
  <c r="B28" i="4" s="1"/>
  <c r="B29" i="4" s="1"/>
  <c r="B30" i="4" s="1"/>
  <c r="B31" i="4" s="1"/>
  <c r="B32" i="4" s="1"/>
  <c r="B34" i="4" s="1"/>
  <c r="B35" i="4" s="1"/>
  <c r="B36" i="4" s="1"/>
  <c r="N33" i="8"/>
  <c r="P33" i="8"/>
  <c r="T33" i="8"/>
  <c r="V33" i="8"/>
  <c r="V17" i="8"/>
  <c r="V25" i="8"/>
  <c r="T17" i="8"/>
  <c r="T25" i="8"/>
  <c r="P17" i="8"/>
  <c r="P25" i="8"/>
  <c r="N17" i="8"/>
  <c r="N25" i="8"/>
  <c r="B8" i="9"/>
  <c r="B9" i="9" s="1"/>
  <c r="B10" i="9" s="1"/>
  <c r="B11" i="9" s="1"/>
  <c r="B12" i="9" s="1"/>
  <c r="B13" i="9" s="1"/>
  <c r="B15" i="9" s="1"/>
  <c r="B16" i="9" s="1"/>
  <c r="B17" i="9" s="1"/>
  <c r="B18" i="9" s="1"/>
  <c r="B19" i="9" s="1"/>
  <c r="B20" i="9" s="1"/>
  <c r="B21" i="9" s="1"/>
  <c r="B23" i="9" s="1"/>
  <c r="B24" i="9" s="1"/>
  <c r="B25" i="9" s="1"/>
  <c r="B26" i="9" s="1"/>
  <c r="B27" i="9" s="1"/>
  <c r="B28" i="9" s="1"/>
  <c r="B29" i="9" s="1"/>
  <c r="B31" i="9" s="1"/>
  <c r="B32" i="9" s="1"/>
  <c r="B33" i="9" s="1"/>
  <c r="B34" i="9" s="1"/>
  <c r="B35" i="9" s="1"/>
  <c r="B36" i="9" s="1"/>
  <c r="B37" i="9" s="1"/>
  <c r="B39" i="9" s="1"/>
  <c r="V5" i="9"/>
  <c r="V14" i="9"/>
  <c r="V22" i="9"/>
  <c r="T5" i="9"/>
  <c r="T14" i="9"/>
  <c r="T22" i="9"/>
  <c r="P5" i="9"/>
  <c r="P14" i="9"/>
  <c r="P22" i="9"/>
  <c r="N5" i="9"/>
  <c r="N14" i="9"/>
  <c r="N22" i="9"/>
  <c r="N15" i="10"/>
  <c r="N23" i="10"/>
  <c r="P15" i="10"/>
  <c r="P23" i="10"/>
  <c r="T15" i="10"/>
  <c r="T23" i="10"/>
  <c r="V15" i="10"/>
  <c r="V23" i="10"/>
  <c r="B5" i="10"/>
  <c r="B8" i="10" s="1"/>
  <c r="B9" i="10" s="1"/>
  <c r="B10" i="10" s="1"/>
  <c r="B11" i="10" s="1"/>
  <c r="B12" i="10" s="1"/>
  <c r="B13" i="10" s="1"/>
  <c r="B14" i="10" s="1"/>
  <c r="B16" i="10" s="1"/>
  <c r="B17" i="10" s="1"/>
  <c r="B18" i="10" s="1"/>
  <c r="B19" i="10" s="1"/>
  <c r="B20" i="10" s="1"/>
  <c r="B21" i="10" s="1"/>
  <c r="B22" i="10" s="1"/>
  <c r="B24" i="10" s="1"/>
  <c r="B25" i="10" s="1"/>
  <c r="B26" i="10" s="1"/>
  <c r="B27" i="10" s="1"/>
  <c r="B28" i="10" s="1"/>
  <c r="B29" i="10" s="1"/>
  <c r="B30" i="10" s="1"/>
  <c r="B32" i="10" s="1"/>
  <c r="B33" i="10" s="1"/>
  <c r="B34" i="10" s="1"/>
  <c r="B35" i="10" s="1"/>
  <c r="C4" i="16"/>
  <c r="G8" i="17"/>
  <c r="G31" i="1"/>
  <c r="T17" i="2"/>
  <c r="E26" i="15"/>
  <c r="F26" i="15" s="1"/>
  <c r="G27" i="8"/>
  <c r="B6" i="16"/>
  <c r="C6" i="16"/>
  <c r="A7" i="16"/>
  <c r="B5" i="16"/>
  <c r="C5" i="16"/>
  <c r="E3" i="16"/>
  <c r="D5" i="16"/>
  <c r="D6" i="16"/>
  <c r="D4" i="16"/>
  <c r="A8" i="16"/>
  <c r="E5" i="16"/>
  <c r="C21" i="15"/>
  <c r="G22" i="13"/>
  <c r="C20" i="15"/>
  <c r="W34" i="13"/>
  <c r="W35" i="13" s="1"/>
  <c r="W36" i="13" s="1"/>
  <c r="U34" i="13"/>
  <c r="U35" i="13" s="1"/>
  <c r="U36" i="13" s="1"/>
  <c r="G33" i="13"/>
  <c r="G34" i="17"/>
  <c r="W40" i="4"/>
  <c r="G32" i="1"/>
  <c r="E4" i="16"/>
  <c r="G17" i="13"/>
  <c r="Q5" i="1"/>
  <c r="G7" i="1"/>
  <c r="C7" i="16"/>
  <c r="B8" i="16"/>
  <c r="A9" i="16"/>
  <c r="D7" i="16"/>
  <c r="B7" i="16"/>
  <c r="C8" i="16"/>
  <c r="D8" i="16"/>
  <c r="C18" i="15"/>
  <c r="C19" i="15"/>
  <c r="B9" i="16"/>
  <c r="D9" i="16"/>
  <c r="A10" i="16"/>
  <c r="C9" i="16"/>
  <c r="C10" i="16"/>
  <c r="A11" i="16"/>
  <c r="B10" i="16"/>
  <c r="D10" i="16"/>
  <c r="A12" i="16"/>
  <c r="B11" i="16"/>
  <c r="D11" i="16"/>
  <c r="C11" i="16"/>
  <c r="B12" i="16"/>
  <c r="G25" i="17"/>
  <c r="F33" i="4"/>
  <c r="E33" i="4" s="1"/>
  <c r="G38" i="4"/>
  <c r="O8" i="4"/>
  <c r="G13" i="4"/>
  <c r="S37" i="2"/>
  <c r="Q42" i="1"/>
  <c r="O42" i="1"/>
  <c r="D5" i="1"/>
  <c r="G5" i="1" s="1"/>
  <c r="E5" i="1"/>
  <c r="T6" i="1"/>
  <c r="R6" i="1"/>
  <c r="P6" i="1"/>
  <c r="N6" i="1"/>
  <c r="F23" i="17"/>
  <c r="G32" i="7"/>
  <c r="Q9" i="11"/>
  <c r="G11" i="11"/>
  <c r="F7" i="13"/>
  <c r="E7" i="13" s="1"/>
  <c r="W40" i="5"/>
  <c r="O40" i="5"/>
  <c r="G36" i="5"/>
  <c r="G31" i="6"/>
  <c r="F30" i="6"/>
  <c r="D30" i="6" s="1"/>
  <c r="G20" i="6"/>
  <c r="F35" i="5"/>
  <c r="E35" i="5" s="1"/>
  <c r="G20" i="5"/>
  <c r="F14" i="6"/>
  <c r="E14" i="6" s="1"/>
  <c r="S40" i="5"/>
  <c r="D23" i="17"/>
  <c r="E23" i="17"/>
  <c r="M41" i="11" l="1"/>
  <c r="O9" i="11"/>
  <c r="M7" i="10"/>
  <c r="K41" i="12"/>
  <c r="J41" i="12" s="1"/>
  <c r="L40" i="12"/>
  <c r="K35" i="5"/>
  <c r="I35" i="5" s="1"/>
  <c r="L28" i="5"/>
  <c r="K37" i="2"/>
  <c r="L34" i="2"/>
  <c r="K39" i="17"/>
  <c r="I39" i="17" s="1"/>
  <c r="L32" i="17"/>
  <c r="V9" i="8"/>
  <c r="O40" i="9"/>
  <c r="O41" i="9" s="1"/>
  <c r="N9" i="8" s="1"/>
  <c r="M8" i="13"/>
  <c r="N8" i="13"/>
  <c r="M41" i="5"/>
  <c r="M48" i="11" s="1"/>
  <c r="F40" i="5"/>
  <c r="D35" i="5"/>
  <c r="C47" i="10"/>
  <c r="W38" i="6"/>
  <c r="E30" i="6"/>
  <c r="G30" i="6" s="1"/>
  <c r="F22" i="6"/>
  <c r="D14" i="6"/>
  <c r="G14" i="6" s="1"/>
  <c r="C9" i="4"/>
  <c r="W35" i="2"/>
  <c r="W36" i="2" s="1"/>
  <c r="W37" i="2" s="1"/>
  <c r="V39" i="2" s="1"/>
  <c r="V38" i="2" s="1"/>
  <c r="U35" i="2"/>
  <c r="U36" i="2" s="1"/>
  <c r="U37" i="2" s="1"/>
  <c r="T39" i="2" s="1"/>
  <c r="T38" i="2" s="1"/>
  <c r="Q35" i="2"/>
  <c r="Q36" i="2" s="1"/>
  <c r="Q37" i="2" s="1"/>
  <c r="P39" i="2" s="1"/>
  <c r="P38" i="2" s="1"/>
  <c r="W40" i="1"/>
  <c r="W41" i="1" s="1"/>
  <c r="V9" i="2" s="1"/>
  <c r="U42" i="1"/>
  <c r="S40" i="1"/>
  <c r="S41" i="1" s="1"/>
  <c r="S42" i="1" s="1"/>
  <c r="R44" i="1" s="1"/>
  <c r="R43" i="1" s="1"/>
  <c r="C9" i="2"/>
  <c r="T44" i="1"/>
  <c r="P44" i="1"/>
  <c r="N44" i="1"/>
  <c r="M43" i="10"/>
  <c r="M41" i="2"/>
  <c r="M44" i="4"/>
  <c r="F38" i="1"/>
  <c r="F22" i="1"/>
  <c r="E22" i="1" s="1"/>
  <c r="K14" i="12"/>
  <c r="I14" i="12" s="1"/>
  <c r="K9" i="11"/>
  <c r="J9" i="11" s="1"/>
  <c r="K10" i="5"/>
  <c r="K33" i="2"/>
  <c r="J33" i="2" s="1"/>
  <c r="R41" i="17"/>
  <c r="R40" i="17" s="1"/>
  <c r="F39" i="17"/>
  <c r="F7" i="17"/>
  <c r="E7" i="17" s="1"/>
  <c r="D7" i="17"/>
  <c r="M41" i="7"/>
  <c r="M55" i="7" s="1"/>
  <c r="C41" i="7"/>
  <c r="C55" i="7" s="1"/>
  <c r="W37" i="8"/>
  <c r="W38" i="8" s="1"/>
  <c r="W39" i="8" s="1"/>
  <c r="V41" i="8" s="1"/>
  <c r="V40" i="8" s="1"/>
  <c r="U37" i="8"/>
  <c r="U38" i="8" s="1"/>
  <c r="U39" i="8" s="1"/>
  <c r="T41" i="8" s="1"/>
  <c r="T40" i="8" s="1"/>
  <c r="S37" i="8"/>
  <c r="S38" i="8" s="1"/>
  <c r="S39" i="8" s="1"/>
  <c r="R41" i="8" s="1"/>
  <c r="R40" i="8" s="1"/>
  <c r="Q37" i="8"/>
  <c r="Q38" i="8" s="1"/>
  <c r="Q39" i="8" s="1"/>
  <c r="P41" i="8" s="1"/>
  <c r="P40" i="8" s="1"/>
  <c r="O37" i="8"/>
  <c r="O38" i="8" s="1"/>
  <c r="T7" i="7"/>
  <c r="R7" i="7"/>
  <c r="W40" i="9"/>
  <c r="W41" i="9" s="1"/>
  <c r="W42" i="9" s="1"/>
  <c r="U40" i="9"/>
  <c r="U41" i="9" s="1"/>
  <c r="U42" i="9" s="1"/>
  <c r="S40" i="9"/>
  <c r="S41" i="9" s="1"/>
  <c r="S42" i="9" s="1"/>
  <c r="Q40" i="9"/>
  <c r="Q41" i="9" s="1"/>
  <c r="Q42" i="9" s="1"/>
  <c r="M43" i="9"/>
  <c r="C43" i="9"/>
  <c r="W36" i="10"/>
  <c r="W37" i="10" s="1"/>
  <c r="W38" i="10" s="1"/>
  <c r="W39" i="10" s="1"/>
  <c r="U36" i="10"/>
  <c r="U37" i="10" s="1"/>
  <c r="U38" i="10" s="1"/>
  <c r="U39" i="10" s="1"/>
  <c r="S36" i="10"/>
  <c r="S37" i="10" s="1"/>
  <c r="S38" i="10" s="1"/>
  <c r="S39" i="10" s="1"/>
  <c r="Q39" i="10"/>
  <c r="O36" i="10"/>
  <c r="O37" i="10" s="1"/>
  <c r="O38" i="10" s="1"/>
  <c r="O39" i="10" s="1"/>
  <c r="T7" i="10"/>
  <c r="R6" i="9"/>
  <c r="C6" i="9"/>
  <c r="V7" i="10"/>
  <c r="S37" i="11"/>
  <c r="S38" i="11" s="1"/>
  <c r="S39" i="11" s="1"/>
  <c r="S40" i="11" s="1"/>
  <c r="R42" i="11" s="1"/>
  <c r="R41" i="11" s="1"/>
  <c r="O37" i="11"/>
  <c r="O38" i="11" s="1"/>
  <c r="O39" i="11" s="1"/>
  <c r="O40" i="11" s="1"/>
  <c r="C41" i="11"/>
  <c r="T10" i="11"/>
  <c r="R10" i="11"/>
  <c r="F18" i="11"/>
  <c r="V42" i="11"/>
  <c r="V41" i="11" s="1"/>
  <c r="T42" i="11"/>
  <c r="T41" i="11" s="1"/>
  <c r="F26" i="11"/>
  <c r="P42" i="11"/>
  <c r="P41" i="11" s="1"/>
  <c r="F40" i="11"/>
  <c r="D40" i="11" s="1"/>
  <c r="F34" i="11"/>
  <c r="D34" i="11" s="1"/>
  <c r="G4" i="11"/>
  <c r="F9" i="11"/>
  <c r="V43" i="12"/>
  <c r="V42" i="12" s="1"/>
  <c r="T43" i="12"/>
  <c r="T42" i="12" s="1"/>
  <c r="R43" i="12"/>
  <c r="R42" i="12" s="1"/>
  <c r="P43" i="12"/>
  <c r="P42" i="12" s="1"/>
  <c r="N43" i="12"/>
  <c r="N42" i="12" s="1"/>
  <c r="M42" i="12"/>
  <c r="M49" i="10" s="1"/>
  <c r="G40" i="12"/>
  <c r="F41" i="12"/>
  <c r="C42" i="12"/>
  <c r="C6" i="12"/>
  <c r="F38" i="12"/>
  <c r="F14" i="12"/>
  <c r="D14" i="12" s="1"/>
  <c r="F30" i="12"/>
  <c r="E30" i="12" s="1"/>
  <c r="F22" i="12"/>
  <c r="M6" i="12"/>
  <c r="N6" i="12"/>
  <c r="V6" i="12"/>
  <c r="W37" i="13"/>
  <c r="W38" i="13" s="1"/>
  <c r="W39" i="13" s="1"/>
  <c r="V41" i="13" s="1"/>
  <c r="V40" i="13" s="1"/>
  <c r="U37" i="13"/>
  <c r="U38" i="13" s="1"/>
  <c r="U39" i="13" s="1"/>
  <c r="T41" i="13" s="1"/>
  <c r="T40" i="13" s="1"/>
  <c r="S37" i="13"/>
  <c r="S38" i="13" s="1"/>
  <c r="S39" i="13" s="1"/>
  <c r="R41" i="13" s="1"/>
  <c r="R40" i="13" s="1"/>
  <c r="Q37" i="13"/>
  <c r="Q38" i="13" s="1"/>
  <c r="Q39" i="13" s="1"/>
  <c r="P41" i="13" s="1"/>
  <c r="P40" i="13" s="1"/>
  <c r="O37" i="13"/>
  <c r="O38" i="13" s="1"/>
  <c r="O39" i="13" s="1"/>
  <c r="N41" i="13" s="1"/>
  <c r="N40" i="13" s="1"/>
  <c r="K24" i="13"/>
  <c r="J24" i="13" s="1"/>
  <c r="F39" i="13"/>
  <c r="F16" i="13"/>
  <c r="F32" i="13"/>
  <c r="C40" i="13"/>
  <c r="C49" i="7" s="1"/>
  <c r="M40" i="13"/>
  <c r="D7" i="13"/>
  <c r="G7" i="13" s="1"/>
  <c r="R8" i="13"/>
  <c r="U38" i="5"/>
  <c r="U39" i="5" s="1"/>
  <c r="U40" i="5" s="1"/>
  <c r="M50" i="9"/>
  <c r="M49" i="12"/>
  <c r="F19" i="5"/>
  <c r="D19" i="5" s="1"/>
  <c r="W11" i="5"/>
  <c r="W10" i="5"/>
  <c r="V42" i="5" s="1"/>
  <c r="V41" i="5" s="1"/>
  <c r="U11" i="5"/>
  <c r="U10" i="5"/>
  <c r="K11" i="5"/>
  <c r="J10" i="5"/>
  <c r="I10" i="5"/>
  <c r="L10" i="5" s="1"/>
  <c r="O11" i="5"/>
  <c r="O10" i="5"/>
  <c r="N42" i="5" s="1"/>
  <c r="G4" i="5"/>
  <c r="F10" i="5"/>
  <c r="E10" i="5" s="1"/>
  <c r="Q11" i="5"/>
  <c r="Q10" i="5"/>
  <c r="P42" i="5" s="1"/>
  <c r="P41" i="5" s="1"/>
  <c r="S11" i="5"/>
  <c r="S10" i="5"/>
  <c r="R42" i="5" s="1"/>
  <c r="M47" i="8"/>
  <c r="M47" i="13"/>
  <c r="F27" i="5"/>
  <c r="M48" i="7"/>
  <c r="M47" i="10"/>
  <c r="R41" i="6"/>
  <c r="R40" i="6" s="1"/>
  <c r="P41" i="6"/>
  <c r="P40" i="6" s="1"/>
  <c r="M40" i="6"/>
  <c r="M46" i="13" s="1"/>
  <c r="F38" i="6"/>
  <c r="V41" i="6"/>
  <c r="V40" i="6" s="1"/>
  <c r="T41" i="6"/>
  <c r="T40" i="6" s="1"/>
  <c r="N41" i="6"/>
  <c r="N40" i="6" s="1"/>
  <c r="C40" i="6"/>
  <c r="C46" i="8" s="1"/>
  <c r="E5" i="6"/>
  <c r="D5" i="6"/>
  <c r="G5" i="6" s="1"/>
  <c r="C6" i="6"/>
  <c r="M6" i="6"/>
  <c r="V6" i="6"/>
  <c r="U37" i="4"/>
  <c r="U38" i="4" s="1"/>
  <c r="U39" i="4" s="1"/>
  <c r="U40" i="4" s="1"/>
  <c r="T42" i="4" s="1"/>
  <c r="T41" i="4" s="1"/>
  <c r="S37" i="4"/>
  <c r="S38" i="4" s="1"/>
  <c r="S39" i="4" s="1"/>
  <c r="S40" i="4" s="1"/>
  <c r="Q37" i="4"/>
  <c r="Q38" i="4" s="1"/>
  <c r="Q39" i="4" s="1"/>
  <c r="O40" i="4"/>
  <c r="N42" i="4" s="1"/>
  <c r="N41" i="4" s="1"/>
  <c r="U9" i="4"/>
  <c r="R9" i="4"/>
  <c r="P9" i="4"/>
  <c r="N9" i="4"/>
  <c r="F8" i="4"/>
  <c r="D8" i="4" s="1"/>
  <c r="C41" i="4"/>
  <c r="C45" i="8" s="1"/>
  <c r="V42" i="4"/>
  <c r="V41" i="4" s="1"/>
  <c r="E8" i="4"/>
  <c r="F17" i="4"/>
  <c r="M41" i="4"/>
  <c r="D40" i="4"/>
  <c r="G40" i="4" s="1"/>
  <c r="F25" i="4"/>
  <c r="Q9" i="4"/>
  <c r="W9" i="4"/>
  <c r="G34" i="4"/>
  <c r="D33" i="4"/>
  <c r="S8" i="4"/>
  <c r="M38" i="2"/>
  <c r="M44" i="13" s="1"/>
  <c r="C38" i="2"/>
  <c r="C47" i="9" s="1"/>
  <c r="F25" i="2"/>
  <c r="E25" i="2" s="1"/>
  <c r="R39" i="2"/>
  <c r="R38" i="2" s="1"/>
  <c r="N39" i="2"/>
  <c r="N38" i="2" s="1"/>
  <c r="T9" i="4"/>
  <c r="M44" i="10"/>
  <c r="F33" i="2"/>
  <c r="R9" i="2"/>
  <c r="N9" i="2"/>
  <c r="T43" i="1"/>
  <c r="P43" i="1"/>
  <c r="N43" i="1"/>
  <c r="M9" i="2"/>
  <c r="AD45" i="1"/>
  <c r="M43" i="8"/>
  <c r="M44" i="5"/>
  <c r="M43" i="13"/>
  <c r="M44" i="7"/>
  <c r="M43" i="6"/>
  <c r="M46" i="9"/>
  <c r="M45" i="12"/>
  <c r="E38" i="1"/>
  <c r="D38" i="1"/>
  <c r="F14" i="1"/>
  <c r="C43" i="1"/>
  <c r="C43" i="10" s="1"/>
  <c r="D22" i="1"/>
  <c r="G22" i="1" s="1"/>
  <c r="K38" i="1"/>
  <c r="I38" i="1" s="1"/>
  <c r="F30" i="1"/>
  <c r="F42" i="1"/>
  <c r="V41" i="17"/>
  <c r="V40" i="17" s="1"/>
  <c r="T41" i="17"/>
  <c r="T40" i="17" s="1"/>
  <c r="M40" i="17"/>
  <c r="F15" i="17"/>
  <c r="C40" i="17"/>
  <c r="C43" i="5" s="1"/>
  <c r="G23" i="17"/>
  <c r="G7" i="17"/>
  <c r="P41" i="17"/>
  <c r="P40" i="17" s="1"/>
  <c r="N41" i="17"/>
  <c r="N40" i="17" s="1"/>
  <c r="G35" i="5"/>
  <c r="C51" i="7"/>
  <c r="C53" i="9"/>
  <c r="C50" i="8"/>
  <c r="C50" i="10"/>
  <c r="D30" i="12"/>
  <c r="G30" i="12" s="1"/>
  <c r="E40" i="11"/>
  <c r="G40" i="11" s="1"/>
  <c r="E8" i="2"/>
  <c r="D8" i="2"/>
  <c r="E17" i="2"/>
  <c r="D17" i="2"/>
  <c r="M50" i="8"/>
  <c r="M50" i="10"/>
  <c r="M51" i="7"/>
  <c r="M53" i="9"/>
  <c r="G33" i="4"/>
  <c r="C50" i="7"/>
  <c r="C49" i="10"/>
  <c r="C52" i="9"/>
  <c r="C49" i="8"/>
  <c r="C50" i="11"/>
  <c r="C12" i="16"/>
  <c r="E12" i="16"/>
  <c r="D12" i="16"/>
  <c r="F3" i="16"/>
  <c r="E7" i="16"/>
  <c r="E8" i="16"/>
  <c r="E10" i="16"/>
  <c r="E11" i="16"/>
  <c r="E9" i="16"/>
  <c r="G34" i="2"/>
  <c r="F37" i="2"/>
  <c r="A13" i="16"/>
  <c r="F12" i="16"/>
  <c r="E6" i="16"/>
  <c r="F24" i="13"/>
  <c r="G4" i="12"/>
  <c r="F5" i="12"/>
  <c r="C40" i="8"/>
  <c r="C54" i="7" s="1"/>
  <c r="V9" i="4"/>
  <c r="F31" i="17"/>
  <c r="J37" i="2"/>
  <c r="I37" i="2"/>
  <c r="L37" i="2" s="1"/>
  <c r="K31" i="17"/>
  <c r="J31" i="17" s="1"/>
  <c r="K17" i="2"/>
  <c r="I17" i="2" s="1"/>
  <c r="K8" i="4"/>
  <c r="I8" i="4" s="1"/>
  <c r="K17" i="4"/>
  <c r="I17" i="4" s="1"/>
  <c r="K7" i="13"/>
  <c r="J7" i="13" s="1"/>
  <c r="K16" i="13"/>
  <c r="I16" i="13" s="1"/>
  <c r="K22" i="12"/>
  <c r="J22" i="12" s="1"/>
  <c r="P7" i="10"/>
  <c r="P9" i="8"/>
  <c r="K8" i="2"/>
  <c r="J8" i="2" s="1"/>
  <c r="K40" i="4"/>
  <c r="I40" i="4" s="1"/>
  <c r="K40" i="5"/>
  <c r="I40" i="5" s="1"/>
  <c r="K39" i="13"/>
  <c r="J39" i="13" s="1"/>
  <c r="K40" i="11"/>
  <c r="I40" i="11" s="1"/>
  <c r="K14" i="1"/>
  <c r="J14" i="1" s="1"/>
  <c r="K42" i="1"/>
  <c r="I42" i="1" s="1"/>
  <c r="K5" i="6"/>
  <c r="K30" i="6"/>
  <c r="J30" i="6" s="1"/>
  <c r="K5" i="12"/>
  <c r="J5" i="12" s="1"/>
  <c r="I5" i="9"/>
  <c r="J5" i="9"/>
  <c r="K34" i="11"/>
  <c r="I34" i="11" s="1"/>
  <c r="K26" i="11"/>
  <c r="J26" i="11" s="1"/>
  <c r="K18" i="11"/>
  <c r="J18" i="11" s="1"/>
  <c r="K38" i="12"/>
  <c r="J38" i="12" s="1"/>
  <c r="K30" i="12"/>
  <c r="I30" i="12" s="1"/>
  <c r="J14" i="12"/>
  <c r="K32" i="13"/>
  <c r="I32" i="13" s="1"/>
  <c r="I7" i="13"/>
  <c r="L7" i="13" s="1"/>
  <c r="K27" i="5"/>
  <c r="J27" i="5" s="1"/>
  <c r="K19" i="5"/>
  <c r="J19" i="5" s="1"/>
  <c r="K38" i="6"/>
  <c r="J38" i="6" s="1"/>
  <c r="K22" i="6"/>
  <c r="J22" i="6" s="1"/>
  <c r="K14" i="6"/>
  <c r="K33" i="4"/>
  <c r="J33" i="4" s="1"/>
  <c r="K25" i="4"/>
  <c r="J25" i="4" s="1"/>
  <c r="K25" i="2"/>
  <c r="K30" i="1"/>
  <c r="I30" i="1" s="1"/>
  <c r="K22" i="1"/>
  <c r="I22" i="1" s="1"/>
  <c r="K23" i="17"/>
  <c r="J23" i="17" s="1"/>
  <c r="F31" i="7"/>
  <c r="D31" i="7" s="1"/>
  <c r="K23" i="7"/>
  <c r="J23" i="7" s="1"/>
  <c r="F23" i="7"/>
  <c r="F15" i="7"/>
  <c r="E15" i="7" s="1"/>
  <c r="F6" i="7"/>
  <c r="E6" i="7" s="1"/>
  <c r="G25" i="7"/>
  <c r="K6" i="7"/>
  <c r="I6" i="7" s="1"/>
  <c r="U7" i="7"/>
  <c r="T42" i="7" s="1"/>
  <c r="T41" i="7" s="1"/>
  <c r="U6" i="7"/>
  <c r="O39" i="7"/>
  <c r="O6" i="7"/>
  <c r="O7" i="7"/>
  <c r="N42" i="7" s="1"/>
  <c r="N41" i="7" s="1"/>
  <c r="Q7" i="7"/>
  <c r="P42" i="7" s="1"/>
  <c r="P41" i="7" s="1"/>
  <c r="Q6" i="7"/>
  <c r="S6" i="7"/>
  <c r="S7" i="7"/>
  <c r="R42" i="7" s="1"/>
  <c r="R41" i="7" s="1"/>
  <c r="W6" i="7"/>
  <c r="W7" i="7"/>
  <c r="V42" i="7" s="1"/>
  <c r="V41" i="7" s="1"/>
  <c r="M7" i="7"/>
  <c r="F39" i="7"/>
  <c r="G9" i="7"/>
  <c r="P7" i="7"/>
  <c r="V7" i="7"/>
  <c r="C7" i="7"/>
  <c r="K31" i="7"/>
  <c r="I31" i="7" s="1"/>
  <c r="K15" i="7"/>
  <c r="J15" i="7" s="1"/>
  <c r="K39" i="7"/>
  <c r="I39" i="7" s="1"/>
  <c r="M40" i="8"/>
  <c r="M54" i="7" s="1"/>
  <c r="F39" i="8"/>
  <c r="E39" i="8" s="1"/>
  <c r="K39" i="8"/>
  <c r="J39" i="8" s="1"/>
  <c r="K33" i="8"/>
  <c r="I33" i="8" s="1"/>
  <c r="C9" i="8"/>
  <c r="R9" i="8"/>
  <c r="K8" i="8"/>
  <c r="J8" i="8" s="1"/>
  <c r="F8" i="8"/>
  <c r="F17" i="8"/>
  <c r="F33" i="8"/>
  <c r="F25" i="8"/>
  <c r="M9" i="8"/>
  <c r="K25" i="8"/>
  <c r="I25" i="8" s="1"/>
  <c r="K17" i="8"/>
  <c r="J17" i="8" s="1"/>
  <c r="F38" i="9"/>
  <c r="E38" i="9" s="1"/>
  <c r="K42" i="9"/>
  <c r="J42" i="9" s="1"/>
  <c r="F42" i="9"/>
  <c r="D42" i="9" s="1"/>
  <c r="G4" i="9"/>
  <c r="G41" i="9"/>
  <c r="D5" i="9"/>
  <c r="E5" i="9"/>
  <c r="F22" i="9"/>
  <c r="D22" i="9" s="1"/>
  <c r="K22" i="9"/>
  <c r="I22" i="9" s="1"/>
  <c r="K30" i="9"/>
  <c r="I30" i="9" s="1"/>
  <c r="F30" i="9"/>
  <c r="F14" i="9"/>
  <c r="E14" i="9" s="1"/>
  <c r="N6" i="9"/>
  <c r="K14" i="9"/>
  <c r="J14" i="9" s="1"/>
  <c r="K38" i="9"/>
  <c r="I38" i="9" s="1"/>
  <c r="S38" i="9"/>
  <c r="S35" i="9"/>
  <c r="S36" i="9" s="1"/>
  <c r="S37" i="9" s="1"/>
  <c r="U38" i="9"/>
  <c r="U35" i="9"/>
  <c r="U36" i="9" s="1"/>
  <c r="U37" i="9" s="1"/>
  <c r="W38" i="9"/>
  <c r="W35" i="9"/>
  <c r="W36" i="9" s="1"/>
  <c r="W37" i="9" s="1"/>
  <c r="O35" i="9"/>
  <c r="O36" i="9" s="1"/>
  <c r="O37" i="9" s="1"/>
  <c r="O38" i="9"/>
  <c r="Q35" i="9"/>
  <c r="Q36" i="9" s="1"/>
  <c r="Q37" i="9" s="1"/>
  <c r="Q38" i="9"/>
  <c r="P6" i="9"/>
  <c r="G15" i="9"/>
  <c r="G7" i="9"/>
  <c r="T6" i="9"/>
  <c r="V6" i="9"/>
  <c r="C40" i="10"/>
  <c r="K6" i="10"/>
  <c r="I6" i="10" s="1"/>
  <c r="Q7" i="10"/>
  <c r="Q6" i="10"/>
  <c r="O6" i="10"/>
  <c r="O7" i="10"/>
  <c r="F6" i="10"/>
  <c r="E6" i="10" s="1"/>
  <c r="F15" i="10"/>
  <c r="D15" i="10" s="1"/>
  <c r="F39" i="10"/>
  <c r="M40" i="10"/>
  <c r="K39" i="10"/>
  <c r="J39" i="10" s="1"/>
  <c r="U6" i="10"/>
  <c r="U7" i="10"/>
  <c r="W6" i="10"/>
  <c r="W7" i="10"/>
  <c r="S6" i="10"/>
  <c r="S7" i="10"/>
  <c r="F23" i="10"/>
  <c r="K23" i="10"/>
  <c r="J23" i="10" s="1"/>
  <c r="F31" i="10"/>
  <c r="G5" i="10"/>
  <c r="K31" i="10"/>
  <c r="J31" i="10" s="1"/>
  <c r="K15" i="10"/>
  <c r="I15" i="10" s="1"/>
  <c r="I26" i="11"/>
  <c r="J35" i="5"/>
  <c r="I27" i="5"/>
  <c r="L27" i="5" s="1"/>
  <c r="I19" i="5"/>
  <c r="L19" i="5" s="1"/>
  <c r="J5" i="1"/>
  <c r="J39" i="17"/>
  <c r="I31" i="17"/>
  <c r="K15" i="17"/>
  <c r="K7" i="17"/>
  <c r="I41" i="12" l="1"/>
  <c r="L41" i="12" s="1"/>
  <c r="I24" i="13"/>
  <c r="L24" i="13" s="1"/>
  <c r="I23" i="7"/>
  <c r="L23" i="7" s="1"/>
  <c r="E34" i="11"/>
  <c r="G34" i="11" s="1"/>
  <c r="L26" i="11"/>
  <c r="N42" i="11"/>
  <c r="N41" i="11" s="1"/>
  <c r="I22" i="12"/>
  <c r="L22" i="12" s="1"/>
  <c r="L14" i="12"/>
  <c r="L35" i="5"/>
  <c r="I30" i="6"/>
  <c r="L30" i="6" s="1"/>
  <c r="C48" i="11"/>
  <c r="C49" i="12"/>
  <c r="C47" i="13"/>
  <c r="C47" i="8"/>
  <c r="C50" i="9"/>
  <c r="C48" i="7"/>
  <c r="I33" i="2"/>
  <c r="L33" i="2" s="1"/>
  <c r="J22" i="1"/>
  <c r="L22" i="1" s="1"/>
  <c r="L39" i="17"/>
  <c r="L31" i="17"/>
  <c r="O39" i="8"/>
  <c r="N41" i="8" s="1"/>
  <c r="N40" i="8" s="1"/>
  <c r="N7" i="7"/>
  <c r="T9" i="8"/>
  <c r="P44" i="9"/>
  <c r="P43" i="9" s="1"/>
  <c r="O42" i="9"/>
  <c r="N44" i="9" s="1"/>
  <c r="N43" i="9" s="1"/>
  <c r="D6" i="10"/>
  <c r="R7" i="10"/>
  <c r="N7" i="10"/>
  <c r="I9" i="11"/>
  <c r="L9" i="11" s="1"/>
  <c r="M50" i="7"/>
  <c r="M52" i="9"/>
  <c r="M50" i="11"/>
  <c r="M49" i="8"/>
  <c r="K10" i="11"/>
  <c r="J10" i="11" s="1"/>
  <c r="I38" i="12"/>
  <c r="L38" i="12" s="1"/>
  <c r="J30" i="12"/>
  <c r="L30" i="12" s="1"/>
  <c r="T6" i="12"/>
  <c r="R6" i="12"/>
  <c r="P6" i="12"/>
  <c r="T42" i="5"/>
  <c r="T8" i="13"/>
  <c r="R41" i="5"/>
  <c r="N41" i="5"/>
  <c r="E40" i="5"/>
  <c r="F8" i="13" s="1"/>
  <c r="D40" i="5"/>
  <c r="G40" i="5" s="1"/>
  <c r="E19" i="5"/>
  <c r="G19" i="5" s="1"/>
  <c r="D22" i="6"/>
  <c r="E22" i="6"/>
  <c r="T6" i="6"/>
  <c r="R6" i="6"/>
  <c r="Q40" i="4"/>
  <c r="P42" i="4" s="1"/>
  <c r="P41" i="4" s="1"/>
  <c r="P6" i="6"/>
  <c r="M45" i="5"/>
  <c r="M45" i="4"/>
  <c r="W42" i="1"/>
  <c r="V44" i="1" s="1"/>
  <c r="V43" i="1" s="1"/>
  <c r="J30" i="1"/>
  <c r="L30" i="1" s="1"/>
  <c r="J30" i="9"/>
  <c r="L30" i="9" s="1"/>
  <c r="J32" i="13"/>
  <c r="L32" i="13" s="1"/>
  <c r="J40" i="5"/>
  <c r="L40" i="5" s="1"/>
  <c r="J40" i="4"/>
  <c r="L40" i="4" s="1"/>
  <c r="J38" i="1"/>
  <c r="L38" i="1" s="1"/>
  <c r="D39" i="17"/>
  <c r="E39" i="17"/>
  <c r="F6" i="1" s="1"/>
  <c r="C42" i="13"/>
  <c r="C42" i="8"/>
  <c r="C43" i="7"/>
  <c r="AF41" i="17"/>
  <c r="C45" i="9"/>
  <c r="C44" i="12"/>
  <c r="C45" i="1"/>
  <c r="Z44" i="1" s="1"/>
  <c r="Z39" i="2" s="1"/>
  <c r="AA42" i="4" s="1"/>
  <c r="Z41" i="6" s="1"/>
  <c r="Z42" i="5" s="1"/>
  <c r="Z41" i="13" s="1"/>
  <c r="Z43" i="12" s="1"/>
  <c r="Z42" i="11" s="1"/>
  <c r="AA41" i="10" s="1"/>
  <c r="AA44" i="9" s="1"/>
  <c r="AA41" i="8" s="1"/>
  <c r="AA42" i="7" s="1"/>
  <c r="C42" i="6"/>
  <c r="C43" i="4"/>
  <c r="C40" i="2"/>
  <c r="C42" i="10"/>
  <c r="E31" i="7"/>
  <c r="G31" i="7" s="1"/>
  <c r="D39" i="8"/>
  <c r="I8" i="8"/>
  <c r="L8" i="8" s="1"/>
  <c r="I17" i="8"/>
  <c r="L17" i="8" s="1"/>
  <c r="I39" i="8"/>
  <c r="L39" i="8" s="1"/>
  <c r="V44" i="9"/>
  <c r="V43" i="9" s="1"/>
  <c r="T44" i="9"/>
  <c r="T43" i="9" s="1"/>
  <c r="R44" i="9"/>
  <c r="R43" i="9" s="1"/>
  <c r="E42" i="9"/>
  <c r="D38" i="9"/>
  <c r="G38" i="9" s="1"/>
  <c r="D14" i="9"/>
  <c r="V41" i="10"/>
  <c r="V40" i="10" s="1"/>
  <c r="T41" i="10"/>
  <c r="T40" i="10" s="1"/>
  <c r="R41" i="10"/>
  <c r="R40" i="10" s="1"/>
  <c r="P41" i="10"/>
  <c r="P40" i="10" s="1"/>
  <c r="N41" i="10"/>
  <c r="N40" i="10" s="1"/>
  <c r="J34" i="11"/>
  <c r="L34" i="11" s="1"/>
  <c r="D18" i="11"/>
  <c r="E18" i="11"/>
  <c r="J40" i="11"/>
  <c r="L40" i="11" s="1"/>
  <c r="E26" i="11"/>
  <c r="D26" i="11"/>
  <c r="D9" i="11"/>
  <c r="E9" i="11"/>
  <c r="E41" i="12"/>
  <c r="D41" i="12"/>
  <c r="G41" i="12" s="1"/>
  <c r="E14" i="12"/>
  <c r="G14" i="12" s="1"/>
  <c r="E38" i="12"/>
  <c r="D38" i="12"/>
  <c r="G38" i="12" s="1"/>
  <c r="D22" i="12"/>
  <c r="E22" i="12"/>
  <c r="C48" i="10"/>
  <c r="C51" i="9"/>
  <c r="I39" i="13"/>
  <c r="L39" i="13" s="1"/>
  <c r="D39" i="13"/>
  <c r="E39" i="13"/>
  <c r="J16" i="13"/>
  <c r="L16" i="13" s="1"/>
  <c r="C48" i="8"/>
  <c r="C49" i="11"/>
  <c r="C50" i="12"/>
  <c r="E32" i="13"/>
  <c r="D32" i="13"/>
  <c r="M48" i="10"/>
  <c r="M50" i="12"/>
  <c r="M48" i="8"/>
  <c r="M49" i="7"/>
  <c r="M51" i="9"/>
  <c r="M49" i="11"/>
  <c r="D16" i="13"/>
  <c r="E16" i="13"/>
  <c r="T41" i="5"/>
  <c r="D10" i="5"/>
  <c r="F11" i="5"/>
  <c r="D27" i="5"/>
  <c r="E27" i="5"/>
  <c r="M46" i="10"/>
  <c r="M47" i="11"/>
  <c r="M47" i="7"/>
  <c r="M49" i="9"/>
  <c r="M47" i="5"/>
  <c r="M48" i="12"/>
  <c r="M46" i="8"/>
  <c r="D38" i="6"/>
  <c r="E38" i="6"/>
  <c r="F40" i="6" s="1"/>
  <c r="C46" i="13"/>
  <c r="C47" i="5"/>
  <c r="C47" i="11"/>
  <c r="C48" i="12"/>
  <c r="C47" i="7"/>
  <c r="C46" i="10"/>
  <c r="C49" i="9"/>
  <c r="F6" i="6"/>
  <c r="E6" i="6" s="1"/>
  <c r="I22" i="6"/>
  <c r="L22" i="6" s="1"/>
  <c r="R42" i="4"/>
  <c r="R41" i="4" s="1"/>
  <c r="C46" i="11"/>
  <c r="C46" i="5"/>
  <c r="C45" i="6"/>
  <c r="C47" i="12"/>
  <c r="C48" i="9"/>
  <c r="C45" i="10"/>
  <c r="C46" i="7"/>
  <c r="C45" i="13"/>
  <c r="G8" i="4"/>
  <c r="J17" i="4"/>
  <c r="L17" i="4" s="1"/>
  <c r="D25" i="4"/>
  <c r="E25" i="4"/>
  <c r="D17" i="4"/>
  <c r="E17" i="4"/>
  <c r="M47" i="12"/>
  <c r="M45" i="8"/>
  <c r="M46" i="11"/>
  <c r="M45" i="10"/>
  <c r="M46" i="7"/>
  <c r="M45" i="6"/>
  <c r="M48" i="9"/>
  <c r="M46" i="5"/>
  <c r="M45" i="13"/>
  <c r="M49" i="13" s="1"/>
  <c r="M45" i="7"/>
  <c r="AD40" i="2"/>
  <c r="AE43" i="4" s="1"/>
  <c r="AD42" i="6" s="1"/>
  <c r="AD43" i="5" s="1"/>
  <c r="AD42" i="13" s="1"/>
  <c r="AD44" i="12" s="1"/>
  <c r="AD43" i="11" s="1"/>
  <c r="AE42" i="10" s="1"/>
  <c r="AE45" i="9" s="1"/>
  <c r="AE42" i="8" s="1"/>
  <c r="AF43" i="7" s="1"/>
  <c r="AF54" i="7" s="1"/>
  <c r="M45" i="11"/>
  <c r="M44" i="8"/>
  <c r="M46" i="12"/>
  <c r="M44" i="6"/>
  <c r="M47" i="9"/>
  <c r="C46" i="12"/>
  <c r="C44" i="10"/>
  <c r="C45" i="7"/>
  <c r="C44" i="8"/>
  <c r="C44" i="6"/>
  <c r="C44" i="13"/>
  <c r="C45" i="5"/>
  <c r="C45" i="4"/>
  <c r="C45" i="11"/>
  <c r="I8" i="2"/>
  <c r="L8" i="2" s="1"/>
  <c r="D25" i="2"/>
  <c r="G25" i="2" s="1"/>
  <c r="J17" i="2"/>
  <c r="L17" i="2" s="1"/>
  <c r="E33" i="2"/>
  <c r="D33" i="2"/>
  <c r="G38" i="1"/>
  <c r="E14" i="1"/>
  <c r="D14" i="1"/>
  <c r="G14" i="1" s="1"/>
  <c r="C44" i="5"/>
  <c r="C43" i="8"/>
  <c r="C43" i="6"/>
  <c r="Z45" i="1"/>
  <c r="Z40" i="2" s="1"/>
  <c r="AA43" i="4" s="1"/>
  <c r="Z42" i="6" s="1"/>
  <c r="Z43" i="5" s="1"/>
  <c r="Z42" i="13" s="1"/>
  <c r="Z44" i="12" s="1"/>
  <c r="Z43" i="11" s="1"/>
  <c r="AA42" i="10" s="1"/>
  <c r="AA45" i="9" s="1"/>
  <c r="AA42" i="8" s="1"/>
  <c r="AA43" i="7" s="1"/>
  <c r="AA54" i="7" s="1"/>
  <c r="C46" i="9"/>
  <c r="C44" i="4"/>
  <c r="C41" i="2"/>
  <c r="C45" i="12"/>
  <c r="C44" i="7"/>
  <c r="C43" i="13"/>
  <c r="C44" i="11"/>
  <c r="J42" i="1"/>
  <c r="L42" i="1" s="1"/>
  <c r="D30" i="1"/>
  <c r="E30" i="1"/>
  <c r="E42" i="1"/>
  <c r="F9" i="2" s="1"/>
  <c r="D42" i="1"/>
  <c r="M43" i="5"/>
  <c r="M42" i="8"/>
  <c r="M40" i="2"/>
  <c r="M43" i="4"/>
  <c r="M43" i="11"/>
  <c r="M45" i="1"/>
  <c r="AD44" i="1" s="1"/>
  <c r="AD39" i="2" s="1"/>
  <c r="AE42" i="4" s="1"/>
  <c r="AD41" i="6" s="1"/>
  <c r="AD42" i="5" s="1"/>
  <c r="AD41" i="13" s="1"/>
  <c r="AD43" i="12" s="1"/>
  <c r="AD42" i="11" s="1"/>
  <c r="AE41" i="10" s="1"/>
  <c r="AE44" i="9" s="1"/>
  <c r="AE41" i="8" s="1"/>
  <c r="AF42" i="7" s="1"/>
  <c r="M44" i="12"/>
  <c r="M42" i="13"/>
  <c r="M42" i="6"/>
  <c r="M43" i="7"/>
  <c r="M42" i="10"/>
  <c r="M45" i="9"/>
  <c r="AJ41" i="17"/>
  <c r="D15" i="17"/>
  <c r="E15" i="17"/>
  <c r="C43" i="11"/>
  <c r="C52" i="7"/>
  <c r="C54" i="9"/>
  <c r="C51" i="8"/>
  <c r="E37" i="2"/>
  <c r="F9" i="4" s="1"/>
  <c r="E9" i="4" s="1"/>
  <c r="D37" i="2"/>
  <c r="M51" i="8"/>
  <c r="M52" i="7"/>
  <c r="M54" i="9"/>
  <c r="I31" i="10"/>
  <c r="L31" i="10" s="1"/>
  <c r="J33" i="8"/>
  <c r="L33" i="8" s="1"/>
  <c r="I14" i="1"/>
  <c r="L14" i="1" s="1"/>
  <c r="I5" i="12"/>
  <c r="L5" i="12" s="1"/>
  <c r="I5" i="6"/>
  <c r="L5" i="6" s="1"/>
  <c r="J5" i="6"/>
  <c r="K6" i="6" s="1"/>
  <c r="C13" i="16"/>
  <c r="F13" i="16"/>
  <c r="A14" i="16"/>
  <c r="E13" i="16"/>
  <c r="B13" i="16"/>
  <c r="D13" i="16"/>
  <c r="G17" i="2"/>
  <c r="G8" i="2"/>
  <c r="I23" i="17"/>
  <c r="L23" i="17" s="1"/>
  <c r="J8" i="4"/>
  <c r="E31" i="17"/>
  <c r="D31" i="17"/>
  <c r="E5" i="12"/>
  <c r="D5" i="12"/>
  <c r="D6" i="7"/>
  <c r="D24" i="13"/>
  <c r="E24" i="13"/>
  <c r="F6" i="16"/>
  <c r="F4" i="16"/>
  <c r="F8" i="16"/>
  <c r="G3" i="16"/>
  <c r="F5" i="16"/>
  <c r="F10" i="16"/>
  <c r="F11" i="16"/>
  <c r="F7" i="16"/>
  <c r="F9" i="16"/>
  <c r="J39" i="7"/>
  <c r="L39" i="7" s="1"/>
  <c r="K9" i="8"/>
  <c r="J9" i="8" s="1"/>
  <c r="J22" i="9"/>
  <c r="L22" i="9" s="1"/>
  <c r="K6" i="9"/>
  <c r="J6" i="9" s="1"/>
  <c r="C53" i="7"/>
  <c r="C52" i="8"/>
  <c r="M52" i="8"/>
  <c r="M53" i="7"/>
  <c r="I18" i="11"/>
  <c r="L18" i="11" s="1"/>
  <c r="K6" i="12"/>
  <c r="J6" i="12" s="1"/>
  <c r="K8" i="13"/>
  <c r="I8" i="13" s="1"/>
  <c r="I38" i="6"/>
  <c r="L38" i="6" s="1"/>
  <c r="J14" i="6"/>
  <c r="I14" i="6"/>
  <c r="L14" i="6" s="1"/>
  <c r="I33" i="4"/>
  <c r="L33" i="4" s="1"/>
  <c r="I25" i="4"/>
  <c r="L25" i="4" s="1"/>
  <c r="I25" i="2"/>
  <c r="J25" i="2"/>
  <c r="K6" i="1"/>
  <c r="I6" i="1" s="1"/>
  <c r="I15" i="17"/>
  <c r="J15" i="17"/>
  <c r="J7" i="17"/>
  <c r="I7" i="17"/>
  <c r="F7" i="7"/>
  <c r="I15" i="7"/>
  <c r="L15" i="7" s="1"/>
  <c r="D23" i="7"/>
  <c r="E23" i="7"/>
  <c r="J31" i="7"/>
  <c r="L31" i="7" s="1"/>
  <c r="J6" i="7"/>
  <c r="L6" i="7" s="1"/>
  <c r="D15" i="7"/>
  <c r="G15" i="7" s="1"/>
  <c r="D39" i="7"/>
  <c r="E39" i="7"/>
  <c r="G39" i="8"/>
  <c r="D33" i="8"/>
  <c r="E33" i="8"/>
  <c r="E17" i="8"/>
  <c r="D17" i="8"/>
  <c r="J25" i="8"/>
  <c r="L25" i="8" s="1"/>
  <c r="D25" i="8"/>
  <c r="E25" i="8"/>
  <c r="E8" i="8"/>
  <c r="F9" i="8" s="1"/>
  <c r="E9" i="8" s="1"/>
  <c r="D8" i="8"/>
  <c r="I42" i="9"/>
  <c r="L42" i="9" s="1"/>
  <c r="G42" i="9"/>
  <c r="E22" i="9"/>
  <c r="G22" i="9" s="1"/>
  <c r="J38" i="9"/>
  <c r="L38" i="9" s="1"/>
  <c r="G5" i="9"/>
  <c r="D30" i="9"/>
  <c r="E30" i="9"/>
  <c r="I14" i="9"/>
  <c r="L14" i="9" s="1"/>
  <c r="G14" i="9"/>
  <c r="J6" i="10"/>
  <c r="L6" i="10" s="1"/>
  <c r="J15" i="10"/>
  <c r="L15" i="10" s="1"/>
  <c r="I39" i="10"/>
  <c r="L39" i="10" s="1"/>
  <c r="E15" i="10"/>
  <c r="G15" i="10" s="1"/>
  <c r="D39" i="10"/>
  <c r="E39" i="10"/>
  <c r="F6" i="9" s="1"/>
  <c r="D23" i="10"/>
  <c r="E23" i="10"/>
  <c r="E31" i="10"/>
  <c r="D31" i="10"/>
  <c r="F7" i="10"/>
  <c r="G6" i="10"/>
  <c r="I23" i="10"/>
  <c r="L23" i="10" s="1"/>
  <c r="I11" i="5"/>
  <c r="J11" i="5"/>
  <c r="K41" i="5" s="1"/>
  <c r="I10" i="11" l="1"/>
  <c r="L10" i="11" s="1"/>
  <c r="K42" i="12"/>
  <c r="J42" i="12" s="1"/>
  <c r="J50" i="7" s="1"/>
  <c r="L11" i="5"/>
  <c r="M51" i="12"/>
  <c r="K41" i="4"/>
  <c r="J41" i="4" s="1"/>
  <c r="J45" i="6" s="1"/>
  <c r="J46" i="5" s="1"/>
  <c r="J48" i="9" s="1"/>
  <c r="L8" i="4"/>
  <c r="L25" i="2"/>
  <c r="K38" i="2"/>
  <c r="J38" i="2" s="1"/>
  <c r="J45" i="4" s="1"/>
  <c r="J44" i="6" s="1"/>
  <c r="J45" i="5" s="1"/>
  <c r="J46" i="12" s="1"/>
  <c r="K9" i="2"/>
  <c r="J9" i="2" s="1"/>
  <c r="K43" i="1"/>
  <c r="J43" i="1" s="1"/>
  <c r="J41" i="2" s="1"/>
  <c r="L15" i="17"/>
  <c r="L7" i="17"/>
  <c r="F41" i="7"/>
  <c r="E41" i="7" s="1"/>
  <c r="E55" i="7" s="1"/>
  <c r="F10" i="11"/>
  <c r="E10" i="11" s="1"/>
  <c r="F42" i="12"/>
  <c r="D42" i="12" s="1"/>
  <c r="K40" i="13"/>
  <c r="J40" i="13" s="1"/>
  <c r="J51" i="9" s="1"/>
  <c r="G39" i="13"/>
  <c r="E8" i="13"/>
  <c r="D8" i="13"/>
  <c r="G22" i="6"/>
  <c r="D6" i="6"/>
  <c r="G6" i="6" s="1"/>
  <c r="C49" i="13"/>
  <c r="K41" i="7"/>
  <c r="I41" i="7" s="1"/>
  <c r="K43" i="9"/>
  <c r="J43" i="9" s="1"/>
  <c r="K41" i="11"/>
  <c r="J41" i="11" s="1"/>
  <c r="J50" i="8" s="1"/>
  <c r="K40" i="6"/>
  <c r="J40" i="6" s="1"/>
  <c r="J47" i="5" s="1"/>
  <c r="J48" i="12" s="1"/>
  <c r="E6" i="1"/>
  <c r="D6" i="1"/>
  <c r="G39" i="17"/>
  <c r="D41" i="7"/>
  <c r="G6" i="7"/>
  <c r="G17" i="8"/>
  <c r="F43" i="9"/>
  <c r="D43" i="9" s="1"/>
  <c r="G18" i="11"/>
  <c r="K7" i="10"/>
  <c r="J7" i="10" s="1"/>
  <c r="G9" i="11"/>
  <c r="G26" i="11"/>
  <c r="F41" i="11"/>
  <c r="G22" i="12"/>
  <c r="G32" i="13"/>
  <c r="C48" i="13"/>
  <c r="F40" i="13"/>
  <c r="E40" i="13" s="1"/>
  <c r="E48" i="8" s="1"/>
  <c r="G16" i="13"/>
  <c r="G10" i="5"/>
  <c r="D11" i="5"/>
  <c r="E11" i="5"/>
  <c r="F41" i="5" s="1"/>
  <c r="C48" i="5"/>
  <c r="G27" i="5"/>
  <c r="M48" i="5"/>
  <c r="M49" i="5"/>
  <c r="D40" i="6"/>
  <c r="E40" i="6"/>
  <c r="G38" i="6"/>
  <c r="C52" i="11"/>
  <c r="M51" i="11"/>
  <c r="M52" i="11"/>
  <c r="M48" i="13"/>
  <c r="M52" i="12"/>
  <c r="M47" i="6"/>
  <c r="G25" i="4"/>
  <c r="F41" i="4"/>
  <c r="E41" i="4" s="1"/>
  <c r="G17" i="4"/>
  <c r="M46" i="6"/>
  <c r="G33" i="2"/>
  <c r="C49" i="5"/>
  <c r="G42" i="1"/>
  <c r="C51" i="11"/>
  <c r="C47" i="6"/>
  <c r="C46" i="6"/>
  <c r="C51" i="12"/>
  <c r="C52" i="12"/>
  <c r="F43" i="1"/>
  <c r="E43" i="1" s="1"/>
  <c r="E45" i="12" s="1"/>
  <c r="G30" i="1"/>
  <c r="F40" i="17"/>
  <c r="E40" i="17" s="1"/>
  <c r="E45" i="9" s="1"/>
  <c r="G15" i="17"/>
  <c r="J6" i="1"/>
  <c r="G5" i="12"/>
  <c r="G33" i="8"/>
  <c r="G24" i="13"/>
  <c r="E9" i="2"/>
  <c r="D9" i="2"/>
  <c r="G31" i="17"/>
  <c r="G7" i="16"/>
  <c r="G4" i="16"/>
  <c r="G10" i="16"/>
  <c r="G11" i="16"/>
  <c r="G6" i="16"/>
  <c r="G8" i="16"/>
  <c r="G9" i="16"/>
  <c r="G5" i="16"/>
  <c r="H3" i="16"/>
  <c r="G12" i="16"/>
  <c r="G14" i="16"/>
  <c r="A15" i="16"/>
  <c r="H14" i="16"/>
  <c r="E14" i="16"/>
  <c r="F14" i="16"/>
  <c r="C14" i="16"/>
  <c r="D14" i="16"/>
  <c r="B14" i="16"/>
  <c r="J6" i="6"/>
  <c r="I6" i="6"/>
  <c r="L6" i="6" s="1"/>
  <c r="K40" i="8"/>
  <c r="J40" i="8" s="1"/>
  <c r="J54" i="7" s="1"/>
  <c r="K9" i="4"/>
  <c r="J9" i="4" s="1"/>
  <c r="E42" i="12"/>
  <c r="F6" i="12"/>
  <c r="G13" i="16"/>
  <c r="I6" i="9"/>
  <c r="L6" i="9" s="1"/>
  <c r="G23" i="7"/>
  <c r="F38" i="2"/>
  <c r="E38" i="2" s="1"/>
  <c r="G37" i="2"/>
  <c r="D9" i="4"/>
  <c r="G9" i="4" s="1"/>
  <c r="I9" i="8"/>
  <c r="L9" i="8" s="1"/>
  <c r="I6" i="12"/>
  <c r="L6" i="12" s="1"/>
  <c r="J8" i="13"/>
  <c r="L8" i="13" s="1"/>
  <c r="I41" i="5"/>
  <c r="J41" i="5"/>
  <c r="I41" i="4"/>
  <c r="J45" i="8"/>
  <c r="K40" i="17"/>
  <c r="J40" i="17" s="1"/>
  <c r="AG44" i="17" s="1"/>
  <c r="E7" i="7"/>
  <c r="D7" i="7"/>
  <c r="K7" i="7"/>
  <c r="J7" i="7" s="1"/>
  <c r="G39" i="7"/>
  <c r="G25" i="8"/>
  <c r="D9" i="8"/>
  <c r="G9" i="8" s="1"/>
  <c r="F40" i="8"/>
  <c r="E40" i="8" s="1"/>
  <c r="E54" i="7" s="1"/>
  <c r="G8" i="8"/>
  <c r="G30" i="9"/>
  <c r="K40" i="10"/>
  <c r="J40" i="10" s="1"/>
  <c r="G23" i="10"/>
  <c r="D6" i="9"/>
  <c r="E6" i="9"/>
  <c r="F40" i="10"/>
  <c r="E40" i="10" s="1"/>
  <c r="G39" i="10"/>
  <c r="D7" i="10"/>
  <c r="E7" i="10"/>
  <c r="G31" i="10"/>
  <c r="J49" i="8" l="1"/>
  <c r="J49" i="10"/>
  <c r="I38" i="2"/>
  <c r="J44" i="4"/>
  <c r="I43" i="1"/>
  <c r="Z49" i="1" s="1"/>
  <c r="AE48" i="1"/>
  <c r="AA49" i="1" s="1"/>
  <c r="I55" i="7"/>
  <c r="I42" i="12"/>
  <c r="I52" i="9" s="1"/>
  <c r="L52" i="9" s="1"/>
  <c r="J50" i="11"/>
  <c r="J52" i="9"/>
  <c r="D10" i="11"/>
  <c r="J49" i="11"/>
  <c r="J48" i="8"/>
  <c r="J49" i="7"/>
  <c r="J48" i="10"/>
  <c r="J50" i="12"/>
  <c r="I40" i="13"/>
  <c r="I49" i="7" s="1"/>
  <c r="L49" i="7" s="1"/>
  <c r="G8" i="13"/>
  <c r="L41" i="5"/>
  <c r="J45" i="13"/>
  <c r="J45" i="10"/>
  <c r="J46" i="7"/>
  <c r="J47" i="12"/>
  <c r="J46" i="11"/>
  <c r="I45" i="6"/>
  <c r="L41" i="4"/>
  <c r="J45" i="7"/>
  <c r="J44" i="13"/>
  <c r="J44" i="8"/>
  <c r="J44" i="10"/>
  <c r="AE43" i="2"/>
  <c r="AA44" i="2" s="1"/>
  <c r="J45" i="11"/>
  <c r="J47" i="9"/>
  <c r="I45" i="4"/>
  <c r="L38" i="2"/>
  <c r="I9" i="2"/>
  <c r="L9" i="2" s="1"/>
  <c r="G6" i="1"/>
  <c r="G41" i="7"/>
  <c r="I40" i="8"/>
  <c r="J50" i="10"/>
  <c r="I41" i="11"/>
  <c r="I53" i="9" s="1"/>
  <c r="J51" i="7"/>
  <c r="J53" i="9"/>
  <c r="I43" i="9"/>
  <c r="I53" i="7" s="1"/>
  <c r="L53" i="7" s="1"/>
  <c r="J53" i="7"/>
  <c r="J52" i="8"/>
  <c r="I7" i="10"/>
  <c r="L7" i="10" s="1"/>
  <c r="I40" i="6"/>
  <c r="J47" i="11"/>
  <c r="I9" i="4"/>
  <c r="L9" i="4" s="1"/>
  <c r="E43" i="11"/>
  <c r="E43" i="9"/>
  <c r="E53" i="7" s="1"/>
  <c r="G10" i="11"/>
  <c r="D41" i="11"/>
  <c r="E41" i="11"/>
  <c r="D40" i="13"/>
  <c r="D48" i="10" s="1"/>
  <c r="E51" i="9"/>
  <c r="E50" i="12"/>
  <c r="E49" i="11"/>
  <c r="E49" i="7"/>
  <c r="E48" i="10"/>
  <c r="D41" i="5"/>
  <c r="D47" i="10" s="1"/>
  <c r="F48" i="5"/>
  <c r="E41" i="5"/>
  <c r="E49" i="12" s="1"/>
  <c r="G11" i="5"/>
  <c r="J46" i="10"/>
  <c r="J47" i="7"/>
  <c r="J46" i="8"/>
  <c r="J49" i="9"/>
  <c r="J46" i="13"/>
  <c r="E47" i="7"/>
  <c r="E49" i="9"/>
  <c r="E47" i="5"/>
  <c r="E48" i="12"/>
  <c r="E47" i="11"/>
  <c r="E46" i="10"/>
  <c r="E46" i="8"/>
  <c r="E46" i="13"/>
  <c r="D46" i="8"/>
  <c r="D46" i="13"/>
  <c r="D47" i="5"/>
  <c r="D49" i="9"/>
  <c r="G40" i="6"/>
  <c r="D48" i="12"/>
  <c r="D47" i="7"/>
  <c r="D46" i="10"/>
  <c r="D47" i="11"/>
  <c r="G47" i="11" s="1"/>
  <c r="D41" i="4"/>
  <c r="D46" i="7" s="1"/>
  <c r="E45" i="6"/>
  <c r="E47" i="12"/>
  <c r="E45" i="13"/>
  <c r="E48" i="9"/>
  <c r="E45" i="8"/>
  <c r="E46" i="5"/>
  <c r="E45" i="10"/>
  <c r="E46" i="11"/>
  <c r="E46" i="7"/>
  <c r="E43" i="10"/>
  <c r="E44" i="7"/>
  <c r="E46" i="9"/>
  <c r="E44" i="5"/>
  <c r="E43" i="13"/>
  <c r="E43" i="6"/>
  <c r="D43" i="1"/>
  <c r="D44" i="7" s="1"/>
  <c r="E44" i="11"/>
  <c r="E43" i="8"/>
  <c r="E41" i="2"/>
  <c r="E44" i="4"/>
  <c r="AE45" i="1"/>
  <c r="AB45" i="1" s="1"/>
  <c r="AE40" i="2" s="1"/>
  <c r="AB40" i="2" s="1"/>
  <c r="AF43" i="4" s="1"/>
  <c r="AC43" i="4" s="1"/>
  <c r="AE42" i="6" s="1"/>
  <c r="AB42" i="6" s="1"/>
  <c r="G9" i="2"/>
  <c r="D40" i="17"/>
  <c r="D45" i="9" s="1"/>
  <c r="G45" i="9" s="1"/>
  <c r="E40" i="2"/>
  <c r="E43" i="5"/>
  <c r="E42" i="6"/>
  <c r="E42" i="10"/>
  <c r="E43" i="4"/>
  <c r="E43" i="7"/>
  <c r="AH41" i="17"/>
  <c r="E42" i="13"/>
  <c r="E44" i="12"/>
  <c r="E45" i="1"/>
  <c r="AE44" i="1" s="1"/>
  <c r="AB44" i="1" s="1"/>
  <c r="AE39" i="2" s="1"/>
  <c r="AB39" i="2" s="1"/>
  <c r="AF42" i="4" s="1"/>
  <c r="AC42" i="4" s="1"/>
  <c r="AE41" i="6" s="1"/>
  <c r="AB41" i="6" s="1"/>
  <c r="E42" i="8"/>
  <c r="I40" i="17"/>
  <c r="E6" i="12"/>
  <c r="D6" i="12"/>
  <c r="D52" i="9"/>
  <c r="D49" i="8"/>
  <c r="D50" i="11"/>
  <c r="D50" i="7"/>
  <c r="D49" i="10"/>
  <c r="G42" i="12"/>
  <c r="J41" i="7"/>
  <c r="J55" i="7" s="1"/>
  <c r="E46" i="12"/>
  <c r="E47" i="9"/>
  <c r="E45" i="7"/>
  <c r="E44" i="6"/>
  <c r="E45" i="4"/>
  <c r="E45" i="5"/>
  <c r="E44" i="8"/>
  <c r="E44" i="10"/>
  <c r="E44" i="13"/>
  <c r="E45" i="11"/>
  <c r="E49" i="8"/>
  <c r="E50" i="11"/>
  <c r="E50" i="7"/>
  <c r="E49" i="10"/>
  <c r="E52" i="9"/>
  <c r="D43" i="7"/>
  <c r="G43" i="7" s="1"/>
  <c r="D40" i="2"/>
  <c r="D42" i="10"/>
  <c r="G40" i="17"/>
  <c r="D44" i="12"/>
  <c r="AG41" i="17"/>
  <c r="D42" i="13"/>
  <c r="D43" i="5"/>
  <c r="D45" i="1"/>
  <c r="E51" i="8"/>
  <c r="E52" i="7"/>
  <c r="E54" i="9"/>
  <c r="F15" i="16"/>
  <c r="G15" i="16"/>
  <c r="B15" i="16"/>
  <c r="A16" i="16"/>
  <c r="H15" i="16"/>
  <c r="D15" i="16"/>
  <c r="E15" i="16"/>
  <c r="C15" i="16"/>
  <c r="I49" i="8"/>
  <c r="L49" i="8" s="1"/>
  <c r="H5" i="16"/>
  <c r="H4" i="16"/>
  <c r="H10" i="16"/>
  <c r="H7" i="16"/>
  <c r="H9" i="16"/>
  <c r="H11" i="16"/>
  <c r="H6" i="16"/>
  <c r="H8" i="16"/>
  <c r="I3" i="16"/>
  <c r="H12" i="16"/>
  <c r="H13" i="16"/>
  <c r="D38" i="2"/>
  <c r="G7" i="7"/>
  <c r="I7" i="7"/>
  <c r="L7" i="7" s="1"/>
  <c r="D52" i="8"/>
  <c r="D53" i="7"/>
  <c r="J52" i="7"/>
  <c r="J51" i="8"/>
  <c r="J54" i="9"/>
  <c r="I40" i="10"/>
  <c r="L40" i="10" s="1"/>
  <c r="I48" i="7"/>
  <c r="I49" i="12"/>
  <c r="I47" i="10"/>
  <c r="I47" i="8"/>
  <c r="I50" i="9"/>
  <c r="I48" i="11"/>
  <c r="I47" i="13"/>
  <c r="J47" i="8"/>
  <c r="J50" i="9"/>
  <c r="J48" i="11"/>
  <c r="J48" i="7"/>
  <c r="J47" i="10"/>
  <c r="J47" i="13"/>
  <c r="J49" i="12"/>
  <c r="I41" i="2"/>
  <c r="I44" i="4"/>
  <c r="AF46" i="4"/>
  <c r="J43" i="6"/>
  <c r="J43" i="4"/>
  <c r="AF45" i="4" s="1"/>
  <c r="J45" i="1"/>
  <c r="AE47" i="1" s="1"/>
  <c r="AA48" i="1" s="1"/>
  <c r="J40" i="2"/>
  <c r="AE42" i="2" s="1"/>
  <c r="AA43" i="2" s="1"/>
  <c r="D55" i="7"/>
  <c r="G55" i="7" s="1"/>
  <c r="D40" i="8"/>
  <c r="D54" i="7" s="1"/>
  <c r="G54" i="7" s="1"/>
  <c r="G43" i="9"/>
  <c r="G6" i="9"/>
  <c r="M6" i="9" s="1"/>
  <c r="D40" i="10"/>
  <c r="G7" i="10"/>
  <c r="L53" i="9" l="1"/>
  <c r="I49" i="10"/>
  <c r="L49" i="10" s="1"/>
  <c r="I50" i="11"/>
  <c r="L42" i="12"/>
  <c r="L50" i="9"/>
  <c r="L47" i="13"/>
  <c r="L47" i="10"/>
  <c r="L49" i="12"/>
  <c r="L48" i="7"/>
  <c r="L47" i="8"/>
  <c r="I46" i="5"/>
  <c r="L45" i="6"/>
  <c r="I44" i="6"/>
  <c r="L45" i="4"/>
  <c r="AB49" i="1"/>
  <c r="Z44" i="2"/>
  <c r="AB44" i="2" s="1"/>
  <c r="L41" i="2"/>
  <c r="L43" i="1"/>
  <c r="I43" i="6"/>
  <c r="L44" i="4"/>
  <c r="I43" i="4"/>
  <c r="L40" i="17"/>
  <c r="AH44" i="17" s="1"/>
  <c r="L41" i="7"/>
  <c r="L55" i="7"/>
  <c r="I54" i="7"/>
  <c r="L54" i="7" s="1"/>
  <c r="L40" i="8"/>
  <c r="I52" i="8"/>
  <c r="L52" i="8" s="1"/>
  <c r="L43" i="9"/>
  <c r="G53" i="7"/>
  <c r="I51" i="7"/>
  <c r="L51" i="7" s="1"/>
  <c r="L50" i="11"/>
  <c r="L48" i="11"/>
  <c r="I50" i="10"/>
  <c r="L50" i="10" s="1"/>
  <c r="L41" i="11"/>
  <c r="I50" i="7"/>
  <c r="L50" i="7" s="1"/>
  <c r="I51" i="9"/>
  <c r="L51" i="9" s="1"/>
  <c r="I48" i="8"/>
  <c r="L48" i="8" s="1"/>
  <c r="L40" i="13"/>
  <c r="I50" i="12"/>
  <c r="L50" i="12" s="1"/>
  <c r="I48" i="10"/>
  <c r="L48" i="10" s="1"/>
  <c r="I49" i="11"/>
  <c r="L49" i="11" s="1"/>
  <c r="I47" i="5"/>
  <c r="I46" i="8" s="1"/>
  <c r="L46" i="8" s="1"/>
  <c r="L40" i="6"/>
  <c r="G47" i="7"/>
  <c r="G46" i="13"/>
  <c r="I50" i="8"/>
  <c r="L50" i="8" s="1"/>
  <c r="D50" i="12"/>
  <c r="I40" i="2"/>
  <c r="D42" i="8"/>
  <c r="G42" i="8" s="1"/>
  <c r="D42" i="6"/>
  <c r="D43" i="4"/>
  <c r="G43" i="4" s="1"/>
  <c r="D43" i="11"/>
  <c r="G43" i="11" s="1"/>
  <c r="G40" i="2"/>
  <c r="G44" i="7"/>
  <c r="E52" i="8"/>
  <c r="G52" i="8" s="1"/>
  <c r="G49" i="9"/>
  <c r="E53" i="9"/>
  <c r="E51" i="7"/>
  <c r="E50" i="8"/>
  <c r="E50" i="10"/>
  <c r="D50" i="8"/>
  <c r="D53" i="9"/>
  <c r="D50" i="10"/>
  <c r="D51" i="7"/>
  <c r="G41" i="11"/>
  <c r="G50" i="11"/>
  <c r="D49" i="7"/>
  <c r="G49" i="7" s="1"/>
  <c r="G48" i="10"/>
  <c r="G44" i="12"/>
  <c r="G50" i="12"/>
  <c r="G48" i="12"/>
  <c r="D51" i="9"/>
  <c r="G51" i="9" s="1"/>
  <c r="D48" i="8"/>
  <c r="G48" i="8" s="1"/>
  <c r="D49" i="11"/>
  <c r="G49" i="11" s="1"/>
  <c r="G40" i="13"/>
  <c r="G6" i="12"/>
  <c r="D49" i="12"/>
  <c r="D47" i="8"/>
  <c r="E47" i="10"/>
  <c r="G47" i="10" s="1"/>
  <c r="E50" i="9"/>
  <c r="D48" i="7"/>
  <c r="E47" i="13"/>
  <c r="E48" i="13" s="1"/>
  <c r="AE43" i="5"/>
  <c r="AB43" i="5" s="1"/>
  <c r="AE42" i="13" s="1"/>
  <c r="AB42" i="13" s="1"/>
  <c r="AE44" i="12" s="1"/>
  <c r="AB44" i="12" s="1"/>
  <c r="AE43" i="11" s="1"/>
  <c r="AB43" i="11" s="1"/>
  <c r="AF42" i="10" s="1"/>
  <c r="AC42" i="10" s="1"/>
  <c r="AF45" i="9" s="1"/>
  <c r="AC45" i="9" s="1"/>
  <c r="AF42" i="8" s="1"/>
  <c r="AC42" i="8" s="1"/>
  <c r="AD43" i="7" s="1"/>
  <c r="AC43" i="7" s="1"/>
  <c r="AD54" i="7" s="1"/>
  <c r="AC54" i="7" s="1"/>
  <c r="AE42" i="5"/>
  <c r="AB42" i="5" s="1"/>
  <c r="AE41" i="13" s="1"/>
  <c r="AB41" i="13" s="1"/>
  <c r="AE43" i="12" s="1"/>
  <c r="AB43" i="12" s="1"/>
  <c r="AE42" i="11" s="1"/>
  <c r="AB42" i="11" s="1"/>
  <c r="AF41" i="10" s="1"/>
  <c r="AC41" i="10" s="1"/>
  <c r="AF44" i="9" s="1"/>
  <c r="AC44" i="9" s="1"/>
  <c r="AF41" i="8" s="1"/>
  <c r="AC41" i="8" s="1"/>
  <c r="AD42" i="7" s="1"/>
  <c r="AC42" i="7" s="1"/>
  <c r="E48" i="7"/>
  <c r="E47" i="8"/>
  <c r="E48" i="11"/>
  <c r="G41" i="5"/>
  <c r="D48" i="11"/>
  <c r="D47" i="13"/>
  <c r="G47" i="13" s="1"/>
  <c r="D50" i="9"/>
  <c r="E51" i="12"/>
  <c r="G49" i="12"/>
  <c r="G46" i="8"/>
  <c r="G47" i="5"/>
  <c r="G46" i="10"/>
  <c r="E47" i="6"/>
  <c r="E52" i="12"/>
  <c r="E49" i="5"/>
  <c r="D46" i="5"/>
  <c r="G46" i="5" s="1"/>
  <c r="D45" i="8"/>
  <c r="G45" i="8" s="1"/>
  <c r="G46" i="7"/>
  <c r="D45" i="10"/>
  <c r="G45" i="10" s="1"/>
  <c r="D45" i="13"/>
  <c r="G45" i="13" s="1"/>
  <c r="D48" i="9"/>
  <c r="G48" i="9" s="1"/>
  <c r="D46" i="11"/>
  <c r="G46" i="11" s="1"/>
  <c r="D47" i="12"/>
  <c r="G47" i="12" s="1"/>
  <c r="D45" i="6"/>
  <c r="G45" i="6" s="1"/>
  <c r="G41" i="4"/>
  <c r="AA45" i="1"/>
  <c r="AC45" i="1" s="1"/>
  <c r="D46" i="9"/>
  <c r="G46" i="9" s="1"/>
  <c r="D44" i="5"/>
  <c r="G44" i="5" s="1"/>
  <c r="D43" i="10"/>
  <c r="G43" i="10" s="1"/>
  <c r="G43" i="1"/>
  <c r="D43" i="13"/>
  <c r="G43" i="13" s="1"/>
  <c r="D44" i="11"/>
  <c r="G44" i="11" s="1"/>
  <c r="D41" i="2"/>
  <c r="G41" i="2" s="1"/>
  <c r="D43" i="6"/>
  <c r="G43" i="6" s="1"/>
  <c r="D45" i="12"/>
  <c r="G45" i="12" s="1"/>
  <c r="D44" i="4"/>
  <c r="G44" i="4" s="1"/>
  <c r="D43" i="8"/>
  <c r="G43" i="8" s="1"/>
  <c r="G42" i="13"/>
  <c r="AI41" i="17"/>
  <c r="G42" i="10"/>
  <c r="I45" i="1"/>
  <c r="AF44" i="17"/>
  <c r="D44" i="10"/>
  <c r="G44" i="10" s="1"/>
  <c r="D44" i="8"/>
  <c r="G44" i="8" s="1"/>
  <c r="D44" i="13"/>
  <c r="D44" i="6"/>
  <c r="G38" i="2"/>
  <c r="D45" i="5"/>
  <c r="D47" i="9"/>
  <c r="G47" i="9" s="1"/>
  <c r="D46" i="12"/>
  <c r="D45" i="11"/>
  <c r="D45" i="4"/>
  <c r="G45" i="4" s="1"/>
  <c r="D45" i="7"/>
  <c r="G45" i="7" s="1"/>
  <c r="I4" i="16"/>
  <c r="I9" i="16"/>
  <c r="I7" i="16"/>
  <c r="J3" i="16"/>
  <c r="I8" i="16"/>
  <c r="I10" i="16"/>
  <c r="I5" i="16"/>
  <c r="I11" i="16"/>
  <c r="I6" i="16"/>
  <c r="I12" i="16"/>
  <c r="I13" i="16"/>
  <c r="I14" i="16"/>
  <c r="I15" i="16"/>
  <c r="G43" i="5"/>
  <c r="G49" i="8"/>
  <c r="G49" i="10"/>
  <c r="G52" i="9"/>
  <c r="E48" i="5"/>
  <c r="D54" i="9"/>
  <c r="G54" i="9" s="1"/>
  <c r="D51" i="8"/>
  <c r="G51" i="8" s="1"/>
  <c r="D52" i="7"/>
  <c r="G52" i="7" s="1"/>
  <c r="G42" i="6"/>
  <c r="B16" i="16"/>
  <c r="F16" i="16"/>
  <c r="I16" i="16"/>
  <c r="H16" i="16"/>
  <c r="D16" i="16"/>
  <c r="J16" i="16"/>
  <c r="C16" i="16"/>
  <c r="E16" i="16"/>
  <c r="A17" i="16"/>
  <c r="G16" i="16"/>
  <c r="G40" i="10"/>
  <c r="G45" i="1"/>
  <c r="AA44" i="1"/>
  <c r="G50" i="7"/>
  <c r="E46" i="6"/>
  <c r="I52" i="7"/>
  <c r="L52" i="7" s="1"/>
  <c r="I51" i="8"/>
  <c r="L51" i="8" s="1"/>
  <c r="I54" i="9"/>
  <c r="L54" i="9" s="1"/>
  <c r="AF45" i="6"/>
  <c r="J44" i="5"/>
  <c r="AA47" i="4"/>
  <c r="AB47" i="4"/>
  <c r="J42" i="6"/>
  <c r="AF44" i="6" s="1"/>
  <c r="AA46" i="4"/>
  <c r="AB46" i="4"/>
  <c r="G40" i="8"/>
  <c r="I49" i="9" l="1"/>
  <c r="L49" i="9" s="1"/>
  <c r="L47" i="5"/>
  <c r="L46" i="5"/>
  <c r="I45" i="10"/>
  <c r="L45" i="10" s="1"/>
  <c r="I46" i="11"/>
  <c r="L46" i="11" s="1"/>
  <c r="I48" i="9"/>
  <c r="L48" i="9" s="1"/>
  <c r="I45" i="8"/>
  <c r="L45" i="8" s="1"/>
  <c r="I47" i="12"/>
  <c r="L47" i="12" s="1"/>
  <c r="I46" i="7"/>
  <c r="L46" i="7" s="1"/>
  <c r="I45" i="13"/>
  <c r="L45" i="13" s="1"/>
  <c r="I45" i="5"/>
  <c r="L44" i="6"/>
  <c r="I44" i="5"/>
  <c r="L43" i="6"/>
  <c r="Z48" i="1"/>
  <c r="AB48" i="1" s="1"/>
  <c r="L45" i="1"/>
  <c r="Z43" i="2"/>
  <c r="AB43" i="2" s="1"/>
  <c r="L40" i="2"/>
  <c r="I42" i="6"/>
  <c r="Z45" i="6" s="1"/>
  <c r="L43" i="4"/>
  <c r="I46" i="10"/>
  <c r="L46" i="10" s="1"/>
  <c r="I47" i="11"/>
  <c r="L47" i="11" s="1"/>
  <c r="I46" i="13"/>
  <c r="L46" i="13" s="1"/>
  <c r="I48" i="12"/>
  <c r="L48" i="12" s="1"/>
  <c r="I47" i="7"/>
  <c r="L47" i="7" s="1"/>
  <c r="AC47" i="4"/>
  <c r="AC46" i="4"/>
  <c r="E49" i="13"/>
  <c r="AA40" i="2"/>
  <c r="AC40" i="2" s="1"/>
  <c r="G48" i="7"/>
  <c r="G50" i="8"/>
  <c r="G51" i="7"/>
  <c r="G50" i="10"/>
  <c r="G53" i="9"/>
  <c r="D48" i="13"/>
  <c r="G50" i="9"/>
  <c r="G48" i="11"/>
  <c r="G47" i="8"/>
  <c r="E52" i="11"/>
  <c r="E51" i="11"/>
  <c r="D48" i="5"/>
  <c r="D51" i="11"/>
  <c r="G46" i="12"/>
  <c r="D52" i="12"/>
  <c r="D51" i="12"/>
  <c r="G44" i="6"/>
  <c r="D47" i="6"/>
  <c r="D46" i="6"/>
  <c r="G44" i="13"/>
  <c r="D49" i="13"/>
  <c r="J8" i="16"/>
  <c r="J5" i="16"/>
  <c r="K3" i="16"/>
  <c r="J12" i="16"/>
  <c r="J4" i="16"/>
  <c r="J6" i="16"/>
  <c r="J10" i="16"/>
  <c r="J11" i="16"/>
  <c r="J9" i="16"/>
  <c r="J7" i="16"/>
  <c r="J13" i="16"/>
  <c r="J14" i="16"/>
  <c r="J15" i="16"/>
  <c r="G45" i="5"/>
  <c r="D49" i="5"/>
  <c r="AA39" i="2"/>
  <c r="AC44" i="1"/>
  <c r="C17" i="16"/>
  <c r="I17" i="16"/>
  <c r="F17" i="16"/>
  <c r="D17" i="16"/>
  <c r="H17" i="16"/>
  <c r="B17" i="16"/>
  <c r="E17" i="16"/>
  <c r="A18" i="16"/>
  <c r="K17" i="16"/>
  <c r="G17" i="16"/>
  <c r="J17" i="16"/>
  <c r="G45" i="11"/>
  <c r="D52" i="11"/>
  <c r="AF46" i="5"/>
  <c r="J43" i="13"/>
  <c r="AF45" i="13" s="1"/>
  <c r="J44" i="7"/>
  <c r="AD57" i="7" s="1"/>
  <c r="J46" i="9"/>
  <c r="AF48" i="9" s="1"/>
  <c r="J43" i="10"/>
  <c r="AF45" i="10" s="1"/>
  <c r="J45" i="12"/>
  <c r="AF47" i="12" s="1"/>
  <c r="J43" i="8"/>
  <c r="AF45" i="8" s="1"/>
  <c r="J44" i="11"/>
  <c r="AF46" i="11" s="1"/>
  <c r="AA46" i="6"/>
  <c r="AB46" i="6" s="1"/>
  <c r="Z48" i="6"/>
  <c r="AA48" i="6"/>
  <c r="J43" i="5"/>
  <c r="J42" i="10" s="1"/>
  <c r="AA45" i="6"/>
  <c r="I44" i="8" l="1"/>
  <c r="L44" i="8" s="1"/>
  <c r="L45" i="5"/>
  <c r="I46" i="12"/>
  <c r="L46" i="12" s="1"/>
  <c r="I47" i="9"/>
  <c r="L47" i="9" s="1"/>
  <c r="I44" i="10"/>
  <c r="L44" i="10" s="1"/>
  <c r="I45" i="11"/>
  <c r="L45" i="11" s="1"/>
  <c r="I44" i="13"/>
  <c r="L44" i="13" s="1"/>
  <c r="I45" i="7"/>
  <c r="L45" i="7" s="1"/>
  <c r="I43" i="8"/>
  <c r="L43" i="8" s="1"/>
  <c r="L44" i="5"/>
  <c r="I44" i="11"/>
  <c r="L44" i="11" s="1"/>
  <c r="I44" i="7"/>
  <c r="L44" i="7" s="1"/>
  <c r="I45" i="12"/>
  <c r="L45" i="12" s="1"/>
  <c r="I46" i="9"/>
  <c r="L46" i="9" s="1"/>
  <c r="I43" i="10"/>
  <c r="L43" i="10" s="1"/>
  <c r="I43" i="13"/>
  <c r="L43" i="13" s="1"/>
  <c r="AB45" i="6"/>
  <c r="I43" i="5"/>
  <c r="L42" i="6"/>
  <c r="AF44" i="10"/>
  <c r="AA45" i="10" s="1"/>
  <c r="AB48" i="6"/>
  <c r="AB43" i="4"/>
  <c r="AD43" i="4" s="1"/>
  <c r="D18" i="16"/>
  <c r="E18" i="16"/>
  <c r="F18" i="16"/>
  <c r="G18" i="16"/>
  <c r="I18" i="16"/>
  <c r="B18" i="16"/>
  <c r="A19" i="16"/>
  <c r="C18" i="16"/>
  <c r="L18" i="16"/>
  <c r="H18" i="16"/>
  <c r="J18" i="16"/>
  <c r="K18" i="16"/>
  <c r="AB42" i="4"/>
  <c r="AC39" i="2"/>
  <c r="L3" i="16"/>
  <c r="K9" i="16"/>
  <c r="K11" i="16"/>
  <c r="K4" i="16"/>
  <c r="K5" i="16"/>
  <c r="K10" i="16"/>
  <c r="K8" i="16"/>
  <c r="K7" i="16"/>
  <c r="K6" i="16"/>
  <c r="K12" i="16"/>
  <c r="K13" i="16"/>
  <c r="K14" i="16"/>
  <c r="K15" i="16"/>
  <c r="K16" i="16"/>
  <c r="AA46" i="10"/>
  <c r="Z49" i="5"/>
  <c r="AA47" i="5"/>
  <c r="AA49" i="5"/>
  <c r="Z47" i="5"/>
  <c r="AA46" i="13"/>
  <c r="AA46" i="8"/>
  <c r="Z46" i="8"/>
  <c r="AA58" i="7"/>
  <c r="AA48" i="12"/>
  <c r="Z48" i="12"/>
  <c r="AA47" i="11"/>
  <c r="AA49" i="9"/>
  <c r="Z49" i="9"/>
  <c r="J44" i="12"/>
  <c r="AF46" i="12" s="1"/>
  <c r="AA47" i="12" s="1"/>
  <c r="AF45" i="5"/>
  <c r="AA46" i="5" s="1"/>
  <c r="J43" i="11"/>
  <c r="J42" i="13"/>
  <c r="AF44" i="13" s="1"/>
  <c r="J42" i="8"/>
  <c r="AF44" i="8" s="1"/>
  <c r="AA45" i="8" s="1"/>
  <c r="J43" i="7"/>
  <c r="AD56" i="7" s="1"/>
  <c r="J45" i="9"/>
  <c r="AF47" i="9" s="1"/>
  <c r="AA48" i="9" s="1"/>
  <c r="AB48" i="12" l="1"/>
  <c r="Z47" i="11"/>
  <c r="AB47" i="11" s="1"/>
  <c r="Z58" i="7"/>
  <c r="AB58" i="7" s="1"/>
  <c r="Z46" i="10"/>
  <c r="AB46" i="10" s="1"/>
  <c r="Z46" i="13"/>
  <c r="AB46" i="13" s="1"/>
  <c r="I45" i="9"/>
  <c r="L45" i="9" s="1"/>
  <c r="L43" i="5"/>
  <c r="I42" i="10"/>
  <c r="I42" i="8"/>
  <c r="L42" i="8" s="1"/>
  <c r="I43" i="7"/>
  <c r="L43" i="7" s="1"/>
  <c r="I44" i="12"/>
  <c r="L44" i="12" s="1"/>
  <c r="I43" i="11"/>
  <c r="I42" i="13"/>
  <c r="L42" i="13" s="1"/>
  <c r="Z57" i="7"/>
  <c r="AB46" i="8"/>
  <c r="AB49" i="9"/>
  <c r="AF45" i="11"/>
  <c r="AA46" i="11" s="1"/>
  <c r="L43" i="11"/>
  <c r="AB47" i="5"/>
  <c r="AB49" i="5"/>
  <c r="AA42" i="6"/>
  <c r="AA43" i="5" s="1"/>
  <c r="M3" i="16"/>
  <c r="L10" i="16"/>
  <c r="L5" i="16"/>
  <c r="L7" i="16"/>
  <c r="L9" i="16"/>
  <c r="L11" i="16"/>
  <c r="L6" i="16"/>
  <c r="L4" i="16"/>
  <c r="L8" i="16"/>
  <c r="L12" i="16"/>
  <c r="L13" i="16"/>
  <c r="L14" i="16"/>
  <c r="L15" i="16"/>
  <c r="L16" i="16"/>
  <c r="L17" i="16"/>
  <c r="AD42" i="4"/>
  <c r="AA41" i="6"/>
  <c r="E19" i="16"/>
  <c r="F19" i="16"/>
  <c r="I19" i="16"/>
  <c r="D19" i="16"/>
  <c r="J19" i="16"/>
  <c r="G19" i="16"/>
  <c r="B19" i="16"/>
  <c r="K19" i="16"/>
  <c r="H19" i="16"/>
  <c r="L19" i="16"/>
  <c r="M19" i="16"/>
  <c r="A20" i="16"/>
  <c r="C19" i="16"/>
  <c r="Z47" i="12"/>
  <c r="AB47" i="12" s="1"/>
  <c r="AA45" i="13"/>
  <c r="Z46" i="5"/>
  <c r="AB46" i="5" s="1"/>
  <c r="AA57" i="7"/>
  <c r="Z45" i="8"/>
  <c r="AB45" i="8" s="1"/>
  <c r="Z48" i="9"/>
  <c r="AB48" i="9" s="1"/>
  <c r="Z45" i="13" l="1"/>
  <c r="AB45" i="13" s="1"/>
  <c r="AB57" i="7"/>
  <c r="L42" i="10"/>
  <c r="Z45" i="10"/>
  <c r="AB45" i="10" s="1"/>
  <c r="Z46" i="11"/>
  <c r="AB46" i="11" s="1"/>
  <c r="AC42" i="6"/>
  <c r="AC43" i="5"/>
  <c r="AA42" i="13"/>
  <c r="I20" i="16"/>
  <c r="B20" i="16"/>
  <c r="K20" i="16"/>
  <c r="L20" i="16"/>
  <c r="D20" i="16"/>
  <c r="F20" i="16"/>
  <c r="H20" i="16"/>
  <c r="E20" i="16"/>
  <c r="G20" i="16"/>
  <c r="J20" i="16"/>
  <c r="N20" i="16"/>
  <c r="M20" i="16"/>
  <c r="C20" i="16"/>
  <c r="A21" i="16"/>
  <c r="AA42" i="5"/>
  <c r="AC41" i="6"/>
  <c r="N3" i="16"/>
  <c r="M10" i="16"/>
  <c r="M12" i="16"/>
  <c r="M6" i="16"/>
  <c r="M7" i="16"/>
  <c r="M11" i="16"/>
  <c r="M5" i="16"/>
  <c r="M8" i="16"/>
  <c r="M4" i="16"/>
  <c r="M9" i="16"/>
  <c r="M13" i="16"/>
  <c r="M14" i="16"/>
  <c r="M15" i="16"/>
  <c r="M16" i="16"/>
  <c r="M17" i="16"/>
  <c r="M18" i="16"/>
  <c r="L21" i="16" l="1"/>
  <c r="B21" i="16"/>
  <c r="M21" i="16"/>
  <c r="J21" i="16"/>
  <c r="E21" i="16"/>
  <c r="A22" i="16"/>
  <c r="F21" i="16"/>
  <c r="N21" i="16"/>
  <c r="H21" i="16"/>
  <c r="C21" i="16"/>
  <c r="I21" i="16"/>
  <c r="K21" i="16"/>
  <c r="D21" i="16"/>
  <c r="G21" i="16"/>
  <c r="O3" i="16"/>
  <c r="O21" i="16" s="1"/>
  <c r="N10" i="16"/>
  <c r="N6" i="16"/>
  <c r="N7" i="16"/>
  <c r="N11" i="16"/>
  <c r="N5" i="16"/>
  <c r="N8" i="16"/>
  <c r="N4" i="16"/>
  <c r="N9" i="16"/>
  <c r="N12" i="16"/>
  <c r="N13" i="16"/>
  <c r="N14" i="16"/>
  <c r="N15" i="16"/>
  <c r="N16" i="16"/>
  <c r="N17" i="16"/>
  <c r="N18" i="16"/>
  <c r="N19" i="16"/>
  <c r="AA44" i="12"/>
  <c r="AC42" i="13"/>
  <c r="AA41" i="13"/>
  <c r="AC42" i="5"/>
  <c r="AA43" i="11" l="1"/>
  <c r="AC44" i="12"/>
  <c r="C22" i="16"/>
  <c r="E22" i="16"/>
  <c r="O22" i="16"/>
  <c r="K22" i="16"/>
  <c r="N22" i="16"/>
  <c r="H22" i="16"/>
  <c r="F22" i="16"/>
  <c r="B22" i="16"/>
  <c r="A23" i="16"/>
  <c r="I22" i="16"/>
  <c r="M22" i="16"/>
  <c r="L22" i="16"/>
  <c r="D22" i="16"/>
  <c r="J22" i="16"/>
  <c r="G22" i="16"/>
  <c r="O5" i="16"/>
  <c r="O10" i="16"/>
  <c r="O6" i="16"/>
  <c r="O7" i="16"/>
  <c r="O11" i="16"/>
  <c r="O4" i="16"/>
  <c r="O8" i="16"/>
  <c r="O12" i="16"/>
  <c r="P3" i="16"/>
  <c r="O9" i="16"/>
  <c r="O13" i="16"/>
  <c r="O14" i="16"/>
  <c r="O15" i="16"/>
  <c r="O16" i="16"/>
  <c r="O17" i="16"/>
  <c r="O18" i="16"/>
  <c r="O19" i="16"/>
  <c r="O20" i="16"/>
  <c r="AC41" i="13"/>
  <c r="AA43" i="12"/>
  <c r="P5" i="16" l="1"/>
  <c r="P6" i="16"/>
  <c r="P11" i="16"/>
  <c r="P8" i="16"/>
  <c r="P7" i="16"/>
  <c r="P12" i="16"/>
  <c r="Q3" i="16"/>
  <c r="P9" i="16"/>
  <c r="P4" i="16"/>
  <c r="P10" i="16"/>
  <c r="P13" i="16"/>
  <c r="P14" i="16"/>
  <c r="P15" i="16"/>
  <c r="P16" i="16"/>
  <c r="P17" i="16"/>
  <c r="P18" i="16"/>
  <c r="P19" i="16"/>
  <c r="P20" i="16"/>
  <c r="P21" i="16"/>
  <c r="P22" i="16"/>
  <c r="AC43" i="12"/>
  <c r="AA42" i="11"/>
  <c r="O23" i="16"/>
  <c r="G23" i="16"/>
  <c r="M23" i="16"/>
  <c r="Q23" i="16"/>
  <c r="H23" i="16"/>
  <c r="B23" i="16"/>
  <c r="P23" i="16"/>
  <c r="D23" i="16"/>
  <c r="J23" i="16"/>
  <c r="I23" i="16"/>
  <c r="E23" i="16"/>
  <c r="F23" i="16"/>
  <c r="C23" i="16"/>
  <c r="A24" i="16"/>
  <c r="N23" i="16"/>
  <c r="L23" i="16"/>
  <c r="K23" i="16"/>
  <c r="AC43" i="11"/>
  <c r="AB42" i="10"/>
  <c r="R3" i="16" l="1"/>
  <c r="Q8" i="16"/>
  <c r="Q10" i="16"/>
  <c r="Q6" i="16"/>
  <c r="Q4" i="16"/>
  <c r="Q11" i="16"/>
  <c r="Q5" i="16"/>
  <c r="Q7" i="16"/>
  <c r="Q12" i="16"/>
  <c r="Q9" i="16"/>
  <c r="Q13" i="16"/>
  <c r="Q14" i="16"/>
  <c r="Q15" i="16"/>
  <c r="Q16" i="16"/>
  <c r="Q17" i="16"/>
  <c r="Q18" i="16"/>
  <c r="Q19" i="16"/>
  <c r="Q20" i="16"/>
  <c r="Q21" i="16"/>
  <c r="Q22" i="16"/>
  <c r="L24" i="16"/>
  <c r="D24" i="16"/>
  <c r="G24" i="16"/>
  <c r="J24" i="16"/>
  <c r="A25" i="16"/>
  <c r="F24" i="16"/>
  <c r="B24" i="16"/>
  <c r="H24" i="16"/>
  <c r="O24" i="16"/>
  <c r="C24" i="16"/>
  <c r="M24" i="16"/>
  <c r="P24" i="16"/>
  <c r="R24" i="16"/>
  <c r="E24" i="16"/>
  <c r="N24" i="16"/>
  <c r="K24" i="16"/>
  <c r="Q24" i="16"/>
  <c r="I24" i="16"/>
  <c r="AC42" i="11"/>
  <c r="AB41" i="10"/>
  <c r="AD42" i="10"/>
  <c r="AB45" i="9"/>
  <c r="AD41" i="10" l="1"/>
  <c r="AB44" i="9"/>
  <c r="AB42" i="8"/>
  <c r="AD45" i="9"/>
  <c r="E25" i="16"/>
  <c r="Q25" i="16"/>
  <c r="P25" i="16"/>
  <c r="B25" i="16"/>
  <c r="G25" i="16"/>
  <c r="M25" i="16"/>
  <c r="J25" i="16"/>
  <c r="A26" i="16"/>
  <c r="N25" i="16"/>
  <c r="I25" i="16"/>
  <c r="D25" i="16"/>
  <c r="R25" i="16"/>
  <c r="S25" i="16"/>
  <c r="F25" i="16"/>
  <c r="C25" i="16"/>
  <c r="K25" i="16"/>
  <c r="O25" i="16"/>
  <c r="L25" i="16"/>
  <c r="H25" i="16"/>
  <c r="S3" i="16"/>
  <c r="R8" i="16"/>
  <c r="R12" i="16"/>
  <c r="R5" i="16"/>
  <c r="R9" i="16"/>
  <c r="R4" i="16"/>
  <c r="R10" i="16"/>
  <c r="R11" i="16"/>
  <c r="R6" i="16"/>
  <c r="R7" i="16"/>
  <c r="R13" i="16"/>
  <c r="R14" i="16"/>
  <c r="R15" i="16"/>
  <c r="R16" i="16"/>
  <c r="R17" i="16"/>
  <c r="R18" i="16"/>
  <c r="R19" i="16"/>
  <c r="R20" i="16"/>
  <c r="R21" i="16"/>
  <c r="R22" i="16"/>
  <c r="R23" i="16"/>
  <c r="H26" i="16" l="1"/>
  <c r="J26" i="16"/>
  <c r="G26" i="16"/>
  <c r="I26" i="16"/>
  <c r="S26" i="16"/>
  <c r="A27" i="16"/>
  <c r="O26" i="16"/>
  <c r="N26" i="16"/>
  <c r="M26" i="16"/>
  <c r="B26" i="16"/>
  <c r="F26" i="16"/>
  <c r="C26" i="16"/>
  <c r="Q26" i="16"/>
  <c r="E26" i="16"/>
  <c r="D26" i="16"/>
  <c r="L26" i="16"/>
  <c r="P26" i="16"/>
  <c r="R26" i="16"/>
  <c r="K26" i="16"/>
  <c r="AB43" i="7"/>
  <c r="AB54" i="7" s="1"/>
  <c r="AE54" i="7" s="1"/>
  <c r="AD42" i="8"/>
  <c r="T3" i="16"/>
  <c r="T26" i="16" s="1"/>
  <c r="S8" i="16"/>
  <c r="S11" i="16"/>
  <c r="S6" i="16"/>
  <c r="S7" i="16"/>
  <c r="S12" i="16"/>
  <c r="S5" i="16"/>
  <c r="S9" i="16"/>
  <c r="S4" i="16"/>
  <c r="S10" i="16"/>
  <c r="S13" i="16"/>
  <c r="S14" i="16"/>
  <c r="S15" i="16"/>
  <c r="S16" i="16"/>
  <c r="S17" i="16"/>
  <c r="S18" i="16"/>
  <c r="S19" i="16"/>
  <c r="S20" i="16"/>
  <c r="S21" i="16"/>
  <c r="S22" i="16"/>
  <c r="S23" i="16"/>
  <c r="S24" i="16"/>
  <c r="AB41" i="8"/>
  <c r="AD44" i="9"/>
  <c r="P27" i="16" l="1"/>
  <c r="G27" i="16"/>
  <c r="M27" i="16"/>
  <c r="R27" i="16"/>
  <c r="N27" i="16"/>
  <c r="L27" i="16"/>
  <c r="E27" i="16"/>
  <c r="C27" i="16"/>
  <c r="S27" i="16"/>
  <c r="B27" i="16"/>
  <c r="K27" i="16"/>
  <c r="F27" i="16"/>
  <c r="D27" i="16"/>
  <c r="J27" i="16"/>
  <c r="A28" i="16"/>
  <c r="I27" i="16"/>
  <c r="H27" i="16"/>
  <c r="T27" i="16"/>
  <c r="O27" i="16"/>
  <c r="Q27" i="16"/>
  <c r="AE43" i="7"/>
  <c r="U3" i="16"/>
  <c r="T8" i="16"/>
  <c r="T12" i="16"/>
  <c r="T5" i="16"/>
  <c r="T9" i="16"/>
  <c r="T4" i="16"/>
  <c r="T10" i="16"/>
  <c r="T7" i="16"/>
  <c r="T11" i="16"/>
  <c r="T6" i="16"/>
  <c r="T13" i="16"/>
  <c r="T14" i="16"/>
  <c r="T15" i="16"/>
  <c r="T16" i="16"/>
  <c r="T17" i="16"/>
  <c r="T18" i="16"/>
  <c r="T19" i="16"/>
  <c r="T20" i="16"/>
  <c r="T21" i="16"/>
  <c r="T22" i="16"/>
  <c r="T23" i="16"/>
  <c r="T24" i="16"/>
  <c r="T25" i="16"/>
  <c r="AB42" i="7"/>
  <c r="AE42" i="7" s="1"/>
  <c r="AD41" i="8"/>
  <c r="U6" i="16" l="1"/>
  <c r="U10" i="16"/>
  <c r="U4" i="16"/>
  <c r="U8" i="16"/>
  <c r="U11" i="16"/>
  <c r="U5" i="16"/>
  <c r="U7" i="16"/>
  <c r="U12" i="16"/>
  <c r="V3" i="16"/>
  <c r="U9" i="16"/>
  <c r="U13" i="16"/>
  <c r="U14" i="16"/>
  <c r="U15" i="16"/>
  <c r="U16" i="16"/>
  <c r="U17" i="16"/>
  <c r="U18" i="16"/>
  <c r="U19" i="16"/>
  <c r="U20" i="16"/>
  <c r="U21" i="16"/>
  <c r="U22" i="16"/>
  <c r="U23" i="16"/>
  <c r="U24" i="16"/>
  <c r="U25" i="16"/>
  <c r="U26" i="16"/>
  <c r="U27" i="16"/>
  <c r="R28" i="16"/>
  <c r="U28" i="16"/>
  <c r="T28" i="16"/>
  <c r="P28" i="16"/>
  <c r="V28" i="16"/>
  <c r="I28" i="16"/>
  <c r="B28" i="16"/>
  <c r="F28" i="16"/>
  <c r="O28" i="16"/>
  <c r="S28" i="16"/>
  <c r="H28" i="16"/>
  <c r="N28" i="16"/>
  <c r="M28" i="16"/>
  <c r="E28" i="16"/>
  <c r="D28" i="16"/>
  <c r="J28" i="16"/>
  <c r="K28" i="16"/>
  <c r="G28" i="16"/>
  <c r="A29" i="16"/>
  <c r="Q28" i="16"/>
  <c r="C28" i="16"/>
  <c r="L28" i="16"/>
  <c r="P29" i="16" l="1"/>
  <c r="C29" i="16"/>
  <c r="Q29" i="16"/>
  <c r="K29" i="16"/>
  <c r="S29" i="16"/>
  <c r="A30" i="16"/>
  <c r="B29" i="16"/>
  <c r="R29" i="16"/>
  <c r="V29" i="16"/>
  <c r="J29" i="16"/>
  <c r="M29" i="16"/>
  <c r="T29" i="16"/>
  <c r="N29" i="16"/>
  <c r="L29" i="16"/>
  <c r="E29" i="16"/>
  <c r="G29" i="16"/>
  <c r="D29" i="16"/>
  <c r="O29" i="16"/>
  <c r="I29" i="16"/>
  <c r="H29" i="16"/>
  <c r="F29" i="16"/>
  <c r="U29" i="16"/>
  <c r="V4" i="16"/>
  <c r="V7" i="16"/>
  <c r="V11" i="16"/>
  <c r="V6" i="16"/>
  <c r="V8" i="16"/>
  <c r="V12" i="16"/>
  <c r="V9" i="16"/>
  <c r="V10" i="16"/>
  <c r="W3" i="16"/>
  <c r="W29" i="16" s="1"/>
  <c r="V5" i="16"/>
  <c r="V13" i="16"/>
  <c r="V14" i="16"/>
  <c r="V15" i="16"/>
  <c r="V16" i="16"/>
  <c r="V17" i="16"/>
  <c r="V18" i="16"/>
  <c r="V19" i="16"/>
  <c r="V20" i="16"/>
  <c r="V21" i="16"/>
  <c r="V22" i="16"/>
  <c r="V23" i="16"/>
  <c r="V24" i="16"/>
  <c r="V25" i="16"/>
  <c r="V26" i="16"/>
  <c r="V27" i="16"/>
  <c r="I30" i="16" l="1"/>
  <c r="D30" i="16"/>
  <c r="B30" i="16"/>
  <c r="K30" i="16"/>
  <c r="V30" i="16"/>
  <c r="C30" i="16"/>
  <c r="U30" i="16"/>
  <c r="O30" i="16"/>
  <c r="F30" i="16"/>
  <c r="R30" i="16"/>
  <c r="Q30" i="16"/>
  <c r="T30" i="16"/>
  <c r="W30" i="16"/>
  <c r="L30" i="16"/>
  <c r="S30" i="16"/>
  <c r="A31" i="16"/>
  <c r="G30" i="16"/>
  <c r="N30" i="16"/>
  <c r="P30" i="16"/>
  <c r="E30" i="16"/>
  <c r="J30" i="16"/>
  <c r="H30" i="16"/>
  <c r="M30" i="16"/>
  <c r="W4" i="16"/>
  <c r="W7" i="16"/>
  <c r="W11" i="16"/>
  <c r="W5" i="16"/>
  <c r="W8" i="16"/>
  <c r="W12" i="16"/>
  <c r="X3" i="16"/>
  <c r="W9" i="16"/>
  <c r="W6" i="16"/>
  <c r="W10" i="16"/>
  <c r="W13" i="16"/>
  <c r="W14" i="16"/>
  <c r="W15" i="16"/>
  <c r="W16" i="16"/>
  <c r="W17" i="16"/>
  <c r="W18" i="16"/>
  <c r="W19" i="16"/>
  <c r="W20" i="16"/>
  <c r="W21" i="16"/>
  <c r="W22" i="16"/>
  <c r="W23" i="16"/>
  <c r="W24" i="16"/>
  <c r="W25" i="16"/>
  <c r="W26" i="16"/>
  <c r="W27" i="16"/>
  <c r="W28" i="16"/>
  <c r="X5" i="16" l="1"/>
  <c r="X8" i="16"/>
  <c r="X12" i="16"/>
  <c r="X4" i="16"/>
  <c r="X9" i="16"/>
  <c r="X6" i="16"/>
  <c r="X10" i="16"/>
  <c r="Y3" i="16"/>
  <c r="X11" i="16"/>
  <c r="X7" i="16"/>
  <c r="X13" i="16"/>
  <c r="X14" i="16"/>
  <c r="X15" i="16"/>
  <c r="X16" i="16"/>
  <c r="X17" i="16"/>
  <c r="X18" i="16"/>
  <c r="X19" i="16"/>
  <c r="X20" i="16"/>
  <c r="X21" i="16"/>
  <c r="X22" i="16"/>
  <c r="X23" i="16"/>
  <c r="X24" i="16"/>
  <c r="X25" i="16"/>
  <c r="X26" i="16"/>
  <c r="X27" i="16"/>
  <c r="X28" i="16"/>
  <c r="X29" i="16"/>
  <c r="X30" i="16"/>
  <c r="B31" i="16"/>
  <c r="X31" i="16"/>
  <c r="C31" i="16"/>
  <c r="H31" i="16"/>
  <c r="L31" i="16"/>
  <c r="K31" i="16"/>
  <c r="D31" i="16"/>
  <c r="A32" i="16"/>
  <c r="R31" i="16"/>
  <c r="G31" i="16"/>
  <c r="E31" i="16"/>
  <c r="Q31" i="16"/>
  <c r="J31" i="16"/>
  <c r="T31" i="16"/>
  <c r="U31" i="16"/>
  <c r="I31" i="16"/>
  <c r="P31" i="16"/>
  <c r="S31" i="16"/>
  <c r="F31" i="16"/>
  <c r="N31" i="16"/>
  <c r="M31" i="16"/>
  <c r="W31" i="16"/>
  <c r="V31" i="16"/>
  <c r="O31" i="16"/>
  <c r="Y7" i="16" l="1"/>
  <c r="Y10" i="16"/>
  <c r="Y4" i="16"/>
  <c r="Y8" i="16"/>
  <c r="Y12" i="16"/>
  <c r="Y9" i="16"/>
  <c r="Z3" i="16"/>
  <c r="Y6" i="16"/>
  <c r="Y11" i="16"/>
  <c r="Y5" i="16"/>
  <c r="Y13" i="16"/>
  <c r="Y14" i="16"/>
  <c r="Y15" i="16"/>
  <c r="Y16" i="16"/>
  <c r="Y17" i="16"/>
  <c r="Y18" i="16"/>
  <c r="Y19" i="16"/>
  <c r="Y20" i="16"/>
  <c r="Y21" i="16"/>
  <c r="Y22" i="16"/>
  <c r="Y23" i="16"/>
  <c r="Y24" i="16"/>
  <c r="Y25" i="16"/>
  <c r="Y26" i="16"/>
  <c r="Y27" i="16"/>
  <c r="Y28" i="16"/>
  <c r="Y29" i="16"/>
  <c r="Y30" i="16"/>
  <c r="Y31" i="16"/>
  <c r="X32" i="16"/>
  <c r="V32" i="16"/>
  <c r="E32" i="16"/>
  <c r="B32" i="16"/>
  <c r="R32" i="16"/>
  <c r="H32" i="16"/>
  <c r="G32" i="16"/>
  <c r="D32" i="16"/>
  <c r="P32" i="16"/>
  <c r="O32" i="16"/>
  <c r="K32" i="16"/>
  <c r="L32" i="16"/>
  <c r="Z32" i="16"/>
  <c r="I32" i="16"/>
  <c r="M32" i="16"/>
  <c r="Y32" i="16"/>
  <c r="U32" i="16"/>
  <c r="C32" i="16"/>
  <c r="N32" i="16"/>
  <c r="Q32" i="16"/>
  <c r="S32" i="16"/>
  <c r="T32" i="16"/>
  <c r="F32" i="16"/>
  <c r="W32" i="16"/>
  <c r="J32" i="16"/>
  <c r="A33" i="16"/>
  <c r="Z4" i="16" l="1"/>
  <c r="Z5" i="16"/>
  <c r="Z11" i="16"/>
  <c r="Z6" i="16"/>
  <c r="Z9" i="16"/>
  <c r="Z10" i="16"/>
  <c r="Z7" i="16"/>
  <c r="AA3" i="16"/>
  <c r="Z12" i="16"/>
  <c r="Z8" i="16"/>
  <c r="Z13" i="16"/>
  <c r="Z14" i="16"/>
  <c r="Z15" i="16"/>
  <c r="Z16" i="16"/>
  <c r="Z17" i="16"/>
  <c r="Z18" i="16"/>
  <c r="Z19" i="16"/>
  <c r="Z20" i="16"/>
  <c r="Z21" i="16"/>
  <c r="Z22" i="16"/>
  <c r="Z23" i="16"/>
  <c r="Z24" i="16"/>
  <c r="Z25" i="16"/>
  <c r="Z26" i="16"/>
  <c r="Z27" i="16"/>
  <c r="Z28" i="16"/>
  <c r="Z29" i="16"/>
  <c r="Z30" i="16"/>
  <c r="Z31" i="16"/>
  <c r="R33" i="16"/>
  <c r="N33" i="16"/>
  <c r="P33" i="16"/>
  <c r="X33" i="16"/>
  <c r="K33" i="16"/>
  <c r="D33" i="16"/>
  <c r="C33" i="16"/>
  <c r="H33" i="16"/>
  <c r="B33" i="16"/>
  <c r="T33" i="16"/>
  <c r="V33" i="16"/>
  <c r="G33" i="16"/>
  <c r="S33" i="16"/>
  <c r="Q33" i="16"/>
  <c r="U33" i="16"/>
  <c r="W33" i="16"/>
  <c r="M33" i="16"/>
  <c r="F33" i="16"/>
  <c r="Y33" i="16"/>
  <c r="L33" i="16"/>
  <c r="I33" i="16"/>
  <c r="A34" i="16"/>
  <c r="J33" i="16"/>
  <c r="E33" i="16"/>
  <c r="O33" i="16"/>
  <c r="Z33" i="16"/>
  <c r="AB3" i="16" l="1"/>
  <c r="AA7" i="16"/>
  <c r="AA12" i="16"/>
  <c r="AA5" i="16"/>
  <c r="AA10" i="16"/>
  <c r="AA4" i="16"/>
  <c r="AA11" i="16"/>
  <c r="AA6" i="16"/>
  <c r="AA9" i="16"/>
  <c r="AA8" i="16"/>
  <c r="AA13" i="16"/>
  <c r="AA14" i="16"/>
  <c r="AA15" i="16"/>
  <c r="AA16" i="16"/>
  <c r="AA17" i="16"/>
  <c r="AA18" i="16"/>
  <c r="AA19" i="16"/>
  <c r="AA20" i="16"/>
  <c r="AA21" i="16"/>
  <c r="AA22" i="16"/>
  <c r="AA23" i="16"/>
  <c r="AA24" i="16"/>
  <c r="AA25" i="16"/>
  <c r="AA26" i="16"/>
  <c r="AA27" i="16"/>
  <c r="AA28" i="16"/>
  <c r="AA29" i="16"/>
  <c r="AA30" i="16"/>
  <c r="AA31" i="16"/>
  <c r="AA32" i="16"/>
  <c r="P34" i="16"/>
  <c r="K34" i="16"/>
  <c r="W34" i="16"/>
  <c r="T34" i="16"/>
  <c r="X34" i="16"/>
  <c r="B34" i="16"/>
  <c r="Z34" i="16"/>
  <c r="H34" i="16"/>
  <c r="J34" i="16"/>
  <c r="S34" i="16"/>
  <c r="Q34" i="16"/>
  <c r="L34" i="16"/>
  <c r="F34" i="16"/>
  <c r="M34" i="16"/>
  <c r="N34" i="16"/>
  <c r="AA34" i="16"/>
  <c r="V34" i="16"/>
  <c r="A35" i="16"/>
  <c r="I34" i="16"/>
  <c r="O34" i="16"/>
  <c r="Y34" i="16"/>
  <c r="R34" i="16"/>
  <c r="D34" i="16"/>
  <c r="E34" i="16"/>
  <c r="U34" i="16"/>
  <c r="AB34" i="16"/>
  <c r="C34" i="16"/>
  <c r="G34" i="16"/>
  <c r="AA33" i="16"/>
  <c r="U35" i="16" l="1"/>
  <c r="C35" i="16"/>
  <c r="H35" i="16"/>
  <c r="Y35" i="16"/>
  <c r="L35" i="16"/>
  <c r="K35" i="16"/>
  <c r="G35" i="16"/>
  <c r="B35" i="16"/>
  <c r="Z35" i="16"/>
  <c r="A36" i="16"/>
  <c r="M35" i="16"/>
  <c r="F35" i="16"/>
  <c r="N35" i="16"/>
  <c r="S35" i="16"/>
  <c r="V35" i="16"/>
  <c r="AB35" i="16"/>
  <c r="R35" i="16"/>
  <c r="Q35" i="16"/>
  <c r="P35" i="16"/>
  <c r="E35" i="16"/>
  <c r="X35" i="16"/>
  <c r="J35" i="16"/>
  <c r="O35" i="16"/>
  <c r="W35" i="16"/>
  <c r="AA35" i="16"/>
  <c r="D35" i="16"/>
  <c r="T35" i="16"/>
  <c r="I35" i="16"/>
  <c r="AB4" i="16"/>
  <c r="AB7" i="16"/>
  <c r="AB12" i="16"/>
  <c r="AB5" i="16"/>
  <c r="AB10" i="16"/>
  <c r="AC3" i="16"/>
  <c r="AB11" i="16"/>
  <c r="AB9" i="16"/>
  <c r="AB6" i="16"/>
  <c r="AB8" i="16"/>
  <c r="AB13" i="16"/>
  <c r="AB14" i="16"/>
  <c r="AB15" i="16"/>
  <c r="AB16" i="16"/>
  <c r="AB17" i="16"/>
  <c r="AB18" i="16"/>
  <c r="AB19" i="16"/>
  <c r="AB20" i="16"/>
  <c r="AB21" i="16"/>
  <c r="AB22" i="16"/>
  <c r="AB23" i="16"/>
  <c r="AB24" i="16"/>
  <c r="AB25" i="16"/>
  <c r="AB26" i="16"/>
  <c r="AB27" i="16"/>
  <c r="AB28" i="16"/>
  <c r="AB29" i="16"/>
  <c r="AB30" i="16"/>
  <c r="AB31" i="16"/>
  <c r="AB32" i="16"/>
  <c r="AB33" i="16"/>
  <c r="AC6" i="16" l="1"/>
  <c r="AC8" i="16"/>
  <c r="AC12" i="16"/>
  <c r="AC4" i="16"/>
  <c r="AC10" i="16"/>
  <c r="AC5" i="16"/>
  <c r="AC7" i="16"/>
  <c r="AC9" i="16"/>
  <c r="AC11" i="16"/>
  <c r="AC13" i="16"/>
  <c r="AC14" i="16"/>
  <c r="AC15" i="16"/>
  <c r="AC16" i="16"/>
  <c r="AC17" i="16"/>
  <c r="AC18" i="16"/>
  <c r="AC19" i="16"/>
  <c r="AC20" i="16"/>
  <c r="AC21" i="16"/>
  <c r="AC22" i="16"/>
  <c r="AC23" i="16"/>
  <c r="AC24" i="16"/>
  <c r="AC25" i="16"/>
  <c r="AC26" i="16"/>
  <c r="AC27" i="16"/>
  <c r="AC28" i="16"/>
  <c r="AC29" i="16"/>
  <c r="AC30" i="16"/>
  <c r="AC31" i="16"/>
  <c r="AC32" i="16"/>
  <c r="AC33" i="16"/>
  <c r="AC34" i="16"/>
  <c r="S36" i="16"/>
  <c r="V36" i="16"/>
  <c r="E36" i="16"/>
  <c r="AB36" i="16"/>
  <c r="M36" i="16"/>
  <c r="C36" i="16"/>
  <c r="B36" i="16"/>
  <c r="T36" i="16"/>
  <c r="X36" i="16"/>
  <c r="AA36" i="16"/>
  <c r="Z36" i="16"/>
  <c r="U36" i="16"/>
  <c r="K36" i="16"/>
  <c r="N36" i="16"/>
  <c r="R36" i="16"/>
  <c r="L36" i="16"/>
  <c r="AC36" i="16"/>
  <c r="O36" i="16"/>
  <c r="H36" i="16"/>
  <c r="I36" i="16"/>
  <c r="P36" i="16"/>
  <c r="Q36" i="16"/>
  <c r="F36" i="16"/>
  <c r="G36" i="16"/>
  <c r="J36" i="16"/>
  <c r="D36" i="16"/>
  <c r="W36" i="16"/>
  <c r="Y36" i="16"/>
  <c r="AC35" i="16"/>
</calcChain>
</file>

<file path=xl/sharedStrings.xml><?xml version="1.0" encoding="utf-8"?>
<sst xmlns="http://schemas.openxmlformats.org/spreadsheetml/2006/main" count="1337" uniqueCount="259">
  <si>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</si>
  <si>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</si>
  <si>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</si>
  <si>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</si>
  <si>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</si>
  <si>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</si>
  <si>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</si>
  <si>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</si>
  <si>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</si>
  <si>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</si>
  <si>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</si>
  <si>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</si>
  <si>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</si>
  <si>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</si>
  <si>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</si>
  <si>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</si>
  <si>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</si>
  <si>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</si>
  <si>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</si>
  <si>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</si>
  <si>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</si>
  <si>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</si>
  <si>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</si>
  <si>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</si>
  <si>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</si>
  <si>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</si>
  <si>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</si>
  <si>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</si>
  <si>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</si>
  <si>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</si>
  <si>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</si>
  <si>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</si>
  <si>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</si>
  <si>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</si>
  <si>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</si>
  <si>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</si>
  <si>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</si>
  <si>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</si>
  <si>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</si>
  <si>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</si>
  <si>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</si>
  <si>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</si>
  <si>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</si>
  <si>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</si>
  <si>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</si>
  <si>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</si>
  <si>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</si>
  <si>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</si>
  <si>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</si>
  <si>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</si>
  <si>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</si>
  <si>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</si>
  <si>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</si>
  <si>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</si>
  <si>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</si>
  <si>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</si>
  <si>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</si>
  <si>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</si>
  <si>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</si>
  <si>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</si>
  <si>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</si>
  <si>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</si>
  <si>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</si>
  <si>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</si>
  <si>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</si>
  <si>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</si>
  <si>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</si>
  <si>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</si>
  <si>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</si>
  <si>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</si>
  <si>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</si>
  <si>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</si>
  <si>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</si>
  <si>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</si>
  <si>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</si>
  <si>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</si>
  <si>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</si>
  <si>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</si>
  <si>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</si>
  <si>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</si>
  <si>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</si>
  <si>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</si>
  <si>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</si>
  <si>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</si>
  <si>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</si>
  <si>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</si>
  <si>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</si>
  <si>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</si>
  <si>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</si>
  <si>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</si>
  <si>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</si>
  <si>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</si>
  <si>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</si>
  <si>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</si>
  <si>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</si>
  <si>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</si>
  <si>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</si>
  <si>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</si>
  <si>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</si>
  <si>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</si>
  <si>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</si>
  <si>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</si>
  <si>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</si>
  <si>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</si>
  <si>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</si>
  <si>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</si>
  <si>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</si>
  <si>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</si>
  <si>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</si>
  <si>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</si>
  <si>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</si>
  <si>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</si>
  <si>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</si>
  <si>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</si>
  <si>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</si>
  <si>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</si>
  <si>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</si>
  <si>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</si>
  <si>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</si>
  <si>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</si>
  <si>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</si>
  <si>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</si>
  <si>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</si>
  <si>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</si>
  <si>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</si>
  <si>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</si>
  <si>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</si>
  <si>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</si>
  <si>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</si>
  <si>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</si>
  <si>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</si>
  <si>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</si>
  <si>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</si>
  <si>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</si>
  <si>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</si>
  <si>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</si>
  <si>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</si>
  <si>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</si>
  <si>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</si>
  <si>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</si>
  <si>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</si>
  <si>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</si>
  <si>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</si>
  <si>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</si>
  <si>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</si>
  <si>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</si>
  <si>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</si>
  <si>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</si>
  <si>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</si>
  <si>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</si>
  <si>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</si>
  <si>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</si>
  <si>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</si>
  <si>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</si>
  <si>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</si>
  <si>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</si>
  <si>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</si>
  <si>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</si>
  <si>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</si>
  <si>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</si>
  <si>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</si>
  <si>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</si>
  <si>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</si>
  <si>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</si>
  <si>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</si>
  <si>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</si>
  <si>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</si>
  <si>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</si>
  <si>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</si>
  <si>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</si>
  <si>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</si>
  <si>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</si>
  <si>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</si>
  <si>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</si>
  <si>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</si>
  <si>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</si>
  <si>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</si>
  <si>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</si>
  <si>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</si>
  <si>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</si>
  <si>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</si>
  <si>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</si>
  <si>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</si>
  <si>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</si>
  <si>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</si>
  <si>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</si>
  <si>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</si>
  <si>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</si>
  <si>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Mois de décembre 2017</t>
  </si>
  <si>
    <t>Semaine 10</t>
  </si>
  <si>
    <t>Semaine 17</t>
  </si>
  <si>
    <t>Semaine 22</t>
  </si>
  <si>
    <t>Semaine 32</t>
  </si>
  <si>
    <t>Semaine 35</t>
  </si>
  <si>
    <t>Semaine 39</t>
  </si>
  <si>
    <t>Home-trainer</t>
  </si>
  <si>
    <t>Début des vacances de noël</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</si>
  <si>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</si>
  <si>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</si>
  <si>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</si>
  <si>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</si>
  <si>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</si>
  <si>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</si>
  <si>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t>Ce carnet est sur 13 mois (1er décembre 2017 au 31 décembre 2018) .</t>
  </si>
  <si>
    <t>J'ai numéroté toutes les semaines (n°- 3 à 0 pour décembre 2017)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</si>
  <si>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2018 à tous!</t>
  </si>
  <si>
    <t>Prélicenciés (5 et 6 ans donc nés en 2013 ou 2012)</t>
  </si>
  <si>
    <t>Poussins (7 et 8 ans donc nés en 2011 ou 2010)</t>
  </si>
  <si>
    <t>Pupilles (9 et 10 ans donc nés en 2009 et 2008)</t>
  </si>
  <si>
    <t>Benjamins (11 et 12 ans donc nés en 2007 et 2006)</t>
  </si>
  <si>
    <t>Minimes garçons (13 et 14 ans donc nés en 2005 et 2004)</t>
  </si>
  <si>
    <t>Minimes filles (13 et 14 ans donc nés en 2005 et 2004)</t>
  </si>
  <si>
    <t>Cadets (15 et 16 ans donc nés en 2003 et 2002)</t>
  </si>
  <si>
    <t>Cadettes (15 et 16 ans donc nés en 2003 et 2002)</t>
  </si>
  <si>
    <t>Juniors hommes (17 et 18 ans donc nés en 2001 et 2000)</t>
  </si>
  <si>
    <t>Juniors dames  (17 et 18 ans donc nés en 2001 et 2000)</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</si>
  <si>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</si>
  <si>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Batterie des dérailleurs:  chargée le 1er janvier 2018</t>
  </si>
  <si>
    <t>Calles des chaussures: changées le 1er janvier 2018</t>
  </si>
  <si>
    <t>Mois de janvier 2018</t>
  </si>
  <si>
    <t>Mois de février 2018</t>
  </si>
  <si>
    <t>Mois de mars 2018</t>
  </si>
  <si>
    <t>Mois d'avril 2018</t>
  </si>
  <si>
    <t>Mois de mai 2018</t>
  </si>
  <si>
    <t>Mois de juin 2018</t>
  </si>
  <si>
    <t>Mois de juillet 2018</t>
  </si>
  <si>
    <t>Mois d'août 2018</t>
  </si>
  <si>
    <t>Mois de septembre 2018</t>
  </si>
  <si>
    <t>Mois d'octobre 2018</t>
  </si>
  <si>
    <t>Mois de novembre 2018</t>
  </si>
  <si>
    <t>Mois de décembre 2018</t>
  </si>
  <si>
    <t xml:space="preserve">Fin des vacances scolaire d'hiver    </t>
  </si>
  <si>
    <t>dgd</t>
  </si>
  <si>
    <t xml:space="preserve">Fin des vacances scolaire de Noël  </t>
  </si>
  <si>
    <t xml:space="preserve">Début des vacances scolaires d'hiver  </t>
  </si>
  <si>
    <t xml:space="preserve">Nuit de samedi à dimanche: changement d'heure: + 1h        </t>
  </si>
  <si>
    <t xml:space="preserve">Début des vacances scolaires de printemps  </t>
  </si>
  <si>
    <t xml:space="preserve">Fin des vacances scolaires de printemps  </t>
  </si>
  <si>
    <t xml:space="preserve">Fête des travailleurs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</si>
  <si>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</si>
  <si>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</si>
  <si>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</si>
  <si>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</si>
  <si>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r>
      <t xml:space="preserve">Fête des Pères </t>
    </r>
    <r>
      <rPr>
        <b/>
        <sz val="8"/>
        <color rgb="FF0000FF"/>
        <rFont val="Calibri"/>
        <family val="2"/>
        <scheme val="minor"/>
      </rPr>
      <t xml:space="preserve">   </t>
    </r>
  </si>
  <si>
    <t xml:space="preserve">Début des vacances d'été   </t>
  </si>
  <si>
    <t xml:space="preserve">Fête Nationale   </t>
  </si>
  <si>
    <t xml:space="preserve">Assomption  </t>
  </si>
  <si>
    <t xml:space="preserve">Début des vacances scolaires d'Automne: Toussaint    </t>
  </si>
  <si>
    <t xml:space="preserve">Nuit de samedi à dimanche: changement d'heure: - 1h             </t>
  </si>
  <si>
    <t xml:space="preserve">Toussaint </t>
  </si>
  <si>
    <t xml:space="preserve">Fin des vacances scolaires d'Automne: Toussaint   </t>
  </si>
  <si>
    <t xml:space="preserve">Armistice 1918.   </t>
  </si>
  <si>
    <t xml:space="preserve">Début des vacances de noël     </t>
  </si>
  <si>
    <t>Total année 2018</t>
  </si>
  <si>
    <t>Décembre 2017</t>
  </si>
  <si>
    <t>Total décembre 17</t>
  </si>
  <si>
    <t>Fin des vacances d'été</t>
  </si>
  <si>
    <t>Home-trainer ou piscine ou ???</t>
  </si>
  <si>
    <t xml:space="preserve">Vous pouvez également indiquer en colonne H, I et J, les km et le temps passé sur votre Home trainer (ou footing ou piscine ou ….) et indiquer le détail des exercices dans la partie "parcours",  le total du mois et le total annuel sont calculés alors automatiquement.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</si>
</sst>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58"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b/>
      <sz val="8"/>
      <color rgb="FF0000FF"/>
      <name val="Calibri"/>
      <family val="2"/>
      <scheme val="minor"/>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38">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8" fillId="0" borderId="0" xfId="0" applyFont="1"/>
    <xf numFmtId="0" fontId="50" fillId="0" borderId="22" xfId="0" applyFont="1" applyBorder="1" applyAlignment="1">
      <alignment vertical="center" wrapText="1"/>
    </xf>
    <xf numFmtId="0" fontId="51" fillId="3" borderId="0" xfId="0" applyFont="1" applyFill="1"/>
    <xf numFmtId="0" fontId="54" fillId="8" borderId="0" xfId="0" applyFont="1" applyFill="1"/>
    <xf numFmtId="0" fontId="48" fillId="0" borderId="0" xfId="0" applyFont="1" applyFill="1" applyAlignment="1">
      <alignment horizontal="left"/>
    </xf>
    <xf numFmtId="0" fontId="48" fillId="0" borderId="0" xfId="0" applyFont="1" applyFill="1"/>
    <xf numFmtId="0" fontId="55" fillId="0" borderId="0" xfId="0" applyFont="1" applyAlignment="1" applyProtection="1">
      <alignment horizontal="left" vertical="center" wrapText="1"/>
    </xf>
    <xf numFmtId="0" fontId="55"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165" fontId="2" fillId="20" borderId="1" xfId="0" applyNumberFormat="1" applyFont="1" applyFill="1" applyBorder="1" applyAlignment="1">
      <alignment horizont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54" fillId="8" borderId="0" xfId="0" applyFont="1" applyFill="1" applyAlignment="1">
      <alignment horizontal="left"/>
    </xf>
    <xf numFmtId="0" fontId="53" fillId="16" borderId="0" xfId="0" applyFont="1" applyFill="1" applyAlignment="1">
      <alignment horizontal="center"/>
    </xf>
    <xf numFmtId="0" fontId="56" fillId="0" borderId="0" xfId="0" applyFont="1" applyAlignment="1">
      <alignment horizontal="center"/>
    </xf>
    <xf numFmtId="0" fontId="51" fillId="7" borderId="0" xfId="0" applyFont="1" applyFill="1" applyAlignment="1">
      <alignment horizontal="left"/>
    </xf>
    <xf numFmtId="0" fontId="48" fillId="7" borderId="0" xfId="0" applyFont="1" applyFill="1" applyAlignment="1">
      <alignment horizontal="left"/>
    </xf>
    <xf numFmtId="0" fontId="48" fillId="27" borderId="0" xfId="0" applyFont="1" applyFill="1" applyAlignment="1">
      <alignment horizontal="left" vertical="center" wrapText="1"/>
    </xf>
    <xf numFmtId="0" fontId="55" fillId="0" borderId="0" xfId="0" applyFont="1" applyAlignment="1" applyProtection="1">
      <alignment horizontal="left" vertical="center" wrapText="1"/>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53" fillId="20" borderId="0" xfId="0" applyFont="1" applyFill="1" applyAlignment="1">
      <alignment horizontal="center"/>
    </xf>
    <xf numFmtId="0" fontId="51" fillId="4" borderId="0" xfId="0" applyFont="1" applyFill="1" applyAlignment="1">
      <alignment horizontal="left"/>
    </xf>
    <xf numFmtId="0" fontId="48" fillId="4" borderId="0" xfId="0" applyFont="1" applyFill="1" applyAlignment="1">
      <alignment horizontal="left"/>
    </xf>
    <xf numFmtId="0" fontId="49" fillId="0" borderId="23" xfId="0" applyFont="1" applyBorder="1" applyAlignment="1">
      <alignment horizontal="center" vertical="center"/>
    </xf>
    <xf numFmtId="0" fontId="49" fillId="0" borderId="28" xfId="0" applyFont="1" applyBorder="1" applyAlignment="1">
      <alignment horizontal="center" vertical="center"/>
    </xf>
    <xf numFmtId="0" fontId="49" fillId="0" borderId="24" xfId="0" applyFont="1" applyBorder="1" applyAlignment="1">
      <alignment horizontal="center" vertical="center"/>
    </xf>
    <xf numFmtId="0" fontId="49" fillId="0" borderId="22" xfId="0" applyFont="1" applyBorder="1" applyAlignment="1">
      <alignment horizontal="center" vertical="center"/>
    </xf>
    <xf numFmtId="0" fontId="49" fillId="0" borderId="0" xfId="0" applyFont="1" applyBorder="1" applyAlignment="1">
      <alignment horizontal="center"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29" xfId="0" applyFont="1" applyBorder="1" applyAlignment="1">
      <alignment horizontal="center" vertical="center"/>
    </xf>
    <xf numFmtId="0" fontId="49" fillId="0" borderId="27" xfId="0" applyFont="1" applyBorder="1" applyAlignment="1">
      <alignment horizontal="center" vertical="center"/>
    </xf>
    <xf numFmtId="0" fontId="51" fillId="3" borderId="0" xfId="0" applyFont="1" applyFill="1" applyAlignment="1">
      <alignment horizontal="left"/>
    </xf>
    <xf numFmtId="0" fontId="52" fillId="3" borderId="0" xfId="0" applyFont="1" applyFill="1" applyAlignment="1">
      <alignment horizontal="center"/>
    </xf>
    <xf numFmtId="0" fontId="21" fillId="0" borderId="30"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14" fillId="0" borderId="1" xfId="0" applyFont="1" applyBorder="1" applyAlignment="1" applyProtection="1">
      <alignment horizontal="center" vertical="center"/>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7"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7" borderId="1" xfId="0" applyFont="1" applyFill="1" applyBorder="1" applyAlignment="1" applyProtection="1">
      <alignment horizontal="center" vertical="center" wrapText="1"/>
    </xf>
    <xf numFmtId="0" fontId="2" fillId="20"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23" borderId="4" xfId="0" applyFont="1" applyFill="1" applyBorder="1" applyAlignment="1">
      <alignment horizontal="center" vertical="center"/>
    </xf>
    <xf numFmtId="0" fontId="2" fillId="23" borderId="15"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26"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5" fillId="0" borderId="1" xfId="0" applyFont="1" applyBorder="1" applyAlignment="1" applyProtection="1">
      <alignment horizontal="left" vertical="center"/>
      <protection locked="0"/>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26" borderId="15" xfId="0" applyFont="1" applyFill="1" applyBorder="1" applyAlignment="1" applyProtection="1">
      <alignment horizontal="left" vertical="center"/>
      <protection locked="0"/>
    </xf>
    <xf numFmtId="0" fontId="7" fillId="26" borderId="7" xfId="0" applyFont="1" applyFill="1" applyBorder="1" applyAlignment="1" applyProtection="1">
      <alignment horizontal="left"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 fillId="15" borderId="15" xfId="0" applyFont="1" applyFill="1" applyBorder="1" applyProtection="1">
      <protection locked="0"/>
    </xf>
    <xf numFmtId="0" fontId="0" fillId="15" borderId="15" xfId="0" applyFill="1" applyBorder="1" applyProtection="1">
      <protection locked="0"/>
    </xf>
    <xf numFmtId="0" fontId="0" fillId="15" borderId="7" xfId="0" applyFill="1" applyBorder="1" applyProtection="1">
      <protection locked="0"/>
    </xf>
    <xf numFmtId="0" fontId="33" fillId="0" borderId="15"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2" fillId="0" borderId="0" xfId="0" applyFont="1" applyBorder="1" applyAlignment="1">
      <alignment horizont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32" fillId="15" borderId="15" xfId="0" applyFont="1" applyFill="1" applyBorder="1" applyProtection="1">
      <protection locked="0"/>
    </xf>
    <xf numFmtId="0" fontId="32" fillId="15" borderId="7" xfId="0" applyFont="1" applyFill="1" applyBorder="1" applyProtection="1">
      <protection locked="0"/>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xf numFmtId="0" fontId="11" fillId="0" borderId="1" xfId="0" applyFont="1" applyFill="1" applyBorder="1" applyAlignment="1" applyProtection="1">
      <alignment horizontal="center" vertical="center"/>
    </xf>
    <xf numFmtId="1" fontId="2" fillId="27" borderId="4" xfId="0" applyNumberFormat="1" applyFont="1" applyFill="1" applyBorder="1" applyAlignment="1">
      <alignment horizontal="center" vertical="center"/>
    </xf>
    <xf numFmtId="0" fontId="30" fillId="0" borderId="1" xfId="0" applyFont="1" applyBorder="1"/>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0" fontId="1" fillId="27"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colors>
    <mruColors>
      <color rgb="FFFFCC99"/>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22" zoomScale="110" zoomScaleNormal="110" workbookViewId="0">
      <selection activeCell="A37" sqref="A37"/>
    </sheetView>
  </sheetViews>
  <sheetFormatPr baseColWidth="10" defaultRowHeight="12.75" x14ac:dyDescent="0.2"/>
  <cols>
    <col min="1" max="2" width="11.42578125" style="354"/>
    <col min="3" max="3" width="12.42578125" style="354" customWidth="1"/>
    <col min="4" max="8" width="11.42578125" style="354"/>
    <col min="9" max="9" width="13.7109375" style="354" customWidth="1"/>
    <col min="10" max="10" width="24.85546875" style="354" customWidth="1"/>
    <col min="11" max="11" width="5.85546875" style="354" customWidth="1"/>
    <col min="12" max="16384" width="11.42578125" style="354"/>
  </cols>
  <sheetData>
    <row r="1" spans="1:11" ht="13.5" thickBot="1" x14ac:dyDescent="0.25"/>
    <row r="2" spans="1:11" ht="15" customHeight="1" thickTop="1" x14ac:dyDescent="0.2">
      <c r="D2" s="402" t="s">
        <v>43</v>
      </c>
      <c r="E2" s="403"/>
      <c r="F2" s="403"/>
      <c r="G2" s="404"/>
      <c r="I2" s="393" t="s">
        <v>203</v>
      </c>
      <c r="J2" s="394"/>
      <c r="K2" s="355"/>
    </row>
    <row r="3" spans="1:11" ht="15" customHeight="1" x14ac:dyDescent="0.2">
      <c r="D3" s="405" t="s">
        <v>48</v>
      </c>
      <c r="E3" s="406"/>
      <c r="F3" s="406"/>
      <c r="G3" s="407"/>
      <c r="I3" s="395"/>
      <c r="J3" s="396"/>
      <c r="K3" s="355"/>
    </row>
    <row r="4" spans="1:11" ht="15" customHeight="1" thickBot="1" x14ac:dyDescent="0.25">
      <c r="D4" s="408" t="s">
        <v>54</v>
      </c>
      <c r="E4" s="409"/>
      <c r="F4" s="409"/>
      <c r="G4" s="410"/>
      <c r="I4" s="397"/>
      <c r="J4" s="398"/>
      <c r="K4" s="355"/>
    </row>
    <row r="5" spans="1:11" ht="15" customHeight="1" thickTop="1" x14ac:dyDescent="0.2"/>
    <row r="6" spans="1:11" ht="15" customHeight="1" x14ac:dyDescent="0.2">
      <c r="A6" s="411" t="s">
        <v>44</v>
      </c>
      <c r="B6" s="411"/>
      <c r="C6" s="411"/>
      <c r="D6" s="411"/>
      <c r="E6" s="411"/>
      <c r="F6" s="411"/>
      <c r="G6" s="411"/>
      <c r="H6" s="411"/>
      <c r="I6" s="411"/>
      <c r="J6" s="356"/>
      <c r="K6" s="356"/>
    </row>
    <row r="7" spans="1:11" ht="15" customHeight="1" x14ac:dyDescent="0.2">
      <c r="A7" s="411" t="s">
        <v>46</v>
      </c>
      <c r="B7" s="411"/>
      <c r="C7" s="411"/>
      <c r="D7" s="411"/>
      <c r="E7" s="411"/>
      <c r="F7" s="411"/>
      <c r="G7" s="411"/>
      <c r="H7" s="356"/>
      <c r="I7" s="356"/>
      <c r="J7" s="356"/>
      <c r="K7" s="356"/>
    </row>
    <row r="8" spans="1:11" ht="15" customHeight="1" x14ac:dyDescent="0.25">
      <c r="A8" s="412" t="s">
        <v>45</v>
      </c>
      <c r="B8" s="412"/>
      <c r="C8" s="412"/>
      <c r="D8" s="412"/>
      <c r="E8" s="412"/>
      <c r="F8" s="412"/>
      <c r="G8" s="412"/>
      <c r="H8" s="412"/>
      <c r="I8" s="412"/>
      <c r="J8" s="412"/>
      <c r="K8" s="412"/>
    </row>
    <row r="9" spans="1:11" ht="15" customHeight="1" x14ac:dyDescent="0.2"/>
    <row r="10" spans="1:11" ht="15" customHeight="1" x14ac:dyDescent="0.25">
      <c r="A10" s="399" t="s">
        <v>198</v>
      </c>
      <c r="B10" s="399"/>
      <c r="C10" s="399"/>
      <c r="D10" s="399"/>
      <c r="E10" s="399"/>
      <c r="F10" s="399"/>
      <c r="G10" s="399"/>
      <c r="H10" s="399"/>
      <c r="I10" s="399"/>
      <c r="J10" s="399"/>
      <c r="K10" s="399"/>
    </row>
    <row r="11" spans="1:11" ht="15" customHeight="1" x14ac:dyDescent="0.25">
      <c r="A11" s="387"/>
      <c r="B11" s="387"/>
      <c r="C11" s="387"/>
      <c r="D11" s="387"/>
      <c r="E11" s="387"/>
      <c r="F11" s="387"/>
      <c r="G11" s="387"/>
      <c r="H11" s="387"/>
      <c r="I11" s="387"/>
      <c r="J11" s="387"/>
      <c r="K11" s="387"/>
    </row>
    <row r="12" spans="1:11" ht="15" customHeight="1" x14ac:dyDescent="0.2">
      <c r="A12" s="400" t="s">
        <v>136</v>
      </c>
      <c r="B12" s="401"/>
      <c r="C12" s="401"/>
      <c r="D12" s="401"/>
      <c r="E12" s="401"/>
      <c r="F12" s="401"/>
      <c r="G12" s="401"/>
      <c r="H12" s="401"/>
      <c r="I12" s="401"/>
      <c r="J12" s="401"/>
      <c r="K12" s="401"/>
    </row>
    <row r="13" spans="1:11" ht="15" customHeight="1" x14ac:dyDescent="0.2"/>
    <row r="14" spans="1:11" ht="15" customHeight="1" x14ac:dyDescent="0.2">
      <c r="A14" s="386" t="s">
        <v>49</v>
      </c>
      <c r="B14" s="386"/>
      <c r="C14" s="386"/>
      <c r="D14" s="386"/>
      <c r="E14" s="386"/>
      <c r="F14" s="386"/>
      <c r="G14" s="386"/>
      <c r="H14" s="386"/>
      <c r="I14" s="386"/>
      <c r="J14" s="386"/>
      <c r="K14" s="386"/>
    </row>
    <row r="15" spans="1:11" ht="15" customHeight="1" x14ac:dyDescent="0.2">
      <c r="A15" s="386" t="s">
        <v>129</v>
      </c>
      <c r="B15" s="386"/>
      <c r="C15" s="386"/>
      <c r="D15" s="386"/>
      <c r="E15" s="386"/>
      <c r="F15" s="386"/>
      <c r="G15" s="386"/>
      <c r="H15" s="357"/>
      <c r="I15" s="357"/>
      <c r="J15" s="357"/>
      <c r="K15" s="357"/>
    </row>
    <row r="16" spans="1:11" ht="15" customHeight="1" x14ac:dyDescent="0.2">
      <c r="A16" s="386" t="s">
        <v>130</v>
      </c>
      <c r="B16" s="386"/>
      <c r="C16" s="386"/>
      <c r="D16" s="386"/>
      <c r="E16" s="386"/>
      <c r="F16" s="386"/>
      <c r="G16" s="386"/>
      <c r="H16" s="386"/>
      <c r="I16" s="357"/>
      <c r="J16" s="357"/>
      <c r="K16" s="357"/>
    </row>
    <row r="17" spans="1:11" ht="15" customHeight="1" x14ac:dyDescent="0.2">
      <c r="A17" s="386" t="s">
        <v>131</v>
      </c>
      <c r="B17" s="386"/>
      <c r="C17" s="386"/>
      <c r="D17" s="386"/>
      <c r="E17" s="386"/>
      <c r="F17" s="386"/>
      <c r="G17" s="386"/>
      <c r="H17" s="386"/>
      <c r="I17" s="357"/>
      <c r="J17" s="357"/>
      <c r="K17" s="357"/>
    </row>
    <row r="18" spans="1:11" ht="15" customHeight="1" x14ac:dyDescent="0.2">
      <c r="A18" s="386" t="s">
        <v>132</v>
      </c>
      <c r="B18" s="386"/>
      <c r="C18" s="386"/>
      <c r="D18" s="386"/>
      <c r="E18" s="386"/>
      <c r="F18" s="386"/>
      <c r="G18" s="386"/>
      <c r="H18" s="386"/>
      <c r="I18" s="357"/>
      <c r="J18" s="357"/>
      <c r="K18" s="357"/>
    </row>
    <row r="19" spans="1:11" ht="15" customHeight="1" x14ac:dyDescent="0.2"/>
    <row r="20" spans="1:11" ht="15" customHeight="1" x14ac:dyDescent="0.2">
      <c r="A20" s="390" t="s">
        <v>47</v>
      </c>
      <c r="B20" s="390"/>
      <c r="C20" s="390"/>
      <c r="D20" s="390"/>
      <c r="E20" s="390"/>
      <c r="F20" s="390"/>
      <c r="G20" s="390"/>
      <c r="H20" s="390"/>
      <c r="I20" s="390"/>
      <c r="J20" s="390"/>
      <c r="K20" s="390"/>
    </row>
    <row r="21" spans="1:11" ht="15" customHeight="1" x14ac:dyDescent="0.2"/>
    <row r="22" spans="1:11" ht="15" customHeight="1" x14ac:dyDescent="0.2">
      <c r="A22" s="389" t="s">
        <v>197</v>
      </c>
      <c r="B22" s="390"/>
      <c r="C22" s="390"/>
      <c r="D22" s="390"/>
      <c r="E22" s="390"/>
      <c r="F22" s="390"/>
      <c r="G22" s="390"/>
      <c r="H22" s="390"/>
      <c r="I22" s="390"/>
      <c r="J22" s="390"/>
      <c r="K22" s="390"/>
    </row>
    <row r="23" spans="1:11" ht="15" customHeight="1" x14ac:dyDescent="0.2"/>
    <row r="24" spans="1:11" ht="15" customHeight="1" x14ac:dyDescent="0.2">
      <c r="A24" s="389" t="s">
        <v>199</v>
      </c>
      <c r="B24" s="390"/>
      <c r="C24" s="390"/>
      <c r="D24" s="390"/>
      <c r="E24" s="390"/>
      <c r="F24" s="390"/>
      <c r="G24" s="390"/>
      <c r="H24" s="390"/>
      <c r="I24" s="390"/>
      <c r="J24" s="390"/>
    </row>
    <row r="25" spans="1:11" ht="15" customHeight="1" x14ac:dyDescent="0.2">
      <c r="A25" s="389" t="s">
        <v>128</v>
      </c>
      <c r="B25" s="390"/>
      <c r="C25" s="390"/>
      <c r="D25" s="390"/>
      <c r="E25" s="390"/>
      <c r="F25" s="390"/>
      <c r="G25" s="390"/>
    </row>
    <row r="26" spans="1:11" ht="15" customHeight="1" x14ac:dyDescent="0.2"/>
    <row r="27" spans="1:11" ht="15" customHeight="1" x14ac:dyDescent="0.2">
      <c r="A27" s="389" t="s">
        <v>200</v>
      </c>
      <c r="B27" s="390"/>
      <c r="C27" s="390"/>
      <c r="D27" s="390"/>
      <c r="E27" s="390"/>
      <c r="F27" s="390"/>
      <c r="G27" s="390"/>
      <c r="H27" s="390"/>
      <c r="I27" s="390"/>
      <c r="J27" s="390"/>
    </row>
    <row r="28" spans="1:11" ht="15" customHeight="1" x14ac:dyDescent="0.2">
      <c r="A28" s="389" t="s">
        <v>128</v>
      </c>
      <c r="B28" s="390"/>
      <c r="C28" s="390"/>
      <c r="D28" s="390"/>
      <c r="E28" s="390"/>
      <c r="F28" s="390"/>
      <c r="G28" s="390"/>
      <c r="H28" s="390"/>
      <c r="I28" s="390"/>
    </row>
    <row r="29" spans="1:11" ht="15" customHeight="1" x14ac:dyDescent="0.2"/>
    <row r="30" spans="1:11" ht="15" customHeight="1" x14ac:dyDescent="0.2">
      <c r="A30" s="389" t="s">
        <v>201</v>
      </c>
      <c r="B30" s="390"/>
      <c r="C30" s="390"/>
      <c r="D30" s="390"/>
      <c r="E30" s="390"/>
      <c r="F30" s="390"/>
      <c r="G30" s="390"/>
      <c r="H30" s="390"/>
      <c r="I30" s="390"/>
    </row>
    <row r="31" spans="1:11" ht="15" customHeight="1" x14ac:dyDescent="0.2">
      <c r="A31" s="389" t="s">
        <v>128</v>
      </c>
      <c r="B31" s="390"/>
      <c r="C31" s="390"/>
      <c r="D31" s="390"/>
      <c r="E31" s="390"/>
      <c r="F31" s="390"/>
      <c r="G31" s="390"/>
      <c r="H31" s="390"/>
    </row>
    <row r="32" spans="1:11" ht="15" customHeight="1" x14ac:dyDescent="0.2"/>
    <row r="33" spans="1:12" ht="15" customHeight="1" x14ac:dyDescent="0.2">
      <c r="A33" s="389" t="s">
        <v>202</v>
      </c>
      <c r="B33" s="390"/>
      <c r="C33" s="390"/>
      <c r="D33" s="390"/>
      <c r="E33" s="390"/>
      <c r="F33" s="390"/>
      <c r="G33" s="390"/>
      <c r="H33" s="390"/>
    </row>
    <row r="34" spans="1:12" ht="15" customHeight="1" x14ac:dyDescent="0.2">
      <c r="A34" s="389" t="s">
        <v>133</v>
      </c>
      <c r="B34" s="390"/>
      <c r="C34" s="390"/>
      <c r="D34" s="390"/>
      <c r="E34" s="390"/>
      <c r="F34" s="390"/>
      <c r="G34" s="390"/>
      <c r="H34" s="390"/>
      <c r="I34" s="390"/>
      <c r="J34" s="390"/>
      <c r="K34" s="390"/>
    </row>
    <row r="35" spans="1:12" s="359" customFormat="1" ht="15" customHeight="1" x14ac:dyDescent="0.2">
      <c r="A35" s="358"/>
      <c r="B35" s="358"/>
      <c r="C35" s="358"/>
      <c r="D35" s="358"/>
      <c r="E35" s="358"/>
      <c r="F35" s="358"/>
      <c r="G35" s="358"/>
      <c r="H35" s="358"/>
      <c r="I35" s="358"/>
      <c r="J35" s="358"/>
      <c r="K35" s="358"/>
    </row>
    <row r="36" spans="1:12" s="359" customFormat="1" ht="28.5" customHeight="1" x14ac:dyDescent="0.2">
      <c r="A36" s="637" t="s">
        <v>258</v>
      </c>
      <c r="B36" s="391"/>
      <c r="C36" s="391"/>
      <c r="D36" s="391"/>
      <c r="E36" s="391"/>
      <c r="F36" s="391"/>
      <c r="G36" s="391"/>
      <c r="H36" s="391"/>
      <c r="I36" s="391"/>
      <c r="J36" s="391"/>
      <c r="K36" s="391"/>
    </row>
    <row r="37" spans="1:12" s="359" customFormat="1" ht="15" customHeight="1" x14ac:dyDescent="0.2">
      <c r="A37" s="360"/>
      <c r="B37" s="360"/>
      <c r="C37" s="360"/>
      <c r="D37" s="360"/>
      <c r="E37" s="360"/>
      <c r="F37" s="360"/>
      <c r="G37" s="360"/>
      <c r="H37" s="360"/>
      <c r="I37" s="360"/>
      <c r="J37" s="360"/>
      <c r="K37" s="360"/>
    </row>
    <row r="38" spans="1:12" ht="86.25" customHeight="1" x14ac:dyDescent="0.2">
      <c r="A38" s="392" t="s">
        <v>204</v>
      </c>
      <c r="B38" s="392"/>
      <c r="C38" s="392"/>
      <c r="D38" s="392"/>
      <c r="E38" s="392"/>
      <c r="F38" s="392"/>
      <c r="G38" s="392"/>
      <c r="H38" s="392"/>
      <c r="I38" s="392"/>
      <c r="J38" s="392"/>
      <c r="K38" s="392"/>
      <c r="L38" s="361"/>
    </row>
    <row r="39" spans="1:12" ht="15" customHeight="1" x14ac:dyDescent="0.2">
      <c r="A39" s="360"/>
      <c r="B39" s="360"/>
      <c r="C39" s="360"/>
      <c r="D39" s="360"/>
      <c r="E39" s="360"/>
      <c r="F39" s="360"/>
      <c r="G39" s="360"/>
      <c r="H39" s="360"/>
      <c r="I39" s="360"/>
      <c r="J39" s="360"/>
      <c r="K39" s="360"/>
      <c r="L39" s="361"/>
    </row>
    <row r="40" spans="1:12" ht="18" x14ac:dyDescent="0.25">
      <c r="D40" s="388" t="s">
        <v>51</v>
      </c>
      <c r="E40" s="388"/>
      <c r="F40" s="388"/>
      <c r="G40" s="388"/>
      <c r="H40" s="388"/>
      <c r="I40" s="388"/>
      <c r="J40" s="388"/>
      <c r="K40" s="388"/>
    </row>
    <row r="41" spans="1:12" ht="18" x14ac:dyDescent="0.25">
      <c r="D41" s="388" t="s">
        <v>50</v>
      </c>
      <c r="E41" s="388"/>
      <c r="F41" s="388"/>
      <c r="G41" s="388"/>
      <c r="H41" s="388"/>
      <c r="I41" s="388"/>
      <c r="J41" s="388"/>
      <c r="K41" s="388"/>
    </row>
    <row r="42" spans="1:12" ht="18" x14ac:dyDescent="0.25">
      <c r="D42" s="388" t="s">
        <v>52</v>
      </c>
      <c r="E42" s="388"/>
      <c r="F42" s="388"/>
      <c r="G42" s="388"/>
      <c r="H42" s="388"/>
      <c r="I42" s="388"/>
      <c r="J42" s="388"/>
      <c r="K42" s="388"/>
    </row>
    <row r="43" spans="1:12" ht="18" x14ac:dyDescent="0.25">
      <c r="D43" s="388" t="s">
        <v>205</v>
      </c>
      <c r="E43" s="388"/>
      <c r="F43" s="388"/>
      <c r="G43" s="388"/>
      <c r="H43" s="388"/>
      <c r="I43" s="388"/>
      <c r="J43" s="388"/>
      <c r="K43" s="388"/>
    </row>
    <row r="44" spans="1:12" ht="5.25" customHeight="1" x14ac:dyDescent="0.2"/>
    <row r="45" spans="1:12" ht="18.75" customHeight="1" x14ac:dyDescent="0.25">
      <c r="G45" s="388" t="s">
        <v>53</v>
      </c>
      <c r="H45" s="388"/>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zoomScale="110" zoomScaleNormal="110" workbookViewId="0">
      <pane ySplit="3" topLeftCell="A4" activePane="bottomLeft" state="frozen"/>
      <selection pane="bottomLeft" activeCell="H33" sqref="H33:J38"/>
    </sheetView>
  </sheetViews>
  <sheetFormatPr baseColWidth="10" defaultRowHeight="12.75" x14ac:dyDescent="0.2"/>
  <cols>
    <col min="1" max="1" width="9.7109375" customWidth="1"/>
    <col min="2" max="2" width="5.42578125" customWidth="1"/>
    <col min="3" max="3" width="6" customWidth="1"/>
    <col min="4" max="4" width="3.7109375" customWidth="1"/>
    <col min="5" max="5" width="5" customWidth="1"/>
    <col min="6" max="6" width="5.28515625" style="74" hidden="1" customWidth="1"/>
    <col min="7" max="10" width="6.7109375" customWidth="1"/>
    <col min="11" max="11" width="6.7109375" hidden="1" customWidth="1"/>
    <col min="12" max="12" width="9.5703125"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25" t="s">
        <v>224</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8.75"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136"/>
      <c r="X2" s="589" t="s">
        <v>13</v>
      </c>
      <c r="Y2" s="588" t="s">
        <v>14</v>
      </c>
      <c r="Z2" s="588"/>
      <c r="AA2" s="588"/>
      <c r="AB2" s="588"/>
      <c r="AC2" s="588"/>
      <c r="AD2" s="588"/>
    </row>
    <row r="3" spans="1:30" ht="15" customHeight="1" x14ac:dyDescent="0.2">
      <c r="A3" s="527"/>
      <c r="B3" s="527"/>
      <c r="C3" s="527"/>
      <c r="D3" s="527"/>
      <c r="E3" s="527"/>
      <c r="F3" s="71"/>
      <c r="G3" s="533"/>
      <c r="H3" s="381" t="s">
        <v>0</v>
      </c>
      <c r="I3" s="339" t="s">
        <v>15</v>
      </c>
      <c r="J3" s="339" t="s">
        <v>16</v>
      </c>
      <c r="K3" s="340"/>
      <c r="L3" s="381" t="s">
        <v>12</v>
      </c>
      <c r="M3" s="26" t="s">
        <v>18</v>
      </c>
      <c r="N3" s="529"/>
      <c r="O3" s="137"/>
      <c r="P3" s="529"/>
      <c r="Q3" s="137"/>
      <c r="R3" s="529"/>
      <c r="S3" s="137"/>
      <c r="T3" s="26" t="s">
        <v>20</v>
      </c>
      <c r="U3" s="137"/>
      <c r="V3" s="26" t="s">
        <v>21</v>
      </c>
      <c r="W3" s="137"/>
      <c r="X3" s="590"/>
      <c r="Y3" s="588"/>
      <c r="Z3" s="588"/>
      <c r="AA3" s="588"/>
      <c r="AB3" s="588"/>
      <c r="AC3" s="588"/>
      <c r="AD3" s="588"/>
    </row>
    <row r="4" spans="1:30" x14ac:dyDescent="0.2">
      <c r="A4" s="2" t="s">
        <v>3</v>
      </c>
      <c r="B4" s="2">
        <v>1</v>
      </c>
      <c r="C4" s="40"/>
      <c r="D4" s="40"/>
      <c r="E4" s="40"/>
      <c r="F4" s="71">
        <f>E4</f>
        <v>0</v>
      </c>
      <c r="G4" s="86" t="str">
        <f t="shared" ref="G4:G23" si="0">IF((D4*60+F4)=0,"",ROUND((C4*60)/(D4*60+F4),1))</f>
        <v/>
      </c>
      <c r="H4" s="329"/>
      <c r="I4" s="329"/>
      <c r="J4" s="329"/>
      <c r="K4" s="71">
        <f t="shared" ref="K4:K6" si="1">J4</f>
        <v>0</v>
      </c>
      <c r="L4" s="345" t="str">
        <f t="shared" ref="L4:L23" si="2">IF((I4*60+K4)=0,"",ROUND((H4*60)/(I4*60+K4),1))</f>
        <v/>
      </c>
      <c r="M4" s="117"/>
      <c r="N4" s="117"/>
      <c r="O4" s="162">
        <f>IF(N4="",0,1)</f>
        <v>0</v>
      </c>
      <c r="P4" s="117"/>
      <c r="Q4" s="162">
        <f>IF(P4="",0,1)</f>
        <v>0</v>
      </c>
      <c r="R4" s="117"/>
      <c r="S4" s="162">
        <f>IF(R4="",0,1)</f>
        <v>0</v>
      </c>
      <c r="T4" s="117"/>
      <c r="U4" s="162">
        <f>IF(T4="",0,1)</f>
        <v>0</v>
      </c>
      <c r="V4" s="117"/>
      <c r="W4" s="162">
        <f>IF(V4="",0,1)</f>
        <v>0</v>
      </c>
      <c r="X4" s="315"/>
      <c r="Y4" s="558"/>
      <c r="Z4" s="558"/>
      <c r="AA4" s="558"/>
      <c r="AB4" s="558"/>
      <c r="AC4" s="558"/>
      <c r="AD4" s="558"/>
    </row>
    <row r="5" spans="1:30" x14ac:dyDescent="0.2">
      <c r="A5" s="80" t="s">
        <v>4</v>
      </c>
      <c r="B5" s="80">
        <f>B4+1</f>
        <v>2</v>
      </c>
      <c r="C5" s="40"/>
      <c r="D5" s="40"/>
      <c r="E5" s="40"/>
      <c r="F5" s="71">
        <f>E5</f>
        <v>0</v>
      </c>
      <c r="G5" s="86" t="str">
        <f t="shared" si="0"/>
        <v/>
      </c>
      <c r="H5" s="329"/>
      <c r="I5" s="329"/>
      <c r="J5" s="329"/>
      <c r="K5" s="71">
        <f t="shared" si="1"/>
        <v>0</v>
      </c>
      <c r="L5" s="345" t="str">
        <f t="shared" si="2"/>
        <v/>
      </c>
      <c r="M5" s="117"/>
      <c r="N5" s="117"/>
      <c r="O5" s="162">
        <f>IF(N5="",O4,O4+1)</f>
        <v>0</v>
      </c>
      <c r="P5" s="117"/>
      <c r="Q5" s="162">
        <f>IF(P5="",Q4,Q4+1)</f>
        <v>0</v>
      </c>
      <c r="R5" s="117"/>
      <c r="S5" s="162">
        <f>IF(R5="",S4,S4+1)</f>
        <v>0</v>
      </c>
      <c r="T5" s="117"/>
      <c r="U5" s="162">
        <f>IF(T5="",U4,U4+1)</f>
        <v>0</v>
      </c>
      <c r="V5" s="117"/>
      <c r="W5" s="162">
        <f>IF(V5="",W4,W4+1)</f>
        <v>0</v>
      </c>
      <c r="X5" s="363"/>
      <c r="Y5" s="558"/>
      <c r="Z5" s="558"/>
      <c r="AA5" s="558"/>
      <c r="AB5" s="558"/>
      <c r="AC5" s="558"/>
      <c r="AD5" s="558"/>
    </row>
    <row r="6" spans="1:30" x14ac:dyDescent="0.2">
      <c r="A6" s="113" t="s">
        <v>5</v>
      </c>
      <c r="B6" s="113">
        <f>B5+1</f>
        <v>3</v>
      </c>
      <c r="C6" s="40"/>
      <c r="D6" s="40"/>
      <c r="E6" s="40"/>
      <c r="F6" s="71">
        <f>E6</f>
        <v>0</v>
      </c>
      <c r="G6" s="86" t="str">
        <f t="shared" si="0"/>
        <v/>
      </c>
      <c r="H6" s="329"/>
      <c r="I6" s="329"/>
      <c r="J6" s="329"/>
      <c r="K6" s="71">
        <f t="shared" si="1"/>
        <v>0</v>
      </c>
      <c r="L6" s="345" t="str">
        <f t="shared" si="2"/>
        <v/>
      </c>
      <c r="M6" s="117"/>
      <c r="N6" s="117"/>
      <c r="O6" s="162">
        <f>IF(N6="",O5,O5+1)</f>
        <v>0</v>
      </c>
      <c r="P6" s="117"/>
      <c r="Q6" s="162">
        <f>IF(P6="",Q5,Q5+1)</f>
        <v>0</v>
      </c>
      <c r="R6" s="117"/>
      <c r="S6" s="162">
        <f>IF(R6="",S5,S5+1)</f>
        <v>0</v>
      </c>
      <c r="T6" s="117"/>
      <c r="U6" s="162">
        <f>IF(T6="",U5,U5+1)</f>
        <v>0</v>
      </c>
      <c r="V6" s="117"/>
      <c r="W6" s="162">
        <f>IF(V6="",W5,W5+1)</f>
        <v>0</v>
      </c>
      <c r="X6" s="363"/>
      <c r="Y6" s="558"/>
      <c r="Z6" s="558"/>
      <c r="AA6" s="558"/>
      <c r="AB6" s="558"/>
      <c r="AC6" s="558"/>
      <c r="AD6" s="558"/>
    </row>
    <row r="7" spans="1:30" x14ac:dyDescent="0.2">
      <c r="A7" s="545" t="s">
        <v>10</v>
      </c>
      <c r="B7" s="546"/>
      <c r="C7" s="13">
        <f>SUM(C4:C6)</f>
        <v>0</v>
      </c>
      <c r="D7" s="13">
        <f>SUM(D4:D6)+ROUNDDOWN(F7/60,0)</f>
        <v>0</v>
      </c>
      <c r="E7" s="13">
        <f>F7-60*ROUNDDOWN(F7/60,0)</f>
        <v>0</v>
      </c>
      <c r="F7" s="131">
        <f>SUM(F4:F6)</f>
        <v>0</v>
      </c>
      <c r="G7" s="52">
        <f>IF((D7*60+E7)=0,0,ROUND((C7*60)/(D7*60+E7),1))</f>
        <v>0</v>
      </c>
      <c r="H7" s="13">
        <f>SUM(H4:H6)</f>
        <v>0</v>
      </c>
      <c r="I7" s="13">
        <f>SUM(I4:I6)+ROUNDDOWN(K7/60,0)</f>
        <v>0</v>
      </c>
      <c r="J7" s="13">
        <f>K7-60*ROUNDDOWN(K7/60,0)</f>
        <v>0</v>
      </c>
      <c r="K7" s="131">
        <f>SUM(K4:K6)</f>
        <v>0</v>
      </c>
      <c r="L7" s="52">
        <f>IF((I7*60+J7)=0,0,ROUND((H7*60)/(I7*60+J7),1))</f>
        <v>0</v>
      </c>
      <c r="M7" s="27">
        <f>SUM(M4:M6)</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27">
        <f>IF(SUM(V4:V6)=0,0,ROUND(AVERAGE(V4:V6),0))</f>
        <v>0</v>
      </c>
      <c r="W7" s="163">
        <f>IF(W6=0,0,1)</f>
        <v>0</v>
      </c>
      <c r="X7" s="307"/>
      <c r="Y7" s="565"/>
      <c r="Z7" s="565"/>
      <c r="AA7" s="565"/>
      <c r="AB7" s="565"/>
      <c r="AC7" s="565"/>
      <c r="AD7" s="565"/>
    </row>
    <row r="8" spans="1:30" x14ac:dyDescent="0.2">
      <c r="A8" s="520" t="s">
        <v>191</v>
      </c>
      <c r="B8" s="521"/>
      <c r="C8" s="73">
        <f>C7+Mai!C40</f>
        <v>0</v>
      </c>
      <c r="D8" s="73">
        <f>ROUNDDOWN(F8/60,0)+Mai!D40+D7</f>
        <v>0</v>
      </c>
      <c r="E8" s="73">
        <f>F8-60*ROUNDDOWN(F8/60,0)</f>
        <v>0</v>
      </c>
      <c r="F8" s="132">
        <f>E7+Mai!E40</f>
        <v>0</v>
      </c>
      <c r="G8" s="73">
        <f>IF((D8*60+E8)=0,0,ROUND((C8*60)/(D8*60+E8),1))</f>
        <v>0</v>
      </c>
      <c r="H8" s="73">
        <f>H7+Mai!H40</f>
        <v>0</v>
      </c>
      <c r="I8" s="73">
        <f>ROUNDDOWN(K8/60,0)+Mai!I40+I7</f>
        <v>0</v>
      </c>
      <c r="J8" s="73">
        <f>K8-60*ROUNDDOWN(K8/60,0)</f>
        <v>0</v>
      </c>
      <c r="K8" s="132">
        <f>J7+Mai!J40</f>
        <v>0</v>
      </c>
      <c r="L8" s="73">
        <f>IF((I8*60+J8)=0,0,ROUND((H8*60)/(I8*60+J8),1))</f>
        <v>0</v>
      </c>
      <c r="M8" s="83">
        <f>M7+Mai!M40</f>
        <v>0</v>
      </c>
      <c r="N8" s="83">
        <f>IF(N7=0,Mai!N40,IF(N7+Mai!N40=0,"",ROUND((SUM(Mai!N36:N39)+SUM(N4:N6))/(O6+Mai!O39),0)))</f>
        <v>0</v>
      </c>
      <c r="O8" s="180"/>
      <c r="P8" s="83">
        <f>IF(P7=0,Mai!P40,IF(P7+Mai!P40=0,"",ROUND((SUM(Mai!P36:P39)+SUM(P4:P6))/(Q6+Mai!Q39),0)))</f>
        <v>0</v>
      </c>
      <c r="Q8" s="180"/>
      <c r="R8" s="83">
        <f>IF(R7=0,Mai!R40,IF(R7+Mai!R40=0,"",ROUND((SUM(Mai!R36:R39)+SUM(R4:R6))/(S6+Mai!S39),0)))</f>
        <v>0</v>
      </c>
      <c r="S8" s="180"/>
      <c r="T8" s="83">
        <f>IF(T7=0,Mai!T40,IF(T7+Mai!T40=0,"",ROUND((SUM(Mai!T36:T39)+SUM(T4:T6))/(U6+Mai!U39),0)))</f>
        <v>0</v>
      </c>
      <c r="U8" s="180"/>
      <c r="V8" s="83">
        <f>IF(V7=0,Mai!V40,IF(V7+Mai!V40=0,"",ROUND((SUM(Mai!V36:V39)+SUM(V4:V6))/(W6+Mai!W39),0)))</f>
        <v>0</v>
      </c>
      <c r="W8" s="180"/>
      <c r="X8" s="239"/>
      <c r="Y8" s="563"/>
      <c r="Z8" s="563"/>
      <c r="AA8" s="563"/>
      <c r="AB8" s="563"/>
      <c r="AC8" s="563"/>
      <c r="AD8" s="563"/>
    </row>
    <row r="9" spans="1:30" x14ac:dyDescent="0.2">
      <c r="A9" s="2" t="s">
        <v>6</v>
      </c>
      <c r="B9" s="2">
        <f>B6+1</f>
        <v>4</v>
      </c>
      <c r="C9" s="40"/>
      <c r="D9" s="40"/>
      <c r="E9" s="40"/>
      <c r="F9" s="71">
        <f>E9</f>
        <v>0</v>
      </c>
      <c r="G9" s="86" t="str">
        <f t="shared" si="0"/>
        <v/>
      </c>
      <c r="H9" s="329"/>
      <c r="I9" s="329"/>
      <c r="J9" s="329"/>
      <c r="K9" s="71">
        <f>J9</f>
        <v>0</v>
      </c>
      <c r="L9" s="345" t="str">
        <f t="shared" si="2"/>
        <v/>
      </c>
      <c r="M9" s="117"/>
      <c r="N9" s="117"/>
      <c r="O9" s="162">
        <f>IF(N9="",0,1)</f>
        <v>0</v>
      </c>
      <c r="P9" s="117"/>
      <c r="Q9" s="162">
        <f>IF(P9="",0,1)</f>
        <v>0</v>
      </c>
      <c r="R9" s="117"/>
      <c r="S9" s="162">
        <f>IF(R9="",0,1)</f>
        <v>0</v>
      </c>
      <c r="T9" s="117"/>
      <c r="U9" s="162">
        <f>IF(T9="",0,1)</f>
        <v>0</v>
      </c>
      <c r="V9" s="117"/>
      <c r="W9" s="162">
        <f>IF(V9="",0,1)</f>
        <v>0</v>
      </c>
      <c r="X9" s="315"/>
      <c r="Y9" s="558"/>
      <c r="Z9" s="558"/>
      <c r="AA9" s="558"/>
      <c r="AB9" s="558"/>
      <c r="AC9" s="558"/>
      <c r="AD9" s="558"/>
    </row>
    <row r="10" spans="1:30" x14ac:dyDescent="0.2">
      <c r="A10" s="2" t="s">
        <v>7</v>
      </c>
      <c r="B10" s="2">
        <f t="shared" ref="B10:B21" si="3">B9+1</f>
        <v>5</v>
      </c>
      <c r="C10" s="40"/>
      <c r="D10" s="40"/>
      <c r="E10" s="40"/>
      <c r="F10" s="71">
        <f t="shared" ref="F10:F15" si="4">E10</f>
        <v>0</v>
      </c>
      <c r="G10" s="86" t="str">
        <f t="shared" si="0"/>
        <v/>
      </c>
      <c r="H10" s="329"/>
      <c r="I10" s="329"/>
      <c r="J10" s="329"/>
      <c r="K10" s="71">
        <f t="shared" ref="K10:K15" si="5">J10</f>
        <v>0</v>
      </c>
      <c r="L10" s="345" t="str">
        <f t="shared" si="2"/>
        <v/>
      </c>
      <c r="M10" s="117"/>
      <c r="N10" s="117"/>
      <c r="O10" s="162">
        <f t="shared" ref="O10:O15" si="6">IF(N10="",O9,O9+1)</f>
        <v>0</v>
      </c>
      <c r="P10" s="117"/>
      <c r="Q10" s="162">
        <f t="shared" ref="Q10:Q15" si="7">IF(P10="",Q9,Q9+1)</f>
        <v>0</v>
      </c>
      <c r="R10" s="117"/>
      <c r="S10" s="162">
        <f t="shared" ref="S10:S15" si="8">IF(R10="",S9,S9+1)</f>
        <v>0</v>
      </c>
      <c r="T10" s="117"/>
      <c r="U10" s="162">
        <f t="shared" ref="U10:U15" si="9">IF(T10="",U9,U9+1)</f>
        <v>0</v>
      </c>
      <c r="V10" s="117"/>
      <c r="W10" s="162">
        <f t="shared" ref="W10:W15" si="10">IF(V10="",W9,W9+1)</f>
        <v>0</v>
      </c>
      <c r="X10" s="363"/>
      <c r="Y10" s="558"/>
      <c r="Z10" s="558"/>
      <c r="AA10" s="558"/>
      <c r="AB10" s="558"/>
      <c r="AC10" s="558"/>
      <c r="AD10" s="558"/>
    </row>
    <row r="11" spans="1:30" x14ac:dyDescent="0.2">
      <c r="A11" s="2" t="s">
        <v>8</v>
      </c>
      <c r="B11" s="2">
        <f t="shared" si="3"/>
        <v>6</v>
      </c>
      <c r="C11" s="40"/>
      <c r="D11" s="40"/>
      <c r="E11" s="40"/>
      <c r="F11" s="71">
        <f t="shared" si="4"/>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363"/>
      <c r="Y11" s="558"/>
      <c r="Z11" s="558"/>
      <c r="AA11" s="558"/>
      <c r="AB11" s="558"/>
      <c r="AC11" s="558"/>
      <c r="AD11" s="558"/>
    </row>
    <row r="12" spans="1:30" x14ac:dyDescent="0.2">
      <c r="A12" s="2" t="s">
        <v>2</v>
      </c>
      <c r="B12" s="2">
        <f t="shared" si="3"/>
        <v>7</v>
      </c>
      <c r="C12" s="40"/>
      <c r="D12" s="40"/>
      <c r="E12" s="40"/>
      <c r="F12" s="71">
        <f t="shared" si="4"/>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363"/>
      <c r="Y12" s="558"/>
      <c r="Z12" s="558"/>
      <c r="AA12" s="558"/>
      <c r="AB12" s="558"/>
      <c r="AC12" s="558"/>
      <c r="AD12" s="558"/>
    </row>
    <row r="13" spans="1:30" x14ac:dyDescent="0.2">
      <c r="A13" s="2" t="s">
        <v>3</v>
      </c>
      <c r="B13" s="2">
        <f t="shared" si="3"/>
        <v>8</v>
      </c>
      <c r="C13" s="40"/>
      <c r="D13" s="40"/>
      <c r="E13" s="40"/>
      <c r="F13" s="71">
        <f t="shared" si="4"/>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363"/>
      <c r="Y13" s="558"/>
      <c r="Z13" s="558"/>
      <c r="AA13" s="558"/>
      <c r="AB13" s="558"/>
      <c r="AC13" s="558"/>
      <c r="AD13" s="558"/>
    </row>
    <row r="14" spans="1:30" x14ac:dyDescent="0.2">
      <c r="A14" s="2" t="s">
        <v>4</v>
      </c>
      <c r="B14" s="2">
        <f t="shared" si="3"/>
        <v>9</v>
      </c>
      <c r="C14" s="40"/>
      <c r="D14" s="40"/>
      <c r="E14" s="40"/>
      <c r="F14" s="71">
        <f t="shared" si="4"/>
        <v>0</v>
      </c>
      <c r="G14" s="86" t="str">
        <f t="shared" si="0"/>
        <v/>
      </c>
      <c r="H14" s="329"/>
      <c r="I14" s="329"/>
      <c r="J14" s="329"/>
      <c r="K14" s="71">
        <f t="shared" si="5"/>
        <v>0</v>
      </c>
      <c r="L14" s="345" t="str">
        <f t="shared" si="2"/>
        <v/>
      </c>
      <c r="M14" s="117"/>
      <c r="N14" s="117"/>
      <c r="O14" s="162">
        <f t="shared" si="6"/>
        <v>0</v>
      </c>
      <c r="P14" s="117"/>
      <c r="Q14" s="162">
        <f t="shared" si="7"/>
        <v>0</v>
      </c>
      <c r="R14" s="117"/>
      <c r="S14" s="162">
        <f t="shared" si="8"/>
        <v>0</v>
      </c>
      <c r="T14" s="117"/>
      <c r="U14" s="162">
        <f t="shared" si="9"/>
        <v>0</v>
      </c>
      <c r="V14" s="117"/>
      <c r="W14" s="162">
        <f t="shared" si="10"/>
        <v>0</v>
      </c>
      <c r="X14" s="363"/>
      <c r="Y14" s="558"/>
      <c r="Z14" s="558"/>
      <c r="AA14" s="558"/>
      <c r="AB14" s="558"/>
      <c r="AC14" s="558"/>
      <c r="AD14" s="558"/>
    </row>
    <row r="15" spans="1:30" s="72" customFormat="1" x14ac:dyDescent="0.2">
      <c r="A15" s="71" t="s">
        <v>5</v>
      </c>
      <c r="B15" s="71">
        <f t="shared" si="3"/>
        <v>10</v>
      </c>
      <c r="C15" s="40"/>
      <c r="D15" s="40"/>
      <c r="E15" s="40"/>
      <c r="F15" s="71">
        <f t="shared" si="4"/>
        <v>0</v>
      </c>
      <c r="G15" s="86" t="str">
        <f t="shared" si="0"/>
        <v/>
      </c>
      <c r="H15" s="329"/>
      <c r="I15" s="329"/>
      <c r="J15" s="329"/>
      <c r="K15" s="71">
        <f t="shared" si="5"/>
        <v>0</v>
      </c>
      <c r="L15" s="345" t="str">
        <f t="shared" si="2"/>
        <v/>
      </c>
      <c r="M15" s="117"/>
      <c r="N15" s="117"/>
      <c r="O15" s="162">
        <f t="shared" si="6"/>
        <v>0</v>
      </c>
      <c r="P15" s="117"/>
      <c r="Q15" s="162">
        <f t="shared" si="7"/>
        <v>0</v>
      </c>
      <c r="R15" s="117"/>
      <c r="S15" s="162">
        <f t="shared" si="8"/>
        <v>0</v>
      </c>
      <c r="T15" s="117"/>
      <c r="U15" s="162">
        <f t="shared" si="9"/>
        <v>0</v>
      </c>
      <c r="V15" s="117"/>
      <c r="W15" s="162">
        <f t="shared" si="10"/>
        <v>0</v>
      </c>
      <c r="X15" s="363"/>
      <c r="Y15" s="558"/>
      <c r="Z15" s="558"/>
      <c r="AA15" s="558"/>
      <c r="AB15" s="558"/>
      <c r="AC15" s="558"/>
      <c r="AD15" s="558"/>
    </row>
    <row r="16" spans="1:30" x14ac:dyDescent="0.2">
      <c r="A16" s="491" t="s">
        <v>71</v>
      </c>
      <c r="B16" s="492"/>
      <c r="C16" s="13">
        <f>SUM(C9:C15)</f>
        <v>0</v>
      </c>
      <c r="D16" s="13">
        <f>SUM(D9:D15)+ROUNDDOWN(F16/60,0)</f>
        <v>0</v>
      </c>
      <c r="E16" s="13">
        <f>F16-60*ROUNDDOWN(F16/60,0)</f>
        <v>0</v>
      </c>
      <c r="F16" s="131">
        <f>SUM(F9:F15)</f>
        <v>0</v>
      </c>
      <c r="G16" s="52">
        <f>IF((D16*60+E16)=0,0,ROUND((C16*60)/(D16*60+E16),1))</f>
        <v>0</v>
      </c>
      <c r="H16" s="13">
        <f>SUM(H9:H15)</f>
        <v>0</v>
      </c>
      <c r="I16" s="13">
        <f>SUM(I9:I15)+ROUNDDOWN(K16/60,0)</f>
        <v>0</v>
      </c>
      <c r="J16" s="13">
        <f>K16-60*ROUNDDOWN(K16/60,0)</f>
        <v>0</v>
      </c>
      <c r="K16" s="131">
        <f>SUM(K9:K15)</f>
        <v>0</v>
      </c>
      <c r="L16" s="52">
        <f>IF((I16*60+J16)=0,0,ROUND((H16*60)/(I16*60+J16),1))</f>
        <v>0</v>
      </c>
      <c r="M16" s="27">
        <f>SUM(M9:M15)</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27">
        <f>IF(SUM(V9:V15)=0,0,ROUND(AVERAGE(V9:V15),0))</f>
        <v>0</v>
      </c>
      <c r="W16" s="163">
        <f>IF(W15=0,0,1)</f>
        <v>0</v>
      </c>
      <c r="X16" s="307"/>
      <c r="Y16" s="565"/>
      <c r="Z16" s="565"/>
      <c r="AA16" s="565"/>
      <c r="AB16" s="565"/>
      <c r="AC16" s="565"/>
      <c r="AD16" s="565"/>
    </row>
    <row r="17" spans="1:30" x14ac:dyDescent="0.2">
      <c r="A17" s="2" t="s">
        <v>6</v>
      </c>
      <c r="B17" s="2">
        <f>B15+1</f>
        <v>11</v>
      </c>
      <c r="C17" s="40"/>
      <c r="D17" s="40"/>
      <c r="E17" s="40"/>
      <c r="F17" s="71">
        <f t="shared" ref="F17:F23" si="11">E17</f>
        <v>0</v>
      </c>
      <c r="G17" s="86" t="str">
        <f t="shared" si="0"/>
        <v/>
      </c>
      <c r="H17" s="329"/>
      <c r="I17" s="329"/>
      <c r="J17" s="329"/>
      <c r="K17" s="71">
        <f>J17</f>
        <v>0</v>
      </c>
      <c r="L17" s="345" t="str">
        <f t="shared" si="2"/>
        <v/>
      </c>
      <c r="M17" s="117"/>
      <c r="N17" s="117"/>
      <c r="O17" s="162">
        <f>IF(N17="",0,1)</f>
        <v>0</v>
      </c>
      <c r="P17" s="117"/>
      <c r="Q17" s="162">
        <f>IF(P17="",0,1)</f>
        <v>0</v>
      </c>
      <c r="R17" s="117"/>
      <c r="S17" s="162">
        <f>IF(R17="",0,1)</f>
        <v>0</v>
      </c>
      <c r="T17" s="117"/>
      <c r="U17" s="162">
        <f>IF(T17="",0,1)</f>
        <v>0</v>
      </c>
      <c r="V17" s="117"/>
      <c r="W17" s="162">
        <f>IF(V17="",0,1)</f>
        <v>0</v>
      </c>
      <c r="X17" s="315"/>
      <c r="Y17" s="558"/>
      <c r="Z17" s="558"/>
      <c r="AA17" s="558"/>
      <c r="AB17" s="558"/>
      <c r="AC17" s="558"/>
      <c r="AD17" s="558"/>
    </row>
    <row r="18" spans="1:30" x14ac:dyDescent="0.2">
      <c r="A18" s="2" t="s">
        <v>7</v>
      </c>
      <c r="B18" s="2">
        <f t="shared" si="3"/>
        <v>12</v>
      </c>
      <c r="C18" s="40"/>
      <c r="D18" s="40"/>
      <c r="E18" s="40"/>
      <c r="F18" s="71">
        <f t="shared" si="11"/>
        <v>0</v>
      </c>
      <c r="G18" s="86" t="str">
        <f t="shared" si="0"/>
        <v/>
      </c>
      <c r="H18" s="329"/>
      <c r="I18" s="329"/>
      <c r="J18" s="329"/>
      <c r="K18" s="71">
        <f t="shared" ref="K18:K23" si="12">J18</f>
        <v>0</v>
      </c>
      <c r="L18" s="345" t="str">
        <f t="shared" si="2"/>
        <v/>
      </c>
      <c r="M18" s="117"/>
      <c r="N18" s="117"/>
      <c r="O18" s="162">
        <f t="shared" ref="O18:O23" si="13">IF(N18="",O17,O17+1)</f>
        <v>0</v>
      </c>
      <c r="P18" s="117"/>
      <c r="Q18" s="162">
        <f t="shared" ref="Q18:Q23" si="14">IF(P18="",Q17,Q17+1)</f>
        <v>0</v>
      </c>
      <c r="R18" s="117"/>
      <c r="S18" s="162">
        <f t="shared" ref="S18:S23" si="15">IF(R18="",S17,S17+1)</f>
        <v>0</v>
      </c>
      <c r="T18" s="117"/>
      <c r="U18" s="162">
        <f t="shared" ref="U18:U23" si="16">IF(T18="",U17,U17+1)</f>
        <v>0</v>
      </c>
      <c r="V18" s="117"/>
      <c r="W18" s="162">
        <f t="shared" ref="W18:W23" si="17">IF(V18="",W17,W17+1)</f>
        <v>0</v>
      </c>
      <c r="X18" s="363"/>
      <c r="Y18" s="558"/>
      <c r="Z18" s="558"/>
      <c r="AA18" s="558"/>
      <c r="AB18" s="558"/>
      <c r="AC18" s="558"/>
      <c r="AD18" s="558"/>
    </row>
    <row r="19" spans="1:30" x14ac:dyDescent="0.2">
      <c r="A19" s="2" t="s">
        <v>8</v>
      </c>
      <c r="B19" s="2">
        <f t="shared" si="3"/>
        <v>13</v>
      </c>
      <c r="C19" s="40"/>
      <c r="D19" s="40"/>
      <c r="E19" s="40"/>
      <c r="F19" s="71">
        <f t="shared" si="11"/>
        <v>0</v>
      </c>
      <c r="G19" s="86" t="str">
        <f>IF((D19*60+F19)=0,"",ROUND((C19*60)/(D19*60+F19),1))</f>
        <v/>
      </c>
      <c r="H19" s="329"/>
      <c r="I19" s="329"/>
      <c r="J19" s="329"/>
      <c r="K19" s="71">
        <f t="shared" si="12"/>
        <v>0</v>
      </c>
      <c r="L19" s="345" t="str">
        <f>IF((I19*60+K19)=0,"",ROUND((H19*60)/(I19*60+K19),1))</f>
        <v/>
      </c>
      <c r="M19" s="117"/>
      <c r="N19" s="117"/>
      <c r="O19" s="162">
        <f t="shared" si="13"/>
        <v>0</v>
      </c>
      <c r="P19" s="117"/>
      <c r="Q19" s="162">
        <f t="shared" si="14"/>
        <v>0</v>
      </c>
      <c r="R19" s="117"/>
      <c r="S19" s="162">
        <f t="shared" si="15"/>
        <v>0</v>
      </c>
      <c r="T19" s="117"/>
      <c r="U19" s="162">
        <f t="shared" si="16"/>
        <v>0</v>
      </c>
      <c r="V19" s="117"/>
      <c r="W19" s="162">
        <f t="shared" si="17"/>
        <v>0</v>
      </c>
      <c r="X19" s="363"/>
      <c r="Y19" s="558"/>
      <c r="Z19" s="558"/>
      <c r="AA19" s="558"/>
      <c r="AB19" s="558"/>
      <c r="AC19" s="558"/>
      <c r="AD19" s="558"/>
    </row>
    <row r="20" spans="1:30" x14ac:dyDescent="0.2">
      <c r="A20" s="2" t="s">
        <v>2</v>
      </c>
      <c r="B20" s="2">
        <f t="shared" si="3"/>
        <v>14</v>
      </c>
      <c r="C20" s="40"/>
      <c r="D20" s="40"/>
      <c r="E20" s="40"/>
      <c r="F20" s="71">
        <f t="shared" si="11"/>
        <v>0</v>
      </c>
      <c r="G20" s="86" t="str">
        <f t="shared" si="0"/>
        <v/>
      </c>
      <c r="H20" s="329"/>
      <c r="I20" s="329"/>
      <c r="J20" s="329"/>
      <c r="K20" s="71">
        <f t="shared" si="12"/>
        <v>0</v>
      </c>
      <c r="L20" s="345" t="str">
        <f t="shared" si="2"/>
        <v/>
      </c>
      <c r="M20" s="117"/>
      <c r="N20" s="117"/>
      <c r="O20" s="162">
        <f t="shared" si="13"/>
        <v>0</v>
      </c>
      <c r="P20" s="117"/>
      <c r="Q20" s="162">
        <f t="shared" si="14"/>
        <v>0</v>
      </c>
      <c r="R20" s="117"/>
      <c r="S20" s="162">
        <f t="shared" si="15"/>
        <v>0</v>
      </c>
      <c r="T20" s="117"/>
      <c r="U20" s="162">
        <f t="shared" si="16"/>
        <v>0</v>
      </c>
      <c r="V20" s="117"/>
      <c r="W20" s="162">
        <f t="shared" si="17"/>
        <v>0</v>
      </c>
      <c r="X20" s="363"/>
      <c r="Y20" s="558"/>
      <c r="Z20" s="558"/>
      <c r="AA20" s="558"/>
      <c r="AB20" s="558"/>
      <c r="AC20" s="558"/>
      <c r="AD20" s="558"/>
    </row>
    <row r="21" spans="1:30" x14ac:dyDescent="0.2">
      <c r="A21" s="2" t="s">
        <v>3</v>
      </c>
      <c r="B21" s="2">
        <f t="shared" si="3"/>
        <v>15</v>
      </c>
      <c r="C21" s="40"/>
      <c r="D21" s="40"/>
      <c r="E21" s="40"/>
      <c r="F21" s="71">
        <f t="shared" si="11"/>
        <v>0</v>
      </c>
      <c r="G21" s="86" t="str">
        <f t="shared" si="0"/>
        <v/>
      </c>
      <c r="H21" s="329"/>
      <c r="I21" s="329"/>
      <c r="J21" s="329"/>
      <c r="K21" s="71">
        <f t="shared" si="12"/>
        <v>0</v>
      </c>
      <c r="L21" s="345" t="str">
        <f t="shared" si="2"/>
        <v/>
      </c>
      <c r="M21" s="117"/>
      <c r="N21" s="117"/>
      <c r="O21" s="162">
        <f t="shared" si="13"/>
        <v>0</v>
      </c>
      <c r="P21" s="117"/>
      <c r="Q21" s="162">
        <f t="shared" si="14"/>
        <v>0</v>
      </c>
      <c r="R21" s="117"/>
      <c r="S21" s="162">
        <f t="shared" si="15"/>
        <v>0</v>
      </c>
      <c r="T21" s="117"/>
      <c r="U21" s="162">
        <f t="shared" si="16"/>
        <v>0</v>
      </c>
      <c r="V21" s="117"/>
      <c r="W21" s="162">
        <f t="shared" si="17"/>
        <v>0</v>
      </c>
      <c r="X21" s="363"/>
      <c r="Y21" s="558"/>
      <c r="Z21" s="558"/>
      <c r="AA21" s="558"/>
      <c r="AB21" s="558"/>
      <c r="AC21" s="558"/>
      <c r="AD21" s="558"/>
    </row>
    <row r="22" spans="1:30" x14ac:dyDescent="0.2">
      <c r="A22" s="80" t="s">
        <v>4</v>
      </c>
      <c r="B22" s="80">
        <f>B21+1</f>
        <v>16</v>
      </c>
      <c r="C22" s="40"/>
      <c r="D22" s="40"/>
      <c r="E22" s="40"/>
      <c r="F22" s="71">
        <f t="shared" si="11"/>
        <v>0</v>
      </c>
      <c r="G22" s="86" t="str">
        <f t="shared" si="0"/>
        <v/>
      </c>
      <c r="H22" s="329"/>
      <c r="I22" s="329"/>
      <c r="J22" s="329"/>
      <c r="K22" s="71">
        <f t="shared" si="12"/>
        <v>0</v>
      </c>
      <c r="L22" s="345" t="str">
        <f t="shared" si="2"/>
        <v/>
      </c>
      <c r="M22" s="117"/>
      <c r="N22" s="117"/>
      <c r="O22" s="162">
        <f t="shared" si="13"/>
        <v>0</v>
      </c>
      <c r="P22" s="117"/>
      <c r="Q22" s="162">
        <f t="shared" si="14"/>
        <v>0</v>
      </c>
      <c r="R22" s="117"/>
      <c r="S22" s="162">
        <f t="shared" si="15"/>
        <v>0</v>
      </c>
      <c r="T22" s="117"/>
      <c r="U22" s="162">
        <f t="shared" si="16"/>
        <v>0</v>
      </c>
      <c r="V22" s="117"/>
      <c r="W22" s="162">
        <f t="shared" si="17"/>
        <v>0</v>
      </c>
      <c r="X22" s="363"/>
      <c r="Y22" s="558"/>
      <c r="Z22" s="558"/>
      <c r="AA22" s="558"/>
      <c r="AB22" s="558"/>
      <c r="AC22" s="558"/>
      <c r="AD22" s="558"/>
    </row>
    <row r="23" spans="1:30" x14ac:dyDescent="0.2">
      <c r="A23" s="71" t="s">
        <v>5</v>
      </c>
      <c r="B23" s="71">
        <f>B22+1</f>
        <v>17</v>
      </c>
      <c r="C23" s="40"/>
      <c r="D23" s="40"/>
      <c r="E23" s="40"/>
      <c r="F23" s="71">
        <f t="shared" si="11"/>
        <v>0</v>
      </c>
      <c r="G23" s="86" t="str">
        <f t="shared" si="0"/>
        <v/>
      </c>
      <c r="H23" s="329"/>
      <c r="I23" s="329"/>
      <c r="J23" s="329"/>
      <c r="K23" s="71">
        <f t="shared" si="12"/>
        <v>0</v>
      </c>
      <c r="L23" s="345" t="str">
        <f t="shared" si="2"/>
        <v/>
      </c>
      <c r="M23" s="117"/>
      <c r="N23" s="117"/>
      <c r="O23" s="162">
        <f t="shared" si="13"/>
        <v>0</v>
      </c>
      <c r="P23" s="117"/>
      <c r="Q23" s="162">
        <f t="shared" si="14"/>
        <v>0</v>
      </c>
      <c r="R23" s="117"/>
      <c r="S23" s="162">
        <f t="shared" si="15"/>
        <v>0</v>
      </c>
      <c r="T23" s="117"/>
      <c r="U23" s="162">
        <f t="shared" si="16"/>
        <v>0</v>
      </c>
      <c r="V23" s="117"/>
      <c r="W23" s="162">
        <f t="shared" si="17"/>
        <v>0</v>
      </c>
      <c r="X23" s="363"/>
      <c r="Y23" s="569" t="s">
        <v>243</v>
      </c>
      <c r="Z23" s="569"/>
      <c r="AA23" s="569"/>
      <c r="AB23" s="569"/>
      <c r="AC23" s="569"/>
      <c r="AD23" s="569"/>
    </row>
    <row r="24" spans="1:30" x14ac:dyDescent="0.2">
      <c r="A24" s="491" t="s">
        <v>72</v>
      </c>
      <c r="B24" s="492"/>
      <c r="C24" s="13">
        <f>SUM(C17:C23)</f>
        <v>0</v>
      </c>
      <c r="D24" s="13">
        <f>SUM(D17:D23)+ROUNDDOWN(F24/60,0)</f>
        <v>0</v>
      </c>
      <c r="E24" s="13">
        <f>F24-60*ROUNDDOWN(F24/60,0)</f>
        <v>0</v>
      </c>
      <c r="F24" s="131">
        <f>SUM(F17:F23)</f>
        <v>0</v>
      </c>
      <c r="G24" s="52">
        <f>IF((D24*60+E24)=0,0,ROUND((C24*60)/(D24*60+E24),1))</f>
        <v>0</v>
      </c>
      <c r="H24" s="13">
        <f>SUM(H17:H23)</f>
        <v>0</v>
      </c>
      <c r="I24" s="13">
        <f>SUM(I17:I23)+ROUNDDOWN(K24/60,0)</f>
        <v>0</v>
      </c>
      <c r="J24" s="13">
        <f>K24-60*ROUNDDOWN(K24/60,0)</f>
        <v>0</v>
      </c>
      <c r="K24" s="131">
        <f>SUM(K17:K23)</f>
        <v>0</v>
      </c>
      <c r="L24" s="52">
        <f>IF((I24*60+J24)=0,0,ROUND((H24*60)/(I24*60+J24),1))</f>
        <v>0</v>
      </c>
      <c r="M24" s="27">
        <f>SUM(M17:M23)</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27">
        <f>IF(SUM(V17:V23)=0,0,ROUND(AVERAGE(V17:V23),0))</f>
        <v>0</v>
      </c>
      <c r="W24" s="163">
        <f>IF(W23=0,0,1)</f>
        <v>0</v>
      </c>
      <c r="X24" s="307"/>
      <c r="Y24" s="565"/>
      <c r="Z24" s="565"/>
      <c r="AA24" s="565"/>
      <c r="AB24" s="565"/>
      <c r="AC24" s="565"/>
      <c r="AD24" s="565"/>
    </row>
    <row r="25" spans="1:30" s="5" customFormat="1" x14ac:dyDescent="0.2">
      <c r="A25" s="21" t="s">
        <v>6</v>
      </c>
      <c r="B25" s="22">
        <f>B23+1</f>
        <v>18</v>
      </c>
      <c r="C25" s="40"/>
      <c r="D25" s="40"/>
      <c r="E25" s="40"/>
      <c r="F25" s="71">
        <f t="shared" ref="F25:F38" si="18">E25</f>
        <v>0</v>
      </c>
      <c r="G25" s="86" t="str">
        <f t="shared" ref="G25:G38" si="19">IF((D25*60+F25)=0,"",ROUND((C25*60)/(D25*60+F25),1))</f>
        <v/>
      </c>
      <c r="H25" s="329"/>
      <c r="I25" s="329"/>
      <c r="J25" s="329"/>
      <c r="K25" s="71">
        <f>J25</f>
        <v>0</v>
      </c>
      <c r="L25" s="345" t="str">
        <f t="shared" ref="L25:L38" si="20">IF((I25*60+K25)=0,"",ROUND((H25*60)/(I25*60+K25),1))</f>
        <v/>
      </c>
      <c r="M25" s="117"/>
      <c r="N25" s="117"/>
      <c r="O25" s="162">
        <f>IF(N25="",0,1)</f>
        <v>0</v>
      </c>
      <c r="P25" s="117"/>
      <c r="Q25" s="162">
        <f>IF(P25="",0,1)</f>
        <v>0</v>
      </c>
      <c r="R25" s="117"/>
      <c r="S25" s="162">
        <f>IF(R25="",0,1)</f>
        <v>0</v>
      </c>
      <c r="T25" s="117"/>
      <c r="U25" s="162">
        <f>IF(T25="",0,1)</f>
        <v>0</v>
      </c>
      <c r="V25" s="117"/>
      <c r="W25" s="162">
        <f>IF(V25="",0,1)</f>
        <v>0</v>
      </c>
      <c r="X25" s="315"/>
      <c r="Y25" s="558"/>
      <c r="Z25" s="558"/>
      <c r="AA25" s="558"/>
      <c r="AB25" s="558"/>
      <c r="AC25" s="558"/>
      <c r="AD25" s="558"/>
    </row>
    <row r="26" spans="1:30" s="5" customFormat="1" x14ac:dyDescent="0.2">
      <c r="A26" s="21" t="s">
        <v>7</v>
      </c>
      <c r="B26" s="22">
        <f t="shared" ref="B26:B31" si="21">B25+1</f>
        <v>19</v>
      </c>
      <c r="C26" s="40"/>
      <c r="D26" s="40"/>
      <c r="E26" s="40"/>
      <c r="F26" s="71">
        <f t="shared" si="18"/>
        <v>0</v>
      </c>
      <c r="G26" s="86" t="str">
        <f t="shared" si="19"/>
        <v/>
      </c>
      <c r="H26" s="329"/>
      <c r="I26" s="329"/>
      <c r="J26" s="329"/>
      <c r="K26" s="71">
        <f t="shared" ref="K26:K31" si="22">J26</f>
        <v>0</v>
      </c>
      <c r="L26" s="345" t="str">
        <f t="shared" si="20"/>
        <v/>
      </c>
      <c r="M26" s="117"/>
      <c r="N26" s="117"/>
      <c r="O26" s="162">
        <f t="shared" ref="O26:O31" si="23">IF(N26="",O25,O25+1)</f>
        <v>0</v>
      </c>
      <c r="P26" s="117"/>
      <c r="Q26" s="162">
        <f t="shared" ref="Q26:Q31" si="24">IF(P26="",Q25,Q25+1)</f>
        <v>0</v>
      </c>
      <c r="R26" s="117"/>
      <c r="S26" s="162">
        <f t="shared" ref="S26:S31" si="25">IF(R26="",S25,S25+1)</f>
        <v>0</v>
      </c>
      <c r="T26" s="117"/>
      <c r="U26" s="162">
        <f t="shared" ref="U26:U31" si="26">IF(T26="",U25,U25+1)</f>
        <v>0</v>
      </c>
      <c r="V26" s="117"/>
      <c r="W26" s="162">
        <f t="shared" ref="W26:W31" si="27">IF(V26="",W25,W25+1)</f>
        <v>0</v>
      </c>
      <c r="X26" s="363"/>
      <c r="Y26" s="558"/>
      <c r="Z26" s="558"/>
      <c r="AA26" s="558"/>
      <c r="AB26" s="558"/>
      <c r="AC26" s="558"/>
      <c r="AD26" s="558"/>
    </row>
    <row r="27" spans="1:30" s="5" customFormat="1" x14ac:dyDescent="0.2">
      <c r="A27" s="21" t="s">
        <v>8</v>
      </c>
      <c r="B27" s="22">
        <f t="shared" si="21"/>
        <v>20</v>
      </c>
      <c r="C27" s="40"/>
      <c r="D27" s="40"/>
      <c r="E27" s="40"/>
      <c r="F27" s="71">
        <f t="shared" si="18"/>
        <v>0</v>
      </c>
      <c r="G27" s="86" t="str">
        <f t="shared" si="19"/>
        <v/>
      </c>
      <c r="H27" s="329"/>
      <c r="I27" s="329"/>
      <c r="J27" s="329"/>
      <c r="K27" s="71">
        <f t="shared" si="22"/>
        <v>0</v>
      </c>
      <c r="L27" s="345" t="str">
        <f t="shared" si="20"/>
        <v/>
      </c>
      <c r="M27" s="117"/>
      <c r="N27" s="117"/>
      <c r="O27" s="162">
        <f t="shared" si="23"/>
        <v>0</v>
      </c>
      <c r="P27" s="117"/>
      <c r="Q27" s="162">
        <f t="shared" si="24"/>
        <v>0</v>
      </c>
      <c r="R27" s="117"/>
      <c r="S27" s="162">
        <f t="shared" si="25"/>
        <v>0</v>
      </c>
      <c r="T27" s="117"/>
      <c r="U27" s="162">
        <f t="shared" si="26"/>
        <v>0</v>
      </c>
      <c r="V27" s="117"/>
      <c r="W27" s="162">
        <f t="shared" si="27"/>
        <v>0</v>
      </c>
      <c r="X27" s="363"/>
      <c r="Y27" s="558"/>
      <c r="Z27" s="558"/>
      <c r="AA27" s="558"/>
      <c r="AB27" s="558"/>
      <c r="AC27" s="558"/>
      <c r="AD27" s="558"/>
    </row>
    <row r="28" spans="1:30" s="5" customFormat="1" x14ac:dyDescent="0.2">
      <c r="A28" s="21" t="s">
        <v>2</v>
      </c>
      <c r="B28" s="22">
        <f t="shared" si="21"/>
        <v>21</v>
      </c>
      <c r="C28" s="40"/>
      <c r="D28" s="40"/>
      <c r="E28" s="40"/>
      <c r="F28" s="71">
        <f t="shared" si="18"/>
        <v>0</v>
      </c>
      <c r="G28" s="86" t="str">
        <f t="shared" si="19"/>
        <v/>
      </c>
      <c r="H28" s="329"/>
      <c r="I28" s="329"/>
      <c r="J28" s="329"/>
      <c r="K28" s="71">
        <f t="shared" si="22"/>
        <v>0</v>
      </c>
      <c r="L28" s="345" t="str">
        <f t="shared" si="20"/>
        <v/>
      </c>
      <c r="M28" s="117"/>
      <c r="N28" s="117"/>
      <c r="O28" s="162">
        <f t="shared" si="23"/>
        <v>0</v>
      </c>
      <c r="P28" s="117"/>
      <c r="Q28" s="162">
        <f t="shared" si="24"/>
        <v>0</v>
      </c>
      <c r="R28" s="117"/>
      <c r="S28" s="162">
        <f t="shared" si="25"/>
        <v>0</v>
      </c>
      <c r="T28" s="117"/>
      <c r="U28" s="162">
        <f t="shared" si="26"/>
        <v>0</v>
      </c>
      <c r="V28" s="117"/>
      <c r="W28" s="162">
        <f t="shared" si="27"/>
        <v>0</v>
      </c>
      <c r="X28" s="363"/>
      <c r="Y28" s="558"/>
      <c r="Z28" s="558"/>
      <c r="AA28" s="558"/>
      <c r="AB28" s="558"/>
      <c r="AC28" s="558"/>
      <c r="AD28" s="558"/>
    </row>
    <row r="29" spans="1:30" s="5" customFormat="1" x14ac:dyDescent="0.2">
      <c r="A29" s="21" t="s">
        <v>3</v>
      </c>
      <c r="B29" s="22">
        <f t="shared" si="21"/>
        <v>22</v>
      </c>
      <c r="C29" s="40"/>
      <c r="D29" s="40"/>
      <c r="E29" s="40"/>
      <c r="F29" s="71">
        <f t="shared" si="18"/>
        <v>0</v>
      </c>
      <c r="G29" s="86" t="str">
        <f t="shared" si="19"/>
        <v/>
      </c>
      <c r="H29" s="329"/>
      <c r="I29" s="329"/>
      <c r="J29" s="329"/>
      <c r="K29" s="71">
        <f t="shared" si="22"/>
        <v>0</v>
      </c>
      <c r="L29" s="345" t="str">
        <f t="shared" si="20"/>
        <v/>
      </c>
      <c r="M29" s="117"/>
      <c r="N29" s="117"/>
      <c r="O29" s="162">
        <f t="shared" si="23"/>
        <v>0</v>
      </c>
      <c r="P29" s="117"/>
      <c r="Q29" s="162">
        <f t="shared" si="24"/>
        <v>0</v>
      </c>
      <c r="R29" s="117"/>
      <c r="S29" s="162">
        <f t="shared" si="25"/>
        <v>0</v>
      </c>
      <c r="T29" s="117"/>
      <c r="U29" s="162">
        <f t="shared" si="26"/>
        <v>0</v>
      </c>
      <c r="V29" s="117"/>
      <c r="W29" s="162">
        <f t="shared" si="27"/>
        <v>0</v>
      </c>
      <c r="X29" s="363"/>
      <c r="Y29" s="558"/>
      <c r="Z29" s="558"/>
      <c r="AA29" s="558"/>
      <c r="AB29" s="558"/>
      <c r="AC29" s="558"/>
      <c r="AD29" s="558"/>
    </row>
    <row r="30" spans="1:30" s="5" customFormat="1" x14ac:dyDescent="0.2">
      <c r="A30" s="21" t="s">
        <v>4</v>
      </c>
      <c r="B30" s="22">
        <f t="shared" si="21"/>
        <v>23</v>
      </c>
      <c r="C30" s="40"/>
      <c r="D30" s="40"/>
      <c r="E30" s="40"/>
      <c r="F30" s="71">
        <f t="shared" si="18"/>
        <v>0</v>
      </c>
      <c r="G30" s="86" t="str">
        <f t="shared" si="19"/>
        <v/>
      </c>
      <c r="H30" s="329"/>
      <c r="I30" s="329"/>
      <c r="J30" s="329"/>
      <c r="K30" s="71">
        <f t="shared" si="22"/>
        <v>0</v>
      </c>
      <c r="L30" s="345" t="str">
        <f t="shared" si="20"/>
        <v/>
      </c>
      <c r="M30" s="117"/>
      <c r="N30" s="117"/>
      <c r="O30" s="162">
        <f t="shared" si="23"/>
        <v>0</v>
      </c>
      <c r="P30" s="117"/>
      <c r="Q30" s="162">
        <f t="shared" si="24"/>
        <v>0</v>
      </c>
      <c r="R30" s="117"/>
      <c r="S30" s="162">
        <f t="shared" si="25"/>
        <v>0</v>
      </c>
      <c r="T30" s="117"/>
      <c r="U30" s="162">
        <f t="shared" si="26"/>
        <v>0</v>
      </c>
      <c r="V30" s="117"/>
      <c r="W30" s="162">
        <f t="shared" si="27"/>
        <v>0</v>
      </c>
      <c r="X30" s="363"/>
      <c r="Y30" s="558"/>
      <c r="Z30" s="558"/>
      <c r="AA30" s="558"/>
      <c r="AB30" s="558"/>
      <c r="AC30" s="558"/>
      <c r="AD30" s="558"/>
    </row>
    <row r="31" spans="1:30" s="5" customFormat="1" x14ac:dyDescent="0.2">
      <c r="A31" s="21" t="s">
        <v>5</v>
      </c>
      <c r="B31" s="22">
        <f t="shared" si="21"/>
        <v>24</v>
      </c>
      <c r="C31" s="40"/>
      <c r="D31" s="40"/>
      <c r="E31" s="40"/>
      <c r="F31" s="71">
        <f t="shared" si="18"/>
        <v>0</v>
      </c>
      <c r="G31" s="86" t="str">
        <f t="shared" si="19"/>
        <v/>
      </c>
      <c r="H31" s="329"/>
      <c r="I31" s="329"/>
      <c r="J31" s="329"/>
      <c r="K31" s="71">
        <f t="shared" si="22"/>
        <v>0</v>
      </c>
      <c r="L31" s="345" t="str">
        <f t="shared" si="20"/>
        <v/>
      </c>
      <c r="M31" s="117"/>
      <c r="N31" s="117"/>
      <c r="O31" s="162">
        <f t="shared" si="23"/>
        <v>0</v>
      </c>
      <c r="P31" s="117"/>
      <c r="Q31" s="162">
        <f t="shared" si="24"/>
        <v>0</v>
      </c>
      <c r="R31" s="117"/>
      <c r="S31" s="162">
        <f t="shared" si="25"/>
        <v>0</v>
      </c>
      <c r="T31" s="117"/>
      <c r="U31" s="162">
        <f t="shared" si="26"/>
        <v>0</v>
      </c>
      <c r="V31" s="117"/>
      <c r="W31" s="162">
        <f t="shared" si="27"/>
        <v>0</v>
      </c>
      <c r="X31" s="363"/>
      <c r="Y31" s="558"/>
      <c r="Z31" s="558"/>
      <c r="AA31" s="558"/>
      <c r="AB31" s="558"/>
      <c r="AC31" s="558"/>
      <c r="AD31" s="558"/>
    </row>
    <row r="32" spans="1:30" s="5" customFormat="1" x14ac:dyDescent="0.2">
      <c r="A32" s="491" t="s">
        <v>73</v>
      </c>
      <c r="B32" s="492"/>
      <c r="C32" s="13">
        <f>SUM(C25:C31)</f>
        <v>0</v>
      </c>
      <c r="D32" s="13">
        <f>SUM(D25:D31)+ROUNDDOWN(F32/60,0)</f>
        <v>0</v>
      </c>
      <c r="E32" s="13">
        <f>F32-60*ROUNDDOWN(F32/60,0)</f>
        <v>0</v>
      </c>
      <c r="F32" s="131">
        <f>SUM(F25:F31)</f>
        <v>0</v>
      </c>
      <c r="G32" s="52">
        <f>IF((D32*60+E32)=0,0,ROUND((C32*60)/(D32*60+E32),1))</f>
        <v>0</v>
      </c>
      <c r="H32" s="13">
        <f>SUM(H25:H31)</f>
        <v>0</v>
      </c>
      <c r="I32" s="13">
        <f>SUM(I25:I31)+ROUNDDOWN(K32/60,0)</f>
        <v>0</v>
      </c>
      <c r="J32" s="13">
        <f>K32-60*ROUNDDOWN(K32/60,0)</f>
        <v>0</v>
      </c>
      <c r="K32" s="131">
        <f>SUM(K25:K31)</f>
        <v>0</v>
      </c>
      <c r="L32" s="52">
        <f>IF((I32*60+J32)=0,0,ROUND((H32*60)/(I32*60+J32),1))</f>
        <v>0</v>
      </c>
      <c r="M32" s="27">
        <f>SUM(M25:M31)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27">
        <f>IF(SUM(V25:V31)=0,0,ROUND(AVERAGE(V25:V31),0))</f>
        <v>0</v>
      </c>
      <c r="W32" s="163">
        <f>IF(W31=0,0,1)</f>
        <v>0</v>
      </c>
      <c r="X32" s="307"/>
      <c r="Y32" s="565"/>
      <c r="Z32" s="565"/>
      <c r="AA32" s="565"/>
      <c r="AB32" s="565"/>
      <c r="AC32" s="565"/>
      <c r="AD32" s="565"/>
    </row>
    <row r="33" spans="1:32" s="5" customFormat="1" x14ac:dyDescent="0.2">
      <c r="A33" s="21" t="s">
        <v>6</v>
      </c>
      <c r="B33" s="22">
        <f>B31+1</f>
        <v>25</v>
      </c>
      <c r="C33" s="40"/>
      <c r="D33" s="40"/>
      <c r="E33" s="40"/>
      <c r="F33" s="71">
        <f t="shared" si="18"/>
        <v>0</v>
      </c>
      <c r="G33" s="86" t="str">
        <f t="shared" si="19"/>
        <v/>
      </c>
      <c r="H33" s="329"/>
      <c r="I33" s="329"/>
      <c r="J33" s="329"/>
      <c r="K33" s="71">
        <f>J33</f>
        <v>0</v>
      </c>
      <c r="L33" s="345" t="str">
        <f t="shared" si="20"/>
        <v/>
      </c>
      <c r="M33" s="117"/>
      <c r="N33" s="117"/>
      <c r="O33" s="162">
        <f>IF(N33="",0,1)</f>
        <v>0</v>
      </c>
      <c r="P33" s="117"/>
      <c r="Q33" s="162">
        <f>IF(P33="",0,1)</f>
        <v>0</v>
      </c>
      <c r="R33" s="117"/>
      <c r="S33" s="162">
        <f>IF(R33="",0,1)</f>
        <v>0</v>
      </c>
      <c r="T33" s="117"/>
      <c r="U33" s="162">
        <f>IF(T33="",0,1)</f>
        <v>0</v>
      </c>
      <c r="V33" s="117"/>
      <c r="W33" s="162">
        <f>IF(V33="",0,1)</f>
        <v>0</v>
      </c>
      <c r="X33" s="181"/>
      <c r="Y33" s="517"/>
      <c r="Z33" s="518"/>
      <c r="AA33" s="518"/>
      <c r="AB33" s="518"/>
      <c r="AC33" s="518"/>
      <c r="AD33" s="519"/>
    </row>
    <row r="34" spans="1:32" s="5" customFormat="1" x14ac:dyDescent="0.2">
      <c r="A34" s="21" t="s">
        <v>7</v>
      </c>
      <c r="B34" s="22">
        <f>B33+1</f>
        <v>26</v>
      </c>
      <c r="C34" s="40"/>
      <c r="D34" s="40"/>
      <c r="E34" s="40"/>
      <c r="F34" s="71">
        <f t="shared" si="18"/>
        <v>0</v>
      </c>
      <c r="G34" s="86" t="str">
        <f t="shared" si="19"/>
        <v/>
      </c>
      <c r="H34" s="329"/>
      <c r="I34" s="329"/>
      <c r="J34" s="329"/>
      <c r="K34" s="71">
        <f t="shared" ref="K34:K38" si="28">J34</f>
        <v>0</v>
      </c>
      <c r="L34" s="345" t="str">
        <f t="shared" si="20"/>
        <v/>
      </c>
      <c r="M34" s="117"/>
      <c r="N34" s="117"/>
      <c r="O34" s="162">
        <f>IF(N34="",O33,O33+1)</f>
        <v>0</v>
      </c>
      <c r="P34" s="117"/>
      <c r="Q34" s="162">
        <f t="shared" ref="Q34:W38" si="29">IF(P34="",Q33,Q33+1)</f>
        <v>0</v>
      </c>
      <c r="R34" s="117"/>
      <c r="S34" s="162">
        <f t="shared" si="29"/>
        <v>0</v>
      </c>
      <c r="T34" s="117"/>
      <c r="U34" s="162">
        <f t="shared" si="29"/>
        <v>0</v>
      </c>
      <c r="V34" s="117"/>
      <c r="W34" s="162">
        <f t="shared" si="29"/>
        <v>0</v>
      </c>
      <c r="X34" s="181"/>
      <c r="Y34" s="517"/>
      <c r="Z34" s="518"/>
      <c r="AA34" s="518"/>
      <c r="AB34" s="518"/>
      <c r="AC34" s="518"/>
      <c r="AD34" s="519"/>
    </row>
    <row r="35" spans="1:32" s="5" customFormat="1" x14ac:dyDescent="0.2">
      <c r="A35" s="21" t="s">
        <v>8</v>
      </c>
      <c r="B35" s="22">
        <f>B34+1</f>
        <v>27</v>
      </c>
      <c r="C35" s="40"/>
      <c r="D35" s="40"/>
      <c r="E35" s="40"/>
      <c r="F35" s="71">
        <f t="shared" si="18"/>
        <v>0</v>
      </c>
      <c r="G35" s="86" t="str">
        <f t="shared" si="19"/>
        <v/>
      </c>
      <c r="H35" s="329"/>
      <c r="I35" s="329"/>
      <c r="J35" s="329"/>
      <c r="K35" s="71">
        <f t="shared" si="28"/>
        <v>0</v>
      </c>
      <c r="L35" s="345" t="str">
        <f t="shared" si="20"/>
        <v/>
      </c>
      <c r="M35" s="117"/>
      <c r="N35" s="117"/>
      <c r="O35" s="162">
        <f>IF(N35="",O34,O34+1)</f>
        <v>0</v>
      </c>
      <c r="P35" s="117"/>
      <c r="Q35" s="162">
        <f t="shared" si="29"/>
        <v>0</v>
      </c>
      <c r="R35" s="117"/>
      <c r="S35" s="162">
        <f t="shared" si="29"/>
        <v>0</v>
      </c>
      <c r="T35" s="117"/>
      <c r="U35" s="162">
        <f t="shared" si="29"/>
        <v>0</v>
      </c>
      <c r="V35" s="117"/>
      <c r="W35" s="162">
        <f t="shared" si="29"/>
        <v>0</v>
      </c>
      <c r="X35" s="181"/>
      <c r="Y35" s="517"/>
      <c r="Z35" s="518"/>
      <c r="AA35" s="518"/>
      <c r="AB35" s="518"/>
      <c r="AC35" s="518"/>
      <c r="AD35" s="519"/>
    </row>
    <row r="36" spans="1:32" s="5" customFormat="1" x14ac:dyDescent="0.2">
      <c r="A36" s="21" t="s">
        <v>2</v>
      </c>
      <c r="B36" s="22">
        <f>B35+1</f>
        <v>28</v>
      </c>
      <c r="C36" s="40"/>
      <c r="D36" s="40"/>
      <c r="E36" s="40"/>
      <c r="F36" s="71">
        <f t="shared" si="18"/>
        <v>0</v>
      </c>
      <c r="G36" s="86" t="str">
        <f t="shared" si="19"/>
        <v/>
      </c>
      <c r="H36" s="329"/>
      <c r="I36" s="329"/>
      <c r="J36" s="329"/>
      <c r="K36" s="71">
        <f t="shared" si="28"/>
        <v>0</v>
      </c>
      <c r="L36" s="345" t="str">
        <f t="shared" si="20"/>
        <v/>
      </c>
      <c r="M36" s="117"/>
      <c r="N36" s="117"/>
      <c r="O36" s="162">
        <f>IF(N36="",O35,O35+1)</f>
        <v>0</v>
      </c>
      <c r="P36" s="117"/>
      <c r="Q36" s="162">
        <f t="shared" si="29"/>
        <v>0</v>
      </c>
      <c r="R36" s="117"/>
      <c r="S36" s="162">
        <f t="shared" si="29"/>
        <v>0</v>
      </c>
      <c r="T36" s="117"/>
      <c r="U36" s="162">
        <f t="shared" si="29"/>
        <v>0</v>
      </c>
      <c r="V36" s="117"/>
      <c r="W36" s="162">
        <f t="shared" si="29"/>
        <v>0</v>
      </c>
      <c r="X36" s="181"/>
      <c r="Y36" s="517"/>
      <c r="Z36" s="518"/>
      <c r="AA36" s="518"/>
      <c r="AB36" s="518"/>
      <c r="AC36" s="518"/>
      <c r="AD36" s="519"/>
    </row>
    <row r="37" spans="1:32" s="5" customFormat="1" x14ac:dyDescent="0.2">
      <c r="A37" s="21" t="s">
        <v>3</v>
      </c>
      <c r="B37" s="22">
        <f t="shared" ref="B37:B38" si="30">B36+1</f>
        <v>29</v>
      </c>
      <c r="C37" s="40"/>
      <c r="D37" s="40"/>
      <c r="E37" s="40"/>
      <c r="F37" s="71">
        <f t="shared" si="18"/>
        <v>0</v>
      </c>
      <c r="G37" s="86" t="str">
        <f t="shared" si="19"/>
        <v/>
      </c>
      <c r="H37" s="329"/>
      <c r="I37" s="329"/>
      <c r="J37" s="329"/>
      <c r="K37" s="71">
        <f t="shared" si="28"/>
        <v>0</v>
      </c>
      <c r="L37" s="345" t="str">
        <f t="shared" si="20"/>
        <v/>
      </c>
      <c r="M37" s="117"/>
      <c r="N37" s="117"/>
      <c r="O37" s="162">
        <f t="shared" ref="O37:O38" si="31">IF(N37="",O36,O36+1)</f>
        <v>0</v>
      </c>
      <c r="P37" s="117"/>
      <c r="Q37" s="162">
        <f t="shared" si="29"/>
        <v>0</v>
      </c>
      <c r="R37" s="117"/>
      <c r="S37" s="162">
        <f t="shared" si="29"/>
        <v>0</v>
      </c>
      <c r="T37" s="117"/>
      <c r="U37" s="162">
        <f t="shared" si="29"/>
        <v>0</v>
      </c>
      <c r="V37" s="117"/>
      <c r="W37" s="162">
        <f t="shared" si="29"/>
        <v>0</v>
      </c>
      <c r="X37" s="181"/>
      <c r="Y37" s="517"/>
      <c r="Z37" s="518"/>
      <c r="AA37" s="518"/>
      <c r="AB37" s="518"/>
      <c r="AC37" s="518"/>
      <c r="AD37" s="519"/>
    </row>
    <row r="38" spans="1:32" s="5" customFormat="1" x14ac:dyDescent="0.2">
      <c r="A38" s="21" t="s">
        <v>4</v>
      </c>
      <c r="B38" s="22">
        <f t="shared" si="30"/>
        <v>30</v>
      </c>
      <c r="C38" s="40"/>
      <c r="D38" s="40"/>
      <c r="E38" s="40"/>
      <c r="F38" s="71">
        <f t="shared" si="18"/>
        <v>0</v>
      </c>
      <c r="G38" s="86" t="str">
        <f t="shared" si="19"/>
        <v/>
      </c>
      <c r="H38" s="329"/>
      <c r="I38" s="329"/>
      <c r="J38" s="329"/>
      <c r="K38" s="71">
        <f t="shared" si="28"/>
        <v>0</v>
      </c>
      <c r="L38" s="345" t="str">
        <f t="shared" si="20"/>
        <v/>
      </c>
      <c r="M38" s="117"/>
      <c r="N38" s="117"/>
      <c r="O38" s="162">
        <f t="shared" si="31"/>
        <v>0</v>
      </c>
      <c r="P38" s="117"/>
      <c r="Q38" s="162">
        <f t="shared" si="29"/>
        <v>0</v>
      </c>
      <c r="R38" s="117"/>
      <c r="S38" s="162">
        <f t="shared" si="29"/>
        <v>0</v>
      </c>
      <c r="T38" s="117"/>
      <c r="U38" s="162">
        <f t="shared" si="29"/>
        <v>0</v>
      </c>
      <c r="V38" s="117"/>
      <c r="W38" s="162">
        <f t="shared" si="29"/>
        <v>0</v>
      </c>
      <c r="X38" s="181"/>
      <c r="Y38" s="517"/>
      <c r="Z38" s="518"/>
      <c r="AA38" s="518"/>
      <c r="AB38" s="518"/>
      <c r="AC38" s="518"/>
      <c r="AD38" s="519"/>
    </row>
    <row r="39" spans="1:32" s="5" customFormat="1" x14ac:dyDescent="0.2">
      <c r="A39" s="545" t="s">
        <v>24</v>
      </c>
      <c r="B39" s="546"/>
      <c r="C39" s="13">
        <f>SUM(C33:C38)</f>
        <v>0</v>
      </c>
      <c r="D39" s="13">
        <f>SUM(D33:D38)+ROUNDDOWN(F39/60,0)</f>
        <v>0</v>
      </c>
      <c r="E39" s="13">
        <f>F39-60*ROUNDDOWN(F39/60,0)</f>
        <v>0</v>
      </c>
      <c r="F39" s="131">
        <f>SUM(F33:F38)</f>
        <v>0</v>
      </c>
      <c r="G39" s="52">
        <f>IF((D39*60+E39)=0,0,ROUND((C39*60)/(D39*60+E39),1))</f>
        <v>0</v>
      </c>
      <c r="H39" s="13">
        <f>SUM(H33:H38)</f>
        <v>0</v>
      </c>
      <c r="I39" s="13">
        <f>SUM(I33:I38)+ROUNDDOWN(K39/60,0)</f>
        <v>0</v>
      </c>
      <c r="J39" s="13">
        <f>K39-60*ROUNDDOWN(K39/60,0)</f>
        <v>0</v>
      </c>
      <c r="K39" s="131">
        <f>SUM(K33:K38)</f>
        <v>0</v>
      </c>
      <c r="L39" s="52">
        <f>IF((I39*60+J39)=0,0,ROUND((H39*60)/(I39*60+J39),1))</f>
        <v>0</v>
      </c>
      <c r="M39" s="27">
        <f>SUM(M33:M38)</f>
        <v>0</v>
      </c>
      <c r="N39" s="27">
        <f>IF(SUM(N33:N38)=0,0,ROUND(AVERAGE(N33:N38),0))</f>
        <v>0</v>
      </c>
      <c r="O39" s="163">
        <f>IF(O38=0,0,1)</f>
        <v>0</v>
      </c>
      <c r="P39" s="27">
        <f>IF(SUM(P33:P38)=0,0,ROUND(AVERAGE(P33:P38),0))</f>
        <v>0</v>
      </c>
      <c r="Q39" s="163">
        <f>IF(Q38=0,0,1)</f>
        <v>0</v>
      </c>
      <c r="R39" s="27">
        <f>IF(SUM(R33:R38)=0,0,ROUND(AVERAGE(R33:R38),0))</f>
        <v>0</v>
      </c>
      <c r="S39" s="163">
        <f>IF(S38=0,0,1)</f>
        <v>0</v>
      </c>
      <c r="T39" s="27">
        <f>IF(SUM(T33:T38)=0,0,ROUND(AVERAGE(T33:T38),0))</f>
        <v>0</v>
      </c>
      <c r="U39" s="163">
        <f>IF(U38=0,0,1)</f>
        <v>0</v>
      </c>
      <c r="V39" s="27">
        <f>IF(SUM(V33:V38)=0,0,ROUND(AVERAGE(V33:V38),0))</f>
        <v>0</v>
      </c>
      <c r="W39" s="163">
        <f>IF(W38=0,0,1)</f>
        <v>0</v>
      </c>
      <c r="X39" s="238"/>
      <c r="Y39" s="487"/>
      <c r="Z39" s="488"/>
      <c r="AA39" s="488"/>
      <c r="AB39" s="488"/>
      <c r="AC39" s="488"/>
      <c r="AD39" s="489"/>
    </row>
    <row r="40" spans="1:32" x14ac:dyDescent="0.2">
      <c r="A40" s="512" t="s">
        <v>33</v>
      </c>
      <c r="B40" s="513"/>
      <c r="C40" s="14">
        <f>C7+C16+C24+C32+C39</f>
        <v>0</v>
      </c>
      <c r="D40" s="11">
        <f>D7+D16+D24+D32+D39+ROUNDDOWN(F40/60,0)</f>
        <v>0</v>
      </c>
      <c r="E40" s="11">
        <f>F40-60*ROUNDDOWN(F40/60,0)</f>
        <v>0</v>
      </c>
      <c r="F40" s="133">
        <f>E32+E7+E16+E24+E39</f>
        <v>0</v>
      </c>
      <c r="G40" s="60">
        <f>IF((D40*60+E40)=0,0,ROUND((C40*60)/(D40*60+E40),1))</f>
        <v>0</v>
      </c>
      <c r="H40" s="14">
        <f>H7+H16+H24+H32+H39</f>
        <v>0</v>
      </c>
      <c r="I40" s="11">
        <f>I7+I16+I24+I32+I39+ROUNDDOWN(K40/60,0)</f>
        <v>0</v>
      </c>
      <c r="J40" s="11">
        <f>K40-60*ROUNDDOWN(K40/60,0)</f>
        <v>0</v>
      </c>
      <c r="K40" s="133">
        <f>J32+J7+J16+J24+J39</f>
        <v>0</v>
      </c>
      <c r="L40" s="60">
        <f>IF((I40*60+J40)=0,0,ROUND((H40*60)/(I40*60+J40),1))</f>
        <v>0</v>
      </c>
      <c r="M40" s="28">
        <f>M32+M7+M16+M24+M39</f>
        <v>0</v>
      </c>
      <c r="N40" s="28" t="str">
        <f>IF(N41=0,"",(N32+N7+N16+N24+N39)/N41)</f>
        <v/>
      </c>
      <c r="O40" s="178"/>
      <c r="P40" s="44" t="str">
        <f>IF(P41=0,"",(P32+P7+P16+P24+P39)/P41)</f>
        <v/>
      </c>
      <c r="Q40" s="178"/>
      <c r="R40" s="28" t="str">
        <f>IF(R41=0,"",(R32+R7+R16+R24+R39)/R41)</f>
        <v/>
      </c>
      <c r="S40" s="178"/>
      <c r="T40" s="28" t="str">
        <f>IF(T41=0,"",(T32+T7+T16+T24+T39)/T41)</f>
        <v/>
      </c>
      <c r="U40" s="178"/>
      <c r="V40" s="28" t="str">
        <f>IF(V41=0,"",(V32+V7+V16+V24+V39)/V41)</f>
        <v/>
      </c>
      <c r="W40" s="178"/>
      <c r="X40" s="29"/>
      <c r="Y40" s="30"/>
      <c r="Z40" s="2" t="s">
        <v>0</v>
      </c>
      <c r="AA40" s="2" t="s">
        <v>30</v>
      </c>
      <c r="AB40" s="2" t="s">
        <v>16</v>
      </c>
      <c r="AC40" s="2" t="s">
        <v>23</v>
      </c>
      <c r="AD40" s="2" t="s">
        <v>26</v>
      </c>
      <c r="AE40" s="5"/>
    </row>
    <row r="41" spans="1:32" ht="12" customHeight="1" x14ac:dyDescent="0.2">
      <c r="A41" s="514"/>
      <c r="B41" s="514"/>
      <c r="C41" s="2" t="s">
        <v>0</v>
      </c>
      <c r="D41" s="2" t="s">
        <v>15</v>
      </c>
      <c r="E41" s="2" t="s">
        <v>16</v>
      </c>
      <c r="F41" s="71"/>
      <c r="G41" s="22" t="s">
        <v>12</v>
      </c>
      <c r="H41" s="345" t="s">
        <v>0</v>
      </c>
      <c r="I41" s="345" t="s">
        <v>15</v>
      </c>
      <c r="J41" s="345" t="s">
        <v>16</v>
      </c>
      <c r="K41" s="22"/>
      <c r="L41" s="345" t="s">
        <v>12</v>
      </c>
      <c r="M41" s="37" t="s">
        <v>17</v>
      </c>
      <c r="N41" s="158">
        <f>O7+O16+O24+O32+O39</f>
        <v>0</v>
      </c>
      <c r="O41" s="159"/>
      <c r="P41" s="158">
        <f>Q7+Q16+Q24+Q32+Q39</f>
        <v>0</v>
      </c>
      <c r="Q41" s="159"/>
      <c r="R41" s="158">
        <f>S7+S16+S24+S32+S39</f>
        <v>0</v>
      </c>
      <c r="S41" s="159"/>
      <c r="T41" s="158">
        <f>U7+U16+U24+U32+U39</f>
        <v>0</v>
      </c>
      <c r="U41" s="159"/>
      <c r="V41" s="158">
        <f>W7+W16+W24+W32+W39</f>
        <v>0</v>
      </c>
      <c r="W41" s="126"/>
      <c r="X41" s="207"/>
      <c r="Y41" s="212" t="s">
        <v>139</v>
      </c>
      <c r="Z41" s="23">
        <f>C40+Mai!Z42</f>
        <v>0</v>
      </c>
      <c r="AA41" s="23">
        <f>D40+Mai!AA42+ROUNDDOWN(AE41/60,0)</f>
        <v>0</v>
      </c>
      <c r="AB41" s="12">
        <f>AE41-60*ROUNDDOWN(AE41/60,0)</f>
        <v>0</v>
      </c>
      <c r="AC41" s="12">
        <f>IF((AA41*60+AB41)=0,0,ROUND((Z41*60)/(AA41*60+AB41),1))</f>
        <v>0</v>
      </c>
      <c r="AD41" s="23">
        <f>M40+Mai!AD42</f>
        <v>0</v>
      </c>
      <c r="AE41" s="10">
        <f>E40+Mai!AB42</f>
        <v>0</v>
      </c>
    </row>
    <row r="42" spans="1:32" ht="11.45" customHeight="1" x14ac:dyDescent="0.2">
      <c r="A42" s="556" t="s">
        <v>254</v>
      </c>
      <c r="B42" s="556"/>
      <c r="C42" s="48">
        <f>'Décembre 17'!$C$40</f>
        <v>0</v>
      </c>
      <c r="D42" s="49">
        <f>'Décembre 17'!$D$40</f>
        <v>0</v>
      </c>
      <c r="E42" s="49">
        <f>'Décembre 17'!$E$40</f>
        <v>0</v>
      </c>
      <c r="F42" s="143"/>
      <c r="G42" s="50">
        <f t="shared" ref="G42:G47" si="32">IF((D42*60+E42)=0,0,ROUND((C42*60)/(D42*60+E42),1))</f>
        <v>0</v>
      </c>
      <c r="H42" s="349">
        <f>Mai!H43</f>
        <v>0</v>
      </c>
      <c r="I42" s="346">
        <f>Mai!$I$43</f>
        <v>0</v>
      </c>
      <c r="J42" s="346">
        <f>Mai!$J$43</f>
        <v>0</v>
      </c>
      <c r="K42" s="50"/>
      <c r="L42" s="346">
        <f>IF((I42*60+J42)=0,0,ROUND((H42*60)/(I42*60+J42),1))</f>
        <v>0</v>
      </c>
      <c r="M42" s="199">
        <f>'Décembre 17'!$M$40</f>
        <v>0</v>
      </c>
      <c r="N42" s="158"/>
      <c r="O42" s="159"/>
      <c r="P42" s="158"/>
      <c r="Q42" s="159"/>
      <c r="R42" s="158"/>
      <c r="S42" s="159"/>
      <c r="T42" s="158"/>
      <c r="U42" s="159"/>
      <c r="V42" s="158"/>
      <c r="W42" s="126"/>
      <c r="X42" s="211"/>
      <c r="Y42" s="319" t="s">
        <v>253</v>
      </c>
      <c r="Z42" s="217">
        <f>$C$40+Mai!Z43</f>
        <v>0</v>
      </c>
      <c r="AA42" s="215">
        <f>$D$40+Mai!AA43+ROUNDDOWN(AE42/60,0)</f>
        <v>0</v>
      </c>
      <c r="AB42" s="215">
        <f>AE42-60*ROUNDDOWN(AE42/60,0)</f>
        <v>0</v>
      </c>
      <c r="AC42" s="215">
        <f>IF((AA42*60+AB42)=0,0,ROUND((Z42*60)/(AA42*60+AB42),1))</f>
        <v>0</v>
      </c>
      <c r="AD42" s="217">
        <f>M40+Mai!AD43</f>
        <v>0</v>
      </c>
      <c r="AE42" s="224">
        <f>E40+Mai!AB43</f>
        <v>0</v>
      </c>
    </row>
    <row r="43" spans="1:32" ht="11.45" customHeight="1" x14ac:dyDescent="0.2">
      <c r="A43" s="566" t="s">
        <v>25</v>
      </c>
      <c r="B43" s="566"/>
      <c r="C43" s="48">
        <f>Janvier!C43</f>
        <v>0</v>
      </c>
      <c r="D43" s="48">
        <f>Janvier!D43</f>
        <v>0</v>
      </c>
      <c r="E43" s="48">
        <f>Janvier!E43</f>
        <v>0</v>
      </c>
      <c r="F43" s="134"/>
      <c r="G43" s="47">
        <f t="shared" si="32"/>
        <v>0</v>
      </c>
      <c r="H43" s="349">
        <f>Mai!H44</f>
        <v>0</v>
      </c>
      <c r="I43" s="345">
        <f>Mai!$I$44</f>
        <v>0</v>
      </c>
      <c r="J43" s="345">
        <f>Mai!$J$44</f>
        <v>0</v>
      </c>
      <c r="K43" s="341"/>
      <c r="L43" s="346">
        <f>IF((I43*60+J43)=0,0,ROUND((H43*60)/(I43*60+J43),1))</f>
        <v>0</v>
      </c>
      <c r="M43" s="53">
        <f>Janvier!M43</f>
        <v>0</v>
      </c>
      <c r="X43" s="64"/>
      <c r="Y43" s="64"/>
    </row>
    <row r="44" spans="1:32" ht="11.45" customHeight="1" x14ac:dyDescent="0.2">
      <c r="A44" s="566" t="s">
        <v>27</v>
      </c>
      <c r="B44" s="572"/>
      <c r="C44" s="48">
        <f>Février!C38</f>
        <v>0</v>
      </c>
      <c r="D44" s="48">
        <f>Février!D38</f>
        <v>0</v>
      </c>
      <c r="E44" s="48">
        <f>Février!E38</f>
        <v>0</v>
      </c>
      <c r="F44" s="134"/>
      <c r="G44" s="47">
        <f t="shared" si="32"/>
        <v>0</v>
      </c>
      <c r="H44" s="349">
        <f>Mai!H45</f>
        <v>0</v>
      </c>
      <c r="I44" s="345">
        <f>Mai!$I$45</f>
        <v>0</v>
      </c>
      <c r="J44" s="345">
        <f>Mai!$J$45</f>
        <v>0</v>
      </c>
      <c r="K44" s="341"/>
      <c r="L44" s="346">
        <f>IF((I44*60+J44)=0,0,ROUND((H44*60)/(I44*60+J44),1))</f>
        <v>0</v>
      </c>
      <c r="M44" s="53">
        <f>Février!M38</f>
        <v>0</v>
      </c>
      <c r="T44" s="550" t="s">
        <v>195</v>
      </c>
      <c r="U44" s="551"/>
      <c r="V44" s="551"/>
      <c r="W44" s="551"/>
      <c r="X44" s="552"/>
      <c r="Y44" s="384" t="s">
        <v>42</v>
      </c>
      <c r="Z44" s="345" t="s">
        <v>15</v>
      </c>
      <c r="AA44" s="345" t="s">
        <v>16</v>
      </c>
      <c r="AB44" s="345" t="s">
        <v>12</v>
      </c>
      <c r="AC44" s="190"/>
      <c r="AD44" s="190"/>
      <c r="AE44" s="65"/>
      <c r="AF44" s="206">
        <f>J40+SUM(J42:J47)</f>
        <v>0</v>
      </c>
    </row>
    <row r="45" spans="1:32" ht="11.45" customHeight="1" x14ac:dyDescent="0.2">
      <c r="A45" s="566" t="s">
        <v>28</v>
      </c>
      <c r="B45" s="566"/>
      <c r="C45" s="54">
        <f>Mars!C41</f>
        <v>0</v>
      </c>
      <c r="D45" s="54">
        <f>Mars!D41</f>
        <v>0</v>
      </c>
      <c r="E45" s="54">
        <f>Mars!E41</f>
        <v>0</v>
      </c>
      <c r="F45" s="134"/>
      <c r="G45" s="47">
        <f t="shared" si="32"/>
        <v>0</v>
      </c>
      <c r="H45" s="349">
        <f>Mai!H46</f>
        <v>0</v>
      </c>
      <c r="I45" s="345">
        <f>Mai!$I$46</f>
        <v>0</v>
      </c>
      <c r="J45" s="345">
        <f>Mai!$J$46</f>
        <v>0</v>
      </c>
      <c r="K45" s="341"/>
      <c r="L45" s="346">
        <f>IF((I45*60+J45)=0,0,ROUND((H45*60)/(I45*60+J45),1))</f>
        <v>0</v>
      </c>
      <c r="M45" s="53">
        <f>Mars!M41</f>
        <v>0</v>
      </c>
      <c r="T45" s="507" t="s">
        <v>139</v>
      </c>
      <c r="U45" s="508"/>
      <c r="V45" s="508"/>
      <c r="W45" s="508"/>
      <c r="X45" s="509"/>
      <c r="Y45" s="164">
        <f>H40+Mai!Y46</f>
        <v>0</v>
      </c>
      <c r="Z45" s="12">
        <f>I40+SUM(I42:I47)+ROUNDDOWN(AF44/60,0)</f>
        <v>0</v>
      </c>
      <c r="AA45" s="12">
        <f>AF44-60*ROUNDDOWN(AF44/60,0)</f>
        <v>0</v>
      </c>
      <c r="AB45" s="12">
        <f>IF((Z45*60+AA45)=0,0,ROUND((Y45*60)/(Z45*60+AA45),1))</f>
        <v>0</v>
      </c>
      <c r="AC45" s="190"/>
      <c r="AD45" s="190"/>
      <c r="AE45" s="64"/>
      <c r="AF45" s="200">
        <f>J40+SUM(J43:J47)</f>
        <v>0</v>
      </c>
    </row>
    <row r="46" spans="1:32" ht="11.45" customHeight="1" x14ac:dyDescent="0.2">
      <c r="A46" s="566" t="s">
        <v>31</v>
      </c>
      <c r="B46" s="566"/>
      <c r="C46" s="54">
        <f>Avril!C40</f>
        <v>0</v>
      </c>
      <c r="D46" s="54">
        <f>Avril!D40</f>
        <v>0</v>
      </c>
      <c r="E46" s="47">
        <f>Avril!E40</f>
        <v>0</v>
      </c>
      <c r="F46" s="134"/>
      <c r="G46" s="47">
        <f t="shared" si="32"/>
        <v>0</v>
      </c>
      <c r="H46" s="349">
        <f>Mai!H47</f>
        <v>0</v>
      </c>
      <c r="I46" s="347">
        <f>Mai!$I$47</f>
        <v>0</v>
      </c>
      <c r="J46" s="345">
        <f>Mai!$J$47</f>
        <v>0</v>
      </c>
      <c r="K46" s="341"/>
      <c r="L46" s="346">
        <f>IF((I46*60+J46)=0,0,ROUND((H46*60)/(I46*60+J46),1))</f>
        <v>0</v>
      </c>
      <c r="M46" s="53">
        <f>Avril!M40</f>
        <v>0</v>
      </c>
      <c r="T46" s="553" t="s">
        <v>187</v>
      </c>
      <c r="U46" s="554"/>
      <c r="V46" s="554"/>
      <c r="W46" s="554"/>
      <c r="X46" s="555"/>
      <c r="Y46" s="218">
        <f>H40+Mai!Y47</f>
        <v>0</v>
      </c>
      <c r="Z46" s="342">
        <f>I40+SUM(I43:I47)+ROUNDDOWN(AF45/60,0)</f>
        <v>0</v>
      </c>
      <c r="AA46" s="335">
        <f>AF45-60*ROUNDDOWN(AF45/60,0)</f>
        <v>0</v>
      </c>
      <c r="AB46" s="385">
        <f>IF((Z46*60+AA46)=0,0,ROUND((Y46*60)/(Z46*60+AA46),1))</f>
        <v>0</v>
      </c>
    </row>
    <row r="47" spans="1:32" ht="11.45" customHeight="1" x14ac:dyDescent="0.2">
      <c r="A47" s="566" t="s">
        <v>32</v>
      </c>
      <c r="B47" s="566"/>
      <c r="C47" s="54">
        <f>Mai!C41</f>
        <v>0</v>
      </c>
      <c r="D47" s="47">
        <f>Mai!D41</f>
        <v>0</v>
      </c>
      <c r="E47" s="47">
        <f>Mai!E41</f>
        <v>0</v>
      </c>
      <c r="F47" s="134"/>
      <c r="G47" s="47">
        <f t="shared" si="32"/>
        <v>0</v>
      </c>
      <c r="H47" s="347">
        <f>Mai!H41</f>
        <v>0</v>
      </c>
      <c r="I47" s="345">
        <f>Mai!$I$41</f>
        <v>0</v>
      </c>
      <c r="J47" s="345">
        <f>Mai!$J$41</f>
        <v>0</v>
      </c>
      <c r="K47" s="341"/>
      <c r="L47" s="346">
        <f t="shared" ref="L47:L49" si="33">IF((I47*60+J47)=0,0,ROUND((H47*60)/(I47*60+J47),1))</f>
        <v>0</v>
      </c>
      <c r="M47" s="53">
        <f>Mai!M41</f>
        <v>0</v>
      </c>
      <c r="X47" s="69"/>
      <c r="Y47" s="66"/>
      <c r="AA47" s="66"/>
      <c r="AB47" s="66"/>
      <c r="AC47" s="66"/>
      <c r="AD47" s="66"/>
    </row>
    <row r="48" spans="1:32" hidden="1" x14ac:dyDescent="0.2">
      <c r="C48" s="213">
        <f>SUM(C42:C47)+C40</f>
        <v>0</v>
      </c>
      <c r="D48" s="213">
        <f>SUM(D42:D47)+D40</f>
        <v>0</v>
      </c>
      <c r="E48" s="213">
        <f>SUM(E42:E47)+E40</f>
        <v>0</v>
      </c>
      <c r="L48" s="346">
        <f t="shared" si="33"/>
        <v>0</v>
      </c>
      <c r="M48" s="213">
        <f>SUM(M42:M47)+M40</f>
        <v>0</v>
      </c>
    </row>
    <row r="49" spans="3:13" hidden="1" x14ac:dyDescent="0.2">
      <c r="C49" s="213">
        <f>SUM(C43:C47)+C40</f>
        <v>0</v>
      </c>
      <c r="D49" s="213">
        <f>SUM(D43:D47)+D40</f>
        <v>0</v>
      </c>
      <c r="E49" s="213">
        <f>SUM(E43:E47)+E40</f>
        <v>0</v>
      </c>
      <c r="L49" s="346">
        <f t="shared" si="33"/>
        <v>0</v>
      </c>
      <c r="M49" s="213">
        <f>SUM(M43:M47)+M40</f>
        <v>0</v>
      </c>
    </row>
  </sheetData>
  <sheetProtection sheet="1" selectLockedCells="1"/>
  <mergeCells count="66">
    <mergeCell ref="T44:X44"/>
    <mergeCell ref="T45:X45"/>
    <mergeCell ref="T46:X46"/>
    <mergeCell ref="Y39:AD39"/>
    <mergeCell ref="Y34:AD34"/>
    <mergeCell ref="Y14:AD14"/>
    <mergeCell ref="Y6:AD6"/>
    <mergeCell ref="Y31:AD31"/>
    <mergeCell ref="Y32:AD32"/>
    <mergeCell ref="Y21:AD21"/>
    <mergeCell ref="Y20:AD20"/>
    <mergeCell ref="Y17:AD17"/>
    <mergeCell ref="Y16:AD16"/>
    <mergeCell ref="Y18:AD18"/>
    <mergeCell ref="Y22:AD22"/>
    <mergeCell ref="Y33:AD33"/>
    <mergeCell ref="Y15:AD15"/>
    <mergeCell ref="Y26:AD26"/>
    <mergeCell ref="Y24:AD24"/>
    <mergeCell ref="Y19:AD19"/>
    <mergeCell ref="Y38:AD38"/>
    <mergeCell ref="Y35:AD35"/>
    <mergeCell ref="Y36:AD36"/>
    <mergeCell ref="Y37:AD37"/>
    <mergeCell ref="Y23:AD23"/>
    <mergeCell ref="Y27:AD27"/>
    <mergeCell ref="Y28:AD28"/>
    <mergeCell ref="Y29:AD29"/>
    <mergeCell ref="Y30:AD30"/>
    <mergeCell ref="Y25:AD25"/>
    <mergeCell ref="A47:B47"/>
    <mergeCell ref="A46:B46"/>
    <mergeCell ref="A16:B16"/>
    <mergeCell ref="A24:B24"/>
    <mergeCell ref="A39:B39"/>
    <mergeCell ref="A41:B41"/>
    <mergeCell ref="A43:B43"/>
    <mergeCell ref="A45:B45"/>
    <mergeCell ref="A32:B32"/>
    <mergeCell ref="A44:B44"/>
    <mergeCell ref="A42:B42"/>
    <mergeCell ref="A40:B40"/>
    <mergeCell ref="A1:AC1"/>
    <mergeCell ref="A2:A3"/>
    <mergeCell ref="B2:B3"/>
    <mergeCell ref="C2:C3"/>
    <mergeCell ref="D2:D3"/>
    <mergeCell ref="X2:X3"/>
    <mergeCell ref="R2:R3"/>
    <mergeCell ref="E2:E3"/>
    <mergeCell ref="G2:G3"/>
    <mergeCell ref="N2:N3"/>
    <mergeCell ref="P2:P3"/>
    <mergeCell ref="Y2:AD3"/>
    <mergeCell ref="H2:L2"/>
    <mergeCell ref="A8:B8"/>
    <mergeCell ref="Y11:AD11"/>
    <mergeCell ref="Y12:AD12"/>
    <mergeCell ref="Y13:AD13"/>
    <mergeCell ref="Y4:AD4"/>
    <mergeCell ref="Y5:AD5"/>
    <mergeCell ref="Y9:AD9"/>
    <mergeCell ref="Y10:AD10"/>
    <mergeCell ref="A7:B7"/>
    <mergeCell ref="Y8:AD8"/>
    <mergeCell ref="Y7:AD7"/>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zoomScale="110" zoomScaleNormal="110" workbookViewId="0">
      <pane ySplit="3" topLeftCell="A4" activePane="bottomLeft" state="frozen"/>
      <selection pane="bottomLeft" activeCell="H39" sqref="H39:J40"/>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customWidth="1"/>
    <col min="9" max="10" width="6.42578125" customWidth="1"/>
    <col min="11" max="11" width="6.42578125" hidden="1" customWidth="1"/>
    <col min="12" max="12" width="10.42578125" customWidth="1"/>
    <col min="13" max="13" width="6" customWidth="1"/>
    <col min="14" max="14" width="4.140625" customWidth="1"/>
    <col min="15" max="15" width="3.42578125" style="74" hidden="1" customWidth="1"/>
    <col min="16" max="16" width="3.42578125" customWidth="1"/>
    <col min="17" max="17" width="3.42578125" style="74" hidden="1" customWidth="1"/>
    <col min="18" max="18" width="5.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25" t="s">
        <v>225</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5.75"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136"/>
      <c r="X2" s="530" t="s">
        <v>13</v>
      </c>
      <c r="Y2" s="588" t="s">
        <v>14</v>
      </c>
      <c r="Z2" s="588"/>
      <c r="AA2" s="588"/>
      <c r="AB2" s="588"/>
      <c r="AC2" s="588"/>
      <c r="AD2" s="588"/>
    </row>
    <row r="3" spans="1:30" ht="12.75" customHeight="1" x14ac:dyDescent="0.2">
      <c r="A3" s="527"/>
      <c r="B3" s="527"/>
      <c r="C3" s="527"/>
      <c r="D3" s="527"/>
      <c r="E3" s="527"/>
      <c r="F3" s="71"/>
      <c r="G3" s="533"/>
      <c r="H3" s="381" t="s">
        <v>0</v>
      </c>
      <c r="I3" s="339" t="s">
        <v>15</v>
      </c>
      <c r="J3" s="339" t="s">
        <v>16</v>
      </c>
      <c r="K3" s="340"/>
      <c r="L3" s="381" t="s">
        <v>12</v>
      </c>
      <c r="M3" s="26" t="s">
        <v>18</v>
      </c>
      <c r="N3" s="529"/>
      <c r="O3" s="137"/>
      <c r="P3" s="529"/>
      <c r="Q3" s="137"/>
      <c r="R3" s="529"/>
      <c r="S3" s="137"/>
      <c r="T3" s="26" t="s">
        <v>20</v>
      </c>
      <c r="U3" s="137"/>
      <c r="V3" s="26" t="s">
        <v>21</v>
      </c>
      <c r="W3" s="137"/>
      <c r="X3" s="531"/>
      <c r="Y3" s="588"/>
      <c r="Z3" s="588"/>
      <c r="AA3" s="588"/>
      <c r="AB3" s="588"/>
      <c r="AC3" s="588"/>
      <c r="AD3" s="588"/>
    </row>
    <row r="4" spans="1:30" ht="11.45" customHeight="1" x14ac:dyDescent="0.2">
      <c r="A4" s="113" t="s">
        <v>5</v>
      </c>
      <c r="B4" s="113">
        <v>1</v>
      </c>
      <c r="C4" s="40"/>
      <c r="D4" s="40"/>
      <c r="E4" s="40"/>
      <c r="F4" s="71">
        <f>E4</f>
        <v>0</v>
      </c>
      <c r="G4" s="86" t="str">
        <f t="shared" ref="G4:G21" si="0">IF((D4*60+F4)=0,"",ROUND((C4*60)/(D4*60+F4),1))</f>
        <v/>
      </c>
      <c r="H4" s="329"/>
      <c r="I4" s="329"/>
      <c r="J4" s="329"/>
      <c r="K4" s="71">
        <f t="shared" ref="K4" si="1">J4</f>
        <v>0</v>
      </c>
      <c r="L4" s="345" t="str">
        <f t="shared" ref="L4:L21" si="2">IF((I4*60+K4)=0,"",ROUND((H4*60)/(I4*60+K4),1))</f>
        <v/>
      </c>
      <c r="M4" s="117"/>
      <c r="N4" s="117"/>
      <c r="O4" s="162">
        <f>IF(N4="",0,1)</f>
        <v>0</v>
      </c>
      <c r="P4" s="117"/>
      <c r="Q4" s="162">
        <f>IF(P4="",0,1)</f>
        <v>0</v>
      </c>
      <c r="R4" s="117"/>
      <c r="S4" s="162">
        <f>IF(R4="",0,1)</f>
        <v>0</v>
      </c>
      <c r="T4" s="117"/>
      <c r="U4" s="162">
        <f>IF(T4="",0,1)</f>
        <v>0</v>
      </c>
      <c r="V4" s="117"/>
      <c r="W4" s="162">
        <f>IF(V4="",0,1)</f>
        <v>0</v>
      </c>
      <c r="X4" s="237" t="s">
        <v>232</v>
      </c>
      <c r="Y4" s="558"/>
      <c r="Z4" s="558"/>
      <c r="AA4" s="558"/>
      <c r="AB4" s="558"/>
      <c r="AC4" s="558"/>
      <c r="AD4" s="558"/>
    </row>
    <row r="5" spans="1:30" ht="11.45" customHeight="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65"/>
      <c r="Z5" s="565"/>
      <c r="AA5" s="565"/>
      <c r="AB5" s="565"/>
      <c r="AC5" s="565"/>
      <c r="AD5" s="565"/>
    </row>
    <row r="6" spans="1:30" ht="11.45" customHeight="1" x14ac:dyDescent="0.2">
      <c r="A6" s="520" t="s">
        <v>74</v>
      </c>
      <c r="B6" s="521"/>
      <c r="C6" s="73">
        <f>C5+Juin!C39</f>
        <v>0</v>
      </c>
      <c r="D6" s="73">
        <f>ROUNDDOWN(F6/60,0)+Juin!D39+D5</f>
        <v>0</v>
      </c>
      <c r="E6" s="73">
        <f>F6-60*ROUNDDOWN(F6/60,0)</f>
        <v>0</v>
      </c>
      <c r="F6" s="132">
        <f>E5+Juin!E39</f>
        <v>0</v>
      </c>
      <c r="G6" s="73">
        <f>IF((D6*60+E6)=0,0,ROUND((C6*60)/(D6*60+E6),1))</f>
        <v>0</v>
      </c>
      <c r="H6" s="73">
        <f>H5+Juin!H39</f>
        <v>0</v>
      </c>
      <c r="I6" s="73">
        <f>ROUNDDOWN(K6/60,0)+Juin!I39+I5</f>
        <v>0</v>
      </c>
      <c r="J6" s="73">
        <f>K6-60*ROUNDDOWN(K6/60,0)</f>
        <v>0</v>
      </c>
      <c r="K6" s="132">
        <f>J5+Juin!J39</f>
        <v>0</v>
      </c>
      <c r="L6" s="73">
        <f>IF((I6*60+J6)=0,0,ROUND((H6*60)/(I6*60+J6),1))</f>
        <v>0</v>
      </c>
      <c r="M6" s="83">
        <f>M5+Juin!M39</f>
        <v>0</v>
      </c>
      <c r="N6" s="83">
        <f>IF(N5=0,Juin!N39,IF(N5+Juin!N39=0,"",ROUND((SUM(N4:N4)+SUM(Juin!N33:'Juin'!N38))/(O4+Juin!O38),0)))</f>
        <v>0</v>
      </c>
      <c r="O6" s="180"/>
      <c r="P6" s="83">
        <f>IF(P5=0,Juin!P39,IF(P5+Juin!P39=0,"",ROUND((SUM(P4:P4)+SUM(Juin!P33:'Juin'!P38))/(Q4+Juin!Q38),0)))</f>
        <v>0</v>
      </c>
      <c r="Q6" s="180"/>
      <c r="R6" s="83">
        <f>IF(R5=0,Juin!R39,IF(R5+Juin!R39=0,"",ROUND((SUM(R4:R4)+SUM(Juin!R33:'Juin'!R38))/(S4+Juin!S38),0)))</f>
        <v>0</v>
      </c>
      <c r="S6" s="180"/>
      <c r="T6" s="83">
        <f>IF(T5=0,Juin!T39,IF(T5+Juin!T39=0,"",ROUND((SUM(T4:T4)+SUM(Juin!T33:'Juin'!T38))/(U4+Juin!U38),0)))</f>
        <v>0</v>
      </c>
      <c r="U6" s="180"/>
      <c r="V6" s="83">
        <f>IF(V5=0,Juin!V39,IF(V5+Juin!V39=0,"",ROUND((SUM(V4:V4)+SUM(Juin!V33:'Juin'!V38))/(W4+Juin!W38),0)))</f>
        <v>0</v>
      </c>
      <c r="W6" s="180"/>
      <c r="X6" s="310"/>
      <c r="Y6" s="563"/>
      <c r="Z6" s="563"/>
      <c r="AA6" s="563"/>
      <c r="AB6" s="563"/>
      <c r="AC6" s="563"/>
      <c r="AD6" s="563"/>
    </row>
    <row r="7" spans="1:30" ht="11.45" customHeight="1" x14ac:dyDescent="0.2">
      <c r="A7" s="2" t="s">
        <v>6</v>
      </c>
      <c r="B7" s="2">
        <f>B4+1</f>
        <v>2</v>
      </c>
      <c r="C7" s="40"/>
      <c r="D7" s="40"/>
      <c r="E7" s="40"/>
      <c r="F7" s="71">
        <f t="shared" ref="F7:F13" si="3">E7</f>
        <v>0</v>
      </c>
      <c r="G7" s="86" t="str">
        <f t="shared" si="0"/>
        <v/>
      </c>
      <c r="H7" s="329"/>
      <c r="I7" s="329"/>
      <c r="J7" s="329"/>
      <c r="K7" s="71">
        <f>J7</f>
        <v>0</v>
      </c>
      <c r="L7" s="345" t="str">
        <f t="shared" si="2"/>
        <v/>
      </c>
      <c r="M7" s="117"/>
      <c r="N7" s="117"/>
      <c r="O7" s="162">
        <f>IF(N7="",0,1)</f>
        <v>0</v>
      </c>
      <c r="P7" s="117"/>
      <c r="Q7" s="162">
        <f>IF(P7="",0,1)</f>
        <v>0</v>
      </c>
      <c r="R7" s="117"/>
      <c r="S7" s="162">
        <f>IF(R7="",0,1)</f>
        <v>0</v>
      </c>
      <c r="T7" s="117"/>
      <c r="U7" s="162">
        <f>IF(T7="",0,1)</f>
        <v>0</v>
      </c>
      <c r="V7" s="117"/>
      <c r="W7" s="162">
        <f>IF(V7="",0,1)</f>
        <v>0</v>
      </c>
      <c r="X7" s="237"/>
      <c r="Y7" s="558"/>
      <c r="Z7" s="558"/>
      <c r="AA7" s="558"/>
      <c r="AB7" s="558"/>
      <c r="AC7" s="558"/>
      <c r="AD7" s="558"/>
    </row>
    <row r="8" spans="1:30" ht="11.45" customHeight="1" x14ac:dyDescent="0.2">
      <c r="A8" s="80" t="s">
        <v>7</v>
      </c>
      <c r="B8" s="80">
        <f t="shared" ref="B8:B13" si="4">B7+1</f>
        <v>3</v>
      </c>
      <c r="C8" s="40"/>
      <c r="D8" s="40"/>
      <c r="E8" s="40"/>
      <c r="F8" s="71">
        <f t="shared" si="3"/>
        <v>0</v>
      </c>
      <c r="G8" s="86" t="str">
        <f t="shared" si="0"/>
        <v/>
      </c>
      <c r="H8" s="329"/>
      <c r="I8" s="329"/>
      <c r="J8" s="329"/>
      <c r="K8" s="71">
        <f t="shared" ref="K8:K13" si="5">J8</f>
        <v>0</v>
      </c>
      <c r="L8" s="345"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558"/>
      <c r="Z8" s="558"/>
      <c r="AA8" s="558"/>
      <c r="AB8" s="558"/>
      <c r="AC8" s="558"/>
      <c r="AD8" s="558"/>
    </row>
    <row r="9" spans="1:30" ht="11.45" customHeight="1" x14ac:dyDescent="0.2">
      <c r="A9" s="2" t="s">
        <v>8</v>
      </c>
      <c r="B9" s="2">
        <f t="shared" si="4"/>
        <v>4</v>
      </c>
      <c r="C9" s="40"/>
      <c r="D9" s="40"/>
      <c r="E9" s="40"/>
      <c r="F9" s="71">
        <f t="shared" si="3"/>
        <v>0</v>
      </c>
      <c r="G9" s="86" t="str">
        <f t="shared" si="0"/>
        <v/>
      </c>
      <c r="H9" s="329"/>
      <c r="I9" s="329"/>
      <c r="J9" s="329"/>
      <c r="K9" s="71">
        <f t="shared" si="5"/>
        <v>0</v>
      </c>
      <c r="L9" s="345" t="str">
        <f t="shared" si="2"/>
        <v/>
      </c>
      <c r="M9" s="117"/>
      <c r="N9" s="117"/>
      <c r="O9" s="162">
        <f t="shared" si="6"/>
        <v>0</v>
      </c>
      <c r="P9" s="117"/>
      <c r="Q9" s="162">
        <f t="shared" si="7"/>
        <v>0</v>
      </c>
      <c r="R9" s="117"/>
      <c r="S9" s="162">
        <f t="shared" si="8"/>
        <v>0</v>
      </c>
      <c r="T9" s="117"/>
      <c r="U9" s="162">
        <f t="shared" si="9"/>
        <v>0</v>
      </c>
      <c r="V9" s="117"/>
      <c r="W9" s="162">
        <f t="shared" si="10"/>
        <v>0</v>
      </c>
      <c r="X9" s="237"/>
      <c r="Y9" s="558"/>
      <c r="Z9" s="558"/>
      <c r="AA9" s="558"/>
      <c r="AB9" s="558"/>
      <c r="AC9" s="558"/>
      <c r="AD9" s="558"/>
    </row>
    <row r="10" spans="1:30" ht="11.45" customHeight="1" x14ac:dyDescent="0.2">
      <c r="A10" s="2" t="s">
        <v>2</v>
      </c>
      <c r="B10" s="2">
        <f t="shared" si="4"/>
        <v>5</v>
      </c>
      <c r="C10" s="40"/>
      <c r="D10" s="40"/>
      <c r="E10" s="40"/>
      <c r="F10" s="71">
        <f t="shared" si="3"/>
        <v>0</v>
      </c>
      <c r="G10" s="86" t="str">
        <f t="shared" si="0"/>
        <v/>
      </c>
      <c r="H10" s="329"/>
      <c r="I10" s="329"/>
      <c r="J10" s="329"/>
      <c r="K10" s="71">
        <f t="shared" si="5"/>
        <v>0</v>
      </c>
      <c r="L10" s="345" t="str">
        <f t="shared" si="2"/>
        <v/>
      </c>
      <c r="M10" s="117"/>
      <c r="N10" s="117"/>
      <c r="O10" s="162">
        <f t="shared" si="6"/>
        <v>0</v>
      </c>
      <c r="P10" s="117"/>
      <c r="Q10" s="162">
        <f t="shared" si="7"/>
        <v>0</v>
      </c>
      <c r="R10" s="117"/>
      <c r="S10" s="162">
        <f t="shared" si="8"/>
        <v>0</v>
      </c>
      <c r="T10" s="117"/>
      <c r="U10" s="162">
        <f t="shared" si="9"/>
        <v>0</v>
      </c>
      <c r="V10" s="117"/>
      <c r="W10" s="162">
        <f t="shared" si="10"/>
        <v>0</v>
      </c>
      <c r="X10" s="237"/>
      <c r="Y10" s="558"/>
      <c r="Z10" s="558"/>
      <c r="AA10" s="558"/>
      <c r="AB10" s="558"/>
      <c r="AC10" s="558"/>
      <c r="AD10" s="558"/>
    </row>
    <row r="11" spans="1:30" ht="11.45" customHeight="1" x14ac:dyDescent="0.2">
      <c r="A11" s="2" t="s">
        <v>3</v>
      </c>
      <c r="B11" s="2">
        <f t="shared" si="4"/>
        <v>6</v>
      </c>
      <c r="C11" s="40"/>
      <c r="D11" s="40"/>
      <c r="E11" s="40"/>
      <c r="F11" s="71">
        <f t="shared" si="3"/>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237"/>
      <c r="Y11" s="558"/>
      <c r="Z11" s="558"/>
      <c r="AA11" s="558"/>
      <c r="AB11" s="558"/>
      <c r="AC11" s="558"/>
      <c r="AD11" s="558"/>
    </row>
    <row r="12" spans="1:30" ht="11.45" customHeight="1" x14ac:dyDescent="0.2">
      <c r="A12" s="2" t="s">
        <v>4</v>
      </c>
      <c r="B12" s="2">
        <f t="shared" si="4"/>
        <v>7</v>
      </c>
      <c r="C12" s="40"/>
      <c r="D12" s="40"/>
      <c r="E12" s="40"/>
      <c r="F12" s="71">
        <f t="shared" si="3"/>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237"/>
      <c r="Y12" s="559" t="s">
        <v>244</v>
      </c>
      <c r="Z12" s="559"/>
      <c r="AA12" s="559"/>
      <c r="AB12" s="559"/>
      <c r="AC12" s="559"/>
      <c r="AD12" s="559"/>
    </row>
    <row r="13" spans="1:30" ht="11.45" customHeight="1" x14ac:dyDescent="0.2">
      <c r="A13" s="71" t="s">
        <v>5</v>
      </c>
      <c r="B13" s="71">
        <f t="shared" si="4"/>
        <v>8</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237"/>
      <c r="Y13" s="557"/>
      <c r="Z13" s="557"/>
      <c r="AA13" s="557"/>
      <c r="AB13" s="557"/>
      <c r="AC13" s="557"/>
      <c r="AD13" s="557"/>
    </row>
    <row r="14" spans="1:30" ht="11.45" customHeight="1" x14ac:dyDescent="0.2">
      <c r="A14" s="491" t="s">
        <v>75</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65"/>
      <c r="Z14" s="565"/>
      <c r="AA14" s="565"/>
      <c r="AB14" s="565"/>
      <c r="AC14" s="565"/>
      <c r="AD14" s="565"/>
    </row>
    <row r="15" spans="1:30" s="72" customFormat="1" ht="11.45" customHeight="1" x14ac:dyDescent="0.2">
      <c r="A15" s="80" t="s">
        <v>6</v>
      </c>
      <c r="B15" s="80">
        <f>B13+1</f>
        <v>9</v>
      </c>
      <c r="C15" s="40"/>
      <c r="D15" s="40"/>
      <c r="E15" s="40"/>
      <c r="F15" s="71">
        <f t="shared" ref="F15:F21" si="11">E15</f>
        <v>0</v>
      </c>
      <c r="G15" s="86" t="str">
        <f t="shared" si="0"/>
        <v/>
      </c>
      <c r="H15" s="329"/>
      <c r="I15" s="329"/>
      <c r="J15" s="329"/>
      <c r="K15" s="71">
        <f>J15</f>
        <v>0</v>
      </c>
      <c r="L15" s="345" t="str">
        <f t="shared" si="2"/>
        <v/>
      </c>
      <c r="M15" s="117"/>
      <c r="N15" s="117"/>
      <c r="O15" s="162">
        <f>IF(N15="",0,1)</f>
        <v>0</v>
      </c>
      <c r="P15" s="117"/>
      <c r="Q15" s="162">
        <f>IF(P15="",0,1)</f>
        <v>0</v>
      </c>
      <c r="R15" s="117"/>
      <c r="S15" s="162">
        <f>IF(R15="",0,1)</f>
        <v>0</v>
      </c>
      <c r="T15" s="117"/>
      <c r="U15" s="162">
        <f>IF(T15="",0,1)</f>
        <v>0</v>
      </c>
      <c r="V15" s="117"/>
      <c r="W15" s="162">
        <f>IF(V15="",0,1)</f>
        <v>0</v>
      </c>
      <c r="X15" s="122"/>
      <c r="Y15" s="557"/>
      <c r="Z15" s="557"/>
      <c r="AA15" s="557"/>
      <c r="AB15" s="557"/>
      <c r="AC15" s="557"/>
      <c r="AD15" s="557"/>
    </row>
    <row r="16" spans="1:30" ht="11.45" customHeight="1" x14ac:dyDescent="0.2">
      <c r="A16" s="2" t="s">
        <v>7</v>
      </c>
      <c r="B16" s="2">
        <f t="shared" ref="B16:B21" si="12">B15+1</f>
        <v>10</v>
      </c>
      <c r="C16" s="40"/>
      <c r="D16" s="40"/>
      <c r="E16" s="40"/>
      <c r="F16" s="71">
        <f t="shared" si="11"/>
        <v>0</v>
      </c>
      <c r="G16" s="86" t="str">
        <f t="shared" si="0"/>
        <v/>
      </c>
      <c r="H16" s="329"/>
      <c r="I16" s="329"/>
      <c r="J16" s="329"/>
      <c r="K16" s="71">
        <f t="shared" ref="K16:K21" si="13">J16</f>
        <v>0</v>
      </c>
      <c r="L16" s="345" t="str">
        <f t="shared" si="2"/>
        <v/>
      </c>
      <c r="M16" s="117"/>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117"/>
      <c r="W16" s="162">
        <f t="shared" ref="W16:W21" si="18">IF(V16="",W15,W15+1)</f>
        <v>0</v>
      </c>
      <c r="X16" s="122"/>
      <c r="Y16" s="557"/>
      <c r="Z16" s="557"/>
      <c r="AA16" s="557"/>
      <c r="AB16" s="557"/>
      <c r="AC16" s="557"/>
      <c r="AD16" s="557"/>
    </row>
    <row r="17" spans="1:32" ht="11.45" customHeight="1" x14ac:dyDescent="0.2">
      <c r="A17" s="2" t="s">
        <v>8</v>
      </c>
      <c r="B17" s="2">
        <f t="shared" si="12"/>
        <v>11</v>
      </c>
      <c r="C17" s="40"/>
      <c r="D17" s="40"/>
      <c r="E17" s="40"/>
      <c r="F17" s="71">
        <f t="shared" si="11"/>
        <v>0</v>
      </c>
      <c r="G17" s="86" t="str">
        <f>IF((D17*60+F17)=0,"",ROUND((C17*60)/(D17*60+F17),1))</f>
        <v/>
      </c>
      <c r="H17" s="329"/>
      <c r="I17" s="329"/>
      <c r="J17" s="329"/>
      <c r="K17" s="71">
        <f t="shared" si="13"/>
        <v>0</v>
      </c>
      <c r="L17" s="345" t="str">
        <f>IF((I17*60+K17)=0,"",ROUND((H17*60)/(I17*60+K17),1))</f>
        <v/>
      </c>
      <c r="M17" s="117"/>
      <c r="N17" s="117"/>
      <c r="O17" s="162">
        <f t="shared" si="14"/>
        <v>0</v>
      </c>
      <c r="P17" s="117"/>
      <c r="Q17" s="162">
        <f t="shared" si="15"/>
        <v>0</v>
      </c>
      <c r="R17" s="117"/>
      <c r="S17" s="162">
        <f t="shared" si="16"/>
        <v>0</v>
      </c>
      <c r="T17" s="117"/>
      <c r="U17" s="162">
        <f t="shared" si="17"/>
        <v>0</v>
      </c>
      <c r="V17" s="117"/>
      <c r="W17" s="162">
        <f>IF(X17="",W16,W16+1)</f>
        <v>0</v>
      </c>
      <c r="X17" s="122"/>
      <c r="Y17" s="557"/>
      <c r="Z17" s="557"/>
      <c r="AA17" s="557"/>
      <c r="AB17" s="557"/>
      <c r="AC17" s="557"/>
      <c r="AD17" s="557"/>
    </row>
    <row r="18" spans="1:32" ht="11.45" customHeight="1" x14ac:dyDescent="0.2">
      <c r="A18" s="2" t="s">
        <v>2</v>
      </c>
      <c r="B18" s="2">
        <f t="shared" si="12"/>
        <v>12</v>
      </c>
      <c r="C18" s="40"/>
      <c r="D18" s="40"/>
      <c r="E18" s="40"/>
      <c r="F18" s="71">
        <f t="shared" si="11"/>
        <v>0</v>
      </c>
      <c r="G18" s="86" t="str">
        <f t="shared" si="0"/>
        <v/>
      </c>
      <c r="H18" s="329"/>
      <c r="I18" s="329"/>
      <c r="J18" s="329"/>
      <c r="K18" s="71">
        <f t="shared" si="13"/>
        <v>0</v>
      </c>
      <c r="L18" s="345" t="str">
        <f t="shared" si="2"/>
        <v/>
      </c>
      <c r="M18" s="117"/>
      <c r="N18" s="117"/>
      <c r="O18" s="162">
        <f t="shared" si="14"/>
        <v>0</v>
      </c>
      <c r="P18" s="117"/>
      <c r="Q18" s="162">
        <f t="shared" si="15"/>
        <v>0</v>
      </c>
      <c r="R18" s="117"/>
      <c r="S18" s="162">
        <f t="shared" si="16"/>
        <v>0</v>
      </c>
      <c r="T18" s="117"/>
      <c r="U18" s="162">
        <f t="shared" si="17"/>
        <v>0</v>
      </c>
      <c r="V18" s="117"/>
      <c r="W18" s="162">
        <f t="shared" si="18"/>
        <v>0</v>
      </c>
      <c r="X18" s="122"/>
      <c r="Y18" s="557"/>
      <c r="Z18" s="557"/>
      <c r="AA18" s="557"/>
      <c r="AB18" s="557"/>
      <c r="AC18" s="557"/>
      <c r="AD18" s="557"/>
    </row>
    <row r="19" spans="1:32" ht="11.45" customHeight="1" x14ac:dyDescent="0.2">
      <c r="A19" s="2" t="s">
        <v>3</v>
      </c>
      <c r="B19" s="2">
        <f t="shared" si="12"/>
        <v>13</v>
      </c>
      <c r="C19" s="40"/>
      <c r="D19" s="40"/>
      <c r="E19" s="40"/>
      <c r="F19" s="71">
        <f t="shared" si="11"/>
        <v>0</v>
      </c>
      <c r="G19" s="86" t="str">
        <f t="shared" si="0"/>
        <v/>
      </c>
      <c r="H19" s="329"/>
      <c r="I19" s="329"/>
      <c r="J19" s="329"/>
      <c r="K19" s="71">
        <f t="shared" si="13"/>
        <v>0</v>
      </c>
      <c r="L19" s="345" t="str">
        <f t="shared" si="2"/>
        <v/>
      </c>
      <c r="M19" s="117"/>
      <c r="N19" s="117"/>
      <c r="O19" s="162">
        <f t="shared" si="14"/>
        <v>0</v>
      </c>
      <c r="P19" s="117"/>
      <c r="Q19" s="162">
        <f t="shared" si="15"/>
        <v>0</v>
      </c>
      <c r="R19" s="117"/>
      <c r="S19" s="162">
        <f t="shared" si="16"/>
        <v>0</v>
      </c>
      <c r="T19" s="117"/>
      <c r="U19" s="162">
        <f t="shared" si="17"/>
        <v>0</v>
      </c>
      <c r="V19" s="117"/>
      <c r="W19" s="162">
        <f t="shared" si="18"/>
        <v>0</v>
      </c>
      <c r="X19" s="122"/>
      <c r="Y19" s="557"/>
      <c r="Z19" s="557"/>
      <c r="AA19" s="557"/>
      <c r="AB19" s="557"/>
      <c r="AC19" s="557"/>
      <c r="AD19" s="557"/>
    </row>
    <row r="20" spans="1:32" ht="11.45" customHeight="1" x14ac:dyDescent="0.2">
      <c r="A20" s="71" t="s">
        <v>4</v>
      </c>
      <c r="B20" s="71">
        <f t="shared" si="12"/>
        <v>14</v>
      </c>
      <c r="C20" s="40"/>
      <c r="D20" s="40"/>
      <c r="E20" s="40"/>
      <c r="F20" s="71">
        <f t="shared" si="11"/>
        <v>0</v>
      </c>
      <c r="G20" s="86" t="str">
        <f t="shared" si="0"/>
        <v/>
      </c>
      <c r="H20" s="329"/>
      <c r="I20" s="329"/>
      <c r="J20" s="329"/>
      <c r="K20" s="71">
        <f t="shared" si="13"/>
        <v>0</v>
      </c>
      <c r="L20" s="345" t="str">
        <f t="shared" si="2"/>
        <v/>
      </c>
      <c r="M20" s="117"/>
      <c r="N20" s="117"/>
      <c r="O20" s="162">
        <f t="shared" si="14"/>
        <v>0</v>
      </c>
      <c r="P20" s="117"/>
      <c r="Q20" s="162">
        <f t="shared" si="15"/>
        <v>0</v>
      </c>
      <c r="R20" s="117"/>
      <c r="S20" s="162">
        <f t="shared" si="16"/>
        <v>0</v>
      </c>
      <c r="T20" s="117"/>
      <c r="U20" s="162">
        <f t="shared" si="17"/>
        <v>0</v>
      </c>
      <c r="V20" s="117"/>
      <c r="W20" s="162">
        <f t="shared" si="18"/>
        <v>0</v>
      </c>
      <c r="X20" s="122"/>
      <c r="Y20" s="559" t="s">
        <v>245</v>
      </c>
      <c r="Z20" s="559"/>
      <c r="AA20" s="559"/>
      <c r="AB20" s="559"/>
      <c r="AC20" s="559"/>
      <c r="AD20" s="559"/>
    </row>
    <row r="21" spans="1:32" ht="11.45" customHeight="1" x14ac:dyDescent="0.2">
      <c r="A21" s="71" t="s">
        <v>5</v>
      </c>
      <c r="B21" s="71">
        <f t="shared" si="12"/>
        <v>15</v>
      </c>
      <c r="C21" s="40"/>
      <c r="D21" s="40"/>
      <c r="E21" s="40"/>
      <c r="F21" s="71">
        <f t="shared" si="11"/>
        <v>0</v>
      </c>
      <c r="G21" s="86" t="str">
        <f t="shared" si="0"/>
        <v/>
      </c>
      <c r="H21" s="329"/>
      <c r="I21" s="329"/>
      <c r="J21" s="329"/>
      <c r="K21" s="71">
        <f t="shared" si="13"/>
        <v>0</v>
      </c>
      <c r="L21" s="345" t="str">
        <f t="shared" si="2"/>
        <v/>
      </c>
      <c r="M21" s="117"/>
      <c r="N21" s="117"/>
      <c r="O21" s="162">
        <f t="shared" si="14"/>
        <v>0</v>
      </c>
      <c r="P21" s="117"/>
      <c r="Q21" s="162">
        <f t="shared" si="15"/>
        <v>0</v>
      </c>
      <c r="R21" s="117"/>
      <c r="S21" s="162">
        <f t="shared" si="16"/>
        <v>0</v>
      </c>
      <c r="T21" s="117"/>
      <c r="U21" s="162">
        <f t="shared" si="17"/>
        <v>0</v>
      </c>
      <c r="V21" s="117"/>
      <c r="W21" s="162">
        <f t="shared" si="18"/>
        <v>0</v>
      </c>
      <c r="X21" s="122"/>
      <c r="Y21" s="557"/>
      <c r="Z21" s="557"/>
      <c r="AA21" s="557"/>
      <c r="AB21" s="557"/>
      <c r="AC21" s="557"/>
      <c r="AD21" s="557"/>
    </row>
    <row r="22" spans="1:32" ht="11.45" customHeight="1" x14ac:dyDescent="0.2">
      <c r="A22" s="491" t="s">
        <v>76</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65"/>
      <c r="Z22" s="565"/>
      <c r="AA22" s="565"/>
      <c r="AB22" s="565"/>
      <c r="AC22" s="565"/>
      <c r="AD22" s="565"/>
    </row>
    <row r="23" spans="1:32" ht="11.45" customHeight="1" x14ac:dyDescent="0.2">
      <c r="A23" s="21" t="s">
        <v>6</v>
      </c>
      <c r="B23" s="22">
        <f>B21+1</f>
        <v>16</v>
      </c>
      <c r="C23" s="40"/>
      <c r="D23" s="40"/>
      <c r="E23" s="40"/>
      <c r="F23" s="71">
        <f t="shared" ref="F23:F40" si="19">E23</f>
        <v>0</v>
      </c>
      <c r="G23" s="86" t="str">
        <f t="shared" ref="G23:G40" si="20">IF((D23*60+F23)=0,"",ROUND((C23*60)/(D23*60+F23),1))</f>
        <v/>
      </c>
      <c r="H23" s="329"/>
      <c r="I23" s="329"/>
      <c r="J23" s="329"/>
      <c r="K23" s="71">
        <f>J23</f>
        <v>0</v>
      </c>
      <c r="L23" s="345" t="str">
        <f t="shared" ref="L23:L40" si="21">IF((I23*60+K23)=0,"",ROUND((H23*60)/(I23*60+K23),1))</f>
        <v/>
      </c>
      <c r="M23" s="117"/>
      <c r="N23" s="117"/>
      <c r="O23" s="162">
        <f>IF(N23="",0,1)</f>
        <v>0</v>
      </c>
      <c r="P23" s="117"/>
      <c r="Q23" s="162">
        <f>IF(P23="",0,1)</f>
        <v>0</v>
      </c>
      <c r="R23" s="117"/>
      <c r="S23" s="162">
        <f>IF(R23="",0,1)</f>
        <v>0</v>
      </c>
      <c r="T23" s="117"/>
      <c r="U23" s="162">
        <f>IF(T23="",0,1)</f>
        <v>0</v>
      </c>
      <c r="V23" s="117"/>
      <c r="W23" s="162">
        <f>IF(V23="",0,1)</f>
        <v>0</v>
      </c>
      <c r="X23" s="306"/>
      <c r="Y23" s="557"/>
      <c r="Z23" s="557"/>
      <c r="AA23" s="557"/>
      <c r="AB23" s="557"/>
      <c r="AC23" s="557"/>
      <c r="AD23" s="557"/>
      <c r="AE23" s="5"/>
      <c r="AF23" s="5"/>
    </row>
    <row r="24" spans="1:32" ht="11.45" customHeight="1" x14ac:dyDescent="0.2">
      <c r="A24" s="21" t="s">
        <v>7</v>
      </c>
      <c r="B24" s="22">
        <f t="shared" ref="B24:B29" si="22">B23+1</f>
        <v>17</v>
      </c>
      <c r="C24" s="40"/>
      <c r="D24" s="40"/>
      <c r="E24" s="40"/>
      <c r="F24" s="71">
        <f t="shared" si="19"/>
        <v>0</v>
      </c>
      <c r="G24" s="86" t="str">
        <f t="shared" si="20"/>
        <v/>
      </c>
      <c r="H24" s="329"/>
      <c r="I24" s="329"/>
      <c r="J24" s="329"/>
      <c r="K24" s="71">
        <f t="shared" ref="K24:K29" si="23">J24</f>
        <v>0</v>
      </c>
      <c r="L24" s="345" t="str">
        <f t="shared" si="21"/>
        <v/>
      </c>
      <c r="M24" s="117"/>
      <c r="N24" s="117"/>
      <c r="O24" s="162">
        <f t="shared" ref="O24:O29" si="24">IF(N24="",O23,O23+1)</f>
        <v>0</v>
      </c>
      <c r="P24" s="117"/>
      <c r="Q24" s="162">
        <f t="shared" ref="Q24:Q29" si="25">IF(P24="",Q23,Q23+1)</f>
        <v>0</v>
      </c>
      <c r="R24" s="117"/>
      <c r="S24" s="162">
        <f t="shared" ref="S24:S29" si="26">IF(R24="",S23,S23+1)</f>
        <v>0</v>
      </c>
      <c r="T24" s="117"/>
      <c r="U24" s="162">
        <f t="shared" ref="U24:U29" si="27">IF(T24="",U23,U23+1)</f>
        <v>0</v>
      </c>
      <c r="V24" s="117"/>
      <c r="W24" s="162">
        <f t="shared" ref="W24:W29" si="28">IF(V24="",W23,W23+1)</f>
        <v>0</v>
      </c>
      <c r="X24" s="365"/>
      <c r="Y24" s="557"/>
      <c r="Z24" s="557"/>
      <c r="AA24" s="557"/>
      <c r="AB24" s="557"/>
      <c r="AC24" s="557"/>
      <c r="AD24" s="557"/>
      <c r="AE24" s="5"/>
      <c r="AF24" s="5"/>
    </row>
    <row r="25" spans="1:32" ht="11.45" customHeight="1" x14ac:dyDescent="0.2">
      <c r="A25" s="21" t="s">
        <v>8</v>
      </c>
      <c r="B25" s="22">
        <f t="shared" si="22"/>
        <v>18</v>
      </c>
      <c r="C25" s="40"/>
      <c r="D25" s="40"/>
      <c r="E25" s="40"/>
      <c r="F25" s="71">
        <f t="shared" si="19"/>
        <v>0</v>
      </c>
      <c r="G25" s="86" t="str">
        <f t="shared" si="20"/>
        <v/>
      </c>
      <c r="H25" s="329"/>
      <c r="I25" s="329"/>
      <c r="J25" s="329"/>
      <c r="K25" s="71">
        <f t="shared" si="23"/>
        <v>0</v>
      </c>
      <c r="L25" s="345" t="str">
        <f t="shared" si="21"/>
        <v/>
      </c>
      <c r="M25" s="117"/>
      <c r="N25" s="117"/>
      <c r="O25" s="162">
        <f t="shared" si="24"/>
        <v>0</v>
      </c>
      <c r="P25" s="117"/>
      <c r="Q25" s="162">
        <f t="shared" si="25"/>
        <v>0</v>
      </c>
      <c r="R25" s="117"/>
      <c r="S25" s="162">
        <f t="shared" si="26"/>
        <v>0</v>
      </c>
      <c r="T25" s="117"/>
      <c r="U25" s="162">
        <f t="shared" si="27"/>
        <v>0</v>
      </c>
      <c r="V25" s="117"/>
      <c r="W25" s="162">
        <f t="shared" si="28"/>
        <v>0</v>
      </c>
      <c r="X25" s="365"/>
      <c r="Y25" s="557"/>
      <c r="Z25" s="557"/>
      <c r="AA25" s="557"/>
      <c r="AB25" s="557"/>
      <c r="AC25" s="557"/>
      <c r="AD25" s="557"/>
      <c r="AE25" s="5"/>
      <c r="AF25" s="5"/>
    </row>
    <row r="26" spans="1:32" ht="11.45" customHeight="1" x14ac:dyDescent="0.2">
      <c r="A26" s="21" t="s">
        <v>2</v>
      </c>
      <c r="B26" s="22">
        <f t="shared" si="22"/>
        <v>19</v>
      </c>
      <c r="C26" s="40"/>
      <c r="D26" s="40"/>
      <c r="E26" s="40"/>
      <c r="F26" s="71">
        <f t="shared" si="19"/>
        <v>0</v>
      </c>
      <c r="G26" s="86" t="str">
        <f t="shared" si="20"/>
        <v/>
      </c>
      <c r="H26" s="329"/>
      <c r="I26" s="329"/>
      <c r="J26" s="329"/>
      <c r="K26" s="71">
        <f t="shared" si="23"/>
        <v>0</v>
      </c>
      <c r="L26" s="345" t="str">
        <f t="shared" si="21"/>
        <v/>
      </c>
      <c r="M26" s="117"/>
      <c r="N26" s="117"/>
      <c r="O26" s="162">
        <f t="shared" si="24"/>
        <v>0</v>
      </c>
      <c r="P26" s="117"/>
      <c r="Q26" s="162">
        <f t="shared" si="25"/>
        <v>0</v>
      </c>
      <c r="R26" s="117"/>
      <c r="S26" s="162">
        <f t="shared" si="26"/>
        <v>0</v>
      </c>
      <c r="T26" s="117"/>
      <c r="U26" s="162">
        <f t="shared" si="27"/>
        <v>0</v>
      </c>
      <c r="V26" s="117"/>
      <c r="W26" s="162">
        <f t="shared" si="28"/>
        <v>0</v>
      </c>
      <c r="X26" s="365"/>
      <c r="Y26" s="557"/>
      <c r="Z26" s="557"/>
      <c r="AA26" s="557"/>
      <c r="AB26" s="557"/>
      <c r="AC26" s="557"/>
      <c r="AD26" s="557"/>
      <c r="AE26" s="5"/>
      <c r="AF26" s="5"/>
    </row>
    <row r="27" spans="1:32" ht="11.45" customHeight="1" x14ac:dyDescent="0.2">
      <c r="A27" s="21" t="s">
        <v>3</v>
      </c>
      <c r="B27" s="22">
        <f t="shared" si="22"/>
        <v>20</v>
      </c>
      <c r="C27" s="40"/>
      <c r="D27" s="40"/>
      <c r="E27" s="40"/>
      <c r="F27" s="71">
        <f t="shared" si="19"/>
        <v>0</v>
      </c>
      <c r="G27" s="86" t="str">
        <f t="shared" si="20"/>
        <v/>
      </c>
      <c r="H27" s="329"/>
      <c r="I27" s="329"/>
      <c r="J27" s="329"/>
      <c r="K27" s="71">
        <f t="shared" si="23"/>
        <v>0</v>
      </c>
      <c r="L27" s="345" t="str">
        <f t="shared" si="21"/>
        <v/>
      </c>
      <c r="M27" s="117"/>
      <c r="N27" s="117"/>
      <c r="O27" s="162">
        <f t="shared" si="24"/>
        <v>0</v>
      </c>
      <c r="P27" s="117"/>
      <c r="Q27" s="162">
        <f t="shared" si="25"/>
        <v>0</v>
      </c>
      <c r="R27" s="117"/>
      <c r="S27" s="162">
        <f t="shared" si="26"/>
        <v>0</v>
      </c>
      <c r="T27" s="117"/>
      <c r="U27" s="162">
        <f t="shared" si="27"/>
        <v>0</v>
      </c>
      <c r="V27" s="117"/>
      <c r="W27" s="162">
        <f t="shared" si="28"/>
        <v>0</v>
      </c>
      <c r="X27" s="365"/>
      <c r="Y27" s="557"/>
      <c r="Z27" s="557"/>
      <c r="AA27" s="557"/>
      <c r="AB27" s="557"/>
      <c r="AC27" s="557"/>
      <c r="AD27" s="557"/>
      <c r="AE27" s="5"/>
      <c r="AF27" s="5"/>
    </row>
    <row r="28" spans="1:32" ht="11.45" customHeight="1" x14ac:dyDescent="0.2">
      <c r="A28" s="21" t="s">
        <v>4</v>
      </c>
      <c r="B28" s="22">
        <f t="shared" si="22"/>
        <v>21</v>
      </c>
      <c r="C28" s="40"/>
      <c r="D28" s="40"/>
      <c r="E28" s="40"/>
      <c r="F28" s="71">
        <f t="shared" si="19"/>
        <v>0</v>
      </c>
      <c r="G28" s="86" t="str">
        <f t="shared" si="20"/>
        <v/>
      </c>
      <c r="H28" s="329"/>
      <c r="I28" s="329"/>
      <c r="J28" s="329"/>
      <c r="K28" s="71">
        <f t="shared" si="23"/>
        <v>0</v>
      </c>
      <c r="L28" s="345" t="str">
        <f t="shared" si="21"/>
        <v/>
      </c>
      <c r="M28" s="117"/>
      <c r="N28" s="117"/>
      <c r="O28" s="162">
        <f t="shared" si="24"/>
        <v>0</v>
      </c>
      <c r="P28" s="117"/>
      <c r="Q28" s="162">
        <f t="shared" si="25"/>
        <v>0</v>
      </c>
      <c r="R28" s="117"/>
      <c r="S28" s="162">
        <f t="shared" si="26"/>
        <v>0</v>
      </c>
      <c r="T28" s="117"/>
      <c r="U28" s="162">
        <f t="shared" si="27"/>
        <v>0</v>
      </c>
      <c r="V28" s="117"/>
      <c r="W28" s="162">
        <f t="shared" si="28"/>
        <v>0</v>
      </c>
      <c r="X28" s="365"/>
      <c r="Y28" s="557"/>
      <c r="Z28" s="557"/>
      <c r="AA28" s="557"/>
      <c r="AB28" s="557"/>
      <c r="AC28" s="557"/>
      <c r="AD28" s="557"/>
      <c r="AE28" s="5"/>
      <c r="AF28" s="5"/>
    </row>
    <row r="29" spans="1:32" ht="11.45" customHeight="1" x14ac:dyDescent="0.2">
      <c r="A29" s="114" t="s">
        <v>5</v>
      </c>
      <c r="B29" s="115">
        <f t="shared" si="22"/>
        <v>22</v>
      </c>
      <c r="C29" s="40"/>
      <c r="D29" s="40"/>
      <c r="E29" s="40"/>
      <c r="F29" s="71">
        <f t="shared" si="19"/>
        <v>0</v>
      </c>
      <c r="G29" s="86" t="str">
        <f t="shared" si="20"/>
        <v/>
      </c>
      <c r="H29" s="329"/>
      <c r="I29" s="329"/>
      <c r="J29" s="329"/>
      <c r="K29" s="71">
        <f t="shared" si="23"/>
        <v>0</v>
      </c>
      <c r="L29" s="345" t="str">
        <f t="shared" si="21"/>
        <v/>
      </c>
      <c r="M29" s="117"/>
      <c r="N29" s="117"/>
      <c r="O29" s="162">
        <f t="shared" si="24"/>
        <v>0</v>
      </c>
      <c r="P29" s="117"/>
      <c r="Q29" s="162">
        <f t="shared" si="25"/>
        <v>0</v>
      </c>
      <c r="R29" s="117"/>
      <c r="S29" s="162">
        <f t="shared" si="26"/>
        <v>0</v>
      </c>
      <c r="T29" s="117"/>
      <c r="U29" s="162">
        <f t="shared" si="27"/>
        <v>0</v>
      </c>
      <c r="V29" s="117"/>
      <c r="W29" s="162">
        <f t="shared" si="28"/>
        <v>0</v>
      </c>
      <c r="X29" s="365"/>
      <c r="Y29" s="557"/>
      <c r="Z29" s="557"/>
      <c r="AA29" s="557"/>
      <c r="AB29" s="557"/>
      <c r="AC29" s="557"/>
      <c r="AD29" s="557"/>
      <c r="AE29" s="5"/>
      <c r="AF29" s="5"/>
    </row>
    <row r="30" spans="1:32" ht="11.45" customHeight="1" x14ac:dyDescent="0.2">
      <c r="A30" s="491" t="s">
        <v>77</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62"/>
      <c r="Z30" s="562"/>
      <c r="AA30" s="562"/>
      <c r="AB30" s="562"/>
      <c r="AC30" s="562"/>
      <c r="AD30" s="562"/>
      <c r="AE30" s="5"/>
      <c r="AF30" s="5"/>
    </row>
    <row r="31" spans="1:32" ht="11.45" customHeight="1" x14ac:dyDescent="0.2">
      <c r="A31" s="22" t="s">
        <v>6</v>
      </c>
      <c r="B31" s="81">
        <f>B29+1</f>
        <v>23</v>
      </c>
      <c r="C31" s="40"/>
      <c r="D31" s="40"/>
      <c r="E31" s="40"/>
      <c r="F31" s="71">
        <f t="shared" si="19"/>
        <v>0</v>
      </c>
      <c r="G31" s="86" t="str">
        <f t="shared" si="20"/>
        <v/>
      </c>
      <c r="H31" s="329"/>
      <c r="I31" s="329"/>
      <c r="J31" s="329"/>
      <c r="K31" s="71">
        <f>J31</f>
        <v>0</v>
      </c>
      <c r="L31" s="345" t="str">
        <f t="shared" si="21"/>
        <v/>
      </c>
      <c r="M31" s="117"/>
      <c r="N31" s="117"/>
      <c r="O31" s="162">
        <f>IF(N31="",0,1)</f>
        <v>0</v>
      </c>
      <c r="P31" s="117"/>
      <c r="Q31" s="162">
        <f>IF(P31="",0,1)</f>
        <v>0</v>
      </c>
      <c r="R31" s="117"/>
      <c r="S31" s="162">
        <f>IF(R31="",0,1)</f>
        <v>0</v>
      </c>
      <c r="T31" s="117"/>
      <c r="U31" s="162">
        <f>IF(T31="",0,1)</f>
        <v>0</v>
      </c>
      <c r="V31" s="117"/>
      <c r="W31" s="162">
        <f>IF(V31="",0,1)</f>
        <v>0</v>
      </c>
      <c r="X31" s="240"/>
      <c r="Y31" s="557"/>
      <c r="Z31" s="557"/>
      <c r="AA31" s="557"/>
      <c r="AB31" s="557"/>
      <c r="AC31" s="557"/>
      <c r="AD31" s="557"/>
      <c r="AE31" s="5"/>
      <c r="AF31" s="5"/>
    </row>
    <row r="32" spans="1:32" ht="11.45" customHeight="1" x14ac:dyDescent="0.2">
      <c r="A32" s="22" t="s">
        <v>7</v>
      </c>
      <c r="B32" s="81">
        <f t="shared" ref="B32:B37" si="29">B31+1</f>
        <v>24</v>
      </c>
      <c r="C32" s="40"/>
      <c r="D32" s="40"/>
      <c r="E32" s="40"/>
      <c r="F32" s="71">
        <f t="shared" si="19"/>
        <v>0</v>
      </c>
      <c r="G32" s="86" t="str">
        <f t="shared" si="20"/>
        <v/>
      </c>
      <c r="H32" s="329"/>
      <c r="I32" s="329"/>
      <c r="J32" s="329"/>
      <c r="K32" s="71">
        <f t="shared" ref="K32:K37" si="30">J32</f>
        <v>0</v>
      </c>
      <c r="L32" s="345" t="str">
        <f t="shared" si="21"/>
        <v/>
      </c>
      <c r="M32" s="117"/>
      <c r="N32" s="117"/>
      <c r="O32" s="162">
        <f t="shared" ref="O32:O37" si="31">IF(N32="",O31,O31+1)</f>
        <v>0</v>
      </c>
      <c r="P32" s="117"/>
      <c r="Q32" s="162">
        <f t="shared" ref="Q32:Q37" si="32">IF(P32="",Q31,Q31+1)</f>
        <v>0</v>
      </c>
      <c r="R32" s="117"/>
      <c r="S32" s="162">
        <f t="shared" ref="S32:S37" si="33">IF(R32="",S31,S31+1)</f>
        <v>0</v>
      </c>
      <c r="T32" s="117"/>
      <c r="U32" s="162">
        <f t="shared" ref="U32:U37" si="34">IF(T32="",U31,U31+1)</f>
        <v>0</v>
      </c>
      <c r="V32" s="117"/>
      <c r="W32" s="162">
        <f t="shared" ref="W32:W37" si="35">IF(V32="",W31,W31+1)</f>
        <v>0</v>
      </c>
      <c r="X32" s="240"/>
      <c r="Y32" s="557"/>
      <c r="Z32" s="557"/>
      <c r="AA32" s="557"/>
      <c r="AB32" s="557"/>
      <c r="AC32" s="557"/>
      <c r="AD32" s="557"/>
      <c r="AE32" s="5"/>
      <c r="AF32" s="5"/>
    </row>
    <row r="33" spans="1:32" ht="11.45" customHeight="1" x14ac:dyDescent="0.2">
      <c r="A33" s="22" t="s">
        <v>8</v>
      </c>
      <c r="B33" s="81">
        <f t="shared" si="29"/>
        <v>25</v>
      </c>
      <c r="C33" s="40"/>
      <c r="D33" s="40"/>
      <c r="E33" s="40"/>
      <c r="F33" s="71">
        <f t="shared" si="19"/>
        <v>0</v>
      </c>
      <c r="G33" s="86" t="str">
        <f t="shared" si="20"/>
        <v/>
      </c>
      <c r="H33" s="329"/>
      <c r="I33" s="329"/>
      <c r="J33" s="329"/>
      <c r="K33" s="71">
        <f t="shared" si="30"/>
        <v>0</v>
      </c>
      <c r="L33" s="345" t="str">
        <f t="shared" si="21"/>
        <v/>
      </c>
      <c r="M33" s="117"/>
      <c r="N33" s="117"/>
      <c r="O33" s="162">
        <f t="shared" si="31"/>
        <v>0</v>
      </c>
      <c r="P33" s="117"/>
      <c r="Q33" s="162">
        <f t="shared" si="32"/>
        <v>0</v>
      </c>
      <c r="R33" s="117"/>
      <c r="S33" s="162">
        <f t="shared" si="33"/>
        <v>0</v>
      </c>
      <c r="T33" s="117"/>
      <c r="U33" s="162">
        <f t="shared" si="34"/>
        <v>0</v>
      </c>
      <c r="V33" s="117"/>
      <c r="W33" s="162">
        <f t="shared" si="35"/>
        <v>0</v>
      </c>
      <c r="X33" s="240"/>
      <c r="Y33" s="557"/>
      <c r="Z33" s="557"/>
      <c r="AA33" s="557"/>
      <c r="AB33" s="557"/>
      <c r="AC33" s="557"/>
      <c r="AD33" s="557"/>
      <c r="AE33" s="5"/>
      <c r="AF33" s="5"/>
    </row>
    <row r="34" spans="1:32" ht="11.45" customHeight="1" x14ac:dyDescent="0.2">
      <c r="A34" s="22" t="s">
        <v>101</v>
      </c>
      <c r="B34" s="81">
        <f t="shared" si="29"/>
        <v>26</v>
      </c>
      <c r="C34" s="40"/>
      <c r="D34" s="40"/>
      <c r="E34" s="40"/>
      <c r="F34" s="71">
        <f t="shared" si="19"/>
        <v>0</v>
      </c>
      <c r="G34" s="86" t="str">
        <f t="shared" si="20"/>
        <v/>
      </c>
      <c r="H34" s="329"/>
      <c r="I34" s="329"/>
      <c r="J34" s="329"/>
      <c r="K34" s="71">
        <f t="shared" si="30"/>
        <v>0</v>
      </c>
      <c r="L34" s="345" t="str">
        <f t="shared" si="21"/>
        <v/>
      </c>
      <c r="M34" s="117"/>
      <c r="N34" s="117"/>
      <c r="O34" s="162">
        <f t="shared" si="31"/>
        <v>0</v>
      </c>
      <c r="P34" s="117"/>
      <c r="Q34" s="162">
        <f t="shared" si="32"/>
        <v>0</v>
      </c>
      <c r="R34" s="117"/>
      <c r="S34" s="162">
        <f t="shared" si="33"/>
        <v>0</v>
      </c>
      <c r="T34" s="117"/>
      <c r="U34" s="162">
        <f t="shared" si="34"/>
        <v>0</v>
      </c>
      <c r="V34" s="117"/>
      <c r="W34" s="162">
        <f t="shared" si="35"/>
        <v>0</v>
      </c>
      <c r="X34" s="240"/>
      <c r="Y34" s="557"/>
      <c r="Z34" s="557"/>
      <c r="AA34" s="557"/>
      <c r="AB34" s="557"/>
      <c r="AC34" s="557"/>
      <c r="AD34" s="557"/>
      <c r="AE34" s="5"/>
      <c r="AF34" s="5"/>
    </row>
    <row r="35" spans="1:32" ht="11.45" customHeight="1" x14ac:dyDescent="0.2">
      <c r="A35" s="22" t="s">
        <v>97</v>
      </c>
      <c r="B35" s="289">
        <f t="shared" si="29"/>
        <v>27</v>
      </c>
      <c r="C35" s="40"/>
      <c r="D35" s="40"/>
      <c r="E35" s="40"/>
      <c r="F35" s="71">
        <f t="shared" si="19"/>
        <v>0</v>
      </c>
      <c r="G35" s="86" t="str">
        <f t="shared" si="20"/>
        <v/>
      </c>
      <c r="H35" s="329"/>
      <c r="I35" s="329"/>
      <c r="J35" s="329"/>
      <c r="K35" s="71">
        <f t="shared" si="30"/>
        <v>0</v>
      </c>
      <c r="L35" s="345" t="str">
        <f t="shared" si="21"/>
        <v/>
      </c>
      <c r="M35" s="117"/>
      <c r="N35" s="117"/>
      <c r="O35" s="162">
        <f t="shared" si="31"/>
        <v>0</v>
      </c>
      <c r="P35" s="117"/>
      <c r="Q35" s="162">
        <f t="shared" si="32"/>
        <v>0</v>
      </c>
      <c r="R35" s="117"/>
      <c r="S35" s="162">
        <f t="shared" si="33"/>
        <v>0</v>
      </c>
      <c r="T35" s="117"/>
      <c r="U35" s="162">
        <f t="shared" si="34"/>
        <v>0</v>
      </c>
      <c r="V35" s="117"/>
      <c r="W35" s="162">
        <f t="shared" si="35"/>
        <v>0</v>
      </c>
      <c r="X35" s="240"/>
      <c r="Y35" s="557"/>
      <c r="Z35" s="557"/>
      <c r="AA35" s="557"/>
      <c r="AB35" s="557"/>
      <c r="AC35" s="557"/>
      <c r="AD35" s="557"/>
      <c r="AE35" s="5"/>
      <c r="AF35" s="5"/>
    </row>
    <row r="36" spans="1:32" ht="11.45" customHeight="1" x14ac:dyDescent="0.2">
      <c r="A36" s="22" t="s">
        <v>98</v>
      </c>
      <c r="B36" s="299">
        <f t="shared" si="29"/>
        <v>28</v>
      </c>
      <c r="C36" s="40"/>
      <c r="D36" s="40"/>
      <c r="E36" s="40"/>
      <c r="F36" s="71">
        <f t="shared" si="19"/>
        <v>0</v>
      </c>
      <c r="G36" s="86" t="str">
        <f t="shared" si="20"/>
        <v/>
      </c>
      <c r="H36" s="329"/>
      <c r="I36" s="329"/>
      <c r="J36" s="329"/>
      <c r="K36" s="71">
        <f t="shared" si="30"/>
        <v>0</v>
      </c>
      <c r="L36" s="345" t="str">
        <f t="shared" si="21"/>
        <v/>
      </c>
      <c r="M36" s="117"/>
      <c r="N36" s="117"/>
      <c r="O36" s="162">
        <f t="shared" si="31"/>
        <v>0</v>
      </c>
      <c r="P36" s="117"/>
      <c r="Q36" s="162">
        <f t="shared" si="32"/>
        <v>0</v>
      </c>
      <c r="R36" s="117"/>
      <c r="S36" s="162">
        <f t="shared" si="33"/>
        <v>0</v>
      </c>
      <c r="T36" s="117"/>
      <c r="U36" s="162">
        <f t="shared" si="34"/>
        <v>0</v>
      </c>
      <c r="V36" s="117"/>
      <c r="W36" s="162">
        <f t="shared" si="35"/>
        <v>0</v>
      </c>
      <c r="X36" s="240"/>
      <c r="Y36" s="557"/>
      <c r="Z36" s="557"/>
      <c r="AA36" s="557"/>
      <c r="AB36" s="557"/>
      <c r="AC36" s="557"/>
      <c r="AD36" s="557"/>
      <c r="AE36" s="5"/>
      <c r="AF36" s="5"/>
    </row>
    <row r="37" spans="1:32" ht="11.45" customHeight="1" x14ac:dyDescent="0.2">
      <c r="A37" s="115" t="s">
        <v>99</v>
      </c>
      <c r="B37" s="121">
        <f t="shared" si="29"/>
        <v>29</v>
      </c>
      <c r="C37" s="40"/>
      <c r="D37" s="40"/>
      <c r="E37" s="40"/>
      <c r="F37" s="71">
        <f t="shared" si="19"/>
        <v>0</v>
      </c>
      <c r="G37" s="86" t="str">
        <f t="shared" si="20"/>
        <v/>
      </c>
      <c r="H37" s="329"/>
      <c r="I37" s="329"/>
      <c r="J37" s="329"/>
      <c r="K37" s="71">
        <f t="shared" si="30"/>
        <v>0</v>
      </c>
      <c r="L37" s="345" t="str">
        <f t="shared" si="21"/>
        <v/>
      </c>
      <c r="M37" s="117"/>
      <c r="N37" s="117"/>
      <c r="O37" s="162">
        <f t="shared" si="31"/>
        <v>0</v>
      </c>
      <c r="P37" s="117"/>
      <c r="Q37" s="162">
        <f t="shared" si="32"/>
        <v>0</v>
      </c>
      <c r="R37" s="117"/>
      <c r="S37" s="162">
        <f t="shared" si="33"/>
        <v>0</v>
      </c>
      <c r="T37" s="117"/>
      <c r="U37" s="162">
        <f t="shared" si="34"/>
        <v>0</v>
      </c>
      <c r="V37" s="117"/>
      <c r="W37" s="162">
        <f t="shared" si="35"/>
        <v>0</v>
      </c>
      <c r="X37" s="240"/>
      <c r="Y37" s="557"/>
      <c r="Z37" s="557"/>
      <c r="AA37" s="557"/>
      <c r="AB37" s="557"/>
      <c r="AC37" s="557"/>
      <c r="AD37" s="557"/>
      <c r="AE37" s="5"/>
      <c r="AF37" s="5"/>
    </row>
    <row r="38" spans="1:32" ht="11.45" customHeight="1" x14ac:dyDescent="0.2">
      <c r="A38" s="491" t="s">
        <v>78</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238"/>
      <c r="Y38" s="565"/>
      <c r="Z38" s="565"/>
      <c r="AA38" s="565"/>
      <c r="AB38" s="565"/>
      <c r="AC38" s="565"/>
      <c r="AD38" s="565"/>
      <c r="AE38" s="5"/>
      <c r="AF38" s="5"/>
    </row>
    <row r="39" spans="1:32" ht="11.45" customHeight="1" x14ac:dyDescent="0.2">
      <c r="A39" s="22" t="s">
        <v>6</v>
      </c>
      <c r="B39" s="318">
        <f>B37+1</f>
        <v>30</v>
      </c>
      <c r="C39" s="40"/>
      <c r="D39" s="40"/>
      <c r="E39" s="40"/>
      <c r="F39" s="71">
        <f t="shared" si="19"/>
        <v>0</v>
      </c>
      <c r="G39" s="86" t="str">
        <f t="shared" si="20"/>
        <v/>
      </c>
      <c r="H39" s="329"/>
      <c r="I39" s="329"/>
      <c r="J39" s="329"/>
      <c r="K39" s="71">
        <f>J39</f>
        <v>0</v>
      </c>
      <c r="L39" s="345" t="str">
        <f t="shared" si="21"/>
        <v/>
      </c>
      <c r="M39" s="117"/>
      <c r="N39" s="117"/>
      <c r="O39" s="162">
        <f>IF(N39="",0,1)</f>
        <v>0</v>
      </c>
      <c r="P39" s="117"/>
      <c r="Q39" s="162">
        <f>IF(P39="",0,1)</f>
        <v>0</v>
      </c>
      <c r="R39" s="117"/>
      <c r="S39" s="162">
        <f>IF(R39="",0,1)</f>
        <v>0</v>
      </c>
      <c r="T39" s="117"/>
      <c r="U39" s="162">
        <f>IF(T39="",0,1)</f>
        <v>0</v>
      </c>
      <c r="V39" s="117"/>
      <c r="W39" s="162">
        <f>IF(V39="",0,1)</f>
        <v>0</v>
      </c>
      <c r="X39" s="240"/>
      <c r="Y39" s="557"/>
      <c r="Z39" s="557"/>
      <c r="AA39" s="557"/>
      <c r="AB39" s="557"/>
      <c r="AC39" s="557"/>
      <c r="AD39" s="557"/>
      <c r="AE39" s="5"/>
      <c r="AF39" s="5"/>
    </row>
    <row r="40" spans="1:32" ht="11.45" customHeight="1" x14ac:dyDescent="0.2">
      <c r="A40" s="22" t="s">
        <v>7</v>
      </c>
      <c r="B40" s="318">
        <f>B39+1</f>
        <v>31</v>
      </c>
      <c r="C40" s="40"/>
      <c r="D40" s="40"/>
      <c r="E40" s="40"/>
      <c r="F40" s="71">
        <f t="shared" si="19"/>
        <v>0</v>
      </c>
      <c r="G40" s="86" t="str">
        <f t="shared" si="20"/>
        <v/>
      </c>
      <c r="H40" s="329"/>
      <c r="I40" s="329"/>
      <c r="J40" s="329"/>
      <c r="K40" s="71">
        <f>J40</f>
        <v>0</v>
      </c>
      <c r="L40" s="345" t="str">
        <f t="shared" si="21"/>
        <v/>
      </c>
      <c r="M40" s="117"/>
      <c r="N40" s="117"/>
      <c r="O40" s="162">
        <f t="shared" ref="O40:W40" si="36">IF(N40="",O39,O39+1)</f>
        <v>0</v>
      </c>
      <c r="P40" s="117"/>
      <c r="Q40" s="162">
        <f t="shared" si="36"/>
        <v>0</v>
      </c>
      <c r="R40" s="117"/>
      <c r="S40" s="162">
        <f t="shared" si="36"/>
        <v>0</v>
      </c>
      <c r="T40" s="117"/>
      <c r="U40" s="162">
        <f t="shared" si="36"/>
        <v>0</v>
      </c>
      <c r="V40" s="117"/>
      <c r="W40" s="162">
        <f t="shared" si="36"/>
        <v>0</v>
      </c>
      <c r="X40" s="240"/>
      <c r="Y40" s="557"/>
      <c r="Z40" s="557"/>
      <c r="AA40" s="557"/>
      <c r="AB40" s="557"/>
      <c r="AC40" s="557"/>
      <c r="AD40" s="557"/>
      <c r="AE40" s="5"/>
      <c r="AF40" s="5"/>
    </row>
    <row r="41" spans="1:32" ht="11.45" customHeight="1" x14ac:dyDescent="0.2">
      <c r="A41" s="491" t="s">
        <v>10</v>
      </c>
      <c r="B41" s="492"/>
      <c r="C41" s="13">
        <f>SUM(C39:C40)</f>
        <v>0</v>
      </c>
      <c r="D41" s="13">
        <f>SUM(D39:D40)+ROUNDDOWN(F41/60,0)</f>
        <v>0</v>
      </c>
      <c r="E41" s="13">
        <f>F41-60*ROUNDDOWN(F41/60,0)</f>
        <v>0</v>
      </c>
      <c r="F41" s="131">
        <f>SUM(F39:F40)</f>
        <v>0</v>
      </c>
      <c r="G41" s="52">
        <f>IF((D41*60+E41)=0,0,ROUND((C41*60)/(D41*60+E41),1))</f>
        <v>0</v>
      </c>
      <c r="H41" s="13">
        <f>SUM(H39:H40)</f>
        <v>0</v>
      </c>
      <c r="I41" s="13">
        <f>SUM(I39:I40)+ROUNDDOWN(K41/60,0)</f>
        <v>0</v>
      </c>
      <c r="J41" s="13">
        <f>K41-60*ROUNDDOWN(K41/60,0)</f>
        <v>0</v>
      </c>
      <c r="K41" s="131">
        <f>SUM(K39:K40)</f>
        <v>0</v>
      </c>
      <c r="L41" s="52">
        <f>IF((I41*60+J41)=0,0,ROUND((H41*60)/(I41*60+J41),1))</f>
        <v>0</v>
      </c>
      <c r="M41" s="27">
        <f>SUM(M39:M40)</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7">
        <f>IF(SUM(V39:V40)=0,0,ROUND(AVERAGE(V39:V40),0))</f>
        <v>0</v>
      </c>
      <c r="W41" s="163">
        <f>IF(W40=0,0,1)</f>
        <v>0</v>
      </c>
      <c r="X41" s="238"/>
      <c r="Y41" s="565"/>
      <c r="Z41" s="565"/>
      <c r="AA41" s="565"/>
      <c r="AB41" s="565"/>
      <c r="AC41" s="565"/>
      <c r="AD41" s="565"/>
      <c r="AE41" s="5"/>
      <c r="AF41" s="5"/>
    </row>
    <row r="42" spans="1:32" ht="11.45" customHeight="1" x14ac:dyDescent="0.2">
      <c r="A42" s="512" t="s">
        <v>34</v>
      </c>
      <c r="B42" s="513"/>
      <c r="C42" s="14">
        <f>C5+C14+C22+C30+C38+C41</f>
        <v>0</v>
      </c>
      <c r="D42" s="11">
        <f>D5+D14+D22+D30+D38+D41+ROUNDDOWN(F42/60,0)</f>
        <v>0</v>
      </c>
      <c r="E42" s="11">
        <f>F42-60*ROUNDDOWN(F42/60,0)</f>
        <v>0</v>
      </c>
      <c r="F42" s="133">
        <f>E5+E14+E22+E30+E38+E41</f>
        <v>0</v>
      </c>
      <c r="G42" s="60">
        <f>IF((D42*60+E42)=0,0,ROUND((C42*60)/(D42*60+E42),1))</f>
        <v>0</v>
      </c>
      <c r="H42" s="14">
        <f>H5+H14+H22+H30+H38+H41</f>
        <v>0</v>
      </c>
      <c r="I42" s="11">
        <f>I5+I14+I22+I30+I38+I41+ROUNDDOWN(K42/60,0)</f>
        <v>0</v>
      </c>
      <c r="J42" s="11">
        <f>K42-60*ROUNDDOWN(K42/60,0)</f>
        <v>0</v>
      </c>
      <c r="K42" s="133">
        <f>J5+J14+J22+J30+J38+J41</f>
        <v>0</v>
      </c>
      <c r="L42" s="60">
        <f>IF((I42*60+J42)=0,0,ROUND((H42*60)/(I42*60+J42),1))</f>
        <v>0</v>
      </c>
      <c r="M42" s="28">
        <f>M5+M14+M22+M30+M38+M41</f>
        <v>0</v>
      </c>
      <c r="N42" s="44" t="str">
        <f>IF(N43=0,"",(N5+N14+N22+N30+N38+N41)/N43)</f>
        <v/>
      </c>
      <c r="O42" s="178"/>
      <c r="P42" s="44" t="str">
        <f>IF(P43=0,"",(P5+P14+P22+P30+P38+P41)/P43)</f>
        <v/>
      </c>
      <c r="Q42" s="178"/>
      <c r="R42" s="44" t="str">
        <f>IF(R43=0,"",(R5+R14+R22+R30+R38+R41)/R43)</f>
        <v/>
      </c>
      <c r="S42" s="178"/>
      <c r="T42" s="44" t="str">
        <f>IF(T43=0,"",(T5+T14+T22+T30+T38+T41)/T43)</f>
        <v/>
      </c>
      <c r="U42" s="178"/>
      <c r="V42" s="44" t="str">
        <f>IF(V43=0,"",(V5+V14+V22+V30+V38+V41)/V43)</f>
        <v/>
      </c>
      <c r="W42" s="178"/>
      <c r="X42" s="29"/>
      <c r="Y42" s="30"/>
      <c r="Z42" s="2" t="s">
        <v>0</v>
      </c>
      <c r="AA42" s="2" t="s">
        <v>30</v>
      </c>
      <c r="AB42" s="2" t="s">
        <v>16</v>
      </c>
      <c r="AC42" s="2" t="s">
        <v>23</v>
      </c>
      <c r="AD42" s="2" t="s">
        <v>26</v>
      </c>
    </row>
    <row r="43" spans="1:32" ht="15" customHeight="1" x14ac:dyDescent="0.2">
      <c r="A43" s="514"/>
      <c r="B43" s="514"/>
      <c r="C43" s="2" t="s">
        <v>0</v>
      </c>
      <c r="D43" s="2" t="s">
        <v>15</v>
      </c>
      <c r="E43" s="2" t="s">
        <v>16</v>
      </c>
      <c r="F43" s="71"/>
      <c r="G43" s="22" t="s">
        <v>12</v>
      </c>
      <c r="H43" s="345" t="s">
        <v>0</v>
      </c>
      <c r="I43" s="345" t="s">
        <v>15</v>
      </c>
      <c r="J43" s="345" t="s">
        <v>16</v>
      </c>
      <c r="K43" s="22"/>
      <c r="L43" s="345" t="s">
        <v>12</v>
      </c>
      <c r="M43" s="37" t="s">
        <v>17</v>
      </c>
      <c r="N43" s="158">
        <f>O5+O14+O22+O30+O38+O41</f>
        <v>0</v>
      </c>
      <c r="O43" s="159"/>
      <c r="P43" s="158">
        <f>Q5+Q14+Q22+Q30+Q38+Q41</f>
        <v>0</v>
      </c>
      <c r="Q43" s="159"/>
      <c r="R43" s="158">
        <f>S5+S14+S22+S30+S38+S41</f>
        <v>0</v>
      </c>
      <c r="S43" s="159"/>
      <c r="T43" s="158">
        <f>U5+U14+U22+U30+U38+U41</f>
        <v>0</v>
      </c>
      <c r="U43" s="159"/>
      <c r="V43" s="158">
        <f>W5+W14+W22+W30+W38+W41</f>
        <v>0</v>
      </c>
      <c r="W43" s="126"/>
      <c r="X43" s="226"/>
      <c r="Y43" s="222" t="s">
        <v>139</v>
      </c>
      <c r="Z43" s="23">
        <f>C42+Juin!Z41</f>
        <v>0</v>
      </c>
      <c r="AA43" s="23">
        <f>D42+Juin!AA41+ROUNDDOWN(AE43/60,0)</f>
        <v>0</v>
      </c>
      <c r="AB43" s="12">
        <f>AE43-60*ROUNDDOWN(AE43/60,0)</f>
        <v>0</v>
      </c>
      <c r="AC43" s="12">
        <f>IF((AA43*60+AB43)=0,0,ROUND((Z43*60)/(AA43*60+AB43),1))</f>
        <v>0</v>
      </c>
      <c r="AD43" s="23">
        <f>M42+Juin!AD41</f>
        <v>0</v>
      </c>
      <c r="AE43" s="10">
        <f>E42+Juin!AB41</f>
        <v>0</v>
      </c>
    </row>
    <row r="44" spans="1:32" ht="11.45" customHeight="1" x14ac:dyDescent="0.2">
      <c r="A44" s="556" t="s">
        <v>254</v>
      </c>
      <c r="B44" s="556"/>
      <c r="C44" s="48">
        <f>'Décembre 17'!$C$40</f>
        <v>0</v>
      </c>
      <c r="D44" s="49">
        <f>'Décembre 17'!$D$40</f>
        <v>0</v>
      </c>
      <c r="E44" s="49">
        <f>'Décembre 17'!$E$40</f>
        <v>0</v>
      </c>
      <c r="F44" s="143"/>
      <c r="G44" s="50">
        <f>IF((D44*60+E44)=0,0,ROUND((C44*60)/(D44*60+E44),1))</f>
        <v>0</v>
      </c>
      <c r="H44" s="349">
        <f>Juin!H42</f>
        <v>0</v>
      </c>
      <c r="I44" s="346">
        <f>Mai!$I$43</f>
        <v>0</v>
      </c>
      <c r="J44" s="346">
        <f>Mai!$J$43</f>
        <v>0</v>
      </c>
      <c r="K44" s="50"/>
      <c r="L44" s="346">
        <f>IF((I44*60+J44)=0,0,ROUND((H44*60)/(I44*60+J44),1))</f>
        <v>0</v>
      </c>
      <c r="M44" s="199">
        <f>'Décembre 17'!$M$40</f>
        <v>0</v>
      </c>
      <c r="N44" s="158"/>
      <c r="O44" s="159"/>
      <c r="P44" s="158"/>
      <c r="Q44" s="159"/>
      <c r="R44" s="158"/>
      <c r="S44" s="159"/>
      <c r="T44" s="158"/>
      <c r="U44" s="159"/>
      <c r="V44" s="158"/>
      <c r="W44" s="126"/>
      <c r="X44" s="198"/>
      <c r="Y44" s="319" t="s">
        <v>253</v>
      </c>
      <c r="Z44" s="217">
        <f>$C$42+Juin!Z42</f>
        <v>0</v>
      </c>
      <c r="AA44" s="215">
        <f>$D$42+Juin!AA42+ROUNDDOWN(AE44/60,0)</f>
        <v>0</v>
      </c>
      <c r="AB44" s="215">
        <f>AE44-60*ROUNDDOWN(AE44/60,0)</f>
        <v>0</v>
      </c>
      <c r="AC44" s="215">
        <f>IF((AA44*60+AB44)=0,0,ROUND((Z44*60)/(AA44*60+AB44),1))</f>
        <v>0</v>
      </c>
      <c r="AD44" s="217">
        <f>M42+Juin!AD42</f>
        <v>0</v>
      </c>
      <c r="AE44" s="224">
        <f>E42+Juin!AB42</f>
        <v>0</v>
      </c>
    </row>
    <row r="45" spans="1:32" ht="11.45" customHeight="1" x14ac:dyDescent="0.2">
      <c r="A45" s="566" t="s">
        <v>25</v>
      </c>
      <c r="B45" s="566"/>
      <c r="C45" s="48">
        <f>Janvier!C43</f>
        <v>0</v>
      </c>
      <c r="D45" s="48">
        <f>Janvier!D43</f>
        <v>0</v>
      </c>
      <c r="E45" s="48">
        <f>Janvier!E43</f>
        <v>0</v>
      </c>
      <c r="F45" s="134"/>
      <c r="G45" s="47">
        <f t="shared" ref="G45:G50" si="37">IF((D45*60+E45)=0,0,ROUND((C45*60)/(D45*60+E45),1))</f>
        <v>0</v>
      </c>
      <c r="H45" s="349">
        <f>Juin!H43</f>
        <v>0</v>
      </c>
      <c r="I45" s="345">
        <f>Mai!$I$44</f>
        <v>0</v>
      </c>
      <c r="J45" s="345">
        <f>Mai!$J$44</f>
        <v>0</v>
      </c>
      <c r="K45" s="341"/>
      <c r="L45" s="346">
        <f>IF((I45*60+J45)=0,0,ROUND((H45*60)/(I45*60+J45),1))</f>
        <v>0</v>
      </c>
      <c r="M45" s="53">
        <f>Janvier!M43</f>
        <v>0</v>
      </c>
      <c r="Y45" s="64"/>
      <c r="Z45" s="64"/>
    </row>
    <row r="46" spans="1:32" ht="11.45" customHeight="1" x14ac:dyDescent="0.2">
      <c r="A46" s="566" t="s">
        <v>27</v>
      </c>
      <c r="B46" s="572"/>
      <c r="C46" s="48">
        <f>Février!C38</f>
        <v>0</v>
      </c>
      <c r="D46" s="48">
        <f>Février!D38</f>
        <v>0</v>
      </c>
      <c r="E46" s="48">
        <f>Février!E38</f>
        <v>0</v>
      </c>
      <c r="F46" s="134"/>
      <c r="G46" s="47">
        <f t="shared" si="37"/>
        <v>0</v>
      </c>
      <c r="H46" s="349">
        <f>Juin!H44</f>
        <v>0</v>
      </c>
      <c r="I46" s="345">
        <f>Mai!$I$45</f>
        <v>0</v>
      </c>
      <c r="J46" s="345">
        <f>Mai!$J$45</f>
        <v>0</v>
      </c>
      <c r="K46" s="341"/>
      <c r="L46" s="346">
        <f>IF((I46*60+J46)=0,0,ROUND((H46*60)/(I46*60+J46),1))</f>
        <v>0</v>
      </c>
      <c r="M46" s="53">
        <f>Février!M38</f>
        <v>0</v>
      </c>
      <c r="T46" s="550" t="s">
        <v>195</v>
      </c>
      <c r="U46" s="551"/>
      <c r="V46" s="551"/>
      <c r="W46" s="551"/>
      <c r="X46" s="552"/>
      <c r="Y46" s="384" t="s">
        <v>42</v>
      </c>
      <c r="Z46" s="345" t="s">
        <v>15</v>
      </c>
      <c r="AA46" s="345" t="s">
        <v>16</v>
      </c>
      <c r="AB46" s="345" t="s">
        <v>12</v>
      </c>
      <c r="AC46" s="190"/>
      <c r="AD46" s="190"/>
      <c r="AE46" s="65"/>
      <c r="AF46" s="206">
        <f>J42+SUM(J44:J50)</f>
        <v>0</v>
      </c>
    </row>
    <row r="47" spans="1:32" ht="11.45" customHeight="1" x14ac:dyDescent="0.2">
      <c r="A47" s="566" t="s">
        <v>28</v>
      </c>
      <c r="B47" s="566"/>
      <c r="C47" s="54">
        <f>Mars!C41</f>
        <v>0</v>
      </c>
      <c r="D47" s="54">
        <f>Mars!D41</f>
        <v>0</v>
      </c>
      <c r="E47" s="54">
        <f>Mars!E41</f>
        <v>0</v>
      </c>
      <c r="F47" s="134"/>
      <c r="G47" s="47">
        <f t="shared" si="37"/>
        <v>0</v>
      </c>
      <c r="H47" s="349">
        <f>Juin!H45</f>
        <v>0</v>
      </c>
      <c r="I47" s="345">
        <f>Mai!$I$46</f>
        <v>0</v>
      </c>
      <c r="J47" s="345">
        <f>Mai!$J$46</f>
        <v>0</v>
      </c>
      <c r="K47" s="341"/>
      <c r="L47" s="346">
        <f>IF((I47*60+J47)=0,0,ROUND((H47*60)/(I47*60+J47),1))</f>
        <v>0</v>
      </c>
      <c r="M47" s="53">
        <f>Mars!M41</f>
        <v>0</v>
      </c>
      <c r="T47" s="507" t="s">
        <v>139</v>
      </c>
      <c r="U47" s="508"/>
      <c r="V47" s="508"/>
      <c r="W47" s="508"/>
      <c r="X47" s="509"/>
      <c r="Y47" s="164">
        <f>H42+Juin!Y45</f>
        <v>0</v>
      </c>
      <c r="Z47" s="12">
        <f>I42+SUM(I44:I50)+ROUNDDOWN(AF46/60,0)</f>
        <v>0</v>
      </c>
      <c r="AA47" s="12">
        <f>AF46-60*ROUNDDOWN(AF46/60,0)</f>
        <v>0</v>
      </c>
      <c r="AB47" s="12">
        <f>IF((Z47*60+AA47)=0,0,ROUND((Y47*60)/(Z47*60+AA47),1))</f>
        <v>0</v>
      </c>
      <c r="AC47" s="190"/>
      <c r="AD47" s="190"/>
      <c r="AE47" s="64"/>
      <c r="AF47" s="200">
        <f>J42+SUM(J45:J50)</f>
        <v>0</v>
      </c>
    </row>
    <row r="48" spans="1:32" ht="11.45" customHeight="1" x14ac:dyDescent="0.2">
      <c r="A48" s="566" t="s">
        <v>31</v>
      </c>
      <c r="B48" s="566"/>
      <c r="C48" s="54">
        <f>Avril!C40</f>
        <v>0</v>
      </c>
      <c r="D48" s="54">
        <f>Avril!D40</f>
        <v>0</v>
      </c>
      <c r="E48" s="47">
        <f>Avril!E40</f>
        <v>0</v>
      </c>
      <c r="F48" s="134"/>
      <c r="G48" s="47">
        <f t="shared" si="37"/>
        <v>0</v>
      </c>
      <c r="H48" s="349">
        <f>Juin!H46</f>
        <v>0</v>
      </c>
      <c r="I48" s="347">
        <f>Mai!$I$47</f>
        <v>0</v>
      </c>
      <c r="J48" s="345">
        <f>Mai!$J$47</f>
        <v>0</v>
      </c>
      <c r="K48" s="341"/>
      <c r="L48" s="346">
        <f>IF((I48*60+J48)=0,0,ROUND((H48*60)/(I48*60+J48),1))</f>
        <v>0</v>
      </c>
      <c r="M48" s="53">
        <f>Avril!M40</f>
        <v>0</v>
      </c>
      <c r="T48" s="553" t="s">
        <v>187</v>
      </c>
      <c r="U48" s="554"/>
      <c r="V48" s="554"/>
      <c r="W48" s="554"/>
      <c r="X48" s="555"/>
      <c r="Y48" s="218">
        <f>H42+Juin!Y46</f>
        <v>0</v>
      </c>
      <c r="Z48" s="342">
        <f>I42+SUM(I45:I50)+ROUNDDOWN(AF47/60,0)</f>
        <v>0</v>
      </c>
      <c r="AA48" s="335">
        <f>AF47-60*ROUNDDOWN(AF47/60,0)</f>
        <v>0</v>
      </c>
      <c r="AB48" s="385">
        <f>IF((Z48*60+AA48)=0,0,ROUND((Y48*60)/(Z48*60+AA48),1))</f>
        <v>0</v>
      </c>
    </row>
    <row r="49" spans="1:30" ht="11.45" customHeight="1" x14ac:dyDescent="0.2">
      <c r="A49" s="566" t="s">
        <v>32</v>
      </c>
      <c r="B49" s="566"/>
      <c r="C49" s="54">
        <f>Mai!C41</f>
        <v>0</v>
      </c>
      <c r="D49" s="47">
        <f>Mai!D41</f>
        <v>0</v>
      </c>
      <c r="E49" s="47">
        <f>Mai!E41</f>
        <v>0</v>
      </c>
      <c r="F49" s="134"/>
      <c r="G49" s="47">
        <f t="shared" si="37"/>
        <v>0</v>
      </c>
      <c r="H49" s="349">
        <f>Juin!H47</f>
        <v>0</v>
      </c>
      <c r="I49" s="345">
        <f>Mai!$I$41</f>
        <v>0</v>
      </c>
      <c r="J49" s="345">
        <f>Mai!$J$41</f>
        <v>0</v>
      </c>
      <c r="K49" s="341"/>
      <c r="L49" s="346">
        <f t="shared" ref="L49:L50" si="38">IF((I49*60+J49)=0,0,ROUND((H49*60)/(I49*60+J49),1))</f>
        <v>0</v>
      </c>
      <c r="M49" s="53">
        <f>Mai!M41</f>
        <v>0</v>
      </c>
      <c r="X49" s="69"/>
      <c r="Y49" s="66"/>
      <c r="AA49" s="66"/>
      <c r="AB49" s="66"/>
      <c r="AC49" s="66"/>
      <c r="AD49" s="66"/>
    </row>
    <row r="50" spans="1:30" ht="11.45" customHeight="1" x14ac:dyDescent="0.2">
      <c r="A50" s="566" t="s">
        <v>33</v>
      </c>
      <c r="B50" s="566"/>
      <c r="C50" s="54">
        <f>Juin!C40</f>
        <v>0</v>
      </c>
      <c r="D50" s="54">
        <f>Juin!D40</f>
        <v>0</v>
      </c>
      <c r="E50" s="54">
        <f>Juin!E40</f>
        <v>0</v>
      </c>
      <c r="F50" s="135"/>
      <c r="G50" s="47">
        <f t="shared" si="37"/>
        <v>0</v>
      </c>
      <c r="H50" s="349">
        <f>Juin!H40</f>
        <v>0</v>
      </c>
      <c r="I50" s="345">
        <f>Juin!$I$40</f>
        <v>0</v>
      </c>
      <c r="J50" s="345">
        <f>Juin!$J$40</f>
        <v>0</v>
      </c>
      <c r="K50" s="341"/>
      <c r="L50" s="346">
        <f t="shared" si="38"/>
        <v>0</v>
      </c>
      <c r="M50" s="55">
        <f>Juin!M40</f>
        <v>0</v>
      </c>
    </row>
    <row r="51" spans="1:30" hidden="1" x14ac:dyDescent="0.2">
      <c r="C51" s="213">
        <f>SUM(C44:C50)+C42</f>
        <v>0</v>
      </c>
      <c r="D51" s="213">
        <f>SUM(D44:D50)+D42</f>
        <v>0</v>
      </c>
      <c r="E51" s="213">
        <f>SUM(E44:E50)+E42</f>
        <v>0</v>
      </c>
      <c r="M51" s="213">
        <f>SUM(M44:M50)+M42</f>
        <v>0</v>
      </c>
    </row>
    <row r="52" spans="1:30" hidden="1" x14ac:dyDescent="0.2">
      <c r="C52" s="213">
        <f>SUM(C45:C50)+C42</f>
        <v>0</v>
      </c>
      <c r="D52" s="213">
        <f>SUM(D45:D50)+D42</f>
        <v>0</v>
      </c>
      <c r="E52" s="213">
        <f>SUM(E45:E50)+E42</f>
        <v>0</v>
      </c>
      <c r="M52" s="213">
        <f>SUM(M45:M50)+M42</f>
        <v>0</v>
      </c>
    </row>
  </sheetData>
  <sheetProtection sheet="1" selectLockedCells="1"/>
  <mergeCells count="70">
    <mergeCell ref="T46:X46"/>
    <mergeCell ref="T47:X47"/>
    <mergeCell ref="T48:X48"/>
    <mergeCell ref="A22:B22"/>
    <mergeCell ref="A14:B14"/>
    <mergeCell ref="Y40:AD40"/>
    <mergeCell ref="Y17:AD17"/>
    <mergeCell ref="Y33:AD33"/>
    <mergeCell ref="Y29:AD29"/>
    <mergeCell ref="Y22:AD22"/>
    <mergeCell ref="Y34:AD34"/>
    <mergeCell ref="Y39:AD39"/>
    <mergeCell ref="Y27:AD27"/>
    <mergeCell ref="Y19:AD19"/>
    <mergeCell ref="Y20:AD20"/>
    <mergeCell ref="A5:B5"/>
    <mergeCell ref="A6:B6"/>
    <mergeCell ref="Y7:AD7"/>
    <mergeCell ref="Y8:AD8"/>
    <mergeCell ref="Y13:AD13"/>
    <mergeCell ref="Y15:AD15"/>
    <mergeCell ref="Y16:AD16"/>
    <mergeCell ref="Y10:AD10"/>
    <mergeCell ref="Y11:AD11"/>
    <mergeCell ref="Y4:AD4"/>
    <mergeCell ref="Y5:AD5"/>
    <mergeCell ref="Y6:AD6"/>
    <mergeCell ref="Y12:AD12"/>
    <mergeCell ref="Y18:AD18"/>
    <mergeCell ref="A1:AC1"/>
    <mergeCell ref="A2:A3"/>
    <mergeCell ref="B2:B3"/>
    <mergeCell ref="C2:C3"/>
    <mergeCell ref="D2:D3"/>
    <mergeCell ref="X2:X3"/>
    <mergeCell ref="Y2:AD3"/>
    <mergeCell ref="E2:E3"/>
    <mergeCell ref="P2:P3"/>
    <mergeCell ref="R2:R3"/>
    <mergeCell ref="G2:G3"/>
    <mergeCell ref="N2:N3"/>
    <mergeCell ref="H2:L2"/>
    <mergeCell ref="A50:B50"/>
    <mergeCell ref="A49:B49"/>
    <mergeCell ref="A30:B30"/>
    <mergeCell ref="A45:B45"/>
    <mergeCell ref="A48:B48"/>
    <mergeCell ref="A38:B38"/>
    <mergeCell ref="A46:B46"/>
    <mergeCell ref="A47:B47"/>
    <mergeCell ref="A44:B44"/>
    <mergeCell ref="A43:B43"/>
    <mergeCell ref="A42:B42"/>
    <mergeCell ref="A41:B41"/>
    <mergeCell ref="Y41:AD41"/>
    <mergeCell ref="Y21:AD21"/>
    <mergeCell ref="Y9:AD9"/>
    <mergeCell ref="Y14:AD14"/>
    <mergeCell ref="Y38:AD38"/>
    <mergeCell ref="Y35:AD35"/>
    <mergeCell ref="Y37:AD37"/>
    <mergeCell ref="Y23:AD23"/>
    <mergeCell ref="Y28:AD28"/>
    <mergeCell ref="Y36:AD36"/>
    <mergeCell ref="Y24:AD24"/>
    <mergeCell ref="Y25:AD25"/>
    <mergeCell ref="Y26:AD26"/>
    <mergeCell ref="Y30:AD30"/>
    <mergeCell ref="Y31:AD31"/>
    <mergeCell ref="Y32:AD32"/>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zoomScale="110" zoomScaleNormal="110" workbookViewId="0">
      <pane ySplit="3" topLeftCell="A4" activePane="bottomLeft" state="frozen"/>
      <selection pane="bottomLeft" activeCell="H35" sqref="H35:J39"/>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customWidth="1"/>
    <col min="9" max="9" width="7.140625" customWidth="1"/>
    <col min="10" max="10" width="7" customWidth="1"/>
    <col min="11" max="11" width="5.5703125" hidden="1" customWidth="1"/>
    <col min="12" max="12" width="8.28515625"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5" hidden="1" customWidth="1"/>
    <col min="22" max="22" width="3.85546875" style="79" customWidth="1"/>
    <col min="23" max="23" width="3.85546875" style="155" hidden="1" customWidth="1"/>
    <col min="25" max="25" width="18.85546875" customWidth="1"/>
    <col min="27" max="27" width="9.5703125" customWidth="1"/>
    <col min="28" max="28" width="8.5703125" customWidth="1"/>
    <col min="31" max="32" width="11.42578125" hidden="1" customWidth="1"/>
  </cols>
  <sheetData>
    <row r="1" spans="1:30" ht="18" x14ac:dyDescent="0.25">
      <c r="A1" s="525" t="s">
        <v>226</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5.75"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76" t="s">
        <v>19</v>
      </c>
      <c r="U2" s="151"/>
      <c r="V2" s="76" t="s">
        <v>19</v>
      </c>
      <c r="W2" s="151"/>
      <c r="X2" s="530" t="s">
        <v>13</v>
      </c>
      <c r="Y2" s="591" t="s">
        <v>14</v>
      </c>
      <c r="Z2" s="592"/>
      <c r="AA2" s="592"/>
      <c r="AB2" s="592"/>
      <c r="AC2" s="592"/>
      <c r="AD2" s="593"/>
    </row>
    <row r="3" spans="1:30" ht="15.75" customHeight="1" x14ac:dyDescent="0.2">
      <c r="A3" s="527"/>
      <c r="B3" s="527"/>
      <c r="C3" s="527"/>
      <c r="D3" s="527"/>
      <c r="E3" s="527"/>
      <c r="F3" s="71"/>
      <c r="G3" s="533"/>
      <c r="H3" s="381" t="s">
        <v>0</v>
      </c>
      <c r="I3" s="339" t="s">
        <v>15</v>
      </c>
      <c r="J3" s="339" t="s">
        <v>16</v>
      </c>
      <c r="K3" s="340"/>
      <c r="L3" s="381" t="s">
        <v>12</v>
      </c>
      <c r="M3" s="26" t="s">
        <v>18</v>
      </c>
      <c r="N3" s="529"/>
      <c r="O3" s="137"/>
      <c r="P3" s="529"/>
      <c r="Q3" s="137"/>
      <c r="R3" s="529"/>
      <c r="S3" s="137"/>
      <c r="T3" s="77" t="s">
        <v>20</v>
      </c>
      <c r="U3" s="152"/>
      <c r="V3" s="77" t="s">
        <v>21</v>
      </c>
      <c r="W3" s="152"/>
      <c r="X3" s="531"/>
      <c r="Y3" s="591"/>
      <c r="Z3" s="592"/>
      <c r="AA3" s="592"/>
      <c r="AB3" s="592"/>
      <c r="AC3" s="592"/>
      <c r="AD3" s="593"/>
    </row>
    <row r="4" spans="1:30" ht="11.45" customHeight="1" x14ac:dyDescent="0.2">
      <c r="A4" s="80" t="s">
        <v>8</v>
      </c>
      <c r="B4" s="80">
        <v>1</v>
      </c>
      <c r="C4" s="40"/>
      <c r="D4" s="40"/>
      <c r="E4" s="40"/>
      <c r="F4" s="71">
        <f t="shared" ref="F4:F8" si="0">E4</f>
        <v>0</v>
      </c>
      <c r="G4" s="86" t="str">
        <f t="shared" ref="G4:G25" si="1">IF((D4*60+F4)=0,"",ROUND((C4*60)/(D4*60+F4),1))</f>
        <v/>
      </c>
      <c r="H4" s="329"/>
      <c r="I4" s="329"/>
      <c r="J4" s="329"/>
      <c r="K4" s="71">
        <f t="shared" ref="K4:K8" si="2">J4</f>
        <v>0</v>
      </c>
      <c r="L4" s="345" t="str">
        <f t="shared" ref="L4:L25" si="3">IF((I4*60+K4)=0,"",ROUND((H4*60)/(I4*60+K4),1))</f>
        <v/>
      </c>
      <c r="M4" s="117"/>
      <c r="N4" s="117"/>
      <c r="O4" s="162">
        <f>IF(N4="",0,1)</f>
        <v>0</v>
      </c>
      <c r="P4" s="117"/>
      <c r="Q4" s="162">
        <f>IF(P4="",0,1)</f>
        <v>0</v>
      </c>
      <c r="R4" s="117"/>
      <c r="S4" s="162">
        <f>IF(R4="",0,1)</f>
        <v>0</v>
      </c>
      <c r="T4" s="117"/>
      <c r="U4" s="162">
        <f>IF(T4="",0,1)</f>
        <v>0</v>
      </c>
      <c r="V4" s="117"/>
      <c r="W4" s="162">
        <f>IF(V4="",0,1)</f>
        <v>0</v>
      </c>
      <c r="X4" s="237"/>
      <c r="Y4" s="501"/>
      <c r="Z4" s="502"/>
      <c r="AA4" s="502"/>
      <c r="AB4" s="502"/>
      <c r="AC4" s="502"/>
      <c r="AD4" s="503"/>
    </row>
    <row r="5" spans="1:30" ht="11.45" customHeight="1" x14ac:dyDescent="0.2">
      <c r="A5" s="80" t="s">
        <v>2</v>
      </c>
      <c r="B5" s="80">
        <f>B4+1</f>
        <v>2</v>
      </c>
      <c r="C5" s="40"/>
      <c r="D5" s="40"/>
      <c r="E5" s="40"/>
      <c r="F5" s="71">
        <f t="shared" si="0"/>
        <v>0</v>
      </c>
      <c r="G5" s="86" t="str">
        <f t="shared" si="1"/>
        <v/>
      </c>
      <c r="H5" s="329"/>
      <c r="I5" s="329"/>
      <c r="J5" s="329"/>
      <c r="K5" s="71">
        <f t="shared" si="2"/>
        <v>0</v>
      </c>
      <c r="L5" s="345" t="str">
        <f t="shared" si="3"/>
        <v/>
      </c>
      <c r="M5" s="117"/>
      <c r="N5" s="117"/>
      <c r="O5" s="162">
        <f t="shared" ref="O5:W8" si="4">IF(N5="",O4,O4+1)</f>
        <v>0</v>
      </c>
      <c r="P5" s="117"/>
      <c r="Q5" s="162">
        <f t="shared" si="4"/>
        <v>0</v>
      </c>
      <c r="R5" s="117"/>
      <c r="S5" s="162">
        <f t="shared" si="4"/>
        <v>0</v>
      </c>
      <c r="T5" s="117"/>
      <c r="U5" s="162">
        <f t="shared" si="4"/>
        <v>0</v>
      </c>
      <c r="V5" s="117"/>
      <c r="W5" s="162">
        <f t="shared" si="4"/>
        <v>0</v>
      </c>
      <c r="X5" s="237"/>
      <c r="Y5" s="501"/>
      <c r="Z5" s="502"/>
      <c r="AA5" s="502"/>
      <c r="AB5" s="502"/>
      <c r="AC5" s="502"/>
      <c r="AD5" s="503"/>
    </row>
    <row r="6" spans="1:30" ht="11.45" customHeight="1" x14ac:dyDescent="0.2">
      <c r="A6" s="80" t="s">
        <v>3</v>
      </c>
      <c r="B6" s="80">
        <f>B5+1</f>
        <v>3</v>
      </c>
      <c r="C6" s="40"/>
      <c r="D6" s="40"/>
      <c r="E6" s="40"/>
      <c r="F6" s="71">
        <f t="shared" si="0"/>
        <v>0</v>
      </c>
      <c r="G6" s="86" t="str">
        <f t="shared" si="1"/>
        <v/>
      </c>
      <c r="H6" s="329"/>
      <c r="I6" s="329"/>
      <c r="J6" s="329"/>
      <c r="K6" s="71">
        <f t="shared" si="2"/>
        <v>0</v>
      </c>
      <c r="L6" s="345" t="str">
        <f t="shared" si="3"/>
        <v/>
      </c>
      <c r="M6" s="117"/>
      <c r="N6" s="117"/>
      <c r="O6" s="162">
        <f t="shared" si="4"/>
        <v>0</v>
      </c>
      <c r="P6" s="117"/>
      <c r="Q6" s="162">
        <f t="shared" si="4"/>
        <v>0</v>
      </c>
      <c r="R6" s="117"/>
      <c r="S6" s="162">
        <f t="shared" si="4"/>
        <v>0</v>
      </c>
      <c r="T6" s="117"/>
      <c r="U6" s="162">
        <f t="shared" si="4"/>
        <v>0</v>
      </c>
      <c r="V6" s="117"/>
      <c r="W6" s="162">
        <f t="shared" si="4"/>
        <v>0</v>
      </c>
      <c r="X6" s="237"/>
      <c r="Y6" s="501"/>
      <c r="Z6" s="502"/>
      <c r="AA6" s="502"/>
      <c r="AB6" s="502"/>
      <c r="AC6" s="502"/>
      <c r="AD6" s="503"/>
    </row>
    <row r="7" spans="1:30" ht="11.45" customHeight="1" x14ac:dyDescent="0.2">
      <c r="A7" s="80" t="s">
        <v>4</v>
      </c>
      <c r="B7" s="80">
        <f>B6+1</f>
        <v>4</v>
      </c>
      <c r="C7" s="40"/>
      <c r="D7" s="40"/>
      <c r="E7" s="40"/>
      <c r="F7" s="71">
        <f t="shared" si="0"/>
        <v>0</v>
      </c>
      <c r="G7" s="86" t="str">
        <f t="shared" si="1"/>
        <v/>
      </c>
      <c r="H7" s="329"/>
      <c r="I7" s="329"/>
      <c r="J7" s="329"/>
      <c r="K7" s="71">
        <f t="shared" si="2"/>
        <v>0</v>
      </c>
      <c r="L7" s="345" t="str">
        <f t="shared" si="3"/>
        <v/>
      </c>
      <c r="M7" s="117"/>
      <c r="N7" s="117"/>
      <c r="O7" s="162">
        <f t="shared" si="4"/>
        <v>0</v>
      </c>
      <c r="P7" s="117"/>
      <c r="Q7" s="162">
        <f t="shared" si="4"/>
        <v>0</v>
      </c>
      <c r="R7" s="117"/>
      <c r="S7" s="162">
        <f t="shared" si="4"/>
        <v>0</v>
      </c>
      <c r="T7" s="117"/>
      <c r="U7" s="162">
        <f t="shared" si="4"/>
        <v>0</v>
      </c>
      <c r="V7" s="117"/>
      <c r="W7" s="162">
        <f t="shared" si="4"/>
        <v>0</v>
      </c>
      <c r="X7" s="237"/>
      <c r="Y7" s="501"/>
      <c r="Z7" s="502"/>
      <c r="AA7" s="502"/>
      <c r="AB7" s="502"/>
      <c r="AC7" s="502"/>
      <c r="AD7" s="503"/>
    </row>
    <row r="8" spans="1:30" ht="11.45" customHeight="1" x14ac:dyDescent="0.2">
      <c r="A8" s="71" t="s">
        <v>5</v>
      </c>
      <c r="B8" s="71">
        <f>B7+1</f>
        <v>5</v>
      </c>
      <c r="C8" s="40"/>
      <c r="D8" s="40"/>
      <c r="E8" s="40"/>
      <c r="F8" s="71">
        <f t="shared" si="0"/>
        <v>0</v>
      </c>
      <c r="G8" s="86" t="str">
        <f t="shared" si="1"/>
        <v/>
      </c>
      <c r="H8" s="329"/>
      <c r="I8" s="329"/>
      <c r="J8" s="329"/>
      <c r="K8" s="71">
        <f t="shared" si="2"/>
        <v>0</v>
      </c>
      <c r="L8" s="345" t="str">
        <f t="shared" si="3"/>
        <v/>
      </c>
      <c r="M8" s="117"/>
      <c r="N8" s="117"/>
      <c r="O8" s="162">
        <f t="shared" si="4"/>
        <v>0</v>
      </c>
      <c r="P8" s="117"/>
      <c r="Q8" s="162">
        <f t="shared" si="4"/>
        <v>0</v>
      </c>
      <c r="R8" s="117"/>
      <c r="S8" s="162">
        <f t="shared" si="4"/>
        <v>0</v>
      </c>
      <c r="T8" s="117"/>
      <c r="U8" s="162">
        <f t="shared" si="4"/>
        <v>0</v>
      </c>
      <c r="V8" s="117"/>
      <c r="W8" s="162">
        <f t="shared" si="4"/>
        <v>0</v>
      </c>
      <c r="X8" s="237"/>
      <c r="Y8" s="501"/>
      <c r="Z8" s="502"/>
      <c r="AA8" s="502"/>
      <c r="AB8" s="502"/>
      <c r="AC8" s="502"/>
      <c r="AD8" s="503"/>
    </row>
    <row r="9" spans="1:30" ht="11.45" customHeight="1" x14ac:dyDescent="0.2">
      <c r="A9" s="491" t="s">
        <v>24</v>
      </c>
      <c r="B9" s="492"/>
      <c r="C9" s="13">
        <f>SUM(C4:C8)</f>
        <v>0</v>
      </c>
      <c r="D9" s="13">
        <f>SUM(D4:D8)+ROUNDDOWN(F9/60,0)</f>
        <v>0</v>
      </c>
      <c r="E9" s="13">
        <f>F9-60*ROUNDDOWN(F9/60,0)</f>
        <v>0</v>
      </c>
      <c r="F9" s="13">
        <f>SUM(F4:F8)</f>
        <v>0</v>
      </c>
      <c r="G9" s="52">
        <f>IF((D9*60+E9)=0,0,ROUND((C9*60)/(D9*60+E9),1))</f>
        <v>0</v>
      </c>
      <c r="H9" s="13">
        <f>SUM(H4:H8)</f>
        <v>0</v>
      </c>
      <c r="I9" s="13">
        <f>SUM(I4:I8)+ROUNDDOWN(K9/60,0)</f>
        <v>0</v>
      </c>
      <c r="J9" s="13">
        <f>K9-60*ROUNDDOWN(K9/60,0)</f>
        <v>0</v>
      </c>
      <c r="K9" s="131">
        <f>SUM(K4:K8)</f>
        <v>0</v>
      </c>
      <c r="L9" s="52">
        <f>IF((I9*60+J9)=0,0,ROUND((H9*60)/(I9*60+J9),1))</f>
        <v>0</v>
      </c>
      <c r="M9" s="27">
        <f>SUM(M4:M8)</f>
        <v>0</v>
      </c>
      <c r="N9" s="27">
        <f>IF(SUM(N4:N8)=0,0,ROUND(AVERAGE(N4:N8),0))</f>
        <v>0</v>
      </c>
      <c r="O9" s="163">
        <f>IF(O8=0,0,1)</f>
        <v>0</v>
      </c>
      <c r="P9" s="27">
        <f>IF(SUM(P4:P8)=0,0,ROUND(AVERAGE(P4:P8),0))</f>
        <v>0</v>
      </c>
      <c r="Q9" s="163">
        <f>IF(Q8=0,0,1)</f>
        <v>0</v>
      </c>
      <c r="R9" s="27">
        <f>IF(SUM(R4:R8)=0,0,ROUND(AVERAGE(R4:R8),0))</f>
        <v>0</v>
      </c>
      <c r="S9" s="163">
        <f>IF(S8=0,0,1)</f>
        <v>0</v>
      </c>
      <c r="T9" s="27">
        <f>IF(SUM(T4:T8)=0,0,ROUND(AVERAGE(T4:T8),0))</f>
        <v>0</v>
      </c>
      <c r="U9" s="163">
        <f>IF(U8=0,0,1)</f>
        <v>0</v>
      </c>
      <c r="V9" s="27">
        <f>IF(SUM(V4:V8)=0,0,ROUND(AVERAGE(V4:V8),0))</f>
        <v>0</v>
      </c>
      <c r="W9" s="163">
        <f>IF(W8=0,0,1)</f>
        <v>0</v>
      </c>
      <c r="X9" s="238"/>
      <c r="Y9" s="487"/>
      <c r="Z9" s="488"/>
      <c r="AA9" s="488"/>
      <c r="AB9" s="488"/>
      <c r="AC9" s="488"/>
      <c r="AD9" s="489"/>
    </row>
    <row r="10" spans="1:30" ht="11.45" customHeight="1" x14ac:dyDescent="0.2">
      <c r="A10" s="520" t="s">
        <v>79</v>
      </c>
      <c r="B10" s="521"/>
      <c r="C10" s="73">
        <f>C9+Juillet!C41</f>
        <v>0</v>
      </c>
      <c r="D10" s="73">
        <f>D9+Juillet!D41++ROUNDDOWN(F10/60,0)</f>
        <v>0</v>
      </c>
      <c r="E10" s="73">
        <f>F10-60*ROUNDDOWN(F10/60,0)</f>
        <v>0</v>
      </c>
      <c r="F10" s="132">
        <f>E9+Juillet!E41</f>
        <v>0</v>
      </c>
      <c r="G10" s="73">
        <f>IF((D10*60+E10)=0,0,ROUND((C10*60)/(D10*60+E10),1))</f>
        <v>0</v>
      </c>
      <c r="H10" s="73">
        <f>H9+Juillet!H41</f>
        <v>0</v>
      </c>
      <c r="I10" s="73">
        <f>I9+Juillet!I41++ROUNDDOWN(K10/60,0)</f>
        <v>0</v>
      </c>
      <c r="J10" s="73">
        <f>K10-60*ROUNDDOWN(K10/60,0)</f>
        <v>0</v>
      </c>
      <c r="K10" s="132">
        <f>J9+Juillet!J41</f>
        <v>0</v>
      </c>
      <c r="L10" s="73">
        <f>IF((I10*60+J10)=0,0,ROUND((H10*60)/(I10*60+J10),1))</f>
        <v>0</v>
      </c>
      <c r="M10" s="83">
        <f>M9+Juillet!M41</f>
        <v>0</v>
      </c>
      <c r="N10" s="83">
        <f>IF(N9=0,Juillet!N41,IF(N9+Juillet!N41=0,"",ROUND((SUM(N4:N8)+(SUM(Juillet!N39:'Juillet'!N40)))/(O8+Juillet!O40),0)))</f>
        <v>0</v>
      </c>
      <c r="O10" s="180"/>
      <c r="P10" s="83">
        <f>IF(P9=0,Juillet!P41,IF(P9+Juillet!P41=0,"",ROUND((SUM(P4:P8)+(SUM(Juillet!P39:'Juillet'!P40)))/(Q8+Juillet!Q40),0)))</f>
        <v>0</v>
      </c>
      <c r="Q10" s="180"/>
      <c r="R10" s="83">
        <f>IF(R9=0,Juillet!R41,IF(R9+Juillet!R41=0,"",ROUND((SUM(R4:R8)+(SUM(Juillet!R39:'Juillet'!R40)))/(S8+Juillet!S40),0)))</f>
        <v>0</v>
      </c>
      <c r="S10" s="180"/>
      <c r="T10" s="83">
        <f>IF(T9=0,Juillet!T41,IF(T9+Juillet!T41=0,"",ROUND((SUM(T4:T8)+(SUM(Juillet!T39:'Juillet'!T40)))/(U8+Juillet!U40),0)))</f>
        <v>0</v>
      </c>
      <c r="U10" s="180"/>
      <c r="V10" s="83">
        <f>IF(V9=0,Juillet!V41,IF(V9+Juillet!V41=0,"",ROUND((SUM(V4:V8)+(SUM(Juillet!V39:'Juillet'!V40)))/(W8+Juillet!W40),0)))</f>
        <v>0</v>
      </c>
      <c r="W10" s="180"/>
      <c r="X10" s="239"/>
      <c r="Y10" s="522"/>
      <c r="Z10" s="523"/>
      <c r="AA10" s="523"/>
      <c r="AB10" s="523"/>
      <c r="AC10" s="523"/>
      <c r="AD10" s="524"/>
    </row>
    <row r="11" spans="1:30" ht="11.45" customHeight="1" x14ac:dyDescent="0.2">
      <c r="A11" s="2" t="s">
        <v>6</v>
      </c>
      <c r="B11" s="2">
        <f>B8+1</f>
        <v>6</v>
      </c>
      <c r="C11" s="40"/>
      <c r="D11" s="40"/>
      <c r="E11" s="40"/>
      <c r="F11" s="71">
        <f>E11</f>
        <v>0</v>
      </c>
      <c r="G11" s="116" t="str">
        <f t="shared" si="1"/>
        <v/>
      </c>
      <c r="H11" s="329"/>
      <c r="I11" s="329"/>
      <c r="J11" s="329"/>
      <c r="K11" s="71">
        <f>J11</f>
        <v>0</v>
      </c>
      <c r="L11" s="345" t="str">
        <f t="shared" si="3"/>
        <v/>
      </c>
      <c r="M11" s="117"/>
      <c r="N11" s="117"/>
      <c r="O11" s="162">
        <f>IF(N11="",0,1)</f>
        <v>0</v>
      </c>
      <c r="P11" s="117"/>
      <c r="Q11" s="162">
        <f>IF(P11="",0,1)</f>
        <v>0</v>
      </c>
      <c r="R11" s="117"/>
      <c r="S11" s="162">
        <f>IF(R11="",0,1)</f>
        <v>0</v>
      </c>
      <c r="T11" s="117"/>
      <c r="U11" s="162">
        <f>IF(T11="",0,1)</f>
        <v>0</v>
      </c>
      <c r="V11" s="117"/>
      <c r="W11" s="162">
        <f>IF(V11="",0,1)</f>
        <v>0</v>
      </c>
      <c r="X11" s="122"/>
      <c r="Y11" s="501"/>
      <c r="Z11" s="502"/>
      <c r="AA11" s="502"/>
      <c r="AB11" s="502"/>
      <c r="AC11" s="502"/>
      <c r="AD11" s="503"/>
    </row>
    <row r="12" spans="1:30" ht="11.45" customHeight="1" x14ac:dyDescent="0.2">
      <c r="A12" s="2" t="s">
        <v>7</v>
      </c>
      <c r="B12" s="2">
        <f t="shared" ref="B12:B17" si="5">B11+1</f>
        <v>7</v>
      </c>
      <c r="C12" s="40"/>
      <c r="D12" s="40"/>
      <c r="E12" s="40"/>
      <c r="F12" s="71">
        <f t="shared" ref="F12:F17" si="6">E12</f>
        <v>0</v>
      </c>
      <c r="G12" s="116" t="str">
        <f t="shared" si="1"/>
        <v/>
      </c>
      <c r="H12" s="329"/>
      <c r="I12" s="329"/>
      <c r="J12" s="329"/>
      <c r="K12" s="71">
        <f t="shared" ref="K12:K17" si="7">J12</f>
        <v>0</v>
      </c>
      <c r="L12" s="345" t="str">
        <f t="shared" si="3"/>
        <v/>
      </c>
      <c r="M12" s="117"/>
      <c r="N12" s="117"/>
      <c r="O12" s="162">
        <f>IF(N12="",O10,O10+1)</f>
        <v>0</v>
      </c>
      <c r="P12" s="117"/>
      <c r="Q12" s="162">
        <f>IF(P12="",Q10,Q10+1)</f>
        <v>0</v>
      </c>
      <c r="R12" s="117"/>
      <c r="S12" s="162">
        <f>IF(R12="",S10,S10+1)</f>
        <v>0</v>
      </c>
      <c r="T12" s="117"/>
      <c r="U12" s="162">
        <f>IF(T12="",U10,U10+1)</f>
        <v>0</v>
      </c>
      <c r="V12" s="117"/>
      <c r="W12" s="162">
        <f>IF(V12="",W10,W10+1)</f>
        <v>0</v>
      </c>
      <c r="X12" s="122"/>
      <c r="Y12" s="501"/>
      <c r="Z12" s="502"/>
      <c r="AA12" s="502"/>
      <c r="AB12" s="502"/>
      <c r="AC12" s="502"/>
      <c r="AD12" s="503"/>
    </row>
    <row r="13" spans="1:30" ht="11.45" customHeight="1" x14ac:dyDescent="0.2">
      <c r="A13" s="2" t="s">
        <v>8</v>
      </c>
      <c r="B13" s="2">
        <f t="shared" si="5"/>
        <v>8</v>
      </c>
      <c r="C13" s="40"/>
      <c r="D13" s="40"/>
      <c r="E13" s="40"/>
      <c r="F13" s="71">
        <f t="shared" si="6"/>
        <v>0</v>
      </c>
      <c r="G13" s="86" t="str">
        <f t="shared" si="1"/>
        <v/>
      </c>
      <c r="H13" s="329"/>
      <c r="I13" s="329"/>
      <c r="J13" s="329"/>
      <c r="K13" s="71">
        <f t="shared" si="7"/>
        <v>0</v>
      </c>
      <c r="L13" s="345" t="str">
        <f t="shared" si="3"/>
        <v/>
      </c>
      <c r="M13" s="117"/>
      <c r="N13" s="117"/>
      <c r="O13" s="162">
        <f>IF(N13="",O11,O11+1)</f>
        <v>0</v>
      </c>
      <c r="P13" s="117"/>
      <c r="Q13" s="162">
        <f>IF(P13="",Q11,Q11+1)</f>
        <v>0</v>
      </c>
      <c r="R13" s="117"/>
      <c r="S13" s="162">
        <f>IF(R13="",S11,S11+1)</f>
        <v>0</v>
      </c>
      <c r="T13" s="117"/>
      <c r="U13" s="162">
        <f>IF(T13="",U11,U11+1)</f>
        <v>0</v>
      </c>
      <c r="V13" s="117"/>
      <c r="W13" s="162">
        <f>IF(V13="",W11,W11+1)</f>
        <v>0</v>
      </c>
      <c r="X13" s="122"/>
      <c r="Y13" s="501"/>
      <c r="Z13" s="502"/>
      <c r="AA13" s="502"/>
      <c r="AB13" s="502"/>
      <c r="AC13" s="502"/>
      <c r="AD13" s="503"/>
    </row>
    <row r="14" spans="1:30" ht="11.45" customHeight="1" x14ac:dyDescent="0.2">
      <c r="A14" s="2" t="s">
        <v>2</v>
      </c>
      <c r="B14" s="2">
        <f t="shared" si="5"/>
        <v>9</v>
      </c>
      <c r="C14" s="40"/>
      <c r="D14" s="40"/>
      <c r="E14" s="40"/>
      <c r="F14" s="71">
        <f t="shared" si="6"/>
        <v>0</v>
      </c>
      <c r="G14" s="86" t="str">
        <f t="shared" si="1"/>
        <v/>
      </c>
      <c r="H14" s="329"/>
      <c r="I14" s="329"/>
      <c r="J14" s="329"/>
      <c r="K14" s="71">
        <f t="shared" si="7"/>
        <v>0</v>
      </c>
      <c r="L14" s="345" t="str">
        <f t="shared" si="3"/>
        <v/>
      </c>
      <c r="M14" s="117"/>
      <c r="N14" s="117"/>
      <c r="O14" s="162">
        <f>IF(N14="",O13,O13+1)</f>
        <v>0</v>
      </c>
      <c r="P14" s="117"/>
      <c r="Q14" s="162">
        <f>IF(P14="",Q13,Q13+1)</f>
        <v>0</v>
      </c>
      <c r="R14" s="117"/>
      <c r="S14" s="162">
        <f>IF(R14="",S13,S13+1)</f>
        <v>0</v>
      </c>
      <c r="T14" s="117"/>
      <c r="U14" s="162">
        <f>IF(T14="",U13,U13+1)</f>
        <v>0</v>
      </c>
      <c r="V14" s="117"/>
      <c r="W14" s="162">
        <f>IF(V14="",W13,W13+1)</f>
        <v>0</v>
      </c>
      <c r="X14" s="122"/>
      <c r="Y14" s="501"/>
      <c r="Z14" s="502"/>
      <c r="AA14" s="502"/>
      <c r="AB14" s="502"/>
      <c r="AC14" s="502"/>
      <c r="AD14" s="503"/>
    </row>
    <row r="15" spans="1:30" ht="11.45" customHeight="1" x14ac:dyDescent="0.2">
      <c r="A15" s="2" t="s">
        <v>3</v>
      </c>
      <c r="B15" s="2">
        <f t="shared" si="5"/>
        <v>10</v>
      </c>
      <c r="C15" s="40"/>
      <c r="D15" s="40"/>
      <c r="E15" s="40"/>
      <c r="F15" s="71">
        <f t="shared" si="6"/>
        <v>0</v>
      </c>
      <c r="G15" s="86" t="str">
        <f t="shared" si="1"/>
        <v/>
      </c>
      <c r="H15" s="329"/>
      <c r="I15" s="329"/>
      <c r="J15" s="329"/>
      <c r="K15" s="71">
        <f t="shared" si="7"/>
        <v>0</v>
      </c>
      <c r="L15" s="345" t="str">
        <f t="shared" si="3"/>
        <v/>
      </c>
      <c r="M15" s="117"/>
      <c r="N15" s="117"/>
      <c r="O15" s="162">
        <f>IF(N15="",O14,O14+1)</f>
        <v>0</v>
      </c>
      <c r="P15" s="117"/>
      <c r="Q15" s="162">
        <f>IF(P15="",Q14,Q14+1)</f>
        <v>0</v>
      </c>
      <c r="R15" s="117"/>
      <c r="S15" s="162">
        <f>IF(R15="",S14,S14+1)</f>
        <v>0</v>
      </c>
      <c r="T15" s="117"/>
      <c r="U15" s="162">
        <f>IF(T15="",U14,U14+1)</f>
        <v>0</v>
      </c>
      <c r="V15" s="117"/>
      <c r="W15" s="162">
        <f>IF(V15="",W14,W14+1)</f>
        <v>0</v>
      </c>
      <c r="X15" s="122"/>
      <c r="Y15" s="501"/>
      <c r="Z15" s="502"/>
      <c r="AA15" s="502"/>
      <c r="AB15" s="502"/>
      <c r="AC15" s="502"/>
      <c r="AD15" s="503"/>
    </row>
    <row r="16" spans="1:30" ht="11.45" customHeight="1" x14ac:dyDescent="0.2">
      <c r="A16" s="2" t="s">
        <v>4</v>
      </c>
      <c r="B16" s="2">
        <f t="shared" si="5"/>
        <v>11</v>
      </c>
      <c r="C16" s="40"/>
      <c r="D16" s="40"/>
      <c r="E16" s="40"/>
      <c r="F16" s="71">
        <f t="shared" si="6"/>
        <v>0</v>
      </c>
      <c r="G16" s="86" t="str">
        <f t="shared" si="1"/>
        <v/>
      </c>
      <c r="H16" s="329"/>
      <c r="I16" s="329"/>
      <c r="J16" s="329"/>
      <c r="K16" s="71">
        <f t="shared" si="7"/>
        <v>0</v>
      </c>
      <c r="L16" s="345" t="str">
        <f t="shared" si="3"/>
        <v/>
      </c>
      <c r="M16" s="117"/>
      <c r="N16" s="117"/>
      <c r="O16" s="162">
        <f>IF(N16="",O15,O15+1)</f>
        <v>0</v>
      </c>
      <c r="P16" s="117"/>
      <c r="Q16" s="162">
        <f>IF(P16="",Q15,Q15+1)</f>
        <v>0</v>
      </c>
      <c r="R16" s="117"/>
      <c r="S16" s="162">
        <f>IF(R16="",S15,S15+1)</f>
        <v>0</v>
      </c>
      <c r="T16" s="117"/>
      <c r="U16" s="162">
        <f>IF(T16="",U15,U15+1)</f>
        <v>0</v>
      </c>
      <c r="V16" s="117"/>
      <c r="W16" s="162">
        <f>IF(V16="",W15,W15+1)</f>
        <v>0</v>
      </c>
      <c r="X16" s="122"/>
      <c r="Y16" s="501"/>
      <c r="Z16" s="502"/>
      <c r="AA16" s="502"/>
      <c r="AB16" s="502"/>
      <c r="AC16" s="502"/>
      <c r="AD16" s="503"/>
    </row>
    <row r="17" spans="1:48" ht="11.45" customHeight="1" x14ac:dyDescent="0.2">
      <c r="A17" s="113" t="s">
        <v>5</v>
      </c>
      <c r="B17" s="2">
        <f t="shared" si="5"/>
        <v>12</v>
      </c>
      <c r="C17" s="40"/>
      <c r="D17" s="40"/>
      <c r="E17" s="40"/>
      <c r="F17" s="71">
        <f t="shared" si="6"/>
        <v>0</v>
      </c>
      <c r="G17" s="86" t="str">
        <f t="shared" si="1"/>
        <v/>
      </c>
      <c r="H17" s="329"/>
      <c r="I17" s="329"/>
      <c r="J17" s="329"/>
      <c r="K17" s="71">
        <f t="shared" si="7"/>
        <v>0</v>
      </c>
      <c r="L17" s="345" t="str">
        <f t="shared" si="3"/>
        <v/>
      </c>
      <c r="M17" s="117"/>
      <c r="N17" s="117"/>
      <c r="O17" s="162">
        <f>IF(N17="",O16,O16+1)</f>
        <v>0</v>
      </c>
      <c r="P17" s="117"/>
      <c r="Q17" s="162">
        <f>IF(P17="",Q16,Q16+1)</f>
        <v>0</v>
      </c>
      <c r="R17" s="117"/>
      <c r="S17" s="162">
        <f>IF(R17="",S16,S16+1)</f>
        <v>0</v>
      </c>
      <c r="T17" s="117"/>
      <c r="U17" s="162">
        <f>IF(T17="",U16,U16+1)</f>
        <v>0</v>
      </c>
      <c r="V17" s="117"/>
      <c r="W17" s="162">
        <f>IF(V17="",W16,W16+1)</f>
        <v>0</v>
      </c>
      <c r="X17" s="122"/>
      <c r="Y17" s="501"/>
      <c r="Z17" s="502"/>
      <c r="AA17" s="502"/>
      <c r="AB17" s="502"/>
      <c r="AC17" s="502"/>
      <c r="AD17" s="503"/>
    </row>
    <row r="18" spans="1:48" ht="11.45" customHeight="1" x14ac:dyDescent="0.2">
      <c r="A18" s="491" t="s">
        <v>192</v>
      </c>
      <c r="B18" s="492"/>
      <c r="C18" s="13">
        <f>SUM(C11:C17)</f>
        <v>0</v>
      </c>
      <c r="D18" s="13">
        <f>SUM(D11:D17)+ROUNDDOWN(F18/60,0)</f>
        <v>0</v>
      </c>
      <c r="E18" s="13">
        <f>F18-60*ROUNDDOWN(F18/60,0)</f>
        <v>0</v>
      </c>
      <c r="F18" s="131">
        <f>SUM(F11:F17)</f>
        <v>0</v>
      </c>
      <c r="G18" s="52">
        <f>IF((D18*60+E18)=0,0,ROUND((C18*60)/(D18*60+E18),1))</f>
        <v>0</v>
      </c>
      <c r="H18" s="13">
        <f>SUM(H11:H17)</f>
        <v>0</v>
      </c>
      <c r="I18" s="13">
        <f>SUM(I11:I17)+ROUNDDOWN(K18/60,0)</f>
        <v>0</v>
      </c>
      <c r="J18" s="13">
        <f>K18-60*ROUNDDOWN(K18/60,0)</f>
        <v>0</v>
      </c>
      <c r="K18" s="131">
        <f>SUM(K11:K17)</f>
        <v>0</v>
      </c>
      <c r="L18" s="52">
        <f>IF((I18*60+J18)=0,0,ROUND((H18*60)/(I18*60+J18),1))</f>
        <v>0</v>
      </c>
      <c r="M18" s="27">
        <f>SUM(M11:M17)</f>
        <v>0</v>
      </c>
      <c r="N18" s="27">
        <f>IF(SUM(N11:N17)=0,0,ROUND(AVERAGE(N11:N17),0))</f>
        <v>0</v>
      </c>
      <c r="O18" s="163">
        <f>IF(O17=0,0,1)</f>
        <v>0</v>
      </c>
      <c r="P18" s="27">
        <f>IF(SUM(P11:P17)=0,0,ROUND(AVERAGE(P11:P17),0))</f>
        <v>0</v>
      </c>
      <c r="Q18" s="163">
        <f>IF(Q17=0,0,1)</f>
        <v>0</v>
      </c>
      <c r="R18" s="27">
        <f>IF(SUM(R11:R17)=0,0,ROUND(AVERAGE(R11:R17),0))</f>
        <v>0</v>
      </c>
      <c r="S18" s="163">
        <f>IF(S17=0,0,1)</f>
        <v>0</v>
      </c>
      <c r="T18" s="78">
        <f>IF(SUM(T11:T17)=0,0,ROUND(AVERAGE(T11:T17),0))</f>
        <v>0</v>
      </c>
      <c r="U18" s="163">
        <f>IF(U17=0,0,1)</f>
        <v>0</v>
      </c>
      <c r="V18" s="78">
        <f>IF(SUM(V11:V17)=0,0,ROUND(AVERAGE(V11:V17),0))</f>
        <v>0</v>
      </c>
      <c r="W18" s="163">
        <f>IF(W17=0,0,1)</f>
        <v>0</v>
      </c>
      <c r="X18" s="238"/>
      <c r="Y18" s="487"/>
      <c r="Z18" s="488"/>
      <c r="AA18" s="488"/>
      <c r="AB18" s="488"/>
      <c r="AC18" s="488"/>
      <c r="AD18" s="489"/>
    </row>
    <row r="19" spans="1:48" ht="11.45" customHeight="1" x14ac:dyDescent="0.2">
      <c r="A19" s="2" t="s">
        <v>6</v>
      </c>
      <c r="B19" s="2">
        <f>B17+1</f>
        <v>13</v>
      </c>
      <c r="C19" s="40"/>
      <c r="D19" s="40"/>
      <c r="E19" s="40"/>
      <c r="F19" s="71">
        <f t="shared" ref="F19:F25" si="8">E19</f>
        <v>0</v>
      </c>
      <c r="G19" s="86" t="str">
        <f t="shared" si="1"/>
        <v/>
      </c>
      <c r="H19" s="329"/>
      <c r="I19" s="329"/>
      <c r="J19" s="329"/>
      <c r="K19" s="71">
        <f>J19</f>
        <v>0</v>
      </c>
      <c r="L19" s="345" t="str">
        <f t="shared" si="3"/>
        <v/>
      </c>
      <c r="M19" s="117"/>
      <c r="N19" s="117"/>
      <c r="O19" s="162">
        <f>IF(N19="",0,1)</f>
        <v>0</v>
      </c>
      <c r="P19" s="117"/>
      <c r="Q19" s="162">
        <f>IF(P19="",0,1)</f>
        <v>0</v>
      </c>
      <c r="R19" s="117"/>
      <c r="S19" s="162">
        <f>IF(R19="",0,1)</f>
        <v>0</v>
      </c>
      <c r="T19" s="117"/>
      <c r="U19" s="162">
        <f>IF(T19="",0,1)</f>
        <v>0</v>
      </c>
      <c r="V19" s="117"/>
      <c r="W19" s="162">
        <f>IF(V19="",0,1)</f>
        <v>0</v>
      </c>
      <c r="X19" s="237"/>
      <c r="Y19" s="501"/>
      <c r="Z19" s="502"/>
      <c r="AA19" s="502"/>
      <c r="AB19" s="502"/>
      <c r="AC19" s="502"/>
      <c r="AD19" s="503"/>
    </row>
    <row r="20" spans="1:48" ht="11.45" customHeight="1" x14ac:dyDescent="0.2">
      <c r="A20" s="2" t="s">
        <v>7</v>
      </c>
      <c r="B20" s="2">
        <f t="shared" ref="B20:B25" si="9">B19+1</f>
        <v>14</v>
      </c>
      <c r="C20" s="40"/>
      <c r="D20" s="40"/>
      <c r="E20" s="40"/>
      <c r="F20" s="71">
        <f t="shared" si="8"/>
        <v>0</v>
      </c>
      <c r="G20" s="86" t="str">
        <f t="shared" si="1"/>
        <v/>
      </c>
      <c r="H20" s="329"/>
      <c r="I20" s="329"/>
      <c r="J20" s="329"/>
      <c r="K20" s="71">
        <f t="shared" ref="K20:K25" si="10">J20</f>
        <v>0</v>
      </c>
      <c r="L20" s="345" t="str">
        <f t="shared" si="3"/>
        <v/>
      </c>
      <c r="M20" s="117"/>
      <c r="N20" s="117"/>
      <c r="O20" s="162">
        <f t="shared" ref="O20:O25" si="11">IF(N20="",O19,O19+1)</f>
        <v>0</v>
      </c>
      <c r="P20" s="117"/>
      <c r="Q20" s="162">
        <f t="shared" ref="Q20:Q25" si="12">IF(P20="",Q19,Q19+1)</f>
        <v>0</v>
      </c>
      <c r="R20" s="117"/>
      <c r="S20" s="162">
        <f t="shared" ref="S20:S25" si="13">IF(R20="",S19,S19+1)</f>
        <v>0</v>
      </c>
      <c r="T20" s="117"/>
      <c r="U20" s="162">
        <f t="shared" ref="U20:U25" si="14">IF(T20="",U19,U19+1)</f>
        <v>0</v>
      </c>
      <c r="V20" s="117"/>
      <c r="W20" s="162">
        <f t="shared" ref="W20:W25" si="15">IF(V20="",W19,W19+1)</f>
        <v>0</v>
      </c>
      <c r="X20" s="237"/>
      <c r="Y20" s="501"/>
      <c r="Z20" s="502"/>
      <c r="AA20" s="502"/>
      <c r="AB20" s="502"/>
      <c r="AC20" s="502"/>
      <c r="AD20" s="503"/>
    </row>
    <row r="21" spans="1:48" ht="11.45" customHeight="1" x14ac:dyDescent="0.2">
      <c r="A21" s="71" t="s">
        <v>8</v>
      </c>
      <c r="B21" s="71">
        <f t="shared" si="9"/>
        <v>15</v>
      </c>
      <c r="C21" s="40"/>
      <c r="D21" s="40"/>
      <c r="E21" s="40"/>
      <c r="F21" s="71">
        <f t="shared" si="8"/>
        <v>0</v>
      </c>
      <c r="G21" s="86" t="str">
        <f>IF((D21*60+F21)=0,"",ROUND((C21*60)/(D21*60+F21),1))</f>
        <v/>
      </c>
      <c r="H21" s="329"/>
      <c r="I21" s="329"/>
      <c r="J21" s="329"/>
      <c r="K21" s="71">
        <f t="shared" si="10"/>
        <v>0</v>
      </c>
      <c r="L21" s="345" t="str">
        <f>IF((I21*60+K21)=0,"",ROUND((H21*60)/(I21*60+K21),1))</f>
        <v/>
      </c>
      <c r="M21" s="117"/>
      <c r="N21" s="117"/>
      <c r="O21" s="162">
        <f t="shared" si="11"/>
        <v>0</v>
      </c>
      <c r="P21" s="117"/>
      <c r="Q21" s="162">
        <f t="shared" si="12"/>
        <v>0</v>
      </c>
      <c r="R21" s="117"/>
      <c r="S21" s="162">
        <f t="shared" si="13"/>
        <v>0</v>
      </c>
      <c r="T21" s="117"/>
      <c r="U21" s="162">
        <f t="shared" si="14"/>
        <v>0</v>
      </c>
      <c r="V21" s="117"/>
      <c r="W21" s="162">
        <f t="shared" si="15"/>
        <v>0</v>
      </c>
      <c r="X21" s="237"/>
      <c r="Y21" s="498" t="s">
        <v>246</v>
      </c>
      <c r="Z21" s="499"/>
      <c r="AA21" s="499"/>
      <c r="AB21" s="499"/>
      <c r="AC21" s="499"/>
      <c r="AD21" s="500"/>
    </row>
    <row r="22" spans="1:48" ht="11.45" customHeight="1" x14ac:dyDescent="0.2">
      <c r="A22" s="2" t="s">
        <v>2</v>
      </c>
      <c r="B22" s="2">
        <f t="shared" si="9"/>
        <v>16</v>
      </c>
      <c r="C22" s="40"/>
      <c r="D22" s="40"/>
      <c r="E22" s="40"/>
      <c r="F22" s="71">
        <f t="shared" si="8"/>
        <v>0</v>
      </c>
      <c r="G22" s="86" t="str">
        <f t="shared" si="1"/>
        <v/>
      </c>
      <c r="H22" s="329"/>
      <c r="I22" s="329"/>
      <c r="J22" s="329"/>
      <c r="K22" s="71">
        <f t="shared" si="10"/>
        <v>0</v>
      </c>
      <c r="L22" s="345" t="str">
        <f t="shared" si="3"/>
        <v/>
      </c>
      <c r="M22" s="117"/>
      <c r="N22" s="117"/>
      <c r="O22" s="162">
        <f t="shared" si="11"/>
        <v>0</v>
      </c>
      <c r="P22" s="117"/>
      <c r="Q22" s="162">
        <f t="shared" si="12"/>
        <v>0</v>
      </c>
      <c r="R22" s="117"/>
      <c r="S22" s="162">
        <f t="shared" si="13"/>
        <v>0</v>
      </c>
      <c r="T22" s="117"/>
      <c r="U22" s="162">
        <f t="shared" si="14"/>
        <v>0</v>
      </c>
      <c r="V22" s="117"/>
      <c r="W22" s="162">
        <f t="shared" si="15"/>
        <v>0</v>
      </c>
      <c r="X22" s="237"/>
      <c r="Y22" s="501"/>
      <c r="Z22" s="502"/>
      <c r="AA22" s="502"/>
      <c r="AB22" s="502"/>
      <c r="AC22" s="502"/>
      <c r="AD22" s="503"/>
    </row>
    <row r="23" spans="1:48" ht="11.45" customHeight="1" x14ac:dyDescent="0.2">
      <c r="A23" s="2" t="s">
        <v>3</v>
      </c>
      <c r="B23" s="2">
        <f t="shared" si="9"/>
        <v>17</v>
      </c>
      <c r="C23" s="40"/>
      <c r="D23" s="40"/>
      <c r="E23" s="40"/>
      <c r="F23" s="71">
        <f t="shared" si="8"/>
        <v>0</v>
      </c>
      <c r="G23" s="86" t="str">
        <f t="shared" si="1"/>
        <v/>
      </c>
      <c r="H23" s="329"/>
      <c r="I23" s="329"/>
      <c r="J23" s="329"/>
      <c r="K23" s="71">
        <f t="shared" si="10"/>
        <v>0</v>
      </c>
      <c r="L23" s="345" t="str">
        <f t="shared" si="3"/>
        <v/>
      </c>
      <c r="M23" s="117"/>
      <c r="N23" s="117"/>
      <c r="O23" s="162">
        <f t="shared" si="11"/>
        <v>0</v>
      </c>
      <c r="P23" s="117"/>
      <c r="Q23" s="162">
        <f t="shared" si="12"/>
        <v>0</v>
      </c>
      <c r="R23" s="117"/>
      <c r="S23" s="162">
        <f t="shared" si="13"/>
        <v>0</v>
      </c>
      <c r="T23" s="117"/>
      <c r="U23" s="162">
        <f t="shared" si="14"/>
        <v>0</v>
      </c>
      <c r="V23" s="117"/>
      <c r="W23" s="162">
        <f t="shared" si="15"/>
        <v>0</v>
      </c>
      <c r="X23" s="237"/>
      <c r="Y23" s="501"/>
      <c r="Z23" s="502"/>
      <c r="AA23" s="502"/>
      <c r="AB23" s="502"/>
      <c r="AC23" s="502"/>
      <c r="AD23" s="503"/>
    </row>
    <row r="24" spans="1:48" ht="11.45" customHeight="1" x14ac:dyDescent="0.2">
      <c r="A24" s="80" t="s">
        <v>4</v>
      </c>
      <c r="B24" s="80">
        <f t="shared" si="9"/>
        <v>18</v>
      </c>
      <c r="C24" s="40"/>
      <c r="D24" s="40"/>
      <c r="E24" s="40"/>
      <c r="F24" s="71">
        <f t="shared" si="8"/>
        <v>0</v>
      </c>
      <c r="G24" s="86" t="str">
        <f t="shared" si="1"/>
        <v/>
      </c>
      <c r="H24" s="329"/>
      <c r="I24" s="329"/>
      <c r="J24" s="329"/>
      <c r="K24" s="71">
        <f t="shared" si="10"/>
        <v>0</v>
      </c>
      <c r="L24" s="345" t="str">
        <f t="shared" si="3"/>
        <v/>
      </c>
      <c r="M24" s="117"/>
      <c r="N24" s="117"/>
      <c r="O24" s="162">
        <f t="shared" si="11"/>
        <v>0</v>
      </c>
      <c r="P24" s="117"/>
      <c r="Q24" s="162">
        <f t="shared" si="12"/>
        <v>0</v>
      </c>
      <c r="R24" s="117"/>
      <c r="S24" s="162">
        <f t="shared" si="13"/>
        <v>0</v>
      </c>
      <c r="T24" s="117"/>
      <c r="U24" s="162">
        <f t="shared" si="14"/>
        <v>0</v>
      </c>
      <c r="V24" s="117"/>
      <c r="W24" s="162">
        <f t="shared" si="15"/>
        <v>0</v>
      </c>
      <c r="X24" s="237"/>
      <c r="Y24" s="501"/>
      <c r="Z24" s="502"/>
      <c r="AA24" s="502"/>
      <c r="AB24" s="502"/>
      <c r="AC24" s="502"/>
      <c r="AD24" s="503"/>
    </row>
    <row r="25" spans="1:48" ht="11.45" customHeight="1" x14ac:dyDescent="0.2">
      <c r="A25" s="71" t="s">
        <v>5</v>
      </c>
      <c r="B25" s="71">
        <f t="shared" si="9"/>
        <v>19</v>
      </c>
      <c r="C25" s="40"/>
      <c r="D25" s="40"/>
      <c r="E25" s="40"/>
      <c r="F25" s="71">
        <f t="shared" si="8"/>
        <v>0</v>
      </c>
      <c r="G25" s="86" t="str">
        <f t="shared" si="1"/>
        <v/>
      </c>
      <c r="H25" s="329"/>
      <c r="I25" s="329"/>
      <c r="J25" s="329"/>
      <c r="K25" s="71">
        <f t="shared" si="10"/>
        <v>0</v>
      </c>
      <c r="L25" s="345" t="str">
        <f t="shared" si="3"/>
        <v/>
      </c>
      <c r="M25" s="117"/>
      <c r="N25" s="117"/>
      <c r="O25" s="162">
        <f t="shared" si="11"/>
        <v>0</v>
      </c>
      <c r="P25" s="117"/>
      <c r="Q25" s="162">
        <f t="shared" si="12"/>
        <v>0</v>
      </c>
      <c r="R25" s="117"/>
      <c r="S25" s="162">
        <f t="shared" si="13"/>
        <v>0</v>
      </c>
      <c r="T25" s="117"/>
      <c r="U25" s="162">
        <f t="shared" si="14"/>
        <v>0</v>
      </c>
      <c r="V25" s="117"/>
      <c r="W25" s="162">
        <f t="shared" si="15"/>
        <v>0</v>
      </c>
      <c r="X25" s="237"/>
      <c r="Y25" s="501"/>
      <c r="Z25" s="502"/>
      <c r="AA25" s="502"/>
      <c r="AB25" s="502"/>
      <c r="AC25" s="502"/>
      <c r="AD25" s="503"/>
    </row>
    <row r="26" spans="1:48" ht="11.45" customHeight="1" x14ac:dyDescent="0.2">
      <c r="A26" s="491" t="s">
        <v>80</v>
      </c>
      <c r="B26" s="492"/>
      <c r="C26" s="13">
        <f>SUM(C19:C25)</f>
        <v>0</v>
      </c>
      <c r="D26" s="13">
        <f>SUM(D19:D25)+ROUNDDOWN(F26/60,0)</f>
        <v>0</v>
      </c>
      <c r="E26" s="13">
        <f>F26-60*ROUNDDOWN(F26/60,0)</f>
        <v>0</v>
      </c>
      <c r="F26" s="131">
        <f>SUM(F19:F25)</f>
        <v>0</v>
      </c>
      <c r="G26" s="52">
        <f>IF((D26*60+E26)=0,0,ROUND((C26*60)/(D26*60+E26),1))</f>
        <v>0</v>
      </c>
      <c r="H26" s="13">
        <f>SUM(H19:H25)</f>
        <v>0</v>
      </c>
      <c r="I26" s="13">
        <f>SUM(I19:I25)+ROUNDDOWN(K26/60,0)</f>
        <v>0</v>
      </c>
      <c r="J26" s="13">
        <f>K26-60*ROUNDDOWN(K26/60,0)</f>
        <v>0</v>
      </c>
      <c r="K26" s="131">
        <f>SUM(K19:K25)</f>
        <v>0</v>
      </c>
      <c r="L26" s="52">
        <f>IF((I26*60+J26)=0,0,ROUND((H26*60)/(I26*60+J26),1))</f>
        <v>0</v>
      </c>
      <c r="M26" s="27">
        <f>SUM(M19:M25)</f>
        <v>0</v>
      </c>
      <c r="N26" s="27">
        <f>IF(SUM(N19:N25)=0,0,ROUND(AVERAGE(N19:N25),0))</f>
        <v>0</v>
      </c>
      <c r="O26" s="163">
        <f>IF(O25=0,0,1)</f>
        <v>0</v>
      </c>
      <c r="P26" s="27">
        <f>IF(SUM(P19:P25)=0,0,ROUND(AVERAGE(P19:P25),0))</f>
        <v>0</v>
      </c>
      <c r="Q26" s="163">
        <f>IF(Q25=0,0,1)</f>
        <v>0</v>
      </c>
      <c r="R26" s="27">
        <f>IF(SUM(R19:R25)=0,0,ROUND(AVERAGE(R19:R25),0))</f>
        <v>0</v>
      </c>
      <c r="S26" s="163">
        <f>IF(S25=0,0,1)</f>
        <v>0</v>
      </c>
      <c r="T26" s="27">
        <f>IF(SUM(T19:T25)=0,0,ROUND(AVERAGE(T19:T25),0))</f>
        <v>0</v>
      </c>
      <c r="U26" s="163">
        <f>IF(U25=0,0,1)</f>
        <v>0</v>
      </c>
      <c r="V26" s="27">
        <f>IF(SUM(V19:V25)=0,0,ROUND(AVERAGE(V19:V25),0))</f>
        <v>0</v>
      </c>
      <c r="W26" s="163">
        <f>IF(W25=0,0,1)</f>
        <v>0</v>
      </c>
      <c r="X26" s="238"/>
      <c r="Y26" s="487"/>
      <c r="Z26" s="488"/>
      <c r="AA26" s="488"/>
      <c r="AB26" s="488"/>
      <c r="AC26" s="488"/>
      <c r="AD26" s="489"/>
    </row>
    <row r="27" spans="1:48" s="75" customFormat="1" ht="11.45" customHeight="1" x14ac:dyDescent="0.2">
      <c r="A27" s="85" t="s">
        <v>6</v>
      </c>
      <c r="B27" s="85">
        <f>B25+1</f>
        <v>20</v>
      </c>
      <c r="C27" s="40"/>
      <c r="D27" s="40"/>
      <c r="E27" s="40"/>
      <c r="F27" s="71">
        <f t="shared" ref="F27:F39" si="16">E27</f>
        <v>0</v>
      </c>
      <c r="G27" s="86" t="str">
        <f t="shared" ref="G27:G39" si="17">IF((D27*60+F27)=0,"",ROUND((C27*60)/(D27*60+F27),1))</f>
        <v/>
      </c>
      <c r="H27" s="329"/>
      <c r="I27" s="329"/>
      <c r="J27" s="329"/>
      <c r="K27" s="71">
        <f>J27</f>
        <v>0</v>
      </c>
      <c r="L27" s="345" t="str">
        <f t="shared" ref="L27:L39" si="18">IF((I27*60+K27)=0,"",ROUND((H27*60)/(I27*60+K27),1))</f>
        <v/>
      </c>
      <c r="M27" s="117"/>
      <c r="N27" s="117"/>
      <c r="O27" s="162">
        <f>IF(N27="",0,1)</f>
        <v>0</v>
      </c>
      <c r="P27" s="117"/>
      <c r="Q27" s="162">
        <f>IF(P27="",0,1)</f>
        <v>0</v>
      </c>
      <c r="R27" s="117"/>
      <c r="S27" s="162">
        <f>IF(R27="",0,1)</f>
        <v>0</v>
      </c>
      <c r="T27" s="117"/>
      <c r="U27" s="162">
        <f>IF(T27="",0,1)</f>
        <v>0</v>
      </c>
      <c r="V27" s="117"/>
      <c r="W27" s="162">
        <f>IF(V27="",0,1)</f>
        <v>0</v>
      </c>
      <c r="X27" s="240"/>
      <c r="Y27" s="501"/>
      <c r="Z27" s="502"/>
      <c r="AA27" s="502"/>
      <c r="AB27" s="502"/>
      <c r="AC27" s="502"/>
      <c r="AD27" s="503"/>
      <c r="AE27"/>
      <c r="AF27"/>
      <c r="AG27"/>
      <c r="AH27"/>
      <c r="AI27"/>
      <c r="AJ27"/>
      <c r="AK27"/>
      <c r="AL27"/>
      <c r="AM27"/>
      <c r="AN27"/>
      <c r="AO27"/>
      <c r="AP27"/>
      <c r="AQ27"/>
      <c r="AR27"/>
      <c r="AS27"/>
      <c r="AT27"/>
      <c r="AU27"/>
      <c r="AV27"/>
    </row>
    <row r="28" spans="1:48" ht="11.45" customHeight="1" x14ac:dyDescent="0.2">
      <c r="A28" s="21" t="s">
        <v>7</v>
      </c>
      <c r="B28" s="22">
        <f t="shared" ref="B28:B33" si="19">B27+1</f>
        <v>21</v>
      </c>
      <c r="C28" s="40"/>
      <c r="D28" s="40"/>
      <c r="E28" s="40"/>
      <c r="F28" s="71">
        <f t="shared" si="16"/>
        <v>0</v>
      </c>
      <c r="G28" s="86" t="str">
        <f t="shared" si="17"/>
        <v/>
      </c>
      <c r="H28" s="329"/>
      <c r="I28" s="329"/>
      <c r="J28" s="329"/>
      <c r="K28" s="71">
        <f t="shared" ref="K28:K33" si="20">J28</f>
        <v>0</v>
      </c>
      <c r="L28" s="345" t="str">
        <f t="shared" si="18"/>
        <v/>
      </c>
      <c r="M28" s="117"/>
      <c r="N28" s="117"/>
      <c r="O28" s="162">
        <f t="shared" ref="O28:O33" si="21">IF(N28="",O27,O27+1)</f>
        <v>0</v>
      </c>
      <c r="P28" s="117"/>
      <c r="Q28" s="162">
        <f t="shared" ref="Q28:Q33" si="22">IF(P28="",Q27,Q27+1)</f>
        <v>0</v>
      </c>
      <c r="R28" s="117"/>
      <c r="S28" s="162">
        <f t="shared" ref="S28:S33" si="23">IF(R28="",S27,S27+1)</f>
        <v>0</v>
      </c>
      <c r="T28" s="117"/>
      <c r="U28" s="162">
        <f t="shared" ref="U28:U33" si="24">IF(T28="",U27,U27+1)</f>
        <v>0</v>
      </c>
      <c r="V28" s="117"/>
      <c r="W28" s="162">
        <f t="shared" ref="W28:W33" si="25">IF(V28="",W27,W27+1)</f>
        <v>0</v>
      </c>
      <c r="X28" s="240"/>
      <c r="Y28" s="501"/>
      <c r="Z28" s="502"/>
      <c r="AA28" s="502"/>
      <c r="AB28" s="502"/>
      <c r="AC28" s="502"/>
      <c r="AD28" s="503"/>
    </row>
    <row r="29" spans="1:48" ht="11.45" customHeight="1" x14ac:dyDescent="0.2">
      <c r="A29" s="21" t="s">
        <v>8</v>
      </c>
      <c r="B29" s="22">
        <f t="shared" si="19"/>
        <v>22</v>
      </c>
      <c r="C29" s="40"/>
      <c r="D29" s="40"/>
      <c r="E29" s="40"/>
      <c r="F29" s="71">
        <f t="shared" si="16"/>
        <v>0</v>
      </c>
      <c r="G29" s="86" t="str">
        <f t="shared" si="17"/>
        <v/>
      </c>
      <c r="H29" s="329"/>
      <c r="I29" s="329"/>
      <c r="J29" s="329"/>
      <c r="K29" s="71">
        <f t="shared" si="20"/>
        <v>0</v>
      </c>
      <c r="L29" s="345" t="str">
        <f t="shared" si="18"/>
        <v/>
      </c>
      <c r="M29" s="117"/>
      <c r="N29" s="117"/>
      <c r="O29" s="162">
        <f t="shared" si="21"/>
        <v>0</v>
      </c>
      <c r="P29" s="117"/>
      <c r="Q29" s="162">
        <f t="shared" si="22"/>
        <v>0</v>
      </c>
      <c r="R29" s="117"/>
      <c r="S29" s="162">
        <f t="shared" si="23"/>
        <v>0</v>
      </c>
      <c r="T29" s="117"/>
      <c r="U29" s="162">
        <f t="shared" si="24"/>
        <v>0</v>
      </c>
      <c r="V29" s="117"/>
      <c r="W29" s="162">
        <f t="shared" si="25"/>
        <v>0</v>
      </c>
      <c r="X29" s="240"/>
      <c r="Y29" s="501"/>
      <c r="Z29" s="502"/>
      <c r="AA29" s="502"/>
      <c r="AB29" s="502"/>
      <c r="AC29" s="502"/>
      <c r="AD29" s="503"/>
      <c r="AE29" s="5"/>
      <c r="AF29" s="5"/>
    </row>
    <row r="30" spans="1:48" ht="11.45" customHeight="1" x14ac:dyDescent="0.2">
      <c r="A30" s="21" t="s">
        <v>2</v>
      </c>
      <c r="B30" s="22">
        <f t="shared" si="19"/>
        <v>23</v>
      </c>
      <c r="C30" s="40"/>
      <c r="D30" s="40"/>
      <c r="E30" s="40"/>
      <c r="F30" s="71">
        <f t="shared" si="16"/>
        <v>0</v>
      </c>
      <c r="G30" s="86" t="str">
        <f t="shared" si="17"/>
        <v/>
      </c>
      <c r="H30" s="329"/>
      <c r="I30" s="329"/>
      <c r="J30" s="329"/>
      <c r="K30" s="71">
        <f t="shared" si="20"/>
        <v>0</v>
      </c>
      <c r="L30" s="345" t="str">
        <f t="shared" si="18"/>
        <v/>
      </c>
      <c r="M30" s="117"/>
      <c r="N30" s="117"/>
      <c r="O30" s="162">
        <f t="shared" si="21"/>
        <v>0</v>
      </c>
      <c r="P30" s="117"/>
      <c r="Q30" s="162">
        <f t="shared" si="22"/>
        <v>0</v>
      </c>
      <c r="R30" s="117"/>
      <c r="S30" s="162">
        <f t="shared" si="23"/>
        <v>0</v>
      </c>
      <c r="T30" s="117"/>
      <c r="U30" s="162">
        <f t="shared" si="24"/>
        <v>0</v>
      </c>
      <c r="V30" s="117"/>
      <c r="W30" s="162">
        <f t="shared" si="25"/>
        <v>0</v>
      </c>
      <c r="X30" s="240"/>
      <c r="Y30" s="501"/>
      <c r="Z30" s="502"/>
      <c r="AA30" s="502"/>
      <c r="AB30" s="502"/>
      <c r="AC30" s="502"/>
      <c r="AD30" s="503"/>
      <c r="AE30" s="5"/>
      <c r="AF30" s="5"/>
    </row>
    <row r="31" spans="1:48" ht="11.45" customHeight="1" x14ac:dyDescent="0.2">
      <c r="A31" s="21" t="s">
        <v>3</v>
      </c>
      <c r="B31" s="22">
        <f t="shared" si="19"/>
        <v>24</v>
      </c>
      <c r="C31" s="40"/>
      <c r="D31" s="40"/>
      <c r="E31" s="40"/>
      <c r="F31" s="71">
        <f t="shared" si="16"/>
        <v>0</v>
      </c>
      <c r="G31" s="86" t="str">
        <f t="shared" si="17"/>
        <v/>
      </c>
      <c r="H31" s="329"/>
      <c r="I31" s="329"/>
      <c r="J31" s="329"/>
      <c r="K31" s="71">
        <f t="shared" si="20"/>
        <v>0</v>
      </c>
      <c r="L31" s="345" t="str">
        <f t="shared" si="18"/>
        <v/>
      </c>
      <c r="M31" s="117"/>
      <c r="N31" s="117"/>
      <c r="O31" s="162">
        <f t="shared" si="21"/>
        <v>0</v>
      </c>
      <c r="P31" s="117"/>
      <c r="Q31" s="162">
        <f t="shared" si="22"/>
        <v>0</v>
      </c>
      <c r="R31" s="117"/>
      <c r="S31" s="162">
        <f t="shared" si="23"/>
        <v>0</v>
      </c>
      <c r="T31" s="117"/>
      <c r="U31" s="162">
        <f t="shared" si="24"/>
        <v>0</v>
      </c>
      <c r="V31" s="117"/>
      <c r="W31" s="162">
        <f t="shared" si="25"/>
        <v>0</v>
      </c>
      <c r="X31" s="240"/>
      <c r="Y31" s="501"/>
      <c r="Z31" s="502"/>
      <c r="AA31" s="502"/>
      <c r="AB31" s="502"/>
      <c r="AC31" s="502"/>
      <c r="AD31" s="503"/>
      <c r="AE31" s="5"/>
      <c r="AF31" s="5"/>
    </row>
    <row r="32" spans="1:48" ht="11.45" customHeight="1" x14ac:dyDescent="0.2">
      <c r="A32" s="85" t="s">
        <v>4</v>
      </c>
      <c r="B32" s="85">
        <f t="shared" si="19"/>
        <v>25</v>
      </c>
      <c r="C32" s="40"/>
      <c r="D32" s="40"/>
      <c r="E32" s="40"/>
      <c r="F32" s="71">
        <f t="shared" si="16"/>
        <v>0</v>
      </c>
      <c r="G32" s="86" t="str">
        <f t="shared" si="17"/>
        <v/>
      </c>
      <c r="H32" s="329"/>
      <c r="I32" s="329"/>
      <c r="J32" s="329"/>
      <c r="K32" s="71">
        <f t="shared" si="20"/>
        <v>0</v>
      </c>
      <c r="L32" s="345" t="str">
        <f t="shared" si="18"/>
        <v/>
      </c>
      <c r="M32" s="117"/>
      <c r="N32" s="117"/>
      <c r="O32" s="162">
        <f t="shared" si="21"/>
        <v>0</v>
      </c>
      <c r="P32" s="117"/>
      <c r="Q32" s="162">
        <f t="shared" si="22"/>
        <v>0</v>
      </c>
      <c r="R32" s="117"/>
      <c r="S32" s="162">
        <f t="shared" si="23"/>
        <v>0</v>
      </c>
      <c r="T32" s="117"/>
      <c r="U32" s="162">
        <f t="shared" si="24"/>
        <v>0</v>
      </c>
      <c r="V32" s="117"/>
      <c r="W32" s="162">
        <f t="shared" si="25"/>
        <v>0</v>
      </c>
      <c r="X32" s="240"/>
      <c r="Y32" s="501"/>
      <c r="Z32" s="502"/>
      <c r="AA32" s="502"/>
      <c r="AB32" s="502"/>
      <c r="AC32" s="502"/>
      <c r="AD32" s="503"/>
      <c r="AE32" s="5"/>
      <c r="AF32" s="5"/>
    </row>
    <row r="33" spans="1:32" s="1" customFormat="1" ht="11.45" customHeight="1" x14ac:dyDescent="0.2">
      <c r="A33" s="114" t="s">
        <v>5</v>
      </c>
      <c r="B33" s="115">
        <f t="shared" si="19"/>
        <v>26</v>
      </c>
      <c r="C33" s="40"/>
      <c r="D33" s="40"/>
      <c r="E33" s="40"/>
      <c r="F33" s="71">
        <f t="shared" si="16"/>
        <v>0</v>
      </c>
      <c r="G33" s="86" t="str">
        <f t="shared" si="17"/>
        <v/>
      </c>
      <c r="H33" s="329"/>
      <c r="I33" s="329"/>
      <c r="J33" s="329"/>
      <c r="K33" s="71">
        <f t="shared" si="20"/>
        <v>0</v>
      </c>
      <c r="L33" s="345" t="str">
        <f t="shared" si="18"/>
        <v/>
      </c>
      <c r="M33" s="117"/>
      <c r="N33" s="117"/>
      <c r="O33" s="162">
        <f t="shared" si="21"/>
        <v>0</v>
      </c>
      <c r="P33" s="117"/>
      <c r="Q33" s="162">
        <f t="shared" si="22"/>
        <v>0</v>
      </c>
      <c r="R33" s="117"/>
      <c r="S33" s="162">
        <f t="shared" si="23"/>
        <v>0</v>
      </c>
      <c r="T33" s="117"/>
      <c r="U33" s="162">
        <f t="shared" si="24"/>
        <v>0</v>
      </c>
      <c r="V33" s="117"/>
      <c r="W33" s="162">
        <f t="shared" si="25"/>
        <v>0</v>
      </c>
      <c r="X33" s="240"/>
      <c r="Y33" s="501"/>
      <c r="Z33" s="502"/>
      <c r="AA33" s="502"/>
      <c r="AB33" s="502"/>
      <c r="AC33" s="502"/>
      <c r="AD33" s="503"/>
      <c r="AE33" s="87"/>
      <c r="AF33" s="87"/>
    </row>
    <row r="34" spans="1:32" ht="11.45" customHeight="1" x14ac:dyDescent="0.2">
      <c r="A34" s="491" t="s">
        <v>81</v>
      </c>
      <c r="B34" s="492"/>
      <c r="C34" s="13">
        <f>SUM(C27:C33)</f>
        <v>0</v>
      </c>
      <c r="D34" s="13">
        <f>SUM(D27:D33)+ROUNDDOWN(F34/60,0)</f>
        <v>0</v>
      </c>
      <c r="E34" s="13">
        <f>F34-60*ROUNDDOWN(F34/60,0)</f>
        <v>0</v>
      </c>
      <c r="F34" s="131">
        <f>SUM(F27:F33)</f>
        <v>0</v>
      </c>
      <c r="G34" s="52">
        <f>IF((D34*60+E34)=0,0,ROUND((C34*60)/(D34*60+E34),1))</f>
        <v>0</v>
      </c>
      <c r="H34" s="13">
        <f>SUM(H27:H33)</f>
        <v>0</v>
      </c>
      <c r="I34" s="13">
        <f>SUM(I27:I33)+ROUNDDOWN(K34/60,0)</f>
        <v>0</v>
      </c>
      <c r="J34" s="13">
        <f>K34-60*ROUNDDOWN(K34/60,0)</f>
        <v>0</v>
      </c>
      <c r="K34" s="131">
        <f>SUM(K27:K33)</f>
        <v>0</v>
      </c>
      <c r="L34" s="52">
        <f>IF((I34*60+J34)=0,0,ROUND((H34*60)/(I34*60+J34),1))</f>
        <v>0</v>
      </c>
      <c r="M34" s="27">
        <f>SUM(M27:M33)</f>
        <v>0</v>
      </c>
      <c r="N34" s="27">
        <f>IF(SUM(N27:N33)=0,0,ROUND(AVERAGE(N27:N33),0))</f>
        <v>0</v>
      </c>
      <c r="O34" s="163">
        <f>IF(O33=0,0,1)</f>
        <v>0</v>
      </c>
      <c r="P34" s="27">
        <f>IF(SUM(P27:P33)=0,0,ROUND(AVERAGE(P27:P33),0))</f>
        <v>0</v>
      </c>
      <c r="Q34" s="163">
        <f>IF(Q33=0,0,1)</f>
        <v>0</v>
      </c>
      <c r="R34" s="27">
        <f>IF(SUM(R27:R33)=0,0,ROUND(AVERAGE(R27:R33),0))</f>
        <v>0</v>
      </c>
      <c r="S34" s="163">
        <f>IF(S33=0,0,1)</f>
        <v>0</v>
      </c>
      <c r="T34" s="27">
        <f>IF(SUM(T27:T33)=0,0,ROUND(AVERAGE(T27:T33),0))</f>
        <v>0</v>
      </c>
      <c r="U34" s="163">
        <f>IF(U33=0,0,1)</f>
        <v>0</v>
      </c>
      <c r="V34" s="27">
        <f>IF(SUM(V27:V33)=0,0,ROUND(AVERAGE(V27:V33),0))</f>
        <v>0</v>
      </c>
      <c r="W34" s="163">
        <f>IF(W33=0,0,1)</f>
        <v>0</v>
      </c>
      <c r="X34" s="238"/>
      <c r="Y34" s="487"/>
      <c r="Z34" s="488"/>
      <c r="AA34" s="488"/>
      <c r="AB34" s="488"/>
      <c r="AC34" s="488"/>
      <c r="AD34" s="489"/>
      <c r="AE34" s="5"/>
      <c r="AF34" s="5"/>
    </row>
    <row r="35" spans="1:32" ht="11.45" customHeight="1" x14ac:dyDescent="0.2">
      <c r="A35" s="21" t="s">
        <v>6</v>
      </c>
      <c r="B35" s="22">
        <f>B33+1</f>
        <v>27</v>
      </c>
      <c r="C35" s="40"/>
      <c r="D35" s="40"/>
      <c r="E35" s="40"/>
      <c r="F35" s="71">
        <f t="shared" si="16"/>
        <v>0</v>
      </c>
      <c r="G35" s="86" t="str">
        <f t="shared" si="17"/>
        <v/>
      </c>
      <c r="H35" s="329"/>
      <c r="I35" s="329"/>
      <c r="J35" s="329"/>
      <c r="K35" s="71">
        <f>J35</f>
        <v>0</v>
      </c>
      <c r="L35" s="345" t="str">
        <f t="shared" si="18"/>
        <v/>
      </c>
      <c r="M35" s="117"/>
      <c r="N35" s="117"/>
      <c r="O35" s="162">
        <f>IF(N35="",0,1)</f>
        <v>0</v>
      </c>
      <c r="P35" s="117"/>
      <c r="Q35" s="162">
        <f>IF(P35="",0,1)</f>
        <v>0</v>
      </c>
      <c r="R35" s="117"/>
      <c r="S35" s="162">
        <f>IF(R35="",0,1)</f>
        <v>0</v>
      </c>
      <c r="T35" s="117"/>
      <c r="U35" s="162">
        <f>IF(T35="",0,1)</f>
        <v>0</v>
      </c>
      <c r="V35" s="117"/>
      <c r="W35" s="162">
        <f>IF(V35="",0,1)</f>
        <v>0</v>
      </c>
      <c r="X35" s="316"/>
      <c r="Y35" s="501"/>
      <c r="Z35" s="502"/>
      <c r="AA35" s="502"/>
      <c r="AB35" s="502"/>
      <c r="AC35" s="502"/>
      <c r="AD35" s="503"/>
      <c r="AE35" s="5"/>
      <c r="AF35" s="5"/>
    </row>
    <row r="36" spans="1:32" ht="11.45" customHeight="1" x14ac:dyDescent="0.2">
      <c r="A36" s="21" t="s">
        <v>7</v>
      </c>
      <c r="B36" s="22">
        <f>B35+1</f>
        <v>28</v>
      </c>
      <c r="C36" s="40"/>
      <c r="D36" s="40"/>
      <c r="E36" s="40"/>
      <c r="F36" s="71">
        <f t="shared" si="16"/>
        <v>0</v>
      </c>
      <c r="G36" s="86" t="str">
        <f t="shared" si="17"/>
        <v/>
      </c>
      <c r="H36" s="329"/>
      <c r="I36" s="329"/>
      <c r="J36" s="329"/>
      <c r="K36" s="71">
        <f t="shared" ref="K36:K39" si="26">J36</f>
        <v>0</v>
      </c>
      <c r="L36" s="345" t="str">
        <f t="shared" si="18"/>
        <v/>
      </c>
      <c r="M36" s="117"/>
      <c r="N36" s="117"/>
      <c r="O36" s="162">
        <f>IF(N36="",O35,O35+1)</f>
        <v>0</v>
      </c>
      <c r="P36" s="117"/>
      <c r="Q36" s="162">
        <f>IF(P36="",Q35,Q35+1)</f>
        <v>0</v>
      </c>
      <c r="R36" s="117"/>
      <c r="S36" s="162">
        <f>IF(R36="",S35,S35+1)</f>
        <v>0</v>
      </c>
      <c r="T36" s="117"/>
      <c r="U36" s="162">
        <f>IF(T36="",U35,U35+1)</f>
        <v>0</v>
      </c>
      <c r="V36" s="117"/>
      <c r="W36" s="162">
        <f>IF(V36="",W35,W35+1)</f>
        <v>0</v>
      </c>
      <c r="X36" s="367"/>
      <c r="Y36" s="501"/>
      <c r="Z36" s="502"/>
      <c r="AA36" s="502"/>
      <c r="AB36" s="502"/>
      <c r="AC36" s="502"/>
      <c r="AD36" s="503"/>
      <c r="AE36" s="5"/>
      <c r="AF36" s="5"/>
    </row>
    <row r="37" spans="1:32" ht="11.45" customHeight="1" x14ac:dyDescent="0.2">
      <c r="A37" s="21" t="s">
        <v>8</v>
      </c>
      <c r="B37" s="22">
        <f t="shared" ref="B37:B39" si="27">B36+1</f>
        <v>29</v>
      </c>
      <c r="C37" s="40"/>
      <c r="D37" s="40"/>
      <c r="E37" s="40"/>
      <c r="F37" s="71">
        <f t="shared" si="16"/>
        <v>0</v>
      </c>
      <c r="G37" s="86" t="str">
        <f t="shared" si="17"/>
        <v/>
      </c>
      <c r="H37" s="329"/>
      <c r="I37" s="329"/>
      <c r="J37" s="329"/>
      <c r="K37" s="71">
        <f t="shared" si="26"/>
        <v>0</v>
      </c>
      <c r="L37" s="345" t="str">
        <f t="shared" si="18"/>
        <v/>
      </c>
      <c r="M37" s="117"/>
      <c r="N37" s="117"/>
      <c r="O37" s="162">
        <f t="shared" ref="O37:O39" si="28">IF(N37="",O36,O36+1)</f>
        <v>0</v>
      </c>
      <c r="P37" s="117"/>
      <c r="Q37" s="162">
        <f t="shared" ref="Q37:Q39" si="29">IF(P37="",Q36,Q36+1)</f>
        <v>0</v>
      </c>
      <c r="R37" s="117"/>
      <c r="S37" s="162">
        <f t="shared" ref="S37:S39" si="30">IF(R37="",S36,S36+1)</f>
        <v>0</v>
      </c>
      <c r="T37" s="117"/>
      <c r="U37" s="162">
        <f t="shared" ref="U37:U39" si="31">IF(T37="",U36,U36+1)</f>
        <v>0</v>
      </c>
      <c r="V37" s="117"/>
      <c r="W37" s="162">
        <f t="shared" ref="W37:W39" si="32">IF(V37="",W36,W36+1)</f>
        <v>0</v>
      </c>
      <c r="X37" s="367"/>
      <c r="Y37" s="501"/>
      <c r="Z37" s="502"/>
      <c r="AA37" s="502"/>
      <c r="AB37" s="502"/>
      <c r="AC37" s="502"/>
      <c r="AD37" s="503"/>
      <c r="AE37" s="5"/>
      <c r="AF37" s="5"/>
    </row>
    <row r="38" spans="1:32" ht="11.45" customHeight="1" x14ac:dyDescent="0.2">
      <c r="A38" s="21" t="s">
        <v>2</v>
      </c>
      <c r="B38" s="22">
        <f t="shared" si="27"/>
        <v>30</v>
      </c>
      <c r="C38" s="40"/>
      <c r="D38" s="40"/>
      <c r="E38" s="40"/>
      <c r="F38" s="71">
        <f t="shared" si="16"/>
        <v>0</v>
      </c>
      <c r="G38" s="86" t="str">
        <f t="shared" si="17"/>
        <v/>
      </c>
      <c r="H38" s="329"/>
      <c r="I38" s="329"/>
      <c r="J38" s="329"/>
      <c r="K38" s="71">
        <f t="shared" si="26"/>
        <v>0</v>
      </c>
      <c r="L38" s="345" t="str">
        <f t="shared" si="18"/>
        <v/>
      </c>
      <c r="M38" s="117"/>
      <c r="N38" s="117"/>
      <c r="O38" s="162">
        <f t="shared" si="28"/>
        <v>0</v>
      </c>
      <c r="P38" s="117"/>
      <c r="Q38" s="162">
        <f t="shared" si="29"/>
        <v>0</v>
      </c>
      <c r="R38" s="117"/>
      <c r="S38" s="162">
        <f t="shared" si="30"/>
        <v>0</v>
      </c>
      <c r="T38" s="117"/>
      <c r="U38" s="162">
        <f t="shared" si="31"/>
        <v>0</v>
      </c>
      <c r="V38" s="117"/>
      <c r="W38" s="162">
        <f t="shared" si="32"/>
        <v>0</v>
      </c>
      <c r="X38" s="367"/>
      <c r="Y38" s="501"/>
      <c r="Z38" s="502"/>
      <c r="AA38" s="502"/>
      <c r="AB38" s="502"/>
      <c r="AC38" s="502"/>
      <c r="AD38" s="503"/>
      <c r="AE38" s="5"/>
      <c r="AF38" s="5"/>
    </row>
    <row r="39" spans="1:32" ht="11.45" customHeight="1" x14ac:dyDescent="0.2">
      <c r="A39" s="21" t="s">
        <v>3</v>
      </c>
      <c r="B39" s="22">
        <f t="shared" si="27"/>
        <v>31</v>
      </c>
      <c r="C39" s="40"/>
      <c r="D39" s="40"/>
      <c r="E39" s="40"/>
      <c r="F39" s="71">
        <f t="shared" si="16"/>
        <v>0</v>
      </c>
      <c r="G39" s="86" t="str">
        <f t="shared" si="17"/>
        <v/>
      </c>
      <c r="H39" s="329"/>
      <c r="I39" s="329"/>
      <c r="J39" s="329"/>
      <c r="K39" s="71">
        <f t="shared" si="26"/>
        <v>0</v>
      </c>
      <c r="L39" s="345" t="str">
        <f t="shared" si="18"/>
        <v/>
      </c>
      <c r="M39" s="117"/>
      <c r="N39" s="117"/>
      <c r="O39" s="162">
        <f t="shared" si="28"/>
        <v>0</v>
      </c>
      <c r="P39" s="117"/>
      <c r="Q39" s="162">
        <f t="shared" si="29"/>
        <v>0</v>
      </c>
      <c r="R39" s="117"/>
      <c r="S39" s="162">
        <f t="shared" si="30"/>
        <v>0</v>
      </c>
      <c r="T39" s="117"/>
      <c r="U39" s="162">
        <f t="shared" si="31"/>
        <v>0</v>
      </c>
      <c r="V39" s="117"/>
      <c r="W39" s="162">
        <f t="shared" si="32"/>
        <v>0</v>
      </c>
      <c r="X39" s="367"/>
      <c r="Y39" s="501"/>
      <c r="Z39" s="502"/>
      <c r="AA39" s="502"/>
      <c r="AB39" s="502"/>
      <c r="AC39" s="502"/>
      <c r="AD39" s="503"/>
      <c r="AE39" s="5"/>
      <c r="AF39" s="5"/>
    </row>
    <row r="40" spans="1:32" ht="11.45" customHeight="1" x14ac:dyDescent="0.2">
      <c r="A40" s="491" t="s">
        <v>10</v>
      </c>
      <c r="B40" s="492"/>
      <c r="C40" s="13">
        <f>SUM(C35:C39)</f>
        <v>0</v>
      </c>
      <c r="D40" s="13">
        <f>SUM(D35:D39)+ROUNDDOWN(F40/60,0)</f>
        <v>0</v>
      </c>
      <c r="E40" s="13">
        <f>F40-60*ROUNDDOWN(F40/60,0)</f>
        <v>0</v>
      </c>
      <c r="F40" s="131">
        <f>SUM(F35:F39)</f>
        <v>0</v>
      </c>
      <c r="G40" s="52">
        <f>IF((D40*60+E40)=0,0,ROUND((C40*60)/(D40*60+E40),1))</f>
        <v>0</v>
      </c>
      <c r="H40" s="13">
        <f>SUM(H35:H39)</f>
        <v>0</v>
      </c>
      <c r="I40" s="13">
        <f>SUM(I35:I39)+ROUNDDOWN(K40/60,0)</f>
        <v>0</v>
      </c>
      <c r="J40" s="13">
        <f>K40-60*ROUNDDOWN(K40/60,0)</f>
        <v>0</v>
      </c>
      <c r="K40" s="131">
        <f>SUM(K35:K39)</f>
        <v>0</v>
      </c>
      <c r="L40" s="52">
        <f>IF((I40*60+J40)=0,0,ROUND((H40*60)/(I40*60+J40),1))</f>
        <v>0</v>
      </c>
      <c r="M40" s="27">
        <f>SUM(M35:M39)</f>
        <v>0</v>
      </c>
      <c r="N40" s="27">
        <f>IF(SUM(N35:N39)=0,0,ROUND(AVERAGE(N35:N39),0))</f>
        <v>0</v>
      </c>
      <c r="O40" s="163">
        <f>IF(O39=0,0,1)</f>
        <v>0</v>
      </c>
      <c r="P40" s="27">
        <f>IF(SUM(P35:P39)=0,0,ROUND(AVERAGE(P35:P39),0))</f>
        <v>0</v>
      </c>
      <c r="Q40" s="163">
        <f>IF(Q39=0,0,1)</f>
        <v>0</v>
      </c>
      <c r="R40" s="27">
        <f>IF(SUM(R35:R39)=0,0,ROUND(AVERAGE(R35:R39),0))</f>
        <v>0</v>
      </c>
      <c r="S40" s="163">
        <f>IF(S39=0,0,1)</f>
        <v>0</v>
      </c>
      <c r="T40" s="27">
        <f>IF(SUM(T35:T39)=0,0,ROUND(AVERAGE(T35:T39),0))</f>
        <v>0</v>
      </c>
      <c r="U40" s="163">
        <f>IF(U39=0,0,1)</f>
        <v>0</v>
      </c>
      <c r="V40" s="27">
        <f>IF(SUM(V35:V39)=0,0,ROUND(AVERAGE(V35:V39),0))</f>
        <v>0</v>
      </c>
      <c r="W40" s="163">
        <f>IF(W39=0,0,1)</f>
        <v>0</v>
      </c>
      <c r="X40" s="317"/>
      <c r="Y40" s="504"/>
      <c r="Z40" s="505"/>
      <c r="AA40" s="505"/>
      <c r="AB40" s="505"/>
      <c r="AC40" s="505"/>
      <c r="AD40" s="506"/>
      <c r="AE40" s="5"/>
      <c r="AF40" s="5"/>
    </row>
    <row r="41" spans="1:32" ht="11.45" customHeight="1" x14ac:dyDescent="0.2">
      <c r="A41" s="512" t="s">
        <v>35</v>
      </c>
      <c r="B41" s="513"/>
      <c r="C41" s="14">
        <f>C9+C18+C26+C34+C40</f>
        <v>0</v>
      </c>
      <c r="D41" s="11">
        <f>D9+D18+D26+D34+D40+ROUNDDOWN(F41/60,0)</f>
        <v>0</v>
      </c>
      <c r="E41" s="11">
        <f>F41-60*ROUNDDOWN(F41/60,0)</f>
        <v>0</v>
      </c>
      <c r="F41" s="133">
        <f>E9+E18+E26+E34+E40</f>
        <v>0</v>
      </c>
      <c r="G41" s="60">
        <f>IF((D41*60+E41)=0,0,ROUND((C41*60)/(D41*60+E41),1))</f>
        <v>0</v>
      </c>
      <c r="H41" s="14">
        <f>H9+H18+H26+H34+H40</f>
        <v>0</v>
      </c>
      <c r="I41" s="11">
        <f>I9+I18+I26+I34+I40+ROUNDDOWN(K41/60,0)</f>
        <v>0</v>
      </c>
      <c r="J41" s="11">
        <f>K41-60*ROUNDDOWN(K41/60,0)</f>
        <v>0</v>
      </c>
      <c r="K41" s="133">
        <f>J9+J18+J26+J34+J40</f>
        <v>0</v>
      </c>
      <c r="L41" s="60">
        <f>IF((I41*60+J41)=0,0,ROUND((H41*60)/(I41*60+J41),1))</f>
        <v>0</v>
      </c>
      <c r="M41" s="28">
        <f>M9+M18+M26+M34+M40</f>
        <v>0</v>
      </c>
      <c r="N41" s="28" t="str">
        <f>IF(N42=0,"",(N9+N18+N26+N34+N40)/N42)</f>
        <v/>
      </c>
      <c r="O41" s="178"/>
      <c r="P41" s="28" t="str">
        <f>IF(P42=0,"",(P9+P18+P26+P34+P40)/P42)</f>
        <v/>
      </c>
      <c r="Q41" s="178"/>
      <c r="R41" s="28" t="str">
        <f>IF(R42=0,"",(R9+R18+R26+R34+R40)/R42)</f>
        <v/>
      </c>
      <c r="S41" s="178"/>
      <c r="T41" s="28" t="str">
        <f>IF(T42=0,"",(T9+T18+T26+T34+T40)/T42)</f>
        <v/>
      </c>
      <c r="U41" s="178"/>
      <c r="V41" s="28" t="str">
        <f>IF(V42=0,"",(V9+V18+V26+V34+V40)/V42)</f>
        <v/>
      </c>
      <c r="W41" s="178"/>
      <c r="X41" s="29"/>
      <c r="Y41" s="30"/>
      <c r="Z41" s="2" t="s">
        <v>0</v>
      </c>
      <c r="AA41" s="2" t="s">
        <v>30</v>
      </c>
      <c r="AB41" s="2" t="s">
        <v>16</v>
      </c>
      <c r="AC41" s="229" t="s">
        <v>23</v>
      </c>
      <c r="AD41" s="2" t="s">
        <v>26</v>
      </c>
    </row>
    <row r="42" spans="1:32" ht="11.45" customHeight="1" x14ac:dyDescent="0.2">
      <c r="A42" s="514"/>
      <c r="B42" s="514"/>
      <c r="C42" s="2" t="s">
        <v>0</v>
      </c>
      <c r="D42" s="2" t="s">
        <v>15</v>
      </c>
      <c r="E42" s="2" t="s">
        <v>16</v>
      </c>
      <c r="F42" s="71"/>
      <c r="G42" s="22" t="s">
        <v>12</v>
      </c>
      <c r="H42" s="345" t="s">
        <v>0</v>
      </c>
      <c r="I42" s="345" t="s">
        <v>15</v>
      </c>
      <c r="J42" s="345" t="s">
        <v>16</v>
      </c>
      <c r="K42" s="22"/>
      <c r="L42" s="345" t="s">
        <v>12</v>
      </c>
      <c r="M42" s="37" t="s">
        <v>17</v>
      </c>
      <c r="N42" s="158">
        <f>O9+O18+O26+O34+O40</f>
        <v>0</v>
      </c>
      <c r="O42" s="159"/>
      <c r="P42" s="158">
        <f>Q9+Q18+Q26+Q34+Q40</f>
        <v>0</v>
      </c>
      <c r="Q42" s="159"/>
      <c r="R42" s="158">
        <f>S9+S18+S26+S34+S40</f>
        <v>0</v>
      </c>
      <c r="S42" s="159"/>
      <c r="T42" s="158">
        <f>U9+U18+U26+U34+U40</f>
        <v>0</v>
      </c>
      <c r="U42" s="160"/>
      <c r="V42" s="158">
        <f>W9+W18+W26+W34+W40</f>
        <v>0</v>
      </c>
      <c r="W42" s="153"/>
      <c r="X42" s="226"/>
      <c r="Y42" s="225" t="s">
        <v>139</v>
      </c>
      <c r="Z42" s="23">
        <f>C41+Juillet!Z43</f>
        <v>0</v>
      </c>
      <c r="AA42" s="23">
        <f>D41+Juillet!AA43+ROUNDDOWN(AE42/60,0)</f>
        <v>0</v>
      </c>
      <c r="AB42" s="12">
        <f>AE42-60*ROUNDDOWN(AE42/60,0)</f>
        <v>0</v>
      </c>
      <c r="AC42" s="12">
        <f>IF((AA42*60+AB42)=0,0,ROUND((Z42*60)/(AA42*60+AB42),1))</f>
        <v>0</v>
      </c>
      <c r="AD42" s="223">
        <f>M41+Juillet!AD43</f>
        <v>0</v>
      </c>
      <c r="AE42" s="10">
        <f>E41+Juillet!AB43</f>
        <v>0</v>
      </c>
    </row>
    <row r="43" spans="1:32" ht="11.45" customHeight="1" x14ac:dyDescent="0.2">
      <c r="A43" s="556" t="s">
        <v>254</v>
      </c>
      <c r="B43" s="556"/>
      <c r="C43" s="48">
        <f>'Décembre 17'!$C$40</f>
        <v>0</v>
      </c>
      <c r="D43" s="49">
        <f>'Décembre 17'!$D$40</f>
        <v>0</v>
      </c>
      <c r="E43" s="49">
        <f>'Décembre 17'!$E$40</f>
        <v>0</v>
      </c>
      <c r="F43" s="143"/>
      <c r="G43" s="50">
        <f>IF((D43*60+E43)=0,0,ROUND((C43*60)/(D43*60+E43),1))</f>
        <v>0</v>
      </c>
      <c r="H43" s="349">
        <f>Juillet!H44</f>
        <v>0</v>
      </c>
      <c r="I43" s="346">
        <f>Mai!$I$43</f>
        <v>0</v>
      </c>
      <c r="J43" s="346">
        <f>Mai!$J$43</f>
        <v>0</v>
      </c>
      <c r="K43" s="50"/>
      <c r="L43" s="346">
        <f>IF((I43*60+J43)=0,0,ROUND((H43*60)/(I43*60+J43),1))</f>
        <v>0</v>
      </c>
      <c r="M43" s="199">
        <f>'Décembre 17'!$M$40</f>
        <v>0</v>
      </c>
      <c r="N43" s="158"/>
      <c r="O43" s="159"/>
      <c r="P43" s="158"/>
      <c r="Q43" s="159"/>
      <c r="R43" s="158"/>
      <c r="S43" s="159"/>
      <c r="T43" s="158"/>
      <c r="U43" s="160"/>
      <c r="V43" s="158"/>
      <c r="W43" s="153"/>
      <c r="X43" s="198"/>
      <c r="Y43" s="319" t="s">
        <v>253</v>
      </c>
      <c r="Z43" s="217">
        <f>$C$41+Juillet!Z44</f>
        <v>0</v>
      </c>
      <c r="AA43" s="215">
        <f>$D$41+Juillet!AA44+ROUNDDOWN(AE43/60,0)</f>
        <v>0</v>
      </c>
      <c r="AB43" s="215">
        <f>AE43-60*ROUNDDOWN(AE43/60,0)</f>
        <v>0</v>
      </c>
      <c r="AC43" s="215">
        <f>IF((AA43*60+AB43)=0,0,ROUND((Z43*60)/(AA43*60+AB43),1))</f>
        <v>0</v>
      </c>
      <c r="AD43" s="217">
        <f>M41+Juillet!AD44</f>
        <v>0</v>
      </c>
      <c r="AE43" s="224">
        <f>E41+Juillet!AB44</f>
        <v>0</v>
      </c>
    </row>
    <row r="44" spans="1:32" ht="9.75" customHeight="1" x14ac:dyDescent="0.2">
      <c r="A44" s="566" t="s">
        <v>25</v>
      </c>
      <c r="B44" s="566"/>
      <c r="C44" s="48">
        <f>Janvier!C43</f>
        <v>0</v>
      </c>
      <c r="D44" s="48">
        <f>Janvier!D43</f>
        <v>0</v>
      </c>
      <c r="E44" s="48">
        <f>Janvier!E43</f>
        <v>0</v>
      </c>
      <c r="F44" s="134"/>
      <c r="G44" s="47">
        <f t="shared" ref="G44:G50" si="33">IF((D44*60+E44)=0,0,ROUND((C44*60)/(D44*60+E44),1))</f>
        <v>0</v>
      </c>
      <c r="H44" s="349">
        <f>Juillet!H45</f>
        <v>0</v>
      </c>
      <c r="I44" s="345">
        <f>Mai!$I$44</f>
        <v>0</v>
      </c>
      <c r="J44" s="345">
        <f>Mai!$J$44</f>
        <v>0</v>
      </c>
      <c r="K44" s="341"/>
      <c r="L44" s="346">
        <f>IF((I44*60+J44)=0,0,ROUND((H44*60)/(I44*60+J44),1))</f>
        <v>0</v>
      </c>
      <c r="M44" s="53">
        <f>Janvier!M43</f>
        <v>0</v>
      </c>
      <c r="N44" s="303"/>
      <c r="O44" s="304"/>
      <c r="P44" s="304"/>
      <c r="Q44" s="304"/>
      <c r="R44" s="304"/>
      <c r="S44" s="304"/>
      <c r="T44" s="304"/>
      <c r="U44" s="154"/>
      <c r="X44" s="64"/>
      <c r="Y44" s="64"/>
    </row>
    <row r="45" spans="1:32" ht="13.5" customHeight="1" x14ac:dyDescent="0.2">
      <c r="A45" s="566" t="s">
        <v>27</v>
      </c>
      <c r="B45" s="572"/>
      <c r="C45" s="48">
        <f>Février!C38</f>
        <v>0</v>
      </c>
      <c r="D45" s="48">
        <f>Février!D38</f>
        <v>0</v>
      </c>
      <c r="E45" s="48">
        <f>Février!E38</f>
        <v>0</v>
      </c>
      <c r="F45" s="134"/>
      <c r="G45" s="47">
        <f t="shared" si="33"/>
        <v>0</v>
      </c>
      <c r="H45" s="349">
        <f>Juillet!H46</f>
        <v>0</v>
      </c>
      <c r="I45" s="345">
        <f>Mai!$I$45</f>
        <v>0</v>
      </c>
      <c r="J45" s="345">
        <f>Mai!$J$45</f>
        <v>0</v>
      </c>
      <c r="K45" s="341"/>
      <c r="L45" s="346">
        <f>IF((I45*60+J45)=0,0,ROUND((H45*60)/(I45*60+J45),1))</f>
        <v>0</v>
      </c>
      <c r="M45" s="53">
        <f>Février!M38</f>
        <v>0</v>
      </c>
      <c r="T45" s="550" t="s">
        <v>195</v>
      </c>
      <c r="U45" s="551"/>
      <c r="V45" s="551"/>
      <c r="W45" s="551"/>
      <c r="X45" s="552"/>
      <c r="Y45" s="384" t="s">
        <v>42</v>
      </c>
      <c r="Z45" s="345" t="s">
        <v>15</v>
      </c>
      <c r="AA45" s="345" t="s">
        <v>16</v>
      </c>
      <c r="AB45" s="345" t="s">
        <v>12</v>
      </c>
      <c r="AC45" s="190"/>
      <c r="AD45" s="190"/>
      <c r="AE45" s="65"/>
      <c r="AF45" s="206">
        <f>J41+SUM(J43:J50)</f>
        <v>0</v>
      </c>
    </row>
    <row r="46" spans="1:32" ht="11.45" customHeight="1" x14ac:dyDescent="0.2">
      <c r="A46" s="566" t="s">
        <v>28</v>
      </c>
      <c r="B46" s="566"/>
      <c r="C46" s="54">
        <f>Mars!C41</f>
        <v>0</v>
      </c>
      <c r="D46" s="54">
        <f>Mars!D41</f>
        <v>0</v>
      </c>
      <c r="E46" s="54">
        <f>Mars!E41</f>
        <v>0</v>
      </c>
      <c r="F46" s="134"/>
      <c r="G46" s="47">
        <f t="shared" si="33"/>
        <v>0</v>
      </c>
      <c r="H46" s="349">
        <f>Juillet!H47</f>
        <v>0</v>
      </c>
      <c r="I46" s="345">
        <f>Mai!$I$46</f>
        <v>0</v>
      </c>
      <c r="J46" s="345">
        <f>Mai!$J$46</f>
        <v>0</v>
      </c>
      <c r="K46" s="341"/>
      <c r="L46" s="346">
        <f>IF((I46*60+J46)=0,0,ROUND((H46*60)/(I46*60+J46),1))</f>
        <v>0</v>
      </c>
      <c r="M46" s="53">
        <f>Mars!M41</f>
        <v>0</v>
      </c>
      <c r="T46" s="507" t="s">
        <v>139</v>
      </c>
      <c r="U46" s="508"/>
      <c r="V46" s="508"/>
      <c r="W46" s="508"/>
      <c r="X46" s="509"/>
      <c r="Y46" s="164">
        <f>H41+Juillet!Y47</f>
        <v>0</v>
      </c>
      <c r="Z46" s="12">
        <f>I41+SUM(I43:I50)+ROUNDDOWN(AF45/60,0)</f>
        <v>0</v>
      </c>
      <c r="AA46" s="12">
        <f>AF45-60*ROUNDDOWN(AF45/60,0)</f>
        <v>0</v>
      </c>
      <c r="AB46" s="12">
        <f>IF((Z46*60+AA46)=0,0,ROUND((Y46*60)/(Z46*60+AA46),1))</f>
        <v>0</v>
      </c>
      <c r="AC46" s="190"/>
      <c r="AD46" s="190"/>
      <c r="AE46" s="64"/>
      <c r="AF46" s="200">
        <f>J41+SUM(J44:J50)</f>
        <v>0</v>
      </c>
    </row>
    <row r="47" spans="1:32" ht="11.45" customHeight="1" x14ac:dyDescent="0.2">
      <c r="A47" s="566" t="s">
        <v>31</v>
      </c>
      <c r="B47" s="566"/>
      <c r="C47" s="54">
        <f>Avril!C40</f>
        <v>0</v>
      </c>
      <c r="D47" s="54">
        <f>Avril!D40</f>
        <v>0</v>
      </c>
      <c r="E47" s="47">
        <f>Avril!E40</f>
        <v>0</v>
      </c>
      <c r="F47" s="134"/>
      <c r="G47" s="47">
        <f t="shared" si="33"/>
        <v>0</v>
      </c>
      <c r="H47" s="349">
        <f>Juillet!H48</f>
        <v>0</v>
      </c>
      <c r="I47" s="347">
        <f>Mai!$I$47</f>
        <v>0</v>
      </c>
      <c r="J47" s="345">
        <f>Mai!$J$47</f>
        <v>0</v>
      </c>
      <c r="K47" s="341"/>
      <c r="L47" s="346">
        <f>IF((I47*60+J47)=0,0,ROUND((H47*60)/(I47*60+J47),1))</f>
        <v>0</v>
      </c>
      <c r="M47" s="53">
        <f>Avril!M40</f>
        <v>0</v>
      </c>
      <c r="T47" s="553" t="s">
        <v>187</v>
      </c>
      <c r="U47" s="554"/>
      <c r="V47" s="554"/>
      <c r="W47" s="554"/>
      <c r="X47" s="555"/>
      <c r="Y47" s="218">
        <f>H41+Juillet!Y48</f>
        <v>0</v>
      </c>
      <c r="Z47" s="342">
        <f>I41+SUM(I44:I50)+ROUNDDOWN(AF46/60,0)</f>
        <v>0</v>
      </c>
      <c r="AA47" s="335">
        <f>AF46-60*ROUNDDOWN(AF46/60,0)</f>
        <v>0</v>
      </c>
      <c r="AB47" s="385">
        <f>IF((Z47*60+AA47)=0,0,ROUND((Y47*60)/(Z47*60+AA47),1))</f>
        <v>0</v>
      </c>
    </row>
    <row r="48" spans="1:32" ht="11.45" customHeight="1" x14ac:dyDescent="0.2">
      <c r="A48" s="566" t="s">
        <v>32</v>
      </c>
      <c r="B48" s="566"/>
      <c r="C48" s="54">
        <f>Mai!C41</f>
        <v>0</v>
      </c>
      <c r="D48" s="47">
        <f>Mai!D41</f>
        <v>0</v>
      </c>
      <c r="E48" s="47">
        <f>Mai!E41</f>
        <v>0</v>
      </c>
      <c r="F48" s="134"/>
      <c r="G48" s="47">
        <f t="shared" si="33"/>
        <v>0</v>
      </c>
      <c r="H48" s="349">
        <f>Juillet!H49</f>
        <v>0</v>
      </c>
      <c r="I48" s="345">
        <f>Mai!$I$41</f>
        <v>0</v>
      </c>
      <c r="J48" s="345">
        <f>Mai!$J$41</f>
        <v>0</v>
      </c>
      <c r="K48" s="341"/>
      <c r="L48" s="346">
        <f t="shared" ref="L48:L50" si="34">IF((I48*60+J48)=0,0,ROUND((H48*60)/(I48*60+J48),1))</f>
        <v>0</v>
      </c>
      <c r="M48" s="53">
        <f>Mai!M41</f>
        <v>0</v>
      </c>
      <c r="X48" s="69"/>
      <c r="Y48" s="66"/>
      <c r="AA48" s="66"/>
      <c r="AB48" s="66"/>
      <c r="AC48" s="66"/>
      <c r="AD48" s="66"/>
    </row>
    <row r="49" spans="1:13" ht="11.45" customHeight="1" x14ac:dyDescent="0.2">
      <c r="A49" s="566" t="s">
        <v>33</v>
      </c>
      <c r="B49" s="566"/>
      <c r="C49" s="54">
        <f>Juin!C40</f>
        <v>0</v>
      </c>
      <c r="D49" s="54">
        <f>Juin!D40</f>
        <v>0</v>
      </c>
      <c r="E49" s="54">
        <f>Juin!E40</f>
        <v>0</v>
      </c>
      <c r="F49" s="135"/>
      <c r="G49" s="47">
        <f t="shared" si="33"/>
        <v>0</v>
      </c>
      <c r="H49" s="349">
        <f>Juillet!H50</f>
        <v>0</v>
      </c>
      <c r="I49" s="345">
        <f>Juin!$I$40</f>
        <v>0</v>
      </c>
      <c r="J49" s="345">
        <f>Juin!$J$40</f>
        <v>0</v>
      </c>
      <c r="K49" s="341"/>
      <c r="L49" s="346">
        <f t="shared" si="34"/>
        <v>0</v>
      </c>
      <c r="M49" s="55">
        <f>Juin!M40</f>
        <v>0</v>
      </c>
    </row>
    <row r="50" spans="1:13" ht="11.45" customHeight="1" x14ac:dyDescent="0.2">
      <c r="A50" s="566" t="s">
        <v>34</v>
      </c>
      <c r="B50" s="566"/>
      <c r="C50" s="54">
        <f>Juillet!$C$42</f>
        <v>0</v>
      </c>
      <c r="D50" s="54">
        <f>Juillet!$D$42</f>
        <v>0</v>
      </c>
      <c r="E50" s="54">
        <f>Juillet!$E$42</f>
        <v>0</v>
      </c>
      <c r="F50" s="134"/>
      <c r="G50" s="47">
        <f t="shared" si="33"/>
        <v>0</v>
      </c>
      <c r="H50" s="347">
        <f>Juillet!H42</f>
        <v>0</v>
      </c>
      <c r="I50" s="345">
        <f>Juillet!$I$42</f>
        <v>0</v>
      </c>
      <c r="J50" s="345">
        <f>Juillet!$J$42</f>
        <v>0</v>
      </c>
      <c r="K50" s="341"/>
      <c r="L50" s="346">
        <f t="shared" si="34"/>
        <v>0</v>
      </c>
      <c r="M50" s="55">
        <f>Juillet!$M$42</f>
        <v>0</v>
      </c>
    </row>
    <row r="51" spans="1:13" hidden="1" x14ac:dyDescent="0.2">
      <c r="C51" s="213">
        <f>SUM(C43:C50)+C41</f>
        <v>0</v>
      </c>
      <c r="D51" s="213">
        <f>SUM(D43:D50)+D41</f>
        <v>0</v>
      </c>
      <c r="E51" s="213">
        <f>SUM(E43:E50)+E41</f>
        <v>0</v>
      </c>
      <c r="M51" s="213">
        <f>SUM(M43:M50)+M41</f>
        <v>0</v>
      </c>
    </row>
    <row r="52" spans="1:13" hidden="1" x14ac:dyDescent="0.2">
      <c r="C52" s="213">
        <f>SUM(C44:C50)+C41</f>
        <v>0</v>
      </c>
      <c r="D52" s="213">
        <f>SUM(D44:D50)+D41</f>
        <v>0</v>
      </c>
      <c r="E52" s="213">
        <f>SUM(E44:E50)+E41</f>
        <v>0</v>
      </c>
      <c r="M52" s="213">
        <f>SUM(M44:M50)+M41</f>
        <v>0</v>
      </c>
    </row>
  </sheetData>
  <sheetProtection sheet="1" selectLockedCells="1"/>
  <mergeCells count="69">
    <mergeCell ref="T46:X46"/>
    <mergeCell ref="T47:X47"/>
    <mergeCell ref="T45:X45"/>
    <mergeCell ref="Y40:AD40"/>
    <mergeCell ref="Y31:AD31"/>
    <mergeCell ref="Y32:AD32"/>
    <mergeCell ref="Y33:AD33"/>
    <mergeCell ref="Y34:AD34"/>
    <mergeCell ref="Y35:AD35"/>
    <mergeCell ref="Y36:AD36"/>
    <mergeCell ref="Y38:AD38"/>
    <mergeCell ref="Y39:AD39"/>
    <mergeCell ref="Y37:AD37"/>
    <mergeCell ref="A1:AC1"/>
    <mergeCell ref="A2:A3"/>
    <mergeCell ref="B2:B3"/>
    <mergeCell ref="C2:C3"/>
    <mergeCell ref="D2:D3"/>
    <mergeCell ref="P2:P3"/>
    <mergeCell ref="E2:E3"/>
    <mergeCell ref="Y2:AD3"/>
    <mergeCell ref="G2:G3"/>
    <mergeCell ref="N2:N3"/>
    <mergeCell ref="X2:X3"/>
    <mergeCell ref="R2:R3"/>
    <mergeCell ref="H2:L2"/>
    <mergeCell ref="Y8:AD8"/>
    <mergeCell ref="Y4:AD4"/>
    <mergeCell ref="Y5:AD5"/>
    <mergeCell ref="Y6:AD6"/>
    <mergeCell ref="Y7:AD7"/>
    <mergeCell ref="Y30:AD30"/>
    <mergeCell ref="Y18:AD18"/>
    <mergeCell ref="Y19:AD19"/>
    <mergeCell ref="Y9:AD9"/>
    <mergeCell ref="Y10:AD10"/>
    <mergeCell ref="Y11:AD11"/>
    <mergeCell ref="Y20:AD20"/>
    <mergeCell ref="Y23:AD23"/>
    <mergeCell ref="Y24:AD24"/>
    <mergeCell ref="Y12:AD12"/>
    <mergeCell ref="Y14:AD14"/>
    <mergeCell ref="Y13:AD13"/>
    <mergeCell ref="Y27:AD27"/>
    <mergeCell ref="Y25:AD25"/>
    <mergeCell ref="Y26:AD26"/>
    <mergeCell ref="Y28:AD28"/>
    <mergeCell ref="Y29:AD29"/>
    <mergeCell ref="Y15:AD15"/>
    <mergeCell ref="Y16:AD16"/>
    <mergeCell ref="Y17:AD17"/>
    <mergeCell ref="Y22:AD22"/>
    <mergeCell ref="Y21:AD21"/>
    <mergeCell ref="A9:B9"/>
    <mergeCell ref="A26:B26"/>
    <mergeCell ref="A40:B40"/>
    <mergeCell ref="A34:B34"/>
    <mergeCell ref="A42:B42"/>
    <mergeCell ref="A50:B50"/>
    <mergeCell ref="A41:B41"/>
    <mergeCell ref="A18:B18"/>
    <mergeCell ref="A10:B10"/>
    <mergeCell ref="A49:B49"/>
    <mergeCell ref="A46:B46"/>
    <mergeCell ref="A47:B47"/>
    <mergeCell ref="A48:B48"/>
    <mergeCell ref="A45:B45"/>
    <mergeCell ref="A43:B43"/>
    <mergeCell ref="A44:B44"/>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zoomScale="110" zoomScaleNormal="110" workbookViewId="0">
      <pane ySplit="3" topLeftCell="A4" activePane="bottomLeft" state="frozen"/>
      <selection pane="bottomLeft" activeCell="H32" sqref="H32:J38"/>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customWidth="1"/>
    <col min="9" max="9" width="6.140625" customWidth="1"/>
    <col min="10" max="10" width="7" customWidth="1"/>
    <col min="11" max="11" width="5.7109375" hidden="1" customWidth="1"/>
    <col min="12" max="12" width="9"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00" t="s">
        <v>227</v>
      </c>
      <c r="B1" s="600"/>
      <c r="C1" s="600"/>
      <c r="D1" s="600"/>
      <c r="E1" s="600"/>
      <c r="F1" s="600"/>
      <c r="G1" s="600"/>
      <c r="H1" s="600"/>
      <c r="I1" s="600"/>
      <c r="J1" s="600"/>
      <c r="K1" s="600"/>
      <c r="L1" s="600"/>
      <c r="M1" s="600"/>
      <c r="N1" s="600"/>
      <c r="O1" s="600"/>
      <c r="P1" s="600"/>
      <c r="Q1" s="600"/>
      <c r="R1" s="600"/>
      <c r="S1" s="600"/>
      <c r="T1" s="600"/>
      <c r="U1" s="600"/>
      <c r="V1" s="600"/>
      <c r="W1" s="600"/>
      <c r="X1" s="600"/>
      <c r="Y1" s="601"/>
      <c r="Z1" s="601"/>
      <c r="AA1" s="601"/>
      <c r="AB1" s="601"/>
      <c r="AC1" s="601"/>
      <c r="AD1" s="601"/>
      <c r="AE1" s="230"/>
    </row>
    <row r="2" spans="1:44" ht="17.25" customHeight="1" x14ac:dyDescent="0.2">
      <c r="A2" s="609" t="s">
        <v>1</v>
      </c>
      <c r="B2" s="609" t="s">
        <v>9</v>
      </c>
      <c r="C2" s="609" t="s">
        <v>0</v>
      </c>
      <c r="D2" s="609" t="s">
        <v>15</v>
      </c>
      <c r="E2" s="609" t="s">
        <v>16</v>
      </c>
      <c r="F2" s="70" t="s">
        <v>16</v>
      </c>
      <c r="G2" s="596" t="s">
        <v>12</v>
      </c>
      <c r="H2" s="484" t="s">
        <v>257</v>
      </c>
      <c r="I2" s="485"/>
      <c r="J2" s="485"/>
      <c r="K2" s="485"/>
      <c r="L2" s="486"/>
      <c r="M2" s="41" t="s">
        <v>17</v>
      </c>
      <c r="N2" s="602" t="s">
        <v>40</v>
      </c>
      <c r="O2" s="123"/>
      <c r="P2" s="602" t="s">
        <v>11</v>
      </c>
      <c r="Q2" s="123"/>
      <c r="R2" s="602" t="s">
        <v>22</v>
      </c>
      <c r="S2" s="123"/>
      <c r="T2" s="41" t="s">
        <v>19</v>
      </c>
      <c r="U2" s="123"/>
      <c r="V2" s="41" t="s">
        <v>19</v>
      </c>
      <c r="W2" s="128"/>
      <c r="X2" s="615" t="s">
        <v>13</v>
      </c>
      <c r="Y2" s="611"/>
      <c r="Z2" s="611"/>
      <c r="AA2" s="611"/>
      <c r="AB2" s="611"/>
      <c r="AC2" s="611"/>
      <c r="AD2" s="611"/>
      <c r="AE2" s="612"/>
    </row>
    <row r="3" spans="1:44" ht="12.75" customHeight="1" x14ac:dyDescent="0.2">
      <c r="A3" s="610"/>
      <c r="B3" s="610"/>
      <c r="C3" s="610"/>
      <c r="D3" s="610"/>
      <c r="E3" s="610"/>
      <c r="F3" s="70"/>
      <c r="G3" s="597"/>
      <c r="H3" s="635" t="s">
        <v>0</v>
      </c>
      <c r="I3" s="339" t="s">
        <v>15</v>
      </c>
      <c r="J3" s="339" t="s">
        <v>16</v>
      </c>
      <c r="K3" s="343"/>
      <c r="L3" s="635" t="s">
        <v>12</v>
      </c>
      <c r="M3" s="42" t="s">
        <v>18</v>
      </c>
      <c r="N3" s="603"/>
      <c r="O3" s="124"/>
      <c r="P3" s="603"/>
      <c r="Q3" s="124"/>
      <c r="R3" s="603"/>
      <c r="S3" s="124"/>
      <c r="T3" s="42" t="s">
        <v>20</v>
      </c>
      <c r="U3" s="124"/>
      <c r="V3" s="42" t="s">
        <v>21</v>
      </c>
      <c r="W3" s="129"/>
      <c r="X3" s="615"/>
      <c r="Y3" s="611"/>
      <c r="Z3" s="611"/>
      <c r="AA3" s="611"/>
      <c r="AB3" s="611"/>
      <c r="AC3" s="611"/>
      <c r="AD3" s="611"/>
      <c r="AE3" s="612"/>
    </row>
    <row r="4" spans="1:44" ht="12" customHeight="1" x14ac:dyDescent="0.2">
      <c r="A4" s="80" t="s">
        <v>4</v>
      </c>
      <c r="B4" s="80">
        <v>1</v>
      </c>
      <c r="C4" s="40"/>
      <c r="D4" s="40"/>
      <c r="E4" s="40"/>
      <c r="F4" s="71">
        <f>E4</f>
        <v>0</v>
      </c>
      <c r="G4" s="86" t="str">
        <f t="shared" ref="G4:G14" si="0">IF((D4*60+F4)=0,"",ROUND((C4*60)/(D4*60+F4),1))</f>
        <v/>
      </c>
      <c r="H4" s="329"/>
      <c r="I4" s="329"/>
      <c r="J4" s="329"/>
      <c r="K4" s="71">
        <f t="shared" ref="K4:K5" si="1">J4</f>
        <v>0</v>
      </c>
      <c r="L4" s="345" t="str">
        <f t="shared" ref="L4:L14" si="2">IF((I4*60+K4)=0,"",ROUND((H4*60)/(I4*60+K4),1))</f>
        <v/>
      </c>
      <c r="M4" s="117"/>
      <c r="N4" s="117"/>
      <c r="O4" s="162">
        <f>IF(N4="",0,1)</f>
        <v>0</v>
      </c>
      <c r="P4" s="117"/>
      <c r="Q4" s="162">
        <f>IF(P4="",0,1)</f>
        <v>0</v>
      </c>
      <c r="R4" s="117"/>
      <c r="S4" s="162">
        <f>IF(R4="",0,1)</f>
        <v>0</v>
      </c>
      <c r="T4" s="117"/>
      <c r="U4" s="162">
        <f>IF(T4="",0,1)</f>
        <v>0</v>
      </c>
      <c r="V4" s="117"/>
      <c r="W4" s="162">
        <f>IF(V4="",0,1)</f>
        <v>0</v>
      </c>
      <c r="X4" s="117"/>
      <c r="Y4" s="598"/>
      <c r="Z4" s="598"/>
      <c r="AA4" s="598"/>
      <c r="AB4" s="598"/>
      <c r="AC4" s="598"/>
      <c r="AD4" s="598"/>
      <c r="AE4" s="599"/>
    </row>
    <row r="5" spans="1:44" s="74" customFormat="1" ht="12" customHeight="1" x14ac:dyDescent="0.2">
      <c r="A5" s="113" t="s">
        <v>5</v>
      </c>
      <c r="B5" s="113">
        <f>B4+1</f>
        <v>2</v>
      </c>
      <c r="C5" s="40"/>
      <c r="D5" s="40"/>
      <c r="E5" s="40"/>
      <c r="F5" s="71">
        <f>E5</f>
        <v>0</v>
      </c>
      <c r="G5" s="86" t="str">
        <f t="shared" si="0"/>
        <v/>
      </c>
      <c r="H5" s="329"/>
      <c r="I5" s="329"/>
      <c r="J5" s="329"/>
      <c r="K5" s="71">
        <f t="shared" si="1"/>
        <v>0</v>
      </c>
      <c r="L5" s="345" t="str">
        <f t="shared" si="2"/>
        <v/>
      </c>
      <c r="M5" s="117"/>
      <c r="N5" s="117"/>
      <c r="O5" s="162">
        <f>IF(N5="",O4,O4+1)</f>
        <v>0</v>
      </c>
      <c r="P5" s="117"/>
      <c r="Q5" s="162">
        <f>IF(P5="",Q4,Q4+1)</f>
        <v>0</v>
      </c>
      <c r="R5" s="117"/>
      <c r="S5" s="162">
        <f>IF(R5="",S4,S4+1)</f>
        <v>0</v>
      </c>
      <c r="T5" s="117"/>
      <c r="U5" s="162">
        <f>IF(T5="",U4,U4+1)</f>
        <v>0</v>
      </c>
      <c r="V5" s="117"/>
      <c r="W5" s="162">
        <f>IF(V5="",W4,W4+1)</f>
        <v>0</v>
      </c>
      <c r="X5" s="117"/>
      <c r="Y5" s="598"/>
      <c r="Z5" s="598"/>
      <c r="AA5" s="598"/>
      <c r="AB5" s="598"/>
      <c r="AC5" s="598"/>
      <c r="AD5" s="598"/>
      <c r="AE5" s="599"/>
      <c r="AK5"/>
      <c r="AL5"/>
      <c r="AM5"/>
      <c r="AN5"/>
      <c r="AO5"/>
      <c r="AP5"/>
      <c r="AQ5"/>
      <c r="AR5"/>
    </row>
    <row r="6" spans="1:44" s="74" customFormat="1" ht="12" customHeight="1" x14ac:dyDescent="0.2">
      <c r="A6" s="491" t="s">
        <v>10</v>
      </c>
      <c r="B6" s="492"/>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238"/>
      <c r="Y6" s="488"/>
      <c r="Z6" s="488"/>
      <c r="AA6" s="488"/>
      <c r="AB6" s="488"/>
      <c r="AC6" s="488"/>
      <c r="AD6" s="488"/>
      <c r="AE6" s="489"/>
      <c r="AK6"/>
      <c r="AL6"/>
      <c r="AM6"/>
      <c r="AN6"/>
      <c r="AO6"/>
      <c r="AP6"/>
      <c r="AQ6"/>
      <c r="AR6"/>
    </row>
    <row r="7" spans="1:44" ht="12" customHeight="1" x14ac:dyDescent="0.2">
      <c r="A7" s="520" t="s">
        <v>193</v>
      </c>
      <c r="B7" s="521"/>
      <c r="C7" s="73">
        <f>C6+Août!C40</f>
        <v>0</v>
      </c>
      <c r="D7" s="73">
        <f>D6+Août!D40+ROUNDDOWN(F7/60,0)</f>
        <v>0</v>
      </c>
      <c r="E7" s="73">
        <f>F7-60*ROUNDDOWN(F7/60,0)</f>
        <v>0</v>
      </c>
      <c r="F7" s="132">
        <f>E6+Août!E40</f>
        <v>0</v>
      </c>
      <c r="G7" s="73">
        <f>IF((D7*60+E7)=0,0,ROUND((C7*60)/(D7*60+E7),1))</f>
        <v>0</v>
      </c>
      <c r="H7" s="73">
        <f>H6+Août!H40</f>
        <v>0</v>
      </c>
      <c r="I7" s="73">
        <f>I6+Août!I40+ROUNDDOWN(K7/60,0)</f>
        <v>0</v>
      </c>
      <c r="J7" s="73">
        <f>K7-60*ROUNDDOWN(K7/60,0)</f>
        <v>0</v>
      </c>
      <c r="K7" s="132">
        <f>J6+Août!J40</f>
        <v>0</v>
      </c>
      <c r="L7" s="73">
        <f>IF((I7*60+J7)=0,0,ROUND((H7*60)/(I7*60+J7),1))</f>
        <v>0</v>
      </c>
      <c r="M7" s="83">
        <f>M6+Août!M40</f>
        <v>0</v>
      </c>
      <c r="N7" s="83">
        <f>IF(N6=0,Août!N40,IF(N6+Août!N40=0,"",ROUND((SUM(N4:N5)+SUM(Août!N35:N39))/(O5+Août!O39),0)))</f>
        <v>0</v>
      </c>
      <c r="O7" s="180">
        <f>IF(O5=0,0,1)</f>
        <v>0</v>
      </c>
      <c r="P7" s="83">
        <f>IF(P6=0,Août!P40,IF(P6+Août!P40=0,"",ROUND((SUM(P4:P5)+SUM(Août!P35:P39))/(Q5+Août!Q39),0)))</f>
        <v>0</v>
      </c>
      <c r="Q7" s="180">
        <f>IF(Q5=0,0,1)</f>
        <v>0</v>
      </c>
      <c r="R7" s="83">
        <f>IF(R6=0,Août!R40,IF(R6+Août!R40=0,"",ROUND((SUM(R4:R5)+SUM(Août!R35:R39))/(S5+Août!S39),0)))</f>
        <v>0</v>
      </c>
      <c r="S7" s="180">
        <f>IF(S5=0,0,1)</f>
        <v>0</v>
      </c>
      <c r="T7" s="83">
        <f>IF(T6=0,Août!T40,IF(T6+Août!T40=0,"",ROUND((SUM(T4:T5)+SUM(Août!T35:T39))/(U5+Août!U39),0)))</f>
        <v>0</v>
      </c>
      <c r="U7" s="180">
        <f>IF(U5=0,0,1)</f>
        <v>0</v>
      </c>
      <c r="V7" s="83">
        <f>IF(V6=0,Août!V40,IF(V6+Août!V40=0,"",ROUND((SUM(V4:V5)+SUM(Août!V35:V39))/(W5+Août!W39),0)))</f>
        <v>0</v>
      </c>
      <c r="W7" s="180">
        <f>IF(W5=0,0,1)</f>
        <v>0</v>
      </c>
      <c r="X7" s="350"/>
      <c r="Y7" s="604"/>
      <c r="Z7" s="605"/>
      <c r="AA7" s="605"/>
      <c r="AB7" s="605"/>
      <c r="AC7" s="605"/>
      <c r="AD7" s="605"/>
      <c r="AE7" s="606"/>
    </row>
    <row r="8" spans="1:44" ht="12" customHeight="1" x14ac:dyDescent="0.2">
      <c r="A8" s="2" t="s">
        <v>6</v>
      </c>
      <c r="B8" s="2">
        <f>B5+1</f>
        <v>3</v>
      </c>
      <c r="C8" s="40"/>
      <c r="D8" s="40"/>
      <c r="E8" s="40"/>
      <c r="F8" s="71">
        <f t="shared" ref="F8:F14" si="3">E8</f>
        <v>0</v>
      </c>
      <c r="G8" s="86" t="str">
        <f t="shared" si="0"/>
        <v/>
      </c>
      <c r="H8" s="329"/>
      <c r="I8" s="329"/>
      <c r="J8" s="329"/>
      <c r="K8" s="71">
        <f>J8</f>
        <v>0</v>
      </c>
      <c r="L8" s="345" t="str">
        <f t="shared" si="2"/>
        <v/>
      </c>
      <c r="M8" s="117"/>
      <c r="N8" s="117"/>
      <c r="O8" s="162">
        <f>IF(N8="",0,1)</f>
        <v>0</v>
      </c>
      <c r="P8" s="117"/>
      <c r="Q8" s="162">
        <f>IF(P8="",0,1)</f>
        <v>0</v>
      </c>
      <c r="R8" s="117"/>
      <c r="S8" s="162">
        <f>IF(R8="",0,1)</f>
        <v>0</v>
      </c>
      <c r="T8" s="117"/>
      <c r="U8" s="162">
        <f>IF(T8="",0,1)</f>
        <v>0</v>
      </c>
      <c r="V8" s="117"/>
      <c r="W8" s="162">
        <f>IF(V8="",0,1)</f>
        <v>0</v>
      </c>
      <c r="X8" s="117"/>
      <c r="Y8" s="607" t="s">
        <v>256</v>
      </c>
      <c r="Z8" s="607"/>
      <c r="AA8" s="607"/>
      <c r="AB8" s="607"/>
      <c r="AC8" s="607"/>
      <c r="AD8" s="607"/>
      <c r="AE8" s="608"/>
    </row>
    <row r="9" spans="1:44" ht="12" customHeight="1" x14ac:dyDescent="0.2">
      <c r="A9" s="2" t="s">
        <v>7</v>
      </c>
      <c r="B9" s="2">
        <f t="shared" ref="B9:B14" si="4">B8+1</f>
        <v>4</v>
      </c>
      <c r="C9" s="40"/>
      <c r="D9" s="40"/>
      <c r="E9" s="40"/>
      <c r="F9" s="71">
        <f t="shared" si="3"/>
        <v>0</v>
      </c>
      <c r="G9" s="86" t="str">
        <f t="shared" si="0"/>
        <v/>
      </c>
      <c r="H9" s="329"/>
      <c r="I9" s="329"/>
      <c r="J9" s="329"/>
      <c r="K9" s="71">
        <f t="shared" ref="K9:K14" si="5">J9</f>
        <v>0</v>
      </c>
      <c r="L9" s="345" t="str">
        <f t="shared" si="2"/>
        <v/>
      </c>
      <c r="M9" s="117"/>
      <c r="N9" s="117"/>
      <c r="O9" s="162">
        <f t="shared" ref="O9:O14" si="6">IF(N9="",O8,O8+1)</f>
        <v>0</v>
      </c>
      <c r="P9" s="117"/>
      <c r="Q9" s="162">
        <f t="shared" ref="Q9:Q14" si="7">IF(P9="",Q8,Q8+1)</f>
        <v>0</v>
      </c>
      <c r="R9" s="117"/>
      <c r="S9" s="162">
        <f t="shared" ref="S9:S14" si="8">IF(R9="",S8,S8+1)</f>
        <v>0</v>
      </c>
      <c r="T9" s="117"/>
      <c r="U9" s="162">
        <f t="shared" ref="U9:U14" si="9">IF(T9="",U8,U8+1)</f>
        <v>0</v>
      </c>
      <c r="V9" s="117"/>
      <c r="W9" s="162">
        <f t="shared" ref="W9:W14" si="10">IF(V9="",W8,W8+1)</f>
        <v>0</v>
      </c>
      <c r="X9" s="117"/>
      <c r="Y9" s="594"/>
      <c r="Z9" s="594"/>
      <c r="AA9" s="594"/>
      <c r="AB9" s="594"/>
      <c r="AC9" s="594"/>
      <c r="AD9" s="594"/>
      <c r="AE9" s="595"/>
    </row>
    <row r="10" spans="1:44" ht="12" customHeight="1" x14ac:dyDescent="0.2">
      <c r="A10" s="2" t="s">
        <v>8</v>
      </c>
      <c r="B10" s="2">
        <f t="shared" si="4"/>
        <v>5</v>
      </c>
      <c r="C10" s="40"/>
      <c r="D10" s="40"/>
      <c r="E10" s="40"/>
      <c r="F10" s="71">
        <f t="shared" si="3"/>
        <v>0</v>
      </c>
      <c r="G10" s="86" t="str">
        <f>IF((D10*60+F10)=0,"",ROUND((C10*60)/(D10*60+F10),1))</f>
        <v/>
      </c>
      <c r="H10" s="329"/>
      <c r="I10" s="329"/>
      <c r="J10" s="329"/>
      <c r="K10" s="71">
        <f t="shared" si="5"/>
        <v>0</v>
      </c>
      <c r="L10" s="345" t="str">
        <f>IF((I10*60+K10)=0,"",ROUND((H10*60)/(I10*60+K10),1))</f>
        <v/>
      </c>
      <c r="M10" s="117"/>
      <c r="N10" s="117"/>
      <c r="O10" s="162">
        <f t="shared" si="6"/>
        <v>0</v>
      </c>
      <c r="P10" s="117"/>
      <c r="Q10" s="162">
        <f t="shared" si="7"/>
        <v>0</v>
      </c>
      <c r="R10" s="117"/>
      <c r="S10" s="162">
        <f t="shared" si="8"/>
        <v>0</v>
      </c>
      <c r="T10" s="117"/>
      <c r="U10" s="162">
        <f t="shared" si="9"/>
        <v>0</v>
      </c>
      <c r="V10" s="117"/>
      <c r="W10" s="162">
        <f t="shared" si="10"/>
        <v>0</v>
      </c>
      <c r="X10" s="117"/>
      <c r="Y10" s="594"/>
      <c r="Z10" s="594"/>
      <c r="AA10" s="594"/>
      <c r="AB10" s="594"/>
      <c r="AC10" s="594"/>
      <c r="AD10" s="594"/>
      <c r="AE10" s="595"/>
    </row>
    <row r="11" spans="1:44" ht="12" customHeight="1" x14ac:dyDescent="0.2">
      <c r="A11" s="2" t="s">
        <v>2</v>
      </c>
      <c r="B11" s="2">
        <f t="shared" si="4"/>
        <v>6</v>
      </c>
      <c r="C11" s="40"/>
      <c r="D11" s="40"/>
      <c r="E11" s="40"/>
      <c r="F11" s="71">
        <f t="shared" si="3"/>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117"/>
      <c r="Y11" s="594"/>
      <c r="Z11" s="594"/>
      <c r="AA11" s="594"/>
      <c r="AB11" s="594"/>
      <c r="AC11" s="594"/>
      <c r="AD11" s="594"/>
      <c r="AE11" s="595"/>
    </row>
    <row r="12" spans="1:44" ht="12" customHeight="1" x14ac:dyDescent="0.2">
      <c r="A12" s="2" t="s">
        <v>3</v>
      </c>
      <c r="B12" s="2">
        <f t="shared" si="4"/>
        <v>7</v>
      </c>
      <c r="C12" s="40"/>
      <c r="D12" s="40"/>
      <c r="E12" s="40"/>
      <c r="F12" s="71">
        <f t="shared" si="3"/>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117"/>
      <c r="Y12" s="594"/>
      <c r="Z12" s="594"/>
      <c r="AA12" s="594"/>
      <c r="AB12" s="594"/>
      <c r="AC12" s="594"/>
      <c r="AD12" s="594"/>
      <c r="AE12" s="595"/>
    </row>
    <row r="13" spans="1:44" ht="12" customHeight="1" x14ac:dyDescent="0.2">
      <c r="A13" s="80" t="s">
        <v>4</v>
      </c>
      <c r="B13" s="80">
        <f t="shared" si="4"/>
        <v>8</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117"/>
      <c r="Y13" s="594"/>
      <c r="Z13" s="594"/>
      <c r="AA13" s="594"/>
      <c r="AB13" s="594"/>
      <c r="AC13" s="594"/>
      <c r="AD13" s="594"/>
      <c r="AE13" s="595"/>
    </row>
    <row r="14" spans="1:44" ht="12" customHeight="1" x14ac:dyDescent="0.2">
      <c r="A14" s="71" t="s">
        <v>5</v>
      </c>
      <c r="B14" s="71">
        <f t="shared" si="4"/>
        <v>9</v>
      </c>
      <c r="C14" s="40"/>
      <c r="D14" s="40"/>
      <c r="E14" s="40"/>
      <c r="F14" s="71">
        <f t="shared" si="3"/>
        <v>0</v>
      </c>
      <c r="G14" s="86" t="str">
        <f t="shared" si="0"/>
        <v/>
      </c>
      <c r="H14" s="329"/>
      <c r="I14" s="329"/>
      <c r="J14" s="329"/>
      <c r="K14" s="71">
        <f t="shared" si="5"/>
        <v>0</v>
      </c>
      <c r="L14" s="345" t="str">
        <f t="shared" si="2"/>
        <v/>
      </c>
      <c r="M14" s="117"/>
      <c r="N14" s="117"/>
      <c r="O14" s="162">
        <f t="shared" si="6"/>
        <v>0</v>
      </c>
      <c r="P14" s="117"/>
      <c r="Q14" s="162">
        <f t="shared" si="7"/>
        <v>0</v>
      </c>
      <c r="R14" s="117"/>
      <c r="S14" s="162">
        <f t="shared" si="8"/>
        <v>0</v>
      </c>
      <c r="T14" s="117"/>
      <c r="U14" s="162">
        <f t="shared" si="9"/>
        <v>0</v>
      </c>
      <c r="V14" s="117"/>
      <c r="W14" s="162">
        <f t="shared" si="10"/>
        <v>0</v>
      </c>
      <c r="X14" s="117"/>
      <c r="Y14" s="594"/>
      <c r="Z14" s="594"/>
      <c r="AA14" s="594"/>
      <c r="AB14" s="594"/>
      <c r="AC14" s="594"/>
      <c r="AD14" s="594"/>
      <c r="AE14" s="595"/>
    </row>
    <row r="15" spans="1:44" ht="12" customHeight="1" x14ac:dyDescent="0.2">
      <c r="A15" s="491" t="s">
        <v>82</v>
      </c>
      <c r="B15" s="492"/>
      <c r="C15" s="13">
        <f>SUM(C8:C14)</f>
        <v>0</v>
      </c>
      <c r="D15" s="13">
        <f>SUM(D8:D14)+ROUNDDOWN(F15/60,0)</f>
        <v>0</v>
      </c>
      <c r="E15" s="13">
        <f>F15-60*ROUNDDOWN(F15/60,0)</f>
        <v>0</v>
      </c>
      <c r="F15" s="131">
        <f>SUM(F8:F14)</f>
        <v>0</v>
      </c>
      <c r="G15" s="52">
        <f>IF((D15*60+E15)=0,0,ROUND((C15*60)/(D15*60+E15),1))</f>
        <v>0</v>
      </c>
      <c r="H15" s="13">
        <f>SUM(H8:H14)</f>
        <v>0</v>
      </c>
      <c r="I15" s="13">
        <f>SUM(I8:I14)+ROUNDDOWN(K15/60,0)</f>
        <v>0</v>
      </c>
      <c r="J15" s="13">
        <f>K15-60*ROUNDDOWN(K15/60,0)</f>
        <v>0</v>
      </c>
      <c r="K15" s="131">
        <f>SUM(K8:K14)</f>
        <v>0</v>
      </c>
      <c r="L15" s="52">
        <f>IF((I15*60+J15)=0,0,ROUND((H15*60)/(I15*60+J15),1))</f>
        <v>0</v>
      </c>
      <c r="M15" s="27">
        <f>SUM(M8:M14)</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7">
        <f>IF(SUM(V8:V14)=0,0,ROUND(AVERAGE(V8:V14),0))</f>
        <v>0</v>
      </c>
      <c r="W15" s="163">
        <f>IF(W14=0,0,1)</f>
        <v>0</v>
      </c>
      <c r="X15" s="351"/>
      <c r="Y15" s="613"/>
      <c r="Z15" s="613"/>
      <c r="AA15" s="613"/>
      <c r="AB15" s="613"/>
      <c r="AC15" s="613"/>
      <c r="AD15" s="613"/>
      <c r="AE15" s="614"/>
    </row>
    <row r="16" spans="1:44" ht="12" customHeight="1" x14ac:dyDescent="0.2">
      <c r="A16" s="21" t="s">
        <v>6</v>
      </c>
      <c r="B16" s="22">
        <f>B14+1</f>
        <v>10</v>
      </c>
      <c r="C16" s="40"/>
      <c r="D16" s="40"/>
      <c r="E16" s="40"/>
      <c r="F16" s="71">
        <f t="shared" ref="F16:F22" si="11">E16</f>
        <v>0</v>
      </c>
      <c r="G16" s="86" t="str">
        <f t="shared" ref="G16:G22" si="12">IF((D16*60+F16)=0,"",ROUND((C16*60)/(D16*60+F16),1))</f>
        <v/>
      </c>
      <c r="H16" s="329"/>
      <c r="I16" s="329"/>
      <c r="J16" s="329"/>
      <c r="K16" s="71">
        <f>J16</f>
        <v>0</v>
      </c>
      <c r="L16" s="345" t="str">
        <f t="shared" ref="L16:L22" si="13">IF((I16*60+K16)=0,"",ROUND((H16*60)/(I16*60+K16),1))</f>
        <v/>
      </c>
      <c r="M16" s="117"/>
      <c r="N16" s="117"/>
      <c r="O16" s="162">
        <f>IF(N16="",0,1)</f>
        <v>0</v>
      </c>
      <c r="P16" s="117"/>
      <c r="Q16" s="162">
        <f>IF(P16="",0,1)</f>
        <v>0</v>
      </c>
      <c r="R16" s="117"/>
      <c r="S16" s="162">
        <f>IF(R16="",0,1)</f>
        <v>0</v>
      </c>
      <c r="T16" s="117"/>
      <c r="U16" s="162">
        <f>IF(T16="",0,1)</f>
        <v>0</v>
      </c>
      <c r="V16" s="117"/>
      <c r="W16" s="162">
        <f>IF(V16="",0,1)</f>
        <v>0</v>
      </c>
      <c r="X16" s="117"/>
      <c r="Y16" s="594"/>
      <c r="Z16" s="594"/>
      <c r="AA16" s="594"/>
      <c r="AB16" s="594"/>
      <c r="AC16" s="594"/>
      <c r="AD16" s="594"/>
      <c r="AE16" s="595"/>
    </row>
    <row r="17" spans="1:31" ht="12" customHeight="1" x14ac:dyDescent="0.2">
      <c r="A17" s="21" t="s">
        <v>7</v>
      </c>
      <c r="B17" s="22">
        <f t="shared" ref="B17:B22" si="14">B16+1</f>
        <v>11</v>
      </c>
      <c r="C17" s="40"/>
      <c r="D17" s="40"/>
      <c r="E17" s="40"/>
      <c r="F17" s="71">
        <f t="shared" si="11"/>
        <v>0</v>
      </c>
      <c r="G17" s="86" t="str">
        <f t="shared" si="12"/>
        <v/>
      </c>
      <c r="H17" s="329"/>
      <c r="I17" s="329"/>
      <c r="J17" s="329"/>
      <c r="K17" s="71">
        <f t="shared" ref="K17:K22" si="15">J17</f>
        <v>0</v>
      </c>
      <c r="L17" s="345" t="str">
        <f t="shared" si="13"/>
        <v/>
      </c>
      <c r="M17" s="117"/>
      <c r="N17" s="117"/>
      <c r="O17" s="162">
        <f t="shared" ref="O17:O22" si="16">IF(N17="",O16,O16+1)</f>
        <v>0</v>
      </c>
      <c r="P17" s="117"/>
      <c r="Q17" s="162">
        <f t="shared" ref="Q17:Q22" si="17">IF(P17="",Q16,Q16+1)</f>
        <v>0</v>
      </c>
      <c r="R17" s="117"/>
      <c r="S17" s="162">
        <f t="shared" ref="S17:S22" si="18">IF(R17="",S16,S16+1)</f>
        <v>0</v>
      </c>
      <c r="T17" s="117"/>
      <c r="U17" s="162">
        <f t="shared" ref="U17:U22" si="19">IF(T17="",U16,U16+1)</f>
        <v>0</v>
      </c>
      <c r="V17" s="117"/>
      <c r="W17" s="162">
        <f t="shared" ref="W17:W22" si="20">IF(V17="",W16,W16+1)</f>
        <v>0</v>
      </c>
      <c r="X17" s="117"/>
      <c r="Y17" s="594"/>
      <c r="Z17" s="594"/>
      <c r="AA17" s="594"/>
      <c r="AB17" s="594"/>
      <c r="AC17" s="594"/>
      <c r="AD17" s="594"/>
      <c r="AE17" s="595"/>
    </row>
    <row r="18" spans="1:31" ht="12" customHeight="1" x14ac:dyDescent="0.2">
      <c r="A18" s="21" t="s">
        <v>8</v>
      </c>
      <c r="B18" s="22">
        <f t="shared" si="14"/>
        <v>12</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117"/>
      <c r="Y18" s="594"/>
      <c r="Z18" s="594"/>
      <c r="AA18" s="594"/>
      <c r="AB18" s="594"/>
      <c r="AC18" s="594"/>
      <c r="AD18" s="594"/>
      <c r="AE18" s="595"/>
    </row>
    <row r="19" spans="1:31" ht="12" customHeight="1" x14ac:dyDescent="0.2">
      <c r="A19" s="21" t="s">
        <v>2</v>
      </c>
      <c r="B19" s="22">
        <f t="shared" si="14"/>
        <v>13</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117"/>
      <c r="Y19" s="594"/>
      <c r="Z19" s="594"/>
      <c r="AA19" s="594"/>
      <c r="AB19" s="594"/>
      <c r="AC19" s="594"/>
      <c r="AD19" s="594"/>
      <c r="AE19" s="595"/>
    </row>
    <row r="20" spans="1:31" ht="12" customHeight="1" x14ac:dyDescent="0.2">
      <c r="A20" s="21" t="s">
        <v>3</v>
      </c>
      <c r="B20" s="22">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117"/>
      <c r="Y20" s="594"/>
      <c r="Z20" s="594"/>
      <c r="AA20" s="594"/>
      <c r="AB20" s="594"/>
      <c r="AC20" s="594"/>
      <c r="AD20" s="594"/>
      <c r="AE20" s="595"/>
    </row>
    <row r="21" spans="1:31" ht="12" customHeight="1" x14ac:dyDescent="0.2">
      <c r="A21" s="85" t="s">
        <v>4</v>
      </c>
      <c r="B21" s="85">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117"/>
      <c r="Y21" s="594"/>
      <c r="Z21" s="594"/>
      <c r="AA21" s="594"/>
      <c r="AB21" s="594"/>
      <c r="AC21" s="594"/>
      <c r="AD21" s="594"/>
      <c r="AE21" s="595"/>
    </row>
    <row r="22" spans="1:31" ht="12" customHeight="1" x14ac:dyDescent="0.2">
      <c r="A22" s="114" t="s">
        <v>5</v>
      </c>
      <c r="B22" s="115">
        <f t="shared" si="14"/>
        <v>16</v>
      </c>
      <c r="C22" s="40"/>
      <c r="D22" s="40"/>
      <c r="E22" s="40"/>
      <c r="F22" s="71">
        <f t="shared" si="11"/>
        <v>0</v>
      </c>
      <c r="G22" s="86" t="str">
        <f t="shared" si="12"/>
        <v/>
      </c>
      <c r="H22" s="329"/>
      <c r="I22" s="329"/>
      <c r="J22" s="329"/>
      <c r="K22" s="71">
        <f t="shared" si="15"/>
        <v>0</v>
      </c>
      <c r="L22" s="345" t="str">
        <f t="shared" si="13"/>
        <v/>
      </c>
      <c r="M22" s="117"/>
      <c r="N22" s="117"/>
      <c r="O22" s="162">
        <f t="shared" si="16"/>
        <v>0</v>
      </c>
      <c r="P22" s="117"/>
      <c r="Q22" s="162">
        <f t="shared" si="17"/>
        <v>0</v>
      </c>
      <c r="R22" s="117"/>
      <c r="S22" s="162">
        <f t="shared" si="18"/>
        <v>0</v>
      </c>
      <c r="T22" s="117"/>
      <c r="U22" s="162">
        <f t="shared" si="19"/>
        <v>0</v>
      </c>
      <c r="V22" s="117"/>
      <c r="W22" s="162">
        <f t="shared" si="20"/>
        <v>0</v>
      </c>
      <c r="X22" s="117"/>
      <c r="Y22" s="594"/>
      <c r="Z22" s="594"/>
      <c r="AA22" s="594"/>
      <c r="AB22" s="594"/>
      <c r="AC22" s="594"/>
      <c r="AD22" s="594"/>
      <c r="AE22" s="595"/>
    </row>
    <row r="23" spans="1:31" ht="12" customHeight="1" x14ac:dyDescent="0.2">
      <c r="A23" s="491" t="s">
        <v>83</v>
      </c>
      <c r="B23" s="492"/>
      <c r="C23" s="13">
        <f>SUM(C16:C22)</f>
        <v>0</v>
      </c>
      <c r="D23" s="13">
        <f>SUM(D16:D22)+ROUNDDOWN(F23/60,0)</f>
        <v>0</v>
      </c>
      <c r="E23" s="13">
        <f>F23-60*ROUNDDOWN(F23/60,0)</f>
        <v>0</v>
      </c>
      <c r="F23" s="131">
        <f>SUM(F16:F22)</f>
        <v>0</v>
      </c>
      <c r="G23" s="52">
        <f>IF((D23*60+E23)=0,0,ROUND((C23*60)/(D23*60+E23),1))</f>
        <v>0</v>
      </c>
      <c r="H23" s="13">
        <f>SUM(H16:H22)</f>
        <v>0</v>
      </c>
      <c r="I23" s="13">
        <f>SUM(I16:I22)+ROUNDDOWN(K23/60,0)</f>
        <v>0</v>
      </c>
      <c r="J23" s="13">
        <f>K23-60*ROUNDDOWN(K23/60,0)</f>
        <v>0</v>
      </c>
      <c r="K23" s="131">
        <f>SUM(K16:K22)</f>
        <v>0</v>
      </c>
      <c r="L23" s="52">
        <f>IF((I23*60+J23)=0,0,ROUND((H23*60)/(I23*60+J23),1))</f>
        <v>0</v>
      </c>
      <c r="M23" s="27">
        <f>SUM(M16:M22)</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7">
        <f>IF(SUM(V16:V22)=0,0,ROUND(AVERAGE(V16:V22),0))</f>
        <v>0</v>
      </c>
      <c r="W23" s="163">
        <f>IF(W22=0,0,1)</f>
        <v>0</v>
      </c>
      <c r="X23" s="351"/>
      <c r="Y23" s="613"/>
      <c r="Z23" s="613"/>
      <c r="AA23" s="613"/>
      <c r="AB23" s="613"/>
      <c r="AC23" s="613"/>
      <c r="AD23" s="613"/>
      <c r="AE23" s="614"/>
    </row>
    <row r="24" spans="1:31" ht="12" customHeight="1" x14ac:dyDescent="0.2">
      <c r="A24" s="22" t="s">
        <v>6</v>
      </c>
      <c r="B24" s="22">
        <f>B22+1</f>
        <v>17</v>
      </c>
      <c r="C24" s="40"/>
      <c r="D24" s="40"/>
      <c r="E24" s="40"/>
      <c r="F24" s="71">
        <f t="shared" ref="F24:F38" si="21">E24</f>
        <v>0</v>
      </c>
      <c r="G24" s="86" t="str">
        <f t="shared" ref="G24:G38" si="22">IF((D24*60+F24)=0,"",ROUND((C24*60)/(D24*60+F24),1))</f>
        <v/>
      </c>
      <c r="H24" s="329"/>
      <c r="I24" s="329"/>
      <c r="J24" s="329"/>
      <c r="K24" s="71">
        <f>J24</f>
        <v>0</v>
      </c>
      <c r="L24" s="345" t="str">
        <f t="shared" ref="L24:L38" si="23">IF((I24*60+K24)=0,"",ROUND((H24*60)/(I24*60+K24),1))</f>
        <v/>
      </c>
      <c r="M24" s="117"/>
      <c r="N24" s="117"/>
      <c r="O24" s="162">
        <f>IF(N24="",0,1)</f>
        <v>0</v>
      </c>
      <c r="P24" s="117"/>
      <c r="Q24" s="162">
        <f>IF(P24="",0,1)</f>
        <v>0</v>
      </c>
      <c r="R24" s="117"/>
      <c r="S24" s="162">
        <f>IF(R24="",0,1)</f>
        <v>0</v>
      </c>
      <c r="T24" s="117"/>
      <c r="U24" s="162">
        <f>IF(T24="",0,1)</f>
        <v>0</v>
      </c>
      <c r="V24" s="117"/>
      <c r="W24" s="162">
        <f>IF(V24="",0,1)</f>
        <v>0</v>
      </c>
      <c r="X24" s="117"/>
      <c r="Y24" s="594"/>
      <c r="Z24" s="594"/>
      <c r="AA24" s="594"/>
      <c r="AB24" s="594"/>
      <c r="AC24" s="594"/>
      <c r="AD24" s="594"/>
      <c r="AE24" s="595"/>
    </row>
    <row r="25" spans="1:31" ht="12" customHeight="1" x14ac:dyDescent="0.2">
      <c r="A25" s="22" t="s">
        <v>7</v>
      </c>
      <c r="B25" s="22">
        <f t="shared" ref="B25:B30" si="24">B24+1</f>
        <v>18</v>
      </c>
      <c r="C25" s="40"/>
      <c r="D25" s="40"/>
      <c r="E25" s="40"/>
      <c r="F25" s="71">
        <f t="shared" si="21"/>
        <v>0</v>
      </c>
      <c r="G25" s="86" t="str">
        <f t="shared" si="22"/>
        <v/>
      </c>
      <c r="H25" s="329"/>
      <c r="I25" s="329"/>
      <c r="J25" s="329"/>
      <c r="K25" s="71">
        <f t="shared" ref="K25:K30" si="25">J25</f>
        <v>0</v>
      </c>
      <c r="L25" s="345" t="str">
        <f t="shared" si="23"/>
        <v/>
      </c>
      <c r="M25" s="117"/>
      <c r="N25" s="117"/>
      <c r="O25" s="162">
        <f t="shared" ref="O25:O30" si="26">IF(N25="",O24,O24+1)</f>
        <v>0</v>
      </c>
      <c r="P25" s="117"/>
      <c r="Q25" s="162">
        <f t="shared" ref="Q25:Q30" si="27">IF(P25="",Q24,Q24+1)</f>
        <v>0</v>
      </c>
      <c r="R25" s="117"/>
      <c r="S25" s="162">
        <f t="shared" ref="S25:S30" si="28">IF(R25="",S24,S24+1)</f>
        <v>0</v>
      </c>
      <c r="T25" s="117"/>
      <c r="U25" s="162">
        <f t="shared" ref="U25:U30" si="29">IF(T25="",U24,U24+1)</f>
        <v>0</v>
      </c>
      <c r="V25" s="117"/>
      <c r="W25" s="162">
        <f t="shared" ref="W25:W30" si="30">IF(V25="",W24,W24+1)</f>
        <v>0</v>
      </c>
      <c r="X25" s="117"/>
      <c r="Y25" s="594"/>
      <c r="Z25" s="594"/>
      <c r="AA25" s="594"/>
      <c r="AB25" s="594"/>
      <c r="AC25" s="594"/>
      <c r="AD25" s="594"/>
      <c r="AE25" s="595"/>
    </row>
    <row r="26" spans="1:31" s="1" customFormat="1" ht="12" customHeight="1" x14ac:dyDescent="0.2">
      <c r="A26" s="22" t="s">
        <v>8</v>
      </c>
      <c r="B26" s="22">
        <f t="shared" si="24"/>
        <v>19</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117"/>
      <c r="Y26" s="594"/>
      <c r="Z26" s="594"/>
      <c r="AA26" s="594"/>
      <c r="AB26" s="594"/>
      <c r="AC26" s="594"/>
      <c r="AD26" s="594"/>
      <c r="AE26" s="595"/>
    </row>
    <row r="27" spans="1:31" s="1" customFormat="1" ht="12" customHeight="1" x14ac:dyDescent="0.2">
      <c r="A27" s="22" t="s">
        <v>2</v>
      </c>
      <c r="B27" s="22">
        <f t="shared" si="24"/>
        <v>20</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117"/>
      <c r="Y27" s="594"/>
      <c r="Z27" s="594"/>
      <c r="AA27" s="594"/>
      <c r="AB27" s="594"/>
      <c r="AC27" s="594"/>
      <c r="AD27" s="594"/>
      <c r="AE27" s="595"/>
    </row>
    <row r="28" spans="1:31" s="1" customFormat="1" ht="12" customHeight="1" x14ac:dyDescent="0.2">
      <c r="A28" s="22" t="s">
        <v>3</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117"/>
      <c r="Y28" s="594"/>
      <c r="Z28" s="594"/>
      <c r="AA28" s="594"/>
      <c r="AB28" s="594"/>
      <c r="AC28" s="594"/>
      <c r="AD28" s="594"/>
      <c r="AE28" s="595"/>
    </row>
    <row r="29" spans="1:31" s="1" customFormat="1" ht="12" customHeight="1" x14ac:dyDescent="0.2">
      <c r="A29" s="22" t="s">
        <v>4</v>
      </c>
      <c r="B29" s="22">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117"/>
      <c r="Y29" s="594"/>
      <c r="Z29" s="594"/>
      <c r="AA29" s="594"/>
      <c r="AB29" s="594"/>
      <c r="AC29" s="594"/>
      <c r="AD29" s="594"/>
      <c r="AE29" s="595"/>
    </row>
    <row r="30" spans="1:31" s="1" customFormat="1" ht="12" customHeight="1" x14ac:dyDescent="0.2">
      <c r="A30" s="115" t="s">
        <v>5</v>
      </c>
      <c r="B30" s="115">
        <f t="shared" si="24"/>
        <v>23</v>
      </c>
      <c r="C30" s="40"/>
      <c r="D30" s="40"/>
      <c r="E30" s="40"/>
      <c r="F30" s="71">
        <f t="shared" si="21"/>
        <v>0</v>
      </c>
      <c r="G30" s="86" t="str">
        <f t="shared" si="22"/>
        <v/>
      </c>
      <c r="H30" s="329"/>
      <c r="I30" s="329"/>
      <c r="J30" s="329"/>
      <c r="K30" s="71">
        <f t="shared" si="25"/>
        <v>0</v>
      </c>
      <c r="L30" s="345" t="str">
        <f t="shared" si="23"/>
        <v/>
      </c>
      <c r="M30" s="117"/>
      <c r="N30" s="117"/>
      <c r="O30" s="162">
        <f t="shared" si="26"/>
        <v>0</v>
      </c>
      <c r="P30" s="117"/>
      <c r="Q30" s="162">
        <f t="shared" si="27"/>
        <v>0</v>
      </c>
      <c r="R30" s="117"/>
      <c r="S30" s="162">
        <f t="shared" si="28"/>
        <v>0</v>
      </c>
      <c r="T30" s="117"/>
      <c r="U30" s="162">
        <f t="shared" si="29"/>
        <v>0</v>
      </c>
      <c r="V30" s="117"/>
      <c r="W30" s="162">
        <f t="shared" si="30"/>
        <v>0</v>
      </c>
      <c r="X30" s="117"/>
      <c r="Y30" s="594"/>
      <c r="Z30" s="594"/>
      <c r="AA30" s="594"/>
      <c r="AB30" s="594"/>
      <c r="AC30" s="594"/>
      <c r="AD30" s="594"/>
      <c r="AE30" s="595"/>
    </row>
    <row r="31" spans="1:31" ht="12" customHeight="1" x14ac:dyDescent="0.2">
      <c r="A31" s="491" t="s">
        <v>84</v>
      </c>
      <c r="B31" s="492"/>
      <c r="C31" s="13">
        <f>SUM(C24:C30)</f>
        <v>0</v>
      </c>
      <c r="D31" s="13">
        <f>SUM(D24:D30)+ROUNDDOWN(F31/60,0)</f>
        <v>0</v>
      </c>
      <c r="E31" s="13">
        <f>F31-60*ROUNDDOWN(F31/60,0)</f>
        <v>0</v>
      </c>
      <c r="F31" s="131">
        <f>SUM(F24:F30)</f>
        <v>0</v>
      </c>
      <c r="G31" s="52">
        <f>IF((D31*60+E31)=0,0,ROUND((C31*60)/(D31*60+E31),1))</f>
        <v>0</v>
      </c>
      <c r="H31" s="13">
        <f>SUM(H24:H30)</f>
        <v>0</v>
      </c>
      <c r="I31" s="13">
        <f>SUM(I24:I30)+ROUNDDOWN(K31/60,0)</f>
        <v>0</v>
      </c>
      <c r="J31" s="13">
        <f>K31-60*ROUNDDOWN(K31/60,0)</f>
        <v>0</v>
      </c>
      <c r="K31" s="131">
        <f>SUM(K24:K30)</f>
        <v>0</v>
      </c>
      <c r="L31" s="52">
        <f>IF((I31*60+J31)=0,0,ROUND((H31*60)/(I31*60+J31),1))</f>
        <v>0</v>
      </c>
      <c r="M31" s="27">
        <f>SUM(M24:M30)</f>
        <v>0</v>
      </c>
      <c r="N31" s="27">
        <f>IF(SUM(N24:N30)=0,0,ROUND(AVERAGE(N24:N30),0))</f>
        <v>0</v>
      </c>
      <c r="O31" s="163">
        <f>IF(O30=0,0,1)</f>
        <v>0</v>
      </c>
      <c r="P31" s="27">
        <f t="shared" ref="P31:V31" si="31">IF(SUM(P24:P30)=0,0,ROUND(AVERAGE(P24:P30),0))</f>
        <v>0</v>
      </c>
      <c r="Q31" s="163">
        <f>IF(Q30=0,0,1)</f>
        <v>0</v>
      </c>
      <c r="R31" s="27">
        <f t="shared" si="31"/>
        <v>0</v>
      </c>
      <c r="S31" s="163">
        <f>IF(S30=0,0,1)</f>
        <v>0</v>
      </c>
      <c r="T31" s="27">
        <f t="shared" si="31"/>
        <v>0</v>
      </c>
      <c r="U31" s="163">
        <f>IF(U30=0,0,1)</f>
        <v>0</v>
      </c>
      <c r="V31" s="27">
        <f t="shared" si="31"/>
        <v>0</v>
      </c>
      <c r="W31" s="163">
        <f>IF(W30=0,0,1)</f>
        <v>0</v>
      </c>
      <c r="X31" s="351"/>
      <c r="Y31" s="613"/>
      <c r="Z31" s="613"/>
      <c r="AA31" s="613"/>
      <c r="AB31" s="613"/>
      <c r="AC31" s="613"/>
      <c r="AD31" s="613"/>
      <c r="AE31" s="614"/>
    </row>
    <row r="32" spans="1:31" ht="12" customHeight="1" x14ac:dyDescent="0.2">
      <c r="A32" s="22" t="s">
        <v>6</v>
      </c>
      <c r="B32" s="22">
        <f>B30+1</f>
        <v>24</v>
      </c>
      <c r="C32" s="40"/>
      <c r="D32" s="40"/>
      <c r="E32" s="40"/>
      <c r="F32" s="71">
        <f t="shared" si="21"/>
        <v>0</v>
      </c>
      <c r="G32" s="86" t="str">
        <f t="shared" si="22"/>
        <v/>
      </c>
      <c r="H32" s="329"/>
      <c r="I32" s="329"/>
      <c r="J32" s="329"/>
      <c r="K32" s="71">
        <f>J32</f>
        <v>0</v>
      </c>
      <c r="L32" s="345" t="str">
        <f t="shared" si="23"/>
        <v/>
      </c>
      <c r="M32" s="117"/>
      <c r="N32" s="117"/>
      <c r="O32" s="162">
        <f>IF(N32="",0,1)</f>
        <v>0</v>
      </c>
      <c r="P32" s="117"/>
      <c r="Q32" s="162">
        <f>IF(P32="",0,1)</f>
        <v>0</v>
      </c>
      <c r="R32" s="117"/>
      <c r="S32" s="162">
        <f>IF(R32="",0,1)</f>
        <v>0</v>
      </c>
      <c r="T32" s="117"/>
      <c r="U32" s="162">
        <f>IF(T32="",0,1)</f>
        <v>0</v>
      </c>
      <c r="V32" s="117"/>
      <c r="W32" s="162">
        <f>IF(V32="",0,1)</f>
        <v>0</v>
      </c>
      <c r="X32" s="352"/>
      <c r="Y32" s="594"/>
      <c r="Z32" s="594"/>
      <c r="AA32" s="594"/>
      <c r="AB32" s="594"/>
      <c r="AC32" s="594"/>
      <c r="AD32" s="594"/>
      <c r="AE32" s="595"/>
    </row>
    <row r="33" spans="1:32" ht="12" customHeight="1" x14ac:dyDescent="0.2">
      <c r="A33" s="22" t="s">
        <v>103</v>
      </c>
      <c r="B33" s="22">
        <f>B32+1</f>
        <v>25</v>
      </c>
      <c r="C33" s="40"/>
      <c r="D33" s="40"/>
      <c r="E33" s="40"/>
      <c r="F33" s="71">
        <f t="shared" si="21"/>
        <v>0</v>
      </c>
      <c r="G33" s="86" t="str">
        <f t="shared" si="22"/>
        <v/>
      </c>
      <c r="H33" s="329"/>
      <c r="I33" s="329"/>
      <c r="J33" s="329"/>
      <c r="K33" s="71">
        <f t="shared" ref="K33:K38" si="32">J33</f>
        <v>0</v>
      </c>
      <c r="L33" s="345" t="str">
        <f t="shared" si="23"/>
        <v/>
      </c>
      <c r="M33" s="117"/>
      <c r="N33" s="117"/>
      <c r="O33" s="162">
        <f t="shared" ref="O33:W38" si="33">IF(N33="",O32,O32+1)</f>
        <v>0</v>
      </c>
      <c r="P33" s="117"/>
      <c r="Q33" s="162">
        <f t="shared" si="33"/>
        <v>0</v>
      </c>
      <c r="R33" s="117"/>
      <c r="S33" s="162">
        <f t="shared" si="33"/>
        <v>0</v>
      </c>
      <c r="T33" s="117"/>
      <c r="U33" s="162">
        <f t="shared" si="33"/>
        <v>0</v>
      </c>
      <c r="V33" s="117"/>
      <c r="W33" s="162">
        <f t="shared" si="33"/>
        <v>0</v>
      </c>
      <c r="X33" s="352"/>
      <c r="Y33" s="594"/>
      <c r="Z33" s="594"/>
      <c r="AA33" s="594"/>
      <c r="AB33" s="594"/>
      <c r="AC33" s="594"/>
      <c r="AD33" s="594"/>
      <c r="AE33" s="595"/>
    </row>
    <row r="34" spans="1:32" ht="12" customHeight="1" x14ac:dyDescent="0.2">
      <c r="A34" s="22" t="s">
        <v>104</v>
      </c>
      <c r="B34" s="22">
        <f>B33+1</f>
        <v>26</v>
      </c>
      <c r="C34" s="40"/>
      <c r="D34" s="40"/>
      <c r="E34" s="40"/>
      <c r="F34" s="71">
        <f t="shared" si="21"/>
        <v>0</v>
      </c>
      <c r="G34" s="86" t="str">
        <f t="shared" si="22"/>
        <v/>
      </c>
      <c r="H34" s="329"/>
      <c r="I34" s="329"/>
      <c r="J34" s="329"/>
      <c r="K34" s="71">
        <f t="shared" si="32"/>
        <v>0</v>
      </c>
      <c r="L34" s="345" t="str">
        <f t="shared" si="23"/>
        <v/>
      </c>
      <c r="M34" s="117"/>
      <c r="N34" s="117"/>
      <c r="O34" s="162">
        <f t="shared" si="33"/>
        <v>0</v>
      </c>
      <c r="P34" s="117"/>
      <c r="Q34" s="162">
        <f t="shared" si="33"/>
        <v>0</v>
      </c>
      <c r="R34" s="117"/>
      <c r="S34" s="162">
        <f t="shared" si="33"/>
        <v>0</v>
      </c>
      <c r="T34" s="117"/>
      <c r="U34" s="162">
        <f t="shared" si="33"/>
        <v>0</v>
      </c>
      <c r="V34" s="117"/>
      <c r="W34" s="162">
        <f t="shared" si="33"/>
        <v>0</v>
      </c>
      <c r="X34" s="352"/>
      <c r="Y34" s="594"/>
      <c r="Z34" s="594"/>
      <c r="AA34" s="594"/>
      <c r="AB34" s="594"/>
      <c r="AC34" s="594"/>
      <c r="AD34" s="594"/>
      <c r="AE34" s="595"/>
    </row>
    <row r="35" spans="1:32" ht="12" customHeight="1" x14ac:dyDescent="0.2">
      <c r="A35" s="22" t="s">
        <v>101</v>
      </c>
      <c r="B35" s="22">
        <f>B34+1</f>
        <v>27</v>
      </c>
      <c r="C35" s="40"/>
      <c r="D35" s="40"/>
      <c r="E35" s="40"/>
      <c r="F35" s="71">
        <f t="shared" si="21"/>
        <v>0</v>
      </c>
      <c r="G35" s="86" t="str">
        <f t="shared" si="22"/>
        <v/>
      </c>
      <c r="H35" s="329"/>
      <c r="I35" s="329"/>
      <c r="J35" s="329"/>
      <c r="K35" s="71">
        <f t="shared" si="32"/>
        <v>0</v>
      </c>
      <c r="L35" s="345" t="str">
        <f t="shared" si="23"/>
        <v/>
      </c>
      <c r="M35" s="117"/>
      <c r="N35" s="117"/>
      <c r="O35" s="162">
        <f t="shared" si="33"/>
        <v>0</v>
      </c>
      <c r="P35" s="117"/>
      <c r="Q35" s="162">
        <f t="shared" si="33"/>
        <v>0</v>
      </c>
      <c r="R35" s="117"/>
      <c r="S35" s="162">
        <f t="shared" si="33"/>
        <v>0</v>
      </c>
      <c r="T35" s="117"/>
      <c r="U35" s="162">
        <f t="shared" si="33"/>
        <v>0</v>
      </c>
      <c r="V35" s="117"/>
      <c r="W35" s="162">
        <f t="shared" si="33"/>
        <v>0</v>
      </c>
      <c r="X35" s="352"/>
      <c r="Y35" s="594"/>
      <c r="Z35" s="594"/>
      <c r="AA35" s="594"/>
      <c r="AB35" s="594"/>
      <c r="AC35" s="594"/>
      <c r="AD35" s="594"/>
      <c r="AE35" s="595"/>
    </row>
    <row r="36" spans="1:32" ht="12" customHeight="1" x14ac:dyDescent="0.2">
      <c r="A36" s="22" t="s">
        <v>97</v>
      </c>
      <c r="B36" s="22">
        <f t="shared" ref="B36:B38" si="34">B35+1</f>
        <v>28</v>
      </c>
      <c r="C36" s="40"/>
      <c r="D36" s="40"/>
      <c r="E36" s="40"/>
      <c r="F36" s="71">
        <f t="shared" si="21"/>
        <v>0</v>
      </c>
      <c r="G36" s="86" t="str">
        <f t="shared" si="22"/>
        <v/>
      </c>
      <c r="H36" s="329"/>
      <c r="I36" s="329"/>
      <c r="J36" s="329"/>
      <c r="K36" s="71">
        <f t="shared" si="32"/>
        <v>0</v>
      </c>
      <c r="L36" s="345" t="str">
        <f t="shared" si="23"/>
        <v/>
      </c>
      <c r="M36" s="117"/>
      <c r="N36" s="117"/>
      <c r="O36" s="162">
        <f t="shared" si="33"/>
        <v>0</v>
      </c>
      <c r="P36" s="117"/>
      <c r="Q36" s="162">
        <f t="shared" si="33"/>
        <v>0</v>
      </c>
      <c r="R36" s="117"/>
      <c r="S36" s="162">
        <f t="shared" si="33"/>
        <v>0</v>
      </c>
      <c r="T36" s="117"/>
      <c r="U36" s="162">
        <f t="shared" si="33"/>
        <v>0</v>
      </c>
      <c r="V36" s="117"/>
      <c r="W36" s="162">
        <f t="shared" si="33"/>
        <v>0</v>
      </c>
      <c r="X36" s="352"/>
      <c r="Y36" s="594"/>
      <c r="Z36" s="594"/>
      <c r="AA36" s="594"/>
      <c r="AB36" s="594"/>
      <c r="AC36" s="594"/>
      <c r="AD36" s="594"/>
      <c r="AE36" s="595"/>
    </row>
    <row r="37" spans="1:32" ht="12" customHeight="1" x14ac:dyDescent="0.2">
      <c r="A37" s="22" t="s">
        <v>98</v>
      </c>
      <c r="B37" s="22">
        <f t="shared" si="34"/>
        <v>29</v>
      </c>
      <c r="C37" s="40"/>
      <c r="D37" s="40"/>
      <c r="E37" s="40"/>
      <c r="F37" s="71">
        <f t="shared" si="21"/>
        <v>0</v>
      </c>
      <c r="G37" s="86" t="str">
        <f t="shared" si="22"/>
        <v/>
      </c>
      <c r="H37" s="329"/>
      <c r="I37" s="329"/>
      <c r="J37" s="329"/>
      <c r="K37" s="71">
        <f t="shared" si="32"/>
        <v>0</v>
      </c>
      <c r="L37" s="345" t="str">
        <f t="shared" si="23"/>
        <v/>
      </c>
      <c r="M37" s="117"/>
      <c r="N37" s="117"/>
      <c r="O37" s="162">
        <f t="shared" si="33"/>
        <v>0</v>
      </c>
      <c r="P37" s="117"/>
      <c r="Q37" s="162">
        <f t="shared" si="33"/>
        <v>0</v>
      </c>
      <c r="R37" s="117"/>
      <c r="S37" s="162">
        <f t="shared" si="33"/>
        <v>0</v>
      </c>
      <c r="T37" s="117"/>
      <c r="U37" s="162">
        <f t="shared" si="33"/>
        <v>0</v>
      </c>
      <c r="V37" s="117"/>
      <c r="W37" s="162">
        <f t="shared" si="33"/>
        <v>0</v>
      </c>
      <c r="X37" s="352"/>
      <c r="Y37" s="594"/>
      <c r="Z37" s="594"/>
      <c r="AA37" s="594"/>
      <c r="AB37" s="594"/>
      <c r="AC37" s="594"/>
      <c r="AD37" s="594"/>
      <c r="AE37" s="595"/>
    </row>
    <row r="38" spans="1:32" ht="12" customHeight="1" x14ac:dyDescent="0.2">
      <c r="A38" s="115" t="s">
        <v>99</v>
      </c>
      <c r="B38" s="115">
        <f t="shared" si="34"/>
        <v>30</v>
      </c>
      <c r="C38" s="40"/>
      <c r="D38" s="40"/>
      <c r="E38" s="40"/>
      <c r="F38" s="71">
        <f t="shared" si="21"/>
        <v>0</v>
      </c>
      <c r="G38" s="86" t="str">
        <f t="shared" si="22"/>
        <v/>
      </c>
      <c r="H38" s="329"/>
      <c r="I38" s="329"/>
      <c r="J38" s="329"/>
      <c r="K38" s="71">
        <f t="shared" si="32"/>
        <v>0</v>
      </c>
      <c r="L38" s="345" t="str">
        <f t="shared" si="23"/>
        <v/>
      </c>
      <c r="M38" s="117"/>
      <c r="N38" s="117"/>
      <c r="O38" s="162">
        <f t="shared" si="33"/>
        <v>0</v>
      </c>
      <c r="P38" s="117"/>
      <c r="Q38" s="162">
        <f t="shared" si="33"/>
        <v>0</v>
      </c>
      <c r="R38" s="117"/>
      <c r="S38" s="162">
        <f t="shared" si="33"/>
        <v>0</v>
      </c>
      <c r="T38" s="117"/>
      <c r="U38" s="162">
        <f t="shared" si="33"/>
        <v>0</v>
      </c>
      <c r="V38" s="117"/>
      <c r="W38" s="162">
        <f t="shared" si="33"/>
        <v>0</v>
      </c>
      <c r="X38" s="352"/>
      <c r="Y38" s="594"/>
      <c r="Z38" s="594"/>
      <c r="AA38" s="594"/>
      <c r="AB38" s="594"/>
      <c r="AC38" s="594"/>
      <c r="AD38" s="594"/>
      <c r="AE38" s="595"/>
    </row>
    <row r="39" spans="1:32" ht="12" customHeight="1" x14ac:dyDescent="0.2">
      <c r="A39" s="491" t="s">
        <v>194</v>
      </c>
      <c r="B39" s="492"/>
      <c r="C39" s="13">
        <f>SUM(C32:C38)</f>
        <v>0</v>
      </c>
      <c r="D39" s="13">
        <f>SUM(D32:D38)+ROUNDDOWN(F39/60,0)</f>
        <v>0</v>
      </c>
      <c r="E39" s="13">
        <f>F39-60*ROUNDDOWN(F39/60,0)</f>
        <v>0</v>
      </c>
      <c r="F39" s="131">
        <f>SUM(F32:F38)</f>
        <v>0</v>
      </c>
      <c r="G39" s="52">
        <f>IF((D39*60+E39)=0,0,ROUND((C39*60)/(D39*60+E39),1))</f>
        <v>0</v>
      </c>
      <c r="H39" s="13">
        <f>SUM(H32:H38)</f>
        <v>0</v>
      </c>
      <c r="I39" s="13">
        <f>SUM(I32:I38)+ROUNDDOWN(K39/60,0)</f>
        <v>0</v>
      </c>
      <c r="J39" s="13">
        <f>K39-60*ROUNDDOWN(K39/60,0)</f>
        <v>0</v>
      </c>
      <c r="K39" s="131">
        <f>SUM(K32:K38)</f>
        <v>0</v>
      </c>
      <c r="L39" s="52">
        <f>IF((I39*60+J39)=0,0,ROUND((H39*60)/(I39*60+J39),1))</f>
        <v>0</v>
      </c>
      <c r="M39" s="27">
        <f>SUM(M32:M38)</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7">
        <f>IF(SUM(V32:V38)=0,0,ROUND(AVERAGE(V32:V38),0))</f>
        <v>0</v>
      </c>
      <c r="W39" s="163">
        <f>IF(W38=0,0,1)</f>
        <v>0</v>
      </c>
      <c r="X39" s="351"/>
      <c r="Y39" s="613"/>
      <c r="Z39" s="613"/>
      <c r="AA39" s="613"/>
      <c r="AB39" s="613"/>
      <c r="AC39" s="613"/>
      <c r="AD39" s="613"/>
      <c r="AE39" s="614"/>
    </row>
    <row r="40" spans="1:32" ht="12" customHeight="1" x14ac:dyDescent="0.2">
      <c r="A40" s="512" t="s">
        <v>36</v>
      </c>
      <c r="B40" s="513"/>
      <c r="C40" s="14">
        <f>C6+C15+C23+C31+C39</f>
        <v>0</v>
      </c>
      <c r="D40" s="11">
        <f>D6+D15+D23+D31+D39+ROUNDDOWN(F40/60,0)</f>
        <v>0</v>
      </c>
      <c r="E40" s="11">
        <f>F40-60*ROUNDDOWN(F40/60,0)</f>
        <v>0</v>
      </c>
      <c r="F40" s="133">
        <f>E6+E15+E23+E31+E39</f>
        <v>0</v>
      </c>
      <c r="G40" s="60">
        <f>IF((D40*60+E40)=0,0,ROUND((C40*60)/(D40*60+E40),1))</f>
        <v>0</v>
      </c>
      <c r="H40" s="14">
        <f>H6+H15+H23+H31+H39</f>
        <v>0</v>
      </c>
      <c r="I40" s="11">
        <f>I6+I15+I23+I31+I39+ROUNDDOWN(K40/60,0)</f>
        <v>0</v>
      </c>
      <c r="J40" s="11">
        <f>K40-60*ROUNDDOWN(K40/60,0)</f>
        <v>0</v>
      </c>
      <c r="K40" s="133">
        <f>J6+J15+J23+J31+J39</f>
        <v>0</v>
      </c>
      <c r="L40" s="60">
        <f>IF((I40*60+J40)=0,0,ROUND((H40*60)/(I40*60+J40),1))</f>
        <v>0</v>
      </c>
      <c r="M40" s="28">
        <f>M6+M15+M23+M31+M39</f>
        <v>0</v>
      </c>
      <c r="N40" s="28" t="str">
        <f>IF(N41=0,"",(N6+N15+N23+N31+N39)/N41)</f>
        <v/>
      </c>
      <c r="O40" s="178"/>
      <c r="P40" s="44" t="str">
        <f>IF(P41=0,"",(P6+P15+P23+P31+P39)/P41)</f>
        <v/>
      </c>
      <c r="Q40" s="178"/>
      <c r="R40" s="44" t="str">
        <f>IF(R41=0,"",(R6+R15+R23+R31+R39)/R41)</f>
        <v/>
      </c>
      <c r="S40" s="178"/>
      <c r="T40" s="28" t="str">
        <f>IF(T41=0,"",(T6+T15+T23+T31+T39)/T41)</f>
        <v/>
      </c>
      <c r="U40" s="178"/>
      <c r="V40" s="28" t="str">
        <f>IF(V41=0,"",(V6+V15+V23+V31+V39)/V41)</f>
        <v/>
      </c>
      <c r="W40" s="178"/>
      <c r="X40" s="20"/>
      <c r="Y40" s="66"/>
      <c r="Z40" s="66"/>
      <c r="AA40" s="80" t="s">
        <v>0</v>
      </c>
      <c r="AB40" s="232" t="s">
        <v>30</v>
      </c>
      <c r="AC40" s="80" t="s">
        <v>16</v>
      </c>
      <c r="AD40" s="80" t="s">
        <v>12</v>
      </c>
      <c r="AE40" s="80" t="s">
        <v>17</v>
      </c>
    </row>
    <row r="41" spans="1:32" ht="12.75" customHeight="1" x14ac:dyDescent="0.2">
      <c r="A41" s="616"/>
      <c r="B41" s="616"/>
      <c r="C41" s="2" t="s">
        <v>0</v>
      </c>
      <c r="D41" s="2" t="s">
        <v>15</v>
      </c>
      <c r="E41" s="2" t="s">
        <v>16</v>
      </c>
      <c r="F41" s="71"/>
      <c r="G41" s="22" t="s">
        <v>12</v>
      </c>
      <c r="H41" s="345" t="s">
        <v>0</v>
      </c>
      <c r="I41" s="345" t="s">
        <v>15</v>
      </c>
      <c r="J41" s="345" t="s">
        <v>16</v>
      </c>
      <c r="K41" s="22"/>
      <c r="L41" s="345" t="s">
        <v>12</v>
      </c>
      <c r="M41" s="37" t="s">
        <v>17</v>
      </c>
      <c r="N41" s="35">
        <f>O6+O15+O23+O31+O39</f>
        <v>0</v>
      </c>
      <c r="O41" s="197"/>
      <c r="P41" s="196">
        <f>Q7+Q15+Q23+Q31+Q39</f>
        <v>0</v>
      </c>
      <c r="Q41" s="197"/>
      <c r="R41" s="196">
        <f>S7+S15+S23+S31+S39</f>
        <v>0</v>
      </c>
      <c r="S41" s="197"/>
      <c r="T41" s="196">
        <f>U7+U15+U23+U31+U39</f>
        <v>0</v>
      </c>
      <c r="U41" s="197"/>
      <c r="V41" s="196">
        <f>W7+W15+W23+W31+W39</f>
        <v>0</v>
      </c>
      <c r="W41" s="188"/>
      <c r="X41" s="190"/>
      <c r="Y41" s="516" t="s">
        <v>139</v>
      </c>
      <c r="Z41" s="516"/>
      <c r="AA41" s="23">
        <f>C40+Août!Z42</f>
        <v>0</v>
      </c>
      <c r="AB41" s="23">
        <f>D40+Août!AA42+ROUNDDOWN(AF41/60,0)</f>
        <v>0</v>
      </c>
      <c r="AC41" s="228">
        <f>AF41-60*ROUNDDOWN(AF41/60,0)</f>
        <v>0</v>
      </c>
      <c r="AD41" s="228">
        <f>IF((AB41*60+AC41)=0,0,ROUND((AA41*60)/(AB41*60+AC41),1))</f>
        <v>0</v>
      </c>
      <c r="AE41" s="164">
        <f>M40+Août!AD42</f>
        <v>0</v>
      </c>
      <c r="AF41" s="10">
        <f>E40+Août!AB42</f>
        <v>0</v>
      </c>
    </row>
    <row r="42" spans="1:32" ht="12" customHeight="1" x14ac:dyDescent="0.2">
      <c r="A42" s="556" t="s">
        <v>254</v>
      </c>
      <c r="B42" s="556"/>
      <c r="C42" s="48">
        <f>'Décembre 17'!$C$40</f>
        <v>0</v>
      </c>
      <c r="D42" s="49">
        <f>'Décembre 17'!$D$40</f>
        <v>0</v>
      </c>
      <c r="E42" s="49">
        <f>'Décembre 17'!$E$40</f>
        <v>0</v>
      </c>
      <c r="F42" s="143"/>
      <c r="G42" s="50">
        <f>IF((D42*60+E42)=0,0,ROUND((C42*60)/(D42*60+E42),1))</f>
        <v>0</v>
      </c>
      <c r="H42" s="349">
        <f>Août!H43</f>
        <v>0</v>
      </c>
      <c r="I42" s="346">
        <f>Mai!$I$43</f>
        <v>0</v>
      </c>
      <c r="J42" s="346">
        <f>Mai!$J$43</f>
        <v>0</v>
      </c>
      <c r="K42" s="50"/>
      <c r="L42" s="346">
        <f>IF((I42*60+J42)=0,0,ROUND((H42*60)/(I42*60+J42),1))</f>
        <v>0</v>
      </c>
      <c r="M42" s="199">
        <f>'Décembre 17'!$M$40</f>
        <v>0</v>
      </c>
      <c r="N42" s="20"/>
      <c r="O42" s="127"/>
      <c r="P42" s="20"/>
      <c r="Q42" s="127"/>
      <c r="R42" s="20"/>
      <c r="S42" s="127"/>
      <c r="T42" s="20"/>
      <c r="U42" s="127"/>
      <c r="V42" s="20"/>
      <c r="W42" s="127"/>
      <c r="X42" s="20"/>
      <c r="Y42" s="583" t="s">
        <v>253</v>
      </c>
      <c r="Z42" s="583"/>
      <c r="AA42" s="217">
        <f>C40+Août!Z43</f>
        <v>0</v>
      </c>
      <c r="AB42" s="215">
        <f>D40+Août!AA43+ROUNDDOWN(AF42/60,0)</f>
        <v>0</v>
      </c>
      <c r="AC42" s="215">
        <f>AF42-60*ROUNDDOWN(AF42/60,0)</f>
        <v>0</v>
      </c>
      <c r="AD42" s="215">
        <f>IF((AB42*60+AC42)=0,0,ROUND((AA42*60)/(AB42*60+AC42),1))</f>
        <v>0</v>
      </c>
      <c r="AE42" s="217">
        <f>M40+Août!AD43</f>
        <v>0</v>
      </c>
      <c r="AF42" s="224">
        <f>E40+Août!AB43</f>
        <v>0</v>
      </c>
    </row>
    <row r="43" spans="1:32" ht="12" customHeight="1" x14ac:dyDescent="0.2">
      <c r="A43" s="566" t="s">
        <v>25</v>
      </c>
      <c r="B43" s="566"/>
      <c r="C43" s="48">
        <f>Janvier!C43</f>
        <v>0</v>
      </c>
      <c r="D43" s="48">
        <f>Janvier!D43</f>
        <v>0</v>
      </c>
      <c r="E43" s="48">
        <f>Janvier!E43</f>
        <v>0</v>
      </c>
      <c r="F43" s="134"/>
      <c r="G43" s="47">
        <f t="shared" ref="G43:G50" si="35">IF((D43*60+E43)=0,0,ROUND((C43*60)/(D43*60+E43),1))</f>
        <v>0</v>
      </c>
      <c r="H43" s="349">
        <f>Août!H44</f>
        <v>0</v>
      </c>
      <c r="I43" s="345">
        <f>Mai!$I$44</f>
        <v>0</v>
      </c>
      <c r="J43" s="345">
        <f>Mai!$J$44</f>
        <v>0</v>
      </c>
      <c r="K43" s="341"/>
      <c r="L43" s="346">
        <f>IF((I43*60+J43)=0,0,ROUND((H43*60)/(I43*60+J43),1))</f>
        <v>0</v>
      </c>
      <c r="M43" s="53">
        <f>Janvier!M43</f>
        <v>0</v>
      </c>
      <c r="N43" s="20"/>
      <c r="O43" s="127"/>
      <c r="P43" s="20"/>
      <c r="Q43" s="127"/>
      <c r="R43" s="20"/>
      <c r="S43" s="127"/>
      <c r="T43" s="20"/>
      <c r="U43" s="127"/>
      <c r="V43" s="20"/>
      <c r="W43" s="127"/>
      <c r="X43" s="20"/>
    </row>
    <row r="44" spans="1:32" ht="13.5" customHeight="1" x14ac:dyDescent="0.2">
      <c r="A44" s="566" t="s">
        <v>27</v>
      </c>
      <c r="B44" s="572"/>
      <c r="C44" s="48">
        <f>Février!C38</f>
        <v>0</v>
      </c>
      <c r="D44" s="48">
        <f>Février!D38</f>
        <v>0</v>
      </c>
      <c r="E44" s="48">
        <f>Février!E38</f>
        <v>0</v>
      </c>
      <c r="F44" s="134"/>
      <c r="G44" s="47">
        <f t="shared" si="35"/>
        <v>0</v>
      </c>
      <c r="H44" s="349">
        <f>Août!H45</f>
        <v>0</v>
      </c>
      <c r="I44" s="345">
        <f>Mai!$I$45</f>
        <v>0</v>
      </c>
      <c r="J44" s="345">
        <f>Mai!$J$45</f>
        <v>0</v>
      </c>
      <c r="K44" s="341"/>
      <c r="L44" s="346">
        <f>IF((I44*60+J44)=0,0,ROUND((H44*60)/(I44*60+J44),1))</f>
        <v>0</v>
      </c>
      <c r="M44" s="53">
        <f>Février!M38</f>
        <v>0</v>
      </c>
      <c r="N44" s="20"/>
      <c r="O44" s="127"/>
      <c r="P44" s="20"/>
      <c r="Q44" s="127"/>
      <c r="R44" s="20"/>
      <c r="S44" s="127"/>
      <c r="T44" s="550" t="s">
        <v>195</v>
      </c>
      <c r="U44" s="551"/>
      <c r="V44" s="551"/>
      <c r="W44" s="551"/>
      <c r="X44" s="552"/>
      <c r="Y44" s="384" t="s">
        <v>42</v>
      </c>
      <c r="Z44" s="345" t="s">
        <v>15</v>
      </c>
      <c r="AA44" s="345" t="s">
        <v>16</v>
      </c>
      <c r="AB44" s="345" t="s">
        <v>12</v>
      </c>
      <c r="AC44" s="190"/>
      <c r="AD44" s="190"/>
      <c r="AE44" s="65"/>
      <c r="AF44" s="206">
        <f>J40+SUM(J42:J50)</f>
        <v>0</v>
      </c>
    </row>
    <row r="45" spans="1:32" ht="12" customHeight="1" x14ac:dyDescent="0.2">
      <c r="A45" s="566" t="s">
        <v>28</v>
      </c>
      <c r="B45" s="566"/>
      <c r="C45" s="54">
        <f>Mars!C41</f>
        <v>0</v>
      </c>
      <c r="D45" s="54">
        <f>Mars!D41</f>
        <v>0</v>
      </c>
      <c r="E45" s="54">
        <f>Mars!E41</f>
        <v>0</v>
      </c>
      <c r="F45" s="134"/>
      <c r="G45" s="47">
        <f t="shared" si="35"/>
        <v>0</v>
      </c>
      <c r="H45" s="349">
        <f>Août!H46</f>
        <v>0</v>
      </c>
      <c r="I45" s="345">
        <f>Mai!$I$46</f>
        <v>0</v>
      </c>
      <c r="J45" s="345">
        <f>Mai!$J$46</f>
        <v>0</v>
      </c>
      <c r="K45" s="341"/>
      <c r="L45" s="346">
        <f>IF((I45*60+J45)=0,0,ROUND((H45*60)/(I45*60+J45),1))</f>
        <v>0</v>
      </c>
      <c r="M45" s="53">
        <f>Mars!M41</f>
        <v>0</v>
      </c>
      <c r="N45" s="20"/>
      <c r="O45" s="127"/>
      <c r="P45" s="20"/>
      <c r="Q45" s="127"/>
      <c r="R45" s="20"/>
      <c r="S45" s="127"/>
      <c r="T45" s="507" t="s">
        <v>139</v>
      </c>
      <c r="U45" s="508"/>
      <c r="V45" s="508"/>
      <c r="W45" s="508"/>
      <c r="X45" s="509"/>
      <c r="Y45" s="164">
        <f>H40+Août!Y46</f>
        <v>0</v>
      </c>
      <c r="Z45" s="12">
        <f>I40+SUM(I42:I50)+ROUNDDOWN(AF44/60,0)</f>
        <v>0</v>
      </c>
      <c r="AA45" s="12">
        <f>AF44-60*ROUNDDOWN(AF44/60,0)</f>
        <v>0</v>
      </c>
      <c r="AB45" s="12">
        <f>IF((Z45*60+AA45)=0,0,ROUND((Y45*60)/(Z45*60+AA45),1))</f>
        <v>0</v>
      </c>
      <c r="AC45" s="190"/>
      <c r="AD45" s="190"/>
      <c r="AE45" s="64"/>
      <c r="AF45" s="200">
        <f>J40+SUM(J43:J50)</f>
        <v>0</v>
      </c>
    </row>
    <row r="46" spans="1:32" ht="12" customHeight="1" x14ac:dyDescent="0.2">
      <c r="A46" s="566" t="s">
        <v>31</v>
      </c>
      <c r="B46" s="566"/>
      <c r="C46" s="54">
        <f>Avril!C40</f>
        <v>0</v>
      </c>
      <c r="D46" s="54">
        <f>Avril!D40</f>
        <v>0</v>
      </c>
      <c r="E46" s="47">
        <f>Avril!E40</f>
        <v>0</v>
      </c>
      <c r="F46" s="134"/>
      <c r="G46" s="47">
        <f t="shared" si="35"/>
        <v>0</v>
      </c>
      <c r="H46" s="349">
        <f>Août!H47</f>
        <v>0</v>
      </c>
      <c r="I46" s="347">
        <f>Mai!$I$47</f>
        <v>0</v>
      </c>
      <c r="J46" s="345">
        <f>Mai!$J$47</f>
        <v>0</v>
      </c>
      <c r="K46" s="341"/>
      <c r="L46" s="346">
        <f>IF((I46*60+J46)=0,0,ROUND((H46*60)/(I46*60+J46),1))</f>
        <v>0</v>
      </c>
      <c r="M46" s="53">
        <f>Avril!M40</f>
        <v>0</v>
      </c>
      <c r="N46" s="20"/>
      <c r="O46" s="127"/>
      <c r="P46" s="20"/>
      <c r="Q46" s="127"/>
      <c r="R46" s="20"/>
      <c r="S46" s="127"/>
      <c r="T46" s="553" t="s">
        <v>187</v>
      </c>
      <c r="U46" s="554"/>
      <c r="V46" s="554"/>
      <c r="W46" s="554"/>
      <c r="X46" s="555"/>
      <c r="Y46" s="218">
        <f>H40+Août!Y47</f>
        <v>0</v>
      </c>
      <c r="Z46" s="342">
        <f>I40+SUM(I43:I50)+ROUNDDOWN(AF45/60,0)</f>
        <v>0</v>
      </c>
      <c r="AA46" s="335">
        <f>AF45-60*ROUNDDOWN(AF45/60,0)</f>
        <v>0</v>
      </c>
      <c r="AB46" s="385">
        <f>IF((Z46*60+AA46)=0,0,ROUND((Y46*60)/(Z46*60+AA46),1))</f>
        <v>0</v>
      </c>
    </row>
    <row r="47" spans="1:32" ht="12" customHeight="1" x14ac:dyDescent="0.2">
      <c r="A47" s="566" t="s">
        <v>32</v>
      </c>
      <c r="B47" s="566"/>
      <c r="C47" s="54">
        <f>Mai!C41</f>
        <v>0</v>
      </c>
      <c r="D47" s="47">
        <f>Mai!D41</f>
        <v>0</v>
      </c>
      <c r="E47" s="47">
        <f>Mai!E41</f>
        <v>0</v>
      </c>
      <c r="F47" s="134"/>
      <c r="G47" s="47">
        <f t="shared" si="35"/>
        <v>0</v>
      </c>
      <c r="H47" s="349">
        <f>Août!H48</f>
        <v>0</v>
      </c>
      <c r="I47" s="345">
        <f>Mai!$I$41</f>
        <v>0</v>
      </c>
      <c r="J47" s="345">
        <f>Mai!$J$41</f>
        <v>0</v>
      </c>
      <c r="K47" s="341"/>
      <c r="L47" s="346">
        <f t="shared" ref="L47:L50" si="36">IF((I47*60+J47)=0,0,ROUND((H47*60)/(I47*60+J47),1))</f>
        <v>0</v>
      </c>
      <c r="M47" s="53">
        <f>Mai!M41</f>
        <v>0</v>
      </c>
      <c r="N47" s="20"/>
      <c r="O47" s="127"/>
      <c r="P47" s="20"/>
      <c r="Q47" s="127"/>
      <c r="R47" s="20"/>
      <c r="S47" s="127"/>
      <c r="T47" s="20"/>
      <c r="U47" s="127"/>
      <c r="V47" s="20"/>
      <c r="W47" s="127"/>
      <c r="X47" s="20"/>
      <c r="Y47" s="66"/>
      <c r="AA47" s="66"/>
      <c r="AB47" s="66"/>
      <c r="AC47" s="66"/>
    </row>
    <row r="48" spans="1:32" ht="12" customHeight="1" x14ac:dyDescent="0.2">
      <c r="A48" s="566" t="s">
        <v>33</v>
      </c>
      <c r="B48" s="566"/>
      <c r="C48" s="54">
        <f>Juin!C40</f>
        <v>0</v>
      </c>
      <c r="D48" s="54">
        <f>Juin!D40</f>
        <v>0</v>
      </c>
      <c r="E48" s="54">
        <f>Juin!E40</f>
        <v>0</v>
      </c>
      <c r="F48" s="135"/>
      <c r="G48" s="47">
        <f t="shared" si="35"/>
        <v>0</v>
      </c>
      <c r="H48" s="349">
        <f>Août!H49</f>
        <v>0</v>
      </c>
      <c r="I48" s="345">
        <f>Juin!$I$40</f>
        <v>0</v>
      </c>
      <c r="J48" s="345">
        <f>Juin!$J$40</f>
        <v>0</v>
      </c>
      <c r="K48" s="341"/>
      <c r="L48" s="346">
        <f t="shared" si="36"/>
        <v>0</v>
      </c>
      <c r="M48" s="55">
        <f>Juin!M40</f>
        <v>0</v>
      </c>
      <c r="N48" s="20"/>
      <c r="O48" s="127"/>
      <c r="P48" s="20"/>
      <c r="Q48" s="127"/>
      <c r="R48" s="20"/>
      <c r="S48" s="127"/>
      <c r="T48" s="20"/>
      <c r="U48" s="127"/>
      <c r="V48" s="20"/>
      <c r="W48" s="127"/>
      <c r="X48" s="20"/>
      <c r="Y48" s="65"/>
      <c r="Z48" s="65"/>
      <c r="AA48" s="65"/>
      <c r="AB48" s="65"/>
    </row>
    <row r="49" spans="1:13" x14ac:dyDescent="0.2">
      <c r="A49" s="566" t="s">
        <v>34</v>
      </c>
      <c r="B49" s="566"/>
      <c r="C49" s="54">
        <f>Juillet!$C$42</f>
        <v>0</v>
      </c>
      <c r="D49" s="54">
        <f>Juillet!$D$42</f>
        <v>0</v>
      </c>
      <c r="E49" s="54">
        <f>Juillet!$E$42</f>
        <v>0</v>
      </c>
      <c r="F49" s="134"/>
      <c r="G49" s="341">
        <f t="shared" si="35"/>
        <v>0</v>
      </c>
      <c r="H49" s="349">
        <f>Août!H50</f>
        <v>0</v>
      </c>
      <c r="I49" s="345">
        <f>Juillet!$I$42</f>
        <v>0</v>
      </c>
      <c r="J49" s="345">
        <f>Juillet!$J$42</f>
        <v>0</v>
      </c>
      <c r="K49" s="341"/>
      <c r="L49" s="346">
        <f t="shared" si="36"/>
        <v>0</v>
      </c>
      <c r="M49" s="55">
        <f>Juillet!$M$42</f>
        <v>0</v>
      </c>
    </row>
    <row r="50" spans="1:13" x14ac:dyDescent="0.2">
      <c r="A50" s="566" t="s">
        <v>35</v>
      </c>
      <c r="B50" s="566"/>
      <c r="C50" s="54">
        <f>Août!$C$41</f>
        <v>0</v>
      </c>
      <c r="D50" s="54">
        <f>Août!$D$41</f>
        <v>0</v>
      </c>
      <c r="E50" s="54">
        <f>Août!$E$41</f>
        <v>0</v>
      </c>
      <c r="F50" s="341"/>
      <c r="G50" s="341">
        <f t="shared" si="35"/>
        <v>0</v>
      </c>
      <c r="H50" s="347">
        <f>Août!H41</f>
        <v>0</v>
      </c>
      <c r="I50" s="345">
        <f>Août!$I$41</f>
        <v>0</v>
      </c>
      <c r="J50" s="345">
        <f>Août!$J$41</f>
        <v>0</v>
      </c>
      <c r="K50" s="341"/>
      <c r="L50" s="346">
        <f t="shared" si="36"/>
        <v>0</v>
      </c>
      <c r="M50" s="56">
        <f>Août!$M$41</f>
        <v>0</v>
      </c>
    </row>
  </sheetData>
  <sheetProtection sheet="1" selectLockedCells="1"/>
  <mergeCells count="71">
    <mergeCell ref="T46:X46"/>
    <mergeCell ref="H2:L2"/>
    <mergeCell ref="T44:X44"/>
    <mergeCell ref="T45:X45"/>
    <mergeCell ref="A49:B49"/>
    <mergeCell ref="A50:B50"/>
    <mergeCell ref="A48:B48"/>
    <mergeCell ref="A45:B45"/>
    <mergeCell ref="A46:B46"/>
    <mergeCell ref="A47:B47"/>
    <mergeCell ref="A43:B43"/>
    <mergeCell ref="A44:B44"/>
    <mergeCell ref="A23:B23"/>
    <mergeCell ref="A41:B41"/>
    <mergeCell ref="A42:B42"/>
    <mergeCell ref="A15:B15"/>
    <mergeCell ref="A39:B39"/>
    <mergeCell ref="A40:B40"/>
    <mergeCell ref="A31:B31"/>
    <mergeCell ref="Y41:Z41"/>
    <mergeCell ref="Y39:AE39"/>
    <mergeCell ref="Y28:AE28"/>
    <mergeCell ref="Y42:Z42"/>
    <mergeCell ref="Y10:AE10"/>
    <mergeCell ref="Y11:AE11"/>
    <mergeCell ref="Y24:AE24"/>
    <mergeCell ref="Y25:AE25"/>
    <mergeCell ref="Y26:AE26"/>
    <mergeCell ref="Y38:AE38"/>
    <mergeCell ref="Y30:AE30"/>
    <mergeCell ref="Y34:AE34"/>
    <mergeCell ref="Y35:AE35"/>
    <mergeCell ref="Y31:AE31"/>
    <mergeCell ref="P2:P3"/>
    <mergeCell ref="Y18:AE18"/>
    <mergeCell ref="Y4:AE4"/>
    <mergeCell ref="Y23:AE23"/>
    <mergeCell ref="X2:X3"/>
    <mergeCell ref="Y15:AE15"/>
    <mergeCell ref="G2:G3"/>
    <mergeCell ref="Y27:AE27"/>
    <mergeCell ref="Y5:AE5"/>
    <mergeCell ref="Y14:AE14"/>
    <mergeCell ref="A1:AD1"/>
    <mergeCell ref="R2:R3"/>
    <mergeCell ref="Y7:AE7"/>
    <mergeCell ref="Y8:AE8"/>
    <mergeCell ref="A2:A3"/>
    <mergeCell ref="B2:B3"/>
    <mergeCell ref="E2:E3"/>
    <mergeCell ref="A7:B7"/>
    <mergeCell ref="N2:N3"/>
    <mergeCell ref="C2:C3"/>
    <mergeCell ref="D2:D3"/>
    <mergeCell ref="Y2:AE3"/>
    <mergeCell ref="A6:B6"/>
    <mergeCell ref="Y6:AE6"/>
    <mergeCell ref="Y19:AE19"/>
    <mergeCell ref="Y32:AE32"/>
    <mergeCell ref="Y37:AE37"/>
    <mergeCell ref="Y33:AE33"/>
    <mergeCell ref="Y9:AE9"/>
    <mergeCell ref="Y21:AE21"/>
    <mergeCell ref="Y22:AE22"/>
    <mergeCell ref="Y16:AE16"/>
    <mergeCell ref="Y17:AE17"/>
    <mergeCell ref="Y12:AE12"/>
    <mergeCell ref="Y13:AE13"/>
    <mergeCell ref="Y29:AE29"/>
    <mergeCell ref="Y20:AE20"/>
    <mergeCell ref="Y36:AE36"/>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zoomScale="110" zoomScaleNormal="110" workbookViewId="0">
      <pane ySplit="3" topLeftCell="A4" activePane="bottomLeft" state="frozen"/>
      <selection pane="bottomLeft" activeCell="H39" sqref="H39:J41"/>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customWidth="1"/>
    <col min="9" max="9" width="6.7109375" customWidth="1"/>
    <col min="10" max="10" width="7.28515625" customWidth="1"/>
    <col min="11" max="11" width="6.140625" hidden="1" customWidth="1"/>
    <col min="12" max="12" width="8.85546875"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00" t="s">
        <v>228</v>
      </c>
      <c r="B1" s="600"/>
      <c r="C1" s="600"/>
      <c r="D1" s="600"/>
      <c r="E1" s="600"/>
      <c r="F1" s="600"/>
      <c r="G1" s="600"/>
      <c r="H1" s="600"/>
      <c r="I1" s="600"/>
      <c r="J1" s="600"/>
      <c r="K1" s="600"/>
      <c r="L1" s="600"/>
      <c r="M1" s="600"/>
      <c r="N1" s="600"/>
      <c r="O1" s="600"/>
      <c r="P1" s="600"/>
      <c r="Q1" s="600"/>
      <c r="R1" s="600"/>
      <c r="S1" s="600"/>
      <c r="T1" s="600"/>
      <c r="U1" s="600"/>
      <c r="V1" s="600"/>
      <c r="W1" s="600"/>
      <c r="X1" s="600"/>
      <c r="Y1" s="601"/>
      <c r="Z1" s="601"/>
      <c r="AA1" s="601"/>
      <c r="AB1" s="601"/>
      <c r="AC1" s="601"/>
      <c r="AD1" s="601"/>
      <c r="AE1" s="230"/>
    </row>
    <row r="2" spans="1:31" ht="17.25" customHeight="1" x14ac:dyDescent="0.2">
      <c r="A2" s="526" t="s">
        <v>1</v>
      </c>
      <c r="B2" s="526" t="s">
        <v>9</v>
      </c>
      <c r="C2" s="526" t="s">
        <v>0</v>
      </c>
      <c r="D2" s="526" t="s">
        <v>15</v>
      </c>
      <c r="E2" s="526" t="s">
        <v>16</v>
      </c>
      <c r="F2" s="71" t="s">
        <v>16</v>
      </c>
      <c r="G2" s="617" t="s">
        <v>12</v>
      </c>
      <c r="H2" s="484" t="s">
        <v>257</v>
      </c>
      <c r="I2" s="485"/>
      <c r="J2" s="485"/>
      <c r="K2" s="485"/>
      <c r="L2" s="486"/>
      <c r="M2" s="25" t="s">
        <v>17</v>
      </c>
      <c r="N2" s="528" t="s">
        <v>40</v>
      </c>
      <c r="O2" s="136"/>
      <c r="P2" s="528" t="s">
        <v>11</v>
      </c>
      <c r="Q2" s="136"/>
      <c r="R2" s="528" t="s">
        <v>22</v>
      </c>
      <c r="S2" s="136"/>
      <c r="T2" s="25" t="s">
        <v>19</v>
      </c>
      <c r="U2" s="136"/>
      <c r="V2" s="25" t="s">
        <v>19</v>
      </c>
      <c r="W2" s="138"/>
      <c r="X2" s="615" t="s">
        <v>13</v>
      </c>
      <c r="Y2" s="619"/>
      <c r="Z2" s="619"/>
      <c r="AA2" s="619"/>
      <c r="AB2" s="619"/>
      <c r="AC2" s="619"/>
      <c r="AD2" s="619"/>
      <c r="AE2" s="620"/>
    </row>
    <row r="3" spans="1:31" ht="14.25" customHeight="1" x14ac:dyDescent="0.2">
      <c r="A3" s="527"/>
      <c r="B3" s="527"/>
      <c r="C3" s="527"/>
      <c r="D3" s="527"/>
      <c r="E3" s="527"/>
      <c r="F3" s="71"/>
      <c r="G3" s="618"/>
      <c r="H3" s="381" t="s">
        <v>0</v>
      </c>
      <c r="I3" s="339" t="s">
        <v>15</v>
      </c>
      <c r="J3" s="339" t="s">
        <v>16</v>
      </c>
      <c r="K3" s="344"/>
      <c r="L3" s="636" t="s">
        <v>12</v>
      </c>
      <c r="M3" s="26" t="s">
        <v>18</v>
      </c>
      <c r="N3" s="529"/>
      <c r="O3" s="137"/>
      <c r="P3" s="529"/>
      <c r="Q3" s="137"/>
      <c r="R3" s="529"/>
      <c r="S3" s="137"/>
      <c r="T3" s="26" t="s">
        <v>20</v>
      </c>
      <c r="U3" s="137"/>
      <c r="V3" s="26" t="s">
        <v>21</v>
      </c>
      <c r="W3" s="139"/>
      <c r="X3" s="615"/>
      <c r="Y3" s="619"/>
      <c r="Z3" s="619"/>
      <c r="AA3" s="619"/>
      <c r="AB3" s="619"/>
      <c r="AC3" s="619"/>
      <c r="AD3" s="619"/>
      <c r="AE3" s="620"/>
    </row>
    <row r="4" spans="1:31" s="72" customFormat="1" ht="12" hidden="1" customHeight="1" x14ac:dyDescent="0.2">
      <c r="A4" s="113" t="s">
        <v>5</v>
      </c>
      <c r="B4" s="113">
        <v>1</v>
      </c>
      <c r="C4" s="40"/>
      <c r="D4" s="40"/>
      <c r="E4" s="40"/>
      <c r="F4" s="71">
        <f>E4</f>
        <v>0</v>
      </c>
      <c r="G4" s="86" t="str">
        <f t="shared" ref="G4:G13" si="0">IF((D4*60+F4)=0,"",ROUND((C4*60)/(D4*60+F4),1))</f>
        <v/>
      </c>
      <c r="H4" s="329"/>
      <c r="I4" s="329"/>
      <c r="J4" s="329"/>
      <c r="K4" s="71">
        <f>J4</f>
        <v>0</v>
      </c>
      <c r="L4" s="345" t="str">
        <f t="shared" ref="L4:L13" si="1">IF((I4*60+K4)=0,"",ROUND((H4*60)/(I4*60+K4),1))</f>
        <v/>
      </c>
      <c r="M4" s="117"/>
      <c r="N4" s="117"/>
      <c r="O4" s="162">
        <f>IF(N4="",0,1)</f>
        <v>0</v>
      </c>
      <c r="P4" s="117"/>
      <c r="Q4" s="162">
        <f>IF(P4="",0,1)</f>
        <v>0</v>
      </c>
      <c r="R4" s="117"/>
      <c r="S4" s="162">
        <f>IF(R4="",0,1)</f>
        <v>0</v>
      </c>
      <c r="T4" s="117"/>
      <c r="U4" s="162">
        <f>IF(T4="",0,1)</f>
        <v>0</v>
      </c>
      <c r="V4" s="117"/>
      <c r="W4" s="162">
        <f>IF(V4="",0,1)</f>
        <v>0</v>
      </c>
      <c r="X4" s="237"/>
      <c r="Y4" s="464"/>
      <c r="Z4" s="464"/>
      <c r="AA4" s="464"/>
      <c r="AB4" s="464"/>
      <c r="AC4" s="464"/>
      <c r="AD4" s="464"/>
      <c r="AE4" s="465"/>
    </row>
    <row r="5" spans="1:31" ht="12" hidden="1" customHeight="1" x14ac:dyDescent="0.2">
      <c r="A5" s="491" t="s">
        <v>10</v>
      </c>
      <c r="B5" s="492"/>
      <c r="C5" s="13">
        <f>SUM(C4:C4)</f>
        <v>0</v>
      </c>
      <c r="D5" s="13">
        <f>SUM(D4:D4)+ROUNDDOWN(F5/60,0)</f>
        <v>0</v>
      </c>
      <c r="E5" s="13">
        <f>F5-60*ROUNDDOWN(F5/60,0)</f>
        <v>0</v>
      </c>
      <c r="F5" s="131">
        <f>SUM(F4:F4)</f>
        <v>0</v>
      </c>
      <c r="G5" s="52">
        <f>IF((D5*60+E5)=0,0,ROUND((C5*60)/(D5*60+E5),1))</f>
        <v>0</v>
      </c>
      <c r="H5" s="345">
        <f>SUM(H4:H4)</f>
        <v>0</v>
      </c>
      <c r="I5" s="13">
        <f>SUM(I4:I4)+ROUNDDOWN(K5/60,0)</f>
        <v>0</v>
      </c>
      <c r="J5" s="13">
        <f>K5-60*ROUNDDOWN(K5/60,0)</f>
        <v>0</v>
      </c>
      <c r="K5" s="131">
        <f>SUM(K4:K4)</f>
        <v>0</v>
      </c>
      <c r="L5" s="345">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88"/>
      <c r="Z5" s="488"/>
      <c r="AA5" s="488"/>
      <c r="AB5" s="488"/>
      <c r="AC5" s="488"/>
      <c r="AD5" s="488"/>
      <c r="AE5" s="489"/>
    </row>
    <row r="6" spans="1:31" ht="12" hidden="1" customHeight="1" x14ac:dyDescent="0.2">
      <c r="A6" s="520" t="s">
        <v>194</v>
      </c>
      <c r="B6" s="521"/>
      <c r="C6" s="73">
        <f>C5+Septembre!C39</f>
        <v>0</v>
      </c>
      <c r="D6" s="73">
        <f>ROUNDDOWN(F6/60,0)+D5+Septembre!D39</f>
        <v>0</v>
      </c>
      <c r="E6" s="73">
        <f>F6-60*ROUNDDOWN(F6/60,0)</f>
        <v>0</v>
      </c>
      <c r="F6" s="132">
        <f>E5+Septembre!E39</f>
        <v>0</v>
      </c>
      <c r="G6" s="73">
        <f>IF((D6*60+E6)=0,0,ROUND((C6*60)/(D6*60+E6),1))</f>
        <v>0</v>
      </c>
      <c r="H6" s="345">
        <f>H5+Septembre!H39</f>
        <v>0</v>
      </c>
      <c r="I6" s="73">
        <f>ROUNDDOWN(K6/60,0)+I5+Septembre!I39</f>
        <v>0</v>
      </c>
      <c r="J6" s="73">
        <f>K6-60*ROUNDDOWN(K6/60,0)</f>
        <v>0</v>
      </c>
      <c r="K6" s="132">
        <f>J5+Septembre!J39</f>
        <v>0</v>
      </c>
      <c r="L6" s="345">
        <f>IF((I6*60+J6)=0,0,ROUND((H6*60)/(I6*60+J6),1))</f>
        <v>0</v>
      </c>
      <c r="M6" s="73">
        <f>IF((I6*60+J6)=0,0,ROUND((G6*60)/(I6*60+J6),1))</f>
        <v>0</v>
      </c>
      <c r="N6" s="83">
        <f>IF(N5=0,Septembre!N39,IF(N5+Septembre!N39=0,"",ROUND((SUM(N4:N4)+SUM(Septembre!N32:N38))/(O4+Septembre!O38),0)))</f>
        <v>0</v>
      </c>
      <c r="O6" s="125"/>
      <c r="P6" s="83">
        <f>IF(P5=0,Septembre!P39,IF(P5+Septembre!P39=0,"",ROUND((SUM(P4:P4)+SUM(Septembre!P32:P38))/(Q4+Septembre!Q38),0)))</f>
        <v>0</v>
      </c>
      <c r="Q6" s="125"/>
      <c r="R6" s="83">
        <f>IF(R5=0,Septembre!R39,IF(R5+Septembre!R39=0,"",ROUND((SUM(R4:R4)+SUM(Septembre!R32:R38))/(S4+Septembre!S38),0)))</f>
        <v>0</v>
      </c>
      <c r="S6" s="125"/>
      <c r="T6" s="83">
        <f>IF(T5=0,Septembre!T39,IF(T5+Septembre!T39=0,"",ROUND((SUM(T4:T4)+SUM(Septembre!T32:T38))/(U4+Septembre!U38),0)))</f>
        <v>0</v>
      </c>
      <c r="U6" s="125"/>
      <c r="V6" s="83">
        <f>IF(V5=0,Septembre!V39,IF(V5+Septembre!V39=0,"",ROUND((SUM(V4:V4)+SUM(Septembre!V32:V38))/(W4+Septembre!W38),0)))</f>
        <v>0</v>
      </c>
      <c r="W6" s="130"/>
      <c r="X6" s="239"/>
      <c r="Y6" s="523"/>
      <c r="Z6" s="523"/>
      <c r="AA6" s="523"/>
      <c r="AB6" s="523"/>
      <c r="AC6" s="523"/>
      <c r="AD6" s="523"/>
      <c r="AE6" s="524"/>
    </row>
    <row r="7" spans="1:31" ht="11.25" customHeight="1" x14ac:dyDescent="0.2">
      <c r="A7" s="2" t="s">
        <v>6</v>
      </c>
      <c r="B7" s="2">
        <v>1</v>
      </c>
      <c r="C7" s="40"/>
      <c r="D7" s="40"/>
      <c r="E7" s="40"/>
      <c r="F7" s="71">
        <f t="shared" ref="F7:F13" si="2">E7</f>
        <v>0</v>
      </c>
      <c r="G7" s="86" t="str">
        <f t="shared" si="0"/>
        <v/>
      </c>
      <c r="H7" s="329"/>
      <c r="I7" s="329"/>
      <c r="J7" s="329"/>
      <c r="K7" s="71">
        <f>J7</f>
        <v>0</v>
      </c>
      <c r="L7" s="345" t="str">
        <f t="shared" si="1"/>
        <v/>
      </c>
      <c r="M7" s="117"/>
      <c r="N7" s="117"/>
      <c r="O7" s="162">
        <f>IF(N7="",0,1)</f>
        <v>0</v>
      </c>
      <c r="P7" s="117"/>
      <c r="Q7" s="162">
        <f>IF(P7="",0,1)</f>
        <v>0</v>
      </c>
      <c r="R7" s="117"/>
      <c r="S7" s="162">
        <f>IF(R7="",0,1)</f>
        <v>0</v>
      </c>
      <c r="T7" s="117"/>
      <c r="U7" s="162">
        <f>IF(T7="",0,1)</f>
        <v>0</v>
      </c>
      <c r="V7" s="117"/>
      <c r="W7" s="162">
        <f>IF(V7="",0,1)</f>
        <v>0</v>
      </c>
      <c r="X7" s="237"/>
      <c r="Y7" s="464"/>
      <c r="Z7" s="464"/>
      <c r="AA7" s="464"/>
      <c r="AB7" s="464"/>
      <c r="AC7" s="464"/>
      <c r="AD7" s="464"/>
      <c r="AE7" s="465"/>
    </row>
    <row r="8" spans="1:31" ht="12" customHeight="1" x14ac:dyDescent="0.2">
      <c r="A8" s="2" t="s">
        <v>7</v>
      </c>
      <c r="B8" s="2">
        <f t="shared" ref="B8:B13" si="3">B7+1</f>
        <v>2</v>
      </c>
      <c r="C8" s="40"/>
      <c r="D8" s="40"/>
      <c r="E8" s="40"/>
      <c r="F8" s="71">
        <f t="shared" si="2"/>
        <v>0</v>
      </c>
      <c r="G8" s="86" t="str">
        <f t="shared" si="0"/>
        <v/>
      </c>
      <c r="H8" s="329"/>
      <c r="I8" s="329"/>
      <c r="J8" s="329"/>
      <c r="K8" s="71">
        <f t="shared" ref="K8:K13" si="4">J8</f>
        <v>0</v>
      </c>
      <c r="L8" s="345" t="str">
        <f t="shared" si="1"/>
        <v/>
      </c>
      <c r="M8" s="117"/>
      <c r="N8" s="117"/>
      <c r="O8" s="162">
        <f t="shared" ref="O8:O13" si="5">IF(N8="",O7,O7+1)</f>
        <v>0</v>
      </c>
      <c r="P8" s="117"/>
      <c r="Q8" s="162">
        <f t="shared" ref="Q8:Q13" si="6">IF(P8="",Q7,Q7+1)</f>
        <v>0</v>
      </c>
      <c r="R8" s="117"/>
      <c r="S8" s="162">
        <f t="shared" ref="S8:S13" si="7">IF(R8="",S7,S7+1)</f>
        <v>0</v>
      </c>
      <c r="T8" s="117"/>
      <c r="U8" s="162">
        <f t="shared" ref="U8:U13" si="8">IF(T8="",U7,U7+1)</f>
        <v>0</v>
      </c>
      <c r="V8" s="117"/>
      <c r="W8" s="162">
        <f t="shared" ref="W8:W13" si="9">IF(V8="",W7,W7+1)</f>
        <v>0</v>
      </c>
      <c r="X8" s="237"/>
      <c r="Y8" s="464"/>
      <c r="Z8" s="464"/>
      <c r="AA8" s="464"/>
      <c r="AB8" s="464"/>
      <c r="AC8" s="464"/>
      <c r="AD8" s="464"/>
      <c r="AE8" s="465"/>
    </row>
    <row r="9" spans="1:31" ht="12" customHeight="1" x14ac:dyDescent="0.2">
      <c r="A9" s="2" t="s">
        <v>8</v>
      </c>
      <c r="B9" s="2">
        <f t="shared" si="3"/>
        <v>3</v>
      </c>
      <c r="C9" s="40"/>
      <c r="D9" s="40"/>
      <c r="E9" s="40"/>
      <c r="F9" s="71">
        <f t="shared" si="2"/>
        <v>0</v>
      </c>
      <c r="G9" s="86" t="str">
        <f>IF((D9*60+F9)=0,"",ROUND((C9*60)/(D9*60+F9),1))</f>
        <v/>
      </c>
      <c r="H9" s="329"/>
      <c r="I9" s="329"/>
      <c r="J9" s="329"/>
      <c r="K9" s="71">
        <f t="shared" si="4"/>
        <v>0</v>
      </c>
      <c r="L9" s="345" t="str">
        <f>IF((I9*60+K9)=0,"",ROUND((H9*60)/(I9*60+K9),1))</f>
        <v/>
      </c>
      <c r="M9" s="117"/>
      <c r="N9" s="117"/>
      <c r="O9" s="162">
        <f t="shared" si="5"/>
        <v>0</v>
      </c>
      <c r="P9" s="117"/>
      <c r="Q9" s="162">
        <f t="shared" si="6"/>
        <v>0</v>
      </c>
      <c r="R9" s="117"/>
      <c r="S9" s="162">
        <f t="shared" si="7"/>
        <v>0</v>
      </c>
      <c r="T9" s="117"/>
      <c r="U9" s="162">
        <f t="shared" si="8"/>
        <v>0</v>
      </c>
      <c r="V9" s="117"/>
      <c r="W9" s="162">
        <f t="shared" si="9"/>
        <v>0</v>
      </c>
      <c r="X9" s="237"/>
      <c r="Y9" s="464"/>
      <c r="Z9" s="464"/>
      <c r="AA9" s="464"/>
      <c r="AB9" s="464"/>
      <c r="AC9" s="464"/>
      <c r="AD9" s="464"/>
      <c r="AE9" s="465"/>
    </row>
    <row r="10" spans="1:31" ht="12" customHeight="1" x14ac:dyDescent="0.2">
      <c r="A10" s="2" t="s">
        <v>2</v>
      </c>
      <c r="B10" s="2">
        <f t="shared" si="3"/>
        <v>4</v>
      </c>
      <c r="C10" s="40"/>
      <c r="D10" s="40"/>
      <c r="E10" s="40"/>
      <c r="F10" s="71">
        <f t="shared" si="2"/>
        <v>0</v>
      </c>
      <c r="G10" s="86" t="str">
        <f t="shared" si="0"/>
        <v/>
      </c>
      <c r="H10" s="329"/>
      <c r="I10" s="329"/>
      <c r="J10" s="329"/>
      <c r="K10" s="71">
        <f t="shared" si="4"/>
        <v>0</v>
      </c>
      <c r="L10" s="345" t="str">
        <f t="shared" si="1"/>
        <v/>
      </c>
      <c r="M10" s="117"/>
      <c r="N10" s="117"/>
      <c r="O10" s="162">
        <f t="shared" si="5"/>
        <v>0</v>
      </c>
      <c r="P10" s="117"/>
      <c r="Q10" s="162">
        <f t="shared" si="6"/>
        <v>0</v>
      </c>
      <c r="R10" s="117"/>
      <c r="S10" s="162">
        <f t="shared" si="7"/>
        <v>0</v>
      </c>
      <c r="T10" s="117"/>
      <c r="U10" s="162">
        <f t="shared" si="8"/>
        <v>0</v>
      </c>
      <c r="V10" s="117"/>
      <c r="W10" s="162">
        <f t="shared" si="9"/>
        <v>0</v>
      </c>
      <c r="X10" s="237"/>
      <c r="Y10" s="464"/>
      <c r="Z10" s="464"/>
      <c r="AA10" s="464"/>
      <c r="AB10" s="464"/>
      <c r="AC10" s="464"/>
      <c r="AD10" s="464"/>
      <c r="AE10" s="465"/>
    </row>
    <row r="11" spans="1:31" ht="12" customHeight="1" x14ac:dyDescent="0.2">
      <c r="A11" s="2" t="s">
        <v>3</v>
      </c>
      <c r="B11" s="2">
        <f t="shared" si="3"/>
        <v>5</v>
      </c>
      <c r="C11" s="40"/>
      <c r="D11" s="40"/>
      <c r="E11" s="40"/>
      <c r="F11" s="71">
        <f t="shared" si="2"/>
        <v>0</v>
      </c>
      <c r="G11" s="86" t="str">
        <f t="shared" si="0"/>
        <v/>
      </c>
      <c r="H11" s="329"/>
      <c r="I11" s="329"/>
      <c r="J11" s="329"/>
      <c r="K11" s="71">
        <f t="shared" si="4"/>
        <v>0</v>
      </c>
      <c r="L11" s="345" t="str">
        <f t="shared" si="1"/>
        <v/>
      </c>
      <c r="M11" s="117"/>
      <c r="N11" s="117"/>
      <c r="O11" s="162">
        <f t="shared" si="5"/>
        <v>0</v>
      </c>
      <c r="P11" s="117"/>
      <c r="Q11" s="162">
        <f t="shared" si="6"/>
        <v>0</v>
      </c>
      <c r="R11" s="117"/>
      <c r="S11" s="162">
        <f t="shared" si="7"/>
        <v>0</v>
      </c>
      <c r="T11" s="117"/>
      <c r="U11" s="162">
        <f t="shared" si="8"/>
        <v>0</v>
      </c>
      <c r="V11" s="117"/>
      <c r="W11" s="162">
        <f t="shared" si="9"/>
        <v>0</v>
      </c>
      <c r="X11" s="237"/>
      <c r="Y11" s="464"/>
      <c r="Z11" s="464"/>
      <c r="AA11" s="464"/>
      <c r="AB11" s="464"/>
      <c r="AC11" s="464"/>
      <c r="AD11" s="464"/>
      <c r="AE11" s="465"/>
    </row>
    <row r="12" spans="1:31" ht="12" customHeight="1" x14ac:dyDescent="0.2">
      <c r="A12" s="80" t="s">
        <v>4</v>
      </c>
      <c r="B12" s="80">
        <f t="shared" si="3"/>
        <v>6</v>
      </c>
      <c r="C12" s="40"/>
      <c r="D12" s="40"/>
      <c r="E12" s="40"/>
      <c r="F12" s="71">
        <f t="shared" si="2"/>
        <v>0</v>
      </c>
      <c r="G12" s="86" t="str">
        <f t="shared" si="0"/>
        <v/>
      </c>
      <c r="H12" s="329"/>
      <c r="I12" s="329"/>
      <c r="J12" s="329"/>
      <c r="K12" s="71">
        <f t="shared" si="4"/>
        <v>0</v>
      </c>
      <c r="L12" s="345" t="str">
        <f t="shared" si="1"/>
        <v/>
      </c>
      <c r="M12" s="117"/>
      <c r="N12" s="117"/>
      <c r="O12" s="162">
        <f t="shared" si="5"/>
        <v>0</v>
      </c>
      <c r="P12" s="117"/>
      <c r="Q12" s="162">
        <f t="shared" si="6"/>
        <v>0</v>
      </c>
      <c r="R12" s="117"/>
      <c r="S12" s="162">
        <f t="shared" si="7"/>
        <v>0</v>
      </c>
      <c r="T12" s="117"/>
      <c r="U12" s="162">
        <f t="shared" si="8"/>
        <v>0</v>
      </c>
      <c r="V12" s="117"/>
      <c r="W12" s="162">
        <f t="shared" si="9"/>
        <v>0</v>
      </c>
      <c r="X12" s="237"/>
      <c r="Y12" s="464"/>
      <c r="Z12" s="464"/>
      <c r="AA12" s="464"/>
      <c r="AB12" s="464"/>
      <c r="AC12" s="464"/>
      <c r="AD12" s="464"/>
      <c r="AE12" s="465"/>
    </row>
    <row r="13" spans="1:31" s="8" customFormat="1" ht="12" customHeight="1" x14ac:dyDescent="0.2">
      <c r="A13" s="71" t="s">
        <v>5</v>
      </c>
      <c r="B13" s="71">
        <f t="shared" si="3"/>
        <v>7</v>
      </c>
      <c r="C13" s="40"/>
      <c r="D13" s="40"/>
      <c r="E13" s="40"/>
      <c r="F13" s="71">
        <f t="shared" si="2"/>
        <v>0</v>
      </c>
      <c r="G13" s="86" t="str">
        <f t="shared" si="0"/>
        <v/>
      </c>
      <c r="H13" s="329"/>
      <c r="I13" s="329"/>
      <c r="J13" s="329"/>
      <c r="K13" s="71">
        <f t="shared" si="4"/>
        <v>0</v>
      </c>
      <c r="L13" s="345" t="str">
        <f t="shared" si="1"/>
        <v/>
      </c>
      <c r="M13" s="117"/>
      <c r="N13" s="117"/>
      <c r="O13" s="162">
        <f t="shared" si="5"/>
        <v>0</v>
      </c>
      <c r="P13" s="117"/>
      <c r="Q13" s="162">
        <f t="shared" si="6"/>
        <v>0</v>
      </c>
      <c r="R13" s="117"/>
      <c r="S13" s="162">
        <f t="shared" si="7"/>
        <v>0</v>
      </c>
      <c r="T13" s="117"/>
      <c r="U13" s="162">
        <f t="shared" si="8"/>
        <v>0</v>
      </c>
      <c r="V13" s="117"/>
      <c r="W13" s="162">
        <f t="shared" si="9"/>
        <v>0</v>
      </c>
      <c r="X13" s="237"/>
      <c r="Y13" s="464"/>
      <c r="Z13" s="464"/>
      <c r="AA13" s="464"/>
      <c r="AB13" s="464"/>
      <c r="AC13" s="464"/>
      <c r="AD13" s="464"/>
      <c r="AE13" s="465"/>
    </row>
    <row r="14" spans="1:31" ht="12" customHeight="1" x14ac:dyDescent="0.2">
      <c r="A14" s="491" t="s">
        <v>185</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488"/>
      <c r="Z14" s="488"/>
      <c r="AA14" s="488"/>
      <c r="AB14" s="488"/>
      <c r="AC14" s="488"/>
      <c r="AD14" s="488"/>
      <c r="AE14" s="489"/>
    </row>
    <row r="15" spans="1:31" s="8" customFormat="1" ht="12" customHeight="1" x14ac:dyDescent="0.2">
      <c r="A15" s="21" t="s">
        <v>6</v>
      </c>
      <c r="B15" s="22">
        <f>B13+1</f>
        <v>8</v>
      </c>
      <c r="C15" s="40"/>
      <c r="D15" s="40"/>
      <c r="E15" s="40"/>
      <c r="F15" s="71">
        <f t="shared" ref="F15:F21" si="10">E15</f>
        <v>0</v>
      </c>
      <c r="G15" s="86" t="str">
        <f t="shared" ref="G15:G21" si="11">IF((D15*60+F15)=0,"",ROUND((C15*60)/(D15*60+F15),1))</f>
        <v/>
      </c>
      <c r="H15" s="329"/>
      <c r="I15" s="329"/>
      <c r="J15" s="329"/>
      <c r="K15" s="71">
        <f>J15</f>
        <v>0</v>
      </c>
      <c r="L15" s="345" t="str">
        <f t="shared" ref="L15:L21" si="12">IF((I15*60+K15)=0,"",ROUND((H15*60)/(I15*60+K15),1))</f>
        <v/>
      </c>
      <c r="M15" s="117"/>
      <c r="N15" s="117"/>
      <c r="O15" s="162">
        <f>IF(N15="",0,1)</f>
        <v>0</v>
      </c>
      <c r="P15" s="117"/>
      <c r="Q15" s="162">
        <f>IF(P15="",0,1)</f>
        <v>0</v>
      </c>
      <c r="R15" s="117"/>
      <c r="S15" s="162">
        <f>IF(R15="",0,1)</f>
        <v>0</v>
      </c>
      <c r="T15" s="117"/>
      <c r="U15" s="162">
        <f>IF(T15="",0,1)</f>
        <v>0</v>
      </c>
      <c r="V15" s="117"/>
      <c r="W15" s="162">
        <f>IF(V15="",0,1)</f>
        <v>0</v>
      </c>
      <c r="X15" s="237"/>
      <c r="Y15" s="464"/>
      <c r="Z15" s="464"/>
      <c r="AA15" s="464"/>
      <c r="AB15" s="464"/>
      <c r="AC15" s="464"/>
      <c r="AD15" s="464"/>
      <c r="AE15" s="465"/>
    </row>
    <row r="16" spans="1:31" ht="12" customHeight="1" x14ac:dyDescent="0.2">
      <c r="A16" s="21" t="s">
        <v>7</v>
      </c>
      <c r="B16" s="22">
        <f t="shared" ref="B16:B21" si="13">B15+1</f>
        <v>9</v>
      </c>
      <c r="C16" s="40"/>
      <c r="D16" s="40"/>
      <c r="E16" s="40"/>
      <c r="F16" s="71">
        <f t="shared" si="10"/>
        <v>0</v>
      </c>
      <c r="G16" s="86" t="str">
        <f t="shared" si="11"/>
        <v/>
      </c>
      <c r="H16" s="329"/>
      <c r="I16" s="329"/>
      <c r="J16" s="329"/>
      <c r="K16" s="71">
        <f t="shared" ref="K16:K21" si="14">J16</f>
        <v>0</v>
      </c>
      <c r="L16" s="345" t="str">
        <f t="shared" si="12"/>
        <v/>
      </c>
      <c r="M16" s="117"/>
      <c r="N16" s="117"/>
      <c r="O16" s="162">
        <f t="shared" ref="O16:O21" si="15">IF(N16="",O15,O15+1)</f>
        <v>0</v>
      </c>
      <c r="P16" s="117"/>
      <c r="Q16" s="162">
        <f t="shared" ref="Q16:Q21" si="16">IF(P16="",Q15,Q15+1)</f>
        <v>0</v>
      </c>
      <c r="R16" s="117"/>
      <c r="S16" s="162">
        <f t="shared" ref="S16:S21" si="17">IF(R16="",S15,S15+1)</f>
        <v>0</v>
      </c>
      <c r="T16" s="117"/>
      <c r="U16" s="162">
        <f t="shared" ref="U16:U21" si="18">IF(T16="",U15,U15+1)</f>
        <v>0</v>
      </c>
      <c r="V16" s="117"/>
      <c r="W16" s="162">
        <f t="shared" ref="W16:W21" si="19">IF(V16="",W15,W15+1)</f>
        <v>0</v>
      </c>
      <c r="X16" s="237"/>
      <c r="Y16" s="464"/>
      <c r="Z16" s="464"/>
      <c r="AA16" s="464"/>
      <c r="AB16" s="464"/>
      <c r="AC16" s="464"/>
      <c r="AD16" s="464"/>
      <c r="AE16" s="465"/>
    </row>
    <row r="17" spans="1:42" ht="12" customHeight="1" x14ac:dyDescent="0.2">
      <c r="A17" s="21" t="s">
        <v>8</v>
      </c>
      <c r="B17" s="22">
        <f t="shared" si="13"/>
        <v>10</v>
      </c>
      <c r="C17" s="40"/>
      <c r="D17" s="40"/>
      <c r="E17" s="40"/>
      <c r="F17" s="71">
        <f t="shared" si="10"/>
        <v>0</v>
      </c>
      <c r="G17" s="86" t="str">
        <f t="shared" si="11"/>
        <v/>
      </c>
      <c r="H17" s="329"/>
      <c r="I17" s="329"/>
      <c r="J17" s="329"/>
      <c r="K17" s="71">
        <f t="shared" si="14"/>
        <v>0</v>
      </c>
      <c r="L17" s="345" t="str">
        <f t="shared" si="12"/>
        <v/>
      </c>
      <c r="M17" s="117"/>
      <c r="N17" s="117"/>
      <c r="O17" s="162">
        <f t="shared" si="15"/>
        <v>0</v>
      </c>
      <c r="P17" s="117"/>
      <c r="Q17" s="162">
        <f t="shared" si="16"/>
        <v>0</v>
      </c>
      <c r="R17" s="117"/>
      <c r="S17" s="162">
        <f t="shared" si="17"/>
        <v>0</v>
      </c>
      <c r="T17" s="117"/>
      <c r="U17" s="162">
        <f t="shared" si="18"/>
        <v>0</v>
      </c>
      <c r="V17" s="117"/>
      <c r="W17" s="162">
        <f t="shared" si="19"/>
        <v>0</v>
      </c>
      <c r="X17" s="237"/>
      <c r="Y17" s="464"/>
      <c r="Z17" s="464"/>
      <c r="AA17" s="464"/>
      <c r="AB17" s="464"/>
      <c r="AC17" s="464"/>
      <c r="AD17" s="464"/>
      <c r="AE17" s="465"/>
    </row>
    <row r="18" spans="1:42" ht="12" customHeight="1" x14ac:dyDescent="0.2">
      <c r="A18" s="21" t="s">
        <v>2</v>
      </c>
      <c r="B18" s="22">
        <f t="shared" si="13"/>
        <v>11</v>
      </c>
      <c r="C18" s="40"/>
      <c r="D18" s="40"/>
      <c r="E18" s="40"/>
      <c r="F18" s="71">
        <f t="shared" si="10"/>
        <v>0</v>
      </c>
      <c r="G18" s="86" t="str">
        <f t="shared" si="11"/>
        <v/>
      </c>
      <c r="H18" s="329"/>
      <c r="I18" s="329"/>
      <c r="J18" s="329"/>
      <c r="K18" s="71">
        <f t="shared" si="14"/>
        <v>0</v>
      </c>
      <c r="L18" s="345" t="str">
        <f t="shared" si="12"/>
        <v/>
      </c>
      <c r="M18" s="117"/>
      <c r="N18" s="117"/>
      <c r="O18" s="162">
        <f t="shared" si="15"/>
        <v>0</v>
      </c>
      <c r="P18" s="117"/>
      <c r="Q18" s="162">
        <f t="shared" si="16"/>
        <v>0</v>
      </c>
      <c r="R18" s="117"/>
      <c r="S18" s="162">
        <f t="shared" si="17"/>
        <v>0</v>
      </c>
      <c r="T18" s="117"/>
      <c r="U18" s="162">
        <f t="shared" si="18"/>
        <v>0</v>
      </c>
      <c r="V18" s="117"/>
      <c r="W18" s="162">
        <f t="shared" si="19"/>
        <v>0</v>
      </c>
      <c r="X18" s="237"/>
      <c r="Y18" s="464"/>
      <c r="Z18" s="464"/>
      <c r="AA18" s="464"/>
      <c r="AB18" s="464"/>
      <c r="AC18" s="464"/>
      <c r="AD18" s="464"/>
      <c r="AE18" s="465"/>
    </row>
    <row r="19" spans="1:42" s="8" customFormat="1" ht="12" customHeight="1" x14ac:dyDescent="0.2">
      <c r="A19" s="21" t="s">
        <v>3</v>
      </c>
      <c r="B19" s="22">
        <f t="shared" si="13"/>
        <v>12</v>
      </c>
      <c r="C19" s="40"/>
      <c r="D19" s="40"/>
      <c r="E19" s="40"/>
      <c r="F19" s="71">
        <f t="shared" si="10"/>
        <v>0</v>
      </c>
      <c r="G19" s="86" t="str">
        <f t="shared" si="11"/>
        <v/>
      </c>
      <c r="H19" s="329"/>
      <c r="I19" s="329"/>
      <c r="J19" s="329"/>
      <c r="K19" s="71">
        <f t="shared" si="14"/>
        <v>0</v>
      </c>
      <c r="L19" s="345" t="str">
        <f t="shared" si="12"/>
        <v/>
      </c>
      <c r="M19" s="117"/>
      <c r="N19" s="117"/>
      <c r="O19" s="162">
        <f t="shared" si="15"/>
        <v>0</v>
      </c>
      <c r="P19" s="117"/>
      <c r="Q19" s="162">
        <f t="shared" si="16"/>
        <v>0</v>
      </c>
      <c r="R19" s="117"/>
      <c r="S19" s="162">
        <f t="shared" si="17"/>
        <v>0</v>
      </c>
      <c r="T19" s="117"/>
      <c r="U19" s="162">
        <f t="shared" si="18"/>
        <v>0</v>
      </c>
      <c r="V19" s="117"/>
      <c r="W19" s="162">
        <f t="shared" si="19"/>
        <v>0</v>
      </c>
      <c r="X19" s="237"/>
      <c r="Y19" s="464"/>
      <c r="Z19" s="464"/>
      <c r="AA19" s="464"/>
      <c r="AB19" s="464"/>
      <c r="AC19" s="464"/>
      <c r="AD19" s="464"/>
      <c r="AE19" s="465"/>
    </row>
    <row r="20" spans="1:42" ht="12" customHeight="1" x14ac:dyDescent="0.2">
      <c r="A20" s="21" t="s">
        <v>4</v>
      </c>
      <c r="B20" s="22">
        <f t="shared" si="13"/>
        <v>13</v>
      </c>
      <c r="C20" s="40"/>
      <c r="D20" s="40"/>
      <c r="E20" s="40"/>
      <c r="F20" s="71">
        <f t="shared" si="10"/>
        <v>0</v>
      </c>
      <c r="G20" s="86" t="str">
        <f t="shared" si="11"/>
        <v/>
      </c>
      <c r="H20" s="329"/>
      <c r="I20" s="329"/>
      <c r="J20" s="329"/>
      <c r="K20" s="71">
        <f t="shared" si="14"/>
        <v>0</v>
      </c>
      <c r="L20" s="345"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464"/>
      <c r="Z20" s="464"/>
      <c r="AA20" s="464"/>
      <c r="AB20" s="464"/>
      <c r="AC20" s="464"/>
      <c r="AD20" s="464"/>
      <c r="AE20" s="465"/>
    </row>
    <row r="21" spans="1:42" ht="12" customHeight="1" x14ac:dyDescent="0.2">
      <c r="A21" s="114" t="s">
        <v>5</v>
      </c>
      <c r="B21" s="115">
        <f t="shared" si="13"/>
        <v>14</v>
      </c>
      <c r="C21" s="40"/>
      <c r="D21" s="40"/>
      <c r="E21" s="40"/>
      <c r="F21" s="71">
        <f t="shared" si="10"/>
        <v>0</v>
      </c>
      <c r="G21" s="86" t="str">
        <f t="shared" si="11"/>
        <v/>
      </c>
      <c r="H21" s="329"/>
      <c r="I21" s="329"/>
      <c r="J21" s="329"/>
      <c r="K21" s="71">
        <f t="shared" si="14"/>
        <v>0</v>
      </c>
      <c r="L21" s="345"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464"/>
      <c r="Z21" s="464"/>
      <c r="AA21" s="464"/>
      <c r="AB21" s="464"/>
      <c r="AC21" s="464"/>
      <c r="AD21" s="464"/>
      <c r="AE21" s="465"/>
    </row>
    <row r="22" spans="1:42" ht="12" customHeight="1" x14ac:dyDescent="0.2">
      <c r="A22" s="491" t="s">
        <v>85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88"/>
      <c r="Z22" s="488"/>
      <c r="AA22" s="488"/>
      <c r="AB22" s="488"/>
      <c r="AC22" s="488"/>
      <c r="AD22" s="488"/>
      <c r="AE22" s="489"/>
    </row>
    <row r="23" spans="1:42" ht="12" customHeight="1" x14ac:dyDescent="0.2">
      <c r="A23" s="22" t="s">
        <v>6</v>
      </c>
      <c r="B23" s="22">
        <f>B21+1</f>
        <v>15</v>
      </c>
      <c r="C23" s="40"/>
      <c r="D23" s="40"/>
      <c r="E23" s="40"/>
      <c r="F23" s="71">
        <f t="shared" ref="F23:F41" si="20">E23</f>
        <v>0</v>
      </c>
      <c r="G23" s="86" t="str">
        <f t="shared" ref="G23:G41" si="21">IF((D23*60+F23)=0,"",ROUND((C23*60)/(D23*60+F23),1))</f>
        <v/>
      </c>
      <c r="H23" s="329"/>
      <c r="I23" s="329"/>
      <c r="J23" s="329"/>
      <c r="K23" s="71">
        <f>J23</f>
        <v>0</v>
      </c>
      <c r="L23" s="345" t="str">
        <f t="shared" ref="L23:L41" si="22">IF((I23*60+K23)=0,"",ROUND((H23*60)/(I23*60+K23),1))</f>
        <v/>
      </c>
      <c r="M23" s="117"/>
      <c r="N23" s="117"/>
      <c r="O23" s="162">
        <f>IF(N23="",0,1)</f>
        <v>0</v>
      </c>
      <c r="P23" s="117"/>
      <c r="Q23" s="162">
        <f>IF(P23="",0,1)</f>
        <v>0</v>
      </c>
      <c r="R23" s="117"/>
      <c r="S23" s="162">
        <f>IF(R23="",0,1)</f>
        <v>0</v>
      </c>
      <c r="T23" s="117"/>
      <c r="U23" s="162">
        <f>IF(T23="",0,1)</f>
        <v>0</v>
      </c>
      <c r="V23" s="117"/>
      <c r="W23" s="162">
        <f>IF(V23="",0,1)</f>
        <v>0</v>
      </c>
      <c r="X23" s="237"/>
      <c r="Y23" s="464"/>
      <c r="Z23" s="464"/>
      <c r="AA23" s="464"/>
      <c r="AB23" s="464"/>
      <c r="AC23" s="464"/>
      <c r="AD23" s="464"/>
      <c r="AE23" s="465"/>
    </row>
    <row r="24" spans="1:42" ht="12" customHeight="1" x14ac:dyDescent="0.2">
      <c r="A24" s="22" t="s">
        <v>7</v>
      </c>
      <c r="B24" s="22">
        <f t="shared" ref="B24:B29" si="23">B23+1</f>
        <v>16</v>
      </c>
      <c r="C24" s="40"/>
      <c r="D24" s="40"/>
      <c r="E24" s="40"/>
      <c r="F24" s="71">
        <f t="shared" si="20"/>
        <v>0</v>
      </c>
      <c r="G24" s="86" t="str">
        <f t="shared" si="21"/>
        <v/>
      </c>
      <c r="H24" s="329"/>
      <c r="I24" s="329"/>
      <c r="J24" s="329"/>
      <c r="K24" s="71">
        <f t="shared" ref="K24:K29" si="24">J24</f>
        <v>0</v>
      </c>
      <c r="L24" s="345" t="str">
        <f t="shared" si="22"/>
        <v/>
      </c>
      <c r="M24" s="117"/>
      <c r="N24" s="117"/>
      <c r="O24" s="162">
        <f t="shared" ref="O24:O29" si="25">IF(N24="",O23,O23+1)</f>
        <v>0</v>
      </c>
      <c r="P24" s="117"/>
      <c r="Q24" s="162">
        <f t="shared" ref="Q24:Q29" si="26">IF(P24="",Q23,Q23+1)</f>
        <v>0</v>
      </c>
      <c r="R24" s="117"/>
      <c r="S24" s="162">
        <f t="shared" ref="S24:S29" si="27">IF(R24="",S23,S23+1)</f>
        <v>0</v>
      </c>
      <c r="T24" s="117"/>
      <c r="U24" s="162">
        <f t="shared" ref="U24:U29" si="28">IF(T24="",U23,U23+1)</f>
        <v>0</v>
      </c>
      <c r="V24" s="117"/>
      <c r="W24" s="162">
        <f t="shared" ref="W24:W29" si="29">IF(V24="",W23,W23+1)</f>
        <v>0</v>
      </c>
      <c r="X24" s="237"/>
      <c r="Y24" s="464"/>
      <c r="Z24" s="464"/>
      <c r="AA24" s="464"/>
      <c r="AB24" s="464"/>
      <c r="AC24" s="464"/>
      <c r="AD24" s="464"/>
      <c r="AE24" s="465"/>
    </row>
    <row r="25" spans="1:42" ht="12" customHeight="1" x14ac:dyDescent="0.2">
      <c r="A25" s="22" t="s">
        <v>8</v>
      </c>
      <c r="B25" s="22">
        <f t="shared" si="23"/>
        <v>17</v>
      </c>
      <c r="C25" s="40"/>
      <c r="D25" s="40"/>
      <c r="E25" s="40"/>
      <c r="F25" s="71">
        <f t="shared" si="20"/>
        <v>0</v>
      </c>
      <c r="G25" s="86" t="str">
        <f t="shared" si="21"/>
        <v/>
      </c>
      <c r="H25" s="329"/>
      <c r="I25" s="329"/>
      <c r="J25" s="329"/>
      <c r="K25" s="71">
        <f t="shared" si="24"/>
        <v>0</v>
      </c>
      <c r="L25" s="345" t="str">
        <f t="shared" si="22"/>
        <v/>
      </c>
      <c r="M25" s="117"/>
      <c r="N25" s="117"/>
      <c r="O25" s="162">
        <f t="shared" si="25"/>
        <v>0</v>
      </c>
      <c r="P25" s="117"/>
      <c r="Q25" s="162">
        <f t="shared" si="26"/>
        <v>0</v>
      </c>
      <c r="R25" s="117"/>
      <c r="S25" s="162">
        <f t="shared" si="27"/>
        <v>0</v>
      </c>
      <c r="T25" s="117"/>
      <c r="U25" s="162">
        <f t="shared" si="28"/>
        <v>0</v>
      </c>
      <c r="V25" s="117"/>
      <c r="W25" s="162">
        <f t="shared" si="29"/>
        <v>0</v>
      </c>
      <c r="X25" s="237"/>
      <c r="Y25" s="464"/>
      <c r="Z25" s="464"/>
      <c r="AA25" s="464"/>
      <c r="AB25" s="464"/>
      <c r="AC25" s="464"/>
      <c r="AD25" s="464"/>
      <c r="AE25" s="465"/>
    </row>
    <row r="26" spans="1:42" ht="12" customHeight="1" x14ac:dyDescent="0.2">
      <c r="A26" s="22" t="s">
        <v>2</v>
      </c>
      <c r="B26" s="22">
        <f t="shared" si="23"/>
        <v>18</v>
      </c>
      <c r="C26" s="40"/>
      <c r="D26" s="40"/>
      <c r="E26" s="40"/>
      <c r="F26" s="71">
        <f t="shared" si="20"/>
        <v>0</v>
      </c>
      <c r="G26" s="86" t="str">
        <f t="shared" si="21"/>
        <v/>
      </c>
      <c r="H26" s="329"/>
      <c r="I26" s="329"/>
      <c r="J26" s="329"/>
      <c r="K26" s="71">
        <f t="shared" si="24"/>
        <v>0</v>
      </c>
      <c r="L26" s="345" t="str">
        <f t="shared" si="22"/>
        <v/>
      </c>
      <c r="M26" s="117"/>
      <c r="N26" s="117"/>
      <c r="O26" s="162">
        <f t="shared" si="25"/>
        <v>0</v>
      </c>
      <c r="P26" s="117"/>
      <c r="Q26" s="162">
        <f t="shared" si="26"/>
        <v>0</v>
      </c>
      <c r="R26" s="117"/>
      <c r="S26" s="162">
        <f t="shared" si="27"/>
        <v>0</v>
      </c>
      <c r="T26" s="117"/>
      <c r="U26" s="162">
        <f t="shared" si="28"/>
        <v>0</v>
      </c>
      <c r="V26" s="117"/>
      <c r="W26" s="162">
        <f t="shared" si="29"/>
        <v>0</v>
      </c>
      <c r="X26" s="237"/>
      <c r="Y26" s="464"/>
      <c r="Z26" s="464"/>
      <c r="AA26" s="464"/>
      <c r="AB26" s="464"/>
      <c r="AC26" s="464"/>
      <c r="AD26" s="464"/>
      <c r="AE26" s="465"/>
    </row>
    <row r="27" spans="1:42" ht="12" customHeight="1" x14ac:dyDescent="0.2">
      <c r="A27" s="22" t="s">
        <v>3</v>
      </c>
      <c r="B27" s="22">
        <f t="shared" si="23"/>
        <v>19</v>
      </c>
      <c r="C27" s="40"/>
      <c r="D27" s="40"/>
      <c r="E27" s="40"/>
      <c r="F27" s="71">
        <f t="shared" si="20"/>
        <v>0</v>
      </c>
      <c r="G27" s="86" t="str">
        <f t="shared" si="21"/>
        <v/>
      </c>
      <c r="H27" s="329"/>
      <c r="I27" s="329"/>
      <c r="J27" s="329"/>
      <c r="K27" s="71">
        <f t="shared" si="24"/>
        <v>0</v>
      </c>
      <c r="L27" s="345" t="str">
        <f t="shared" si="22"/>
        <v/>
      </c>
      <c r="M27" s="117"/>
      <c r="N27" s="117"/>
      <c r="O27" s="162">
        <f t="shared" si="25"/>
        <v>0</v>
      </c>
      <c r="P27" s="117"/>
      <c r="Q27" s="162">
        <f t="shared" si="26"/>
        <v>0</v>
      </c>
      <c r="R27" s="117"/>
      <c r="S27" s="162">
        <f t="shared" si="27"/>
        <v>0</v>
      </c>
      <c r="T27" s="117"/>
      <c r="U27" s="162">
        <f t="shared" si="28"/>
        <v>0</v>
      </c>
      <c r="V27" s="117"/>
      <c r="W27" s="162">
        <f t="shared" si="29"/>
        <v>0</v>
      </c>
      <c r="X27" s="237"/>
      <c r="Y27" s="464"/>
      <c r="Z27" s="464"/>
      <c r="AA27" s="464"/>
      <c r="AB27" s="464"/>
      <c r="AC27" s="464"/>
      <c r="AD27" s="464"/>
      <c r="AE27" s="465"/>
    </row>
    <row r="28" spans="1:42" ht="12" customHeight="1" x14ac:dyDescent="0.2">
      <c r="A28" s="22" t="s">
        <v>4</v>
      </c>
      <c r="B28" s="22">
        <f t="shared" si="23"/>
        <v>20</v>
      </c>
      <c r="C28" s="40"/>
      <c r="D28" s="40"/>
      <c r="E28" s="40"/>
      <c r="F28" s="71">
        <f t="shared" si="20"/>
        <v>0</v>
      </c>
      <c r="G28" s="86" t="str">
        <f t="shared" si="21"/>
        <v/>
      </c>
      <c r="H28" s="329"/>
      <c r="I28" s="329"/>
      <c r="J28" s="329"/>
      <c r="K28" s="71">
        <f t="shared" si="24"/>
        <v>0</v>
      </c>
      <c r="L28" s="345" t="str">
        <f t="shared" si="22"/>
        <v/>
      </c>
      <c r="M28" s="117"/>
      <c r="N28" s="117"/>
      <c r="O28" s="162">
        <f t="shared" si="25"/>
        <v>0</v>
      </c>
      <c r="P28" s="117"/>
      <c r="Q28" s="162">
        <f t="shared" si="26"/>
        <v>0</v>
      </c>
      <c r="R28" s="117"/>
      <c r="S28" s="162">
        <f t="shared" si="27"/>
        <v>0</v>
      </c>
      <c r="T28" s="117"/>
      <c r="U28" s="162">
        <f t="shared" si="28"/>
        <v>0</v>
      </c>
      <c r="V28" s="117"/>
      <c r="W28" s="162">
        <f t="shared" si="29"/>
        <v>0</v>
      </c>
      <c r="X28" s="237"/>
      <c r="Y28" s="499" t="s">
        <v>247</v>
      </c>
      <c r="Z28" s="499"/>
      <c r="AA28" s="499"/>
      <c r="AB28" s="499"/>
      <c r="AC28" s="499"/>
      <c r="AD28" s="499"/>
      <c r="AE28" s="500"/>
    </row>
    <row r="29" spans="1:42" ht="12" customHeight="1" x14ac:dyDescent="0.2">
      <c r="A29" s="115" t="s">
        <v>5</v>
      </c>
      <c r="B29" s="115">
        <f t="shared" si="23"/>
        <v>21</v>
      </c>
      <c r="C29" s="40"/>
      <c r="D29" s="40"/>
      <c r="E29" s="40"/>
      <c r="F29" s="71">
        <f t="shared" si="20"/>
        <v>0</v>
      </c>
      <c r="G29" s="86" t="str">
        <f t="shared" si="21"/>
        <v/>
      </c>
      <c r="H29" s="329"/>
      <c r="I29" s="329"/>
      <c r="J29" s="329"/>
      <c r="K29" s="71">
        <f t="shared" si="24"/>
        <v>0</v>
      </c>
      <c r="L29" s="345" t="str">
        <f t="shared" si="22"/>
        <v/>
      </c>
      <c r="M29" s="117"/>
      <c r="N29" s="117"/>
      <c r="O29" s="162">
        <f t="shared" si="25"/>
        <v>0</v>
      </c>
      <c r="P29" s="117"/>
      <c r="Q29" s="162">
        <f t="shared" si="26"/>
        <v>0</v>
      </c>
      <c r="R29" s="117"/>
      <c r="S29" s="162">
        <f t="shared" si="27"/>
        <v>0</v>
      </c>
      <c r="T29" s="117"/>
      <c r="U29" s="162">
        <f t="shared" si="28"/>
        <v>0</v>
      </c>
      <c r="V29" s="117"/>
      <c r="W29" s="162">
        <f t="shared" si="29"/>
        <v>0</v>
      </c>
      <c r="X29" s="237"/>
      <c r="Y29" s="502"/>
      <c r="Z29" s="502"/>
      <c r="AA29" s="502"/>
      <c r="AB29" s="502"/>
      <c r="AC29" s="502"/>
      <c r="AD29" s="502"/>
      <c r="AE29" s="503"/>
    </row>
    <row r="30" spans="1:42" ht="12" customHeight="1" x14ac:dyDescent="0.2">
      <c r="A30" s="491" t="s">
        <v>86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88"/>
      <c r="Z30" s="488"/>
      <c r="AA30" s="488"/>
      <c r="AB30" s="488"/>
      <c r="AC30" s="488"/>
      <c r="AD30" s="488"/>
      <c r="AE30" s="489"/>
    </row>
    <row r="31" spans="1:42" s="75" customFormat="1" ht="12" customHeight="1" x14ac:dyDescent="0.2">
      <c r="A31" s="82" t="s">
        <v>100</v>
      </c>
      <c r="B31" s="81">
        <f>B29+1</f>
        <v>22</v>
      </c>
      <c r="C31" s="40"/>
      <c r="D31" s="40"/>
      <c r="E31" s="40"/>
      <c r="F31" s="71">
        <f t="shared" si="20"/>
        <v>0</v>
      </c>
      <c r="G31" s="86" t="str">
        <f t="shared" si="21"/>
        <v/>
      </c>
      <c r="H31" s="329"/>
      <c r="I31" s="329"/>
      <c r="J31" s="329"/>
      <c r="K31" s="71">
        <f>J31</f>
        <v>0</v>
      </c>
      <c r="L31" s="345" t="str">
        <f t="shared" si="22"/>
        <v/>
      </c>
      <c r="M31" s="117"/>
      <c r="N31" s="117"/>
      <c r="O31" s="162">
        <f>IF(N31="",0,1)</f>
        <v>0</v>
      </c>
      <c r="P31" s="117"/>
      <c r="Q31" s="162">
        <f>IF(P31="",0,1)</f>
        <v>0</v>
      </c>
      <c r="R31" s="117"/>
      <c r="S31" s="162">
        <f>IF(R31="",0,1)</f>
        <v>0</v>
      </c>
      <c r="T31" s="117"/>
      <c r="U31" s="162">
        <f>IF(T31="",0,1)</f>
        <v>0</v>
      </c>
      <c r="V31" s="117"/>
      <c r="W31" s="162">
        <f>IF(V31="",0,1)</f>
        <v>0</v>
      </c>
      <c r="X31" s="240"/>
      <c r="Y31" s="502"/>
      <c r="Z31" s="502"/>
      <c r="AA31" s="502"/>
      <c r="AB31" s="502"/>
      <c r="AC31" s="502"/>
      <c r="AD31" s="502"/>
      <c r="AE31" s="503"/>
      <c r="AF31"/>
      <c r="AG31"/>
      <c r="AH31"/>
      <c r="AI31"/>
      <c r="AJ31"/>
      <c r="AK31"/>
      <c r="AL31"/>
      <c r="AM31"/>
      <c r="AN31"/>
      <c r="AO31"/>
      <c r="AP31"/>
    </row>
    <row r="32" spans="1:42" s="75" customFormat="1" ht="12" customHeight="1" x14ac:dyDescent="0.2">
      <c r="A32" s="82" t="s">
        <v>103</v>
      </c>
      <c r="B32" s="81">
        <f t="shared" ref="B32:B37" si="30">B31+1</f>
        <v>23</v>
      </c>
      <c r="C32" s="40"/>
      <c r="D32" s="40"/>
      <c r="E32" s="40"/>
      <c r="F32" s="71">
        <f t="shared" si="20"/>
        <v>0</v>
      </c>
      <c r="G32" s="86" t="str">
        <f t="shared" si="21"/>
        <v/>
      </c>
      <c r="H32" s="329"/>
      <c r="I32" s="329"/>
      <c r="J32" s="329"/>
      <c r="K32" s="71">
        <f t="shared" ref="K32:K37" si="31">J32</f>
        <v>0</v>
      </c>
      <c r="L32" s="345" t="str">
        <f t="shared" si="22"/>
        <v/>
      </c>
      <c r="M32" s="117"/>
      <c r="N32" s="117"/>
      <c r="O32" s="162">
        <f t="shared" ref="O32:O37" si="32">IF(N32="",O31,O31+1)</f>
        <v>0</v>
      </c>
      <c r="P32" s="117"/>
      <c r="Q32" s="162">
        <f t="shared" ref="Q32:Q37" si="33">IF(P32="",Q31,Q31+1)</f>
        <v>0</v>
      </c>
      <c r="R32" s="117"/>
      <c r="S32" s="162">
        <f t="shared" ref="S32:S37" si="34">IF(R32="",S31,S31+1)</f>
        <v>0</v>
      </c>
      <c r="T32" s="117"/>
      <c r="U32" s="162">
        <f t="shared" ref="U32:U37" si="35">IF(T32="",U31,U31+1)</f>
        <v>0</v>
      </c>
      <c r="V32" s="117"/>
      <c r="W32" s="162">
        <f t="shared" ref="W32:W37" si="36">IF(V32="",W31,W31+1)</f>
        <v>0</v>
      </c>
      <c r="X32" s="240"/>
      <c r="Y32" s="502"/>
      <c r="Z32" s="502"/>
      <c r="AA32" s="502"/>
      <c r="AB32" s="502"/>
      <c r="AC32" s="502"/>
      <c r="AD32" s="502"/>
      <c r="AE32" s="503"/>
      <c r="AF32"/>
      <c r="AG32"/>
      <c r="AH32"/>
      <c r="AI32"/>
      <c r="AJ32"/>
      <c r="AK32"/>
      <c r="AL32"/>
      <c r="AM32"/>
      <c r="AN32"/>
      <c r="AO32"/>
      <c r="AP32"/>
    </row>
    <row r="33" spans="1:42" s="75" customFormat="1" ht="12" customHeight="1" x14ac:dyDescent="0.2">
      <c r="A33" s="82" t="s">
        <v>104</v>
      </c>
      <c r="B33" s="81">
        <f t="shared" si="30"/>
        <v>24</v>
      </c>
      <c r="C33" s="40"/>
      <c r="D33" s="40"/>
      <c r="E33" s="40"/>
      <c r="F33" s="71">
        <f t="shared" si="20"/>
        <v>0</v>
      </c>
      <c r="G33" s="86" t="str">
        <f t="shared" si="21"/>
        <v/>
      </c>
      <c r="H33" s="329"/>
      <c r="I33" s="329"/>
      <c r="J33" s="329"/>
      <c r="K33" s="71">
        <f t="shared" si="31"/>
        <v>0</v>
      </c>
      <c r="L33" s="345" t="str">
        <f t="shared" si="22"/>
        <v/>
      </c>
      <c r="M33" s="117"/>
      <c r="N33" s="117"/>
      <c r="O33" s="162">
        <f t="shared" si="32"/>
        <v>0</v>
      </c>
      <c r="P33" s="117"/>
      <c r="Q33" s="162">
        <f t="shared" si="33"/>
        <v>0</v>
      </c>
      <c r="R33" s="117"/>
      <c r="S33" s="162">
        <f t="shared" si="34"/>
        <v>0</v>
      </c>
      <c r="T33" s="117"/>
      <c r="U33" s="162">
        <f t="shared" si="35"/>
        <v>0</v>
      </c>
      <c r="V33" s="117"/>
      <c r="W33" s="162">
        <f t="shared" si="36"/>
        <v>0</v>
      </c>
      <c r="X33" s="240"/>
      <c r="Y33" s="502"/>
      <c r="Z33" s="502"/>
      <c r="AA33" s="502"/>
      <c r="AB33" s="502"/>
      <c r="AC33" s="502"/>
      <c r="AD33" s="502"/>
      <c r="AE33" s="503"/>
      <c r="AF33"/>
      <c r="AG33"/>
      <c r="AH33"/>
      <c r="AI33"/>
      <c r="AJ33"/>
      <c r="AK33"/>
      <c r="AL33"/>
      <c r="AM33"/>
      <c r="AN33"/>
      <c r="AO33"/>
      <c r="AP33"/>
    </row>
    <row r="34" spans="1:42" s="75" customFormat="1" ht="12" customHeight="1" x14ac:dyDescent="0.2">
      <c r="A34" s="82" t="s">
        <v>101</v>
      </c>
      <c r="B34" s="81">
        <f t="shared" si="30"/>
        <v>25</v>
      </c>
      <c r="C34" s="40"/>
      <c r="D34" s="40"/>
      <c r="E34" s="40"/>
      <c r="F34" s="71">
        <f t="shared" si="20"/>
        <v>0</v>
      </c>
      <c r="G34" s="86" t="str">
        <f t="shared" si="21"/>
        <v/>
      </c>
      <c r="H34" s="329"/>
      <c r="I34" s="329"/>
      <c r="J34" s="329"/>
      <c r="K34" s="71">
        <f t="shared" si="31"/>
        <v>0</v>
      </c>
      <c r="L34" s="345" t="str">
        <f t="shared" si="22"/>
        <v/>
      </c>
      <c r="M34" s="117"/>
      <c r="N34" s="117"/>
      <c r="O34" s="162">
        <f t="shared" si="32"/>
        <v>0</v>
      </c>
      <c r="P34" s="117"/>
      <c r="Q34" s="162">
        <f t="shared" si="33"/>
        <v>0</v>
      </c>
      <c r="R34" s="117"/>
      <c r="S34" s="162">
        <f t="shared" si="34"/>
        <v>0</v>
      </c>
      <c r="T34" s="117"/>
      <c r="U34" s="162">
        <f t="shared" si="35"/>
        <v>0</v>
      </c>
      <c r="V34" s="117"/>
      <c r="W34" s="162">
        <f t="shared" si="36"/>
        <v>0</v>
      </c>
      <c r="X34" s="240"/>
      <c r="Y34" s="502"/>
      <c r="Z34" s="502"/>
      <c r="AA34" s="502"/>
      <c r="AB34" s="502"/>
      <c r="AC34" s="502"/>
      <c r="AD34" s="502"/>
      <c r="AE34" s="503"/>
      <c r="AF34"/>
      <c r="AG34"/>
      <c r="AH34"/>
      <c r="AI34"/>
      <c r="AJ34"/>
      <c r="AK34"/>
      <c r="AL34"/>
      <c r="AM34"/>
      <c r="AN34"/>
      <c r="AO34"/>
      <c r="AP34"/>
    </row>
    <row r="35" spans="1:42" s="75" customFormat="1" ht="12" customHeight="1" x14ac:dyDescent="0.2">
      <c r="A35" s="227" t="s">
        <v>3</v>
      </c>
      <c r="B35" s="81">
        <f t="shared" si="30"/>
        <v>26</v>
      </c>
      <c r="C35" s="40"/>
      <c r="D35" s="40"/>
      <c r="E35" s="40"/>
      <c r="F35" s="71">
        <f t="shared" si="20"/>
        <v>0</v>
      </c>
      <c r="G35" s="86" t="str">
        <f t="shared" si="21"/>
        <v/>
      </c>
      <c r="H35" s="329"/>
      <c r="I35" s="329"/>
      <c r="J35" s="329"/>
      <c r="K35" s="71">
        <f t="shared" si="31"/>
        <v>0</v>
      </c>
      <c r="L35" s="345" t="str">
        <f t="shared" si="22"/>
        <v/>
      </c>
      <c r="M35" s="117"/>
      <c r="N35" s="117"/>
      <c r="O35" s="162">
        <f t="shared" si="32"/>
        <v>0</v>
      </c>
      <c r="P35" s="117"/>
      <c r="Q35" s="162">
        <f t="shared" si="33"/>
        <v>0</v>
      </c>
      <c r="R35" s="117"/>
      <c r="S35" s="162">
        <f t="shared" si="34"/>
        <v>0</v>
      </c>
      <c r="T35" s="117"/>
      <c r="U35" s="162">
        <f t="shared" si="35"/>
        <v>0</v>
      </c>
      <c r="V35" s="117"/>
      <c r="W35" s="162">
        <f t="shared" si="36"/>
        <v>0</v>
      </c>
      <c r="X35" s="240"/>
      <c r="Y35" s="502"/>
      <c r="Z35" s="502"/>
      <c r="AA35" s="502"/>
      <c r="AB35" s="502"/>
      <c r="AC35" s="502"/>
      <c r="AD35" s="502"/>
      <c r="AE35" s="503"/>
      <c r="AF35"/>
      <c r="AG35"/>
      <c r="AH35"/>
      <c r="AI35"/>
      <c r="AJ35"/>
      <c r="AK35"/>
      <c r="AL35"/>
      <c r="AM35"/>
      <c r="AN35"/>
      <c r="AO35"/>
      <c r="AP35"/>
    </row>
    <row r="36" spans="1:42" s="75" customFormat="1" ht="12" customHeight="1" x14ac:dyDescent="0.2">
      <c r="A36" s="236" t="s">
        <v>4</v>
      </c>
      <c r="B36" s="290">
        <f t="shared" si="30"/>
        <v>27</v>
      </c>
      <c r="C36" s="40"/>
      <c r="D36" s="40"/>
      <c r="E36" s="40"/>
      <c r="F36" s="71">
        <f t="shared" si="20"/>
        <v>0</v>
      </c>
      <c r="G36" s="86" t="str">
        <f t="shared" si="21"/>
        <v/>
      </c>
      <c r="H36" s="329"/>
      <c r="I36" s="329"/>
      <c r="J36" s="329"/>
      <c r="K36" s="71">
        <f t="shared" si="31"/>
        <v>0</v>
      </c>
      <c r="L36" s="345" t="str">
        <f t="shared" si="22"/>
        <v/>
      </c>
      <c r="M36" s="117"/>
      <c r="N36" s="117"/>
      <c r="O36" s="162">
        <f t="shared" si="32"/>
        <v>0</v>
      </c>
      <c r="P36" s="117"/>
      <c r="Q36" s="162">
        <f t="shared" si="33"/>
        <v>0</v>
      </c>
      <c r="R36" s="117"/>
      <c r="S36" s="162">
        <f t="shared" si="34"/>
        <v>0</v>
      </c>
      <c r="T36" s="117"/>
      <c r="U36" s="162">
        <f t="shared" si="35"/>
        <v>0</v>
      </c>
      <c r="V36" s="117"/>
      <c r="W36" s="162">
        <f t="shared" si="36"/>
        <v>0</v>
      </c>
      <c r="X36" s="240"/>
      <c r="Y36" s="502"/>
      <c r="Z36" s="502"/>
      <c r="AA36" s="502"/>
      <c r="AB36" s="502"/>
      <c r="AC36" s="502"/>
      <c r="AD36" s="502"/>
      <c r="AE36" s="503"/>
      <c r="AF36"/>
      <c r="AG36"/>
      <c r="AH36"/>
      <c r="AI36"/>
      <c r="AJ36"/>
      <c r="AK36"/>
      <c r="AL36"/>
      <c r="AM36"/>
      <c r="AN36"/>
      <c r="AO36"/>
      <c r="AP36"/>
    </row>
    <row r="37" spans="1:42" s="75" customFormat="1" ht="12" customHeight="1" x14ac:dyDescent="0.2">
      <c r="A37" s="120" t="s">
        <v>5</v>
      </c>
      <c r="B37" s="121">
        <f t="shared" si="30"/>
        <v>28</v>
      </c>
      <c r="C37" s="40"/>
      <c r="D37" s="40"/>
      <c r="E37" s="40"/>
      <c r="F37" s="71">
        <f t="shared" si="20"/>
        <v>0</v>
      </c>
      <c r="G37" s="86" t="str">
        <f t="shared" si="21"/>
        <v/>
      </c>
      <c r="H37" s="329"/>
      <c r="I37" s="329"/>
      <c r="J37" s="329"/>
      <c r="K37" s="71">
        <f t="shared" si="31"/>
        <v>0</v>
      </c>
      <c r="L37" s="345" t="str">
        <f t="shared" si="22"/>
        <v/>
      </c>
      <c r="M37" s="117"/>
      <c r="N37" s="117"/>
      <c r="O37" s="162">
        <f t="shared" si="32"/>
        <v>0</v>
      </c>
      <c r="P37" s="117"/>
      <c r="Q37" s="162">
        <f t="shared" si="33"/>
        <v>0</v>
      </c>
      <c r="R37" s="117"/>
      <c r="S37" s="162">
        <f t="shared" si="34"/>
        <v>0</v>
      </c>
      <c r="T37" s="117"/>
      <c r="U37" s="162">
        <f t="shared" si="35"/>
        <v>0</v>
      </c>
      <c r="V37" s="117"/>
      <c r="W37" s="162">
        <f t="shared" si="36"/>
        <v>0</v>
      </c>
      <c r="X37" s="240"/>
      <c r="Y37" s="502" t="s">
        <v>248</v>
      </c>
      <c r="Z37" s="502"/>
      <c r="AA37" s="502"/>
      <c r="AB37" s="502"/>
      <c r="AC37" s="502"/>
      <c r="AD37" s="502"/>
      <c r="AE37" s="503"/>
      <c r="AF37"/>
      <c r="AG37"/>
      <c r="AH37"/>
      <c r="AI37"/>
      <c r="AJ37"/>
      <c r="AK37"/>
      <c r="AL37"/>
      <c r="AM37"/>
      <c r="AN37"/>
      <c r="AO37"/>
      <c r="AP37"/>
    </row>
    <row r="38" spans="1:42" s="75" customFormat="1" ht="12" customHeight="1" x14ac:dyDescent="0.2">
      <c r="A38" s="491" t="s">
        <v>87</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IF(O34=0,0,1)</f>
        <v>0</v>
      </c>
      <c r="P38" s="27">
        <f>IF(SUM(P31:P37)=0,0,ROUND(AVERAGE(P31:P37),0))</f>
        <v>0</v>
      </c>
      <c r="Q38" s="163">
        <f>IF(Q34=0,0,1)</f>
        <v>0</v>
      </c>
      <c r="R38" s="27">
        <f>IF(SUM(R31:R37)=0,0,ROUND(AVERAGE(R31:R37),0))</f>
        <v>0</v>
      </c>
      <c r="S38" s="163">
        <f>IF(S34=0,0,1)</f>
        <v>0</v>
      </c>
      <c r="T38" s="27">
        <f>IF(SUM(T31:T37)=0,0,ROUND(AVERAGE(T31:T37),0))</f>
        <v>0</v>
      </c>
      <c r="U38" s="163">
        <f>IF(U34=0,0,1)</f>
        <v>0</v>
      </c>
      <c r="V38" s="27">
        <f>IF(SUM(V31:V37)=0,0,ROUND(AVERAGE(V31:V37),0))</f>
        <v>0</v>
      </c>
      <c r="W38" s="163">
        <f>IF(W34=0,0,1)</f>
        <v>0</v>
      </c>
      <c r="X38" s="238"/>
      <c r="Y38" s="488"/>
      <c r="Z38" s="488"/>
      <c r="AA38" s="488"/>
      <c r="AB38" s="488"/>
      <c r="AC38" s="488"/>
      <c r="AD38" s="488"/>
      <c r="AE38" s="489"/>
      <c r="AF38"/>
      <c r="AG38"/>
      <c r="AH38"/>
      <c r="AI38"/>
      <c r="AJ38"/>
      <c r="AK38"/>
      <c r="AL38"/>
      <c r="AM38"/>
      <c r="AN38"/>
      <c r="AO38"/>
      <c r="AP38"/>
    </row>
    <row r="39" spans="1:42" s="75" customFormat="1" ht="12" customHeight="1" x14ac:dyDescent="0.2">
      <c r="A39" s="236" t="s">
        <v>100</v>
      </c>
      <c r="B39" s="318">
        <f>B37+1</f>
        <v>29</v>
      </c>
      <c r="C39" s="40"/>
      <c r="D39" s="40"/>
      <c r="E39" s="40"/>
      <c r="F39" s="71">
        <f t="shared" si="20"/>
        <v>0</v>
      </c>
      <c r="G39" s="86" t="str">
        <f t="shared" si="21"/>
        <v/>
      </c>
      <c r="H39" s="329"/>
      <c r="I39" s="329"/>
      <c r="J39" s="329"/>
      <c r="K39" s="71">
        <f>J39</f>
        <v>0</v>
      </c>
      <c r="L39" s="345" t="str">
        <f t="shared" si="22"/>
        <v/>
      </c>
      <c r="M39" s="117"/>
      <c r="N39" s="117"/>
      <c r="O39" s="162">
        <f>IF(N39="",0,1)</f>
        <v>0</v>
      </c>
      <c r="P39" s="117"/>
      <c r="Q39" s="162">
        <f>IF(P39="",0,1)</f>
        <v>0</v>
      </c>
      <c r="R39" s="117"/>
      <c r="S39" s="162">
        <f>IF(R39="",0,1)</f>
        <v>0</v>
      </c>
      <c r="T39" s="117"/>
      <c r="U39" s="162">
        <f>IF(T39="",0,1)</f>
        <v>0</v>
      </c>
      <c r="V39" s="117"/>
      <c r="W39" s="162">
        <f>IF(V39="",0,1)</f>
        <v>0</v>
      </c>
      <c r="X39" s="240"/>
      <c r="Y39" s="502"/>
      <c r="Z39" s="502"/>
      <c r="AA39" s="502"/>
      <c r="AB39" s="502"/>
      <c r="AC39" s="502"/>
      <c r="AD39" s="502"/>
      <c r="AE39" s="503"/>
      <c r="AF39"/>
      <c r="AG39"/>
      <c r="AH39"/>
      <c r="AI39"/>
      <c r="AJ39"/>
      <c r="AK39"/>
      <c r="AL39"/>
      <c r="AM39"/>
      <c r="AN39"/>
      <c r="AO39"/>
      <c r="AP39"/>
    </row>
    <row r="40" spans="1:42" s="75" customFormat="1" ht="12" customHeight="1" x14ac:dyDescent="0.2">
      <c r="A40" s="236" t="s">
        <v>103</v>
      </c>
      <c r="B40" s="318">
        <f>B39+1</f>
        <v>30</v>
      </c>
      <c r="C40" s="40"/>
      <c r="D40" s="40"/>
      <c r="E40" s="40"/>
      <c r="F40" s="71">
        <f t="shared" si="20"/>
        <v>0</v>
      </c>
      <c r="G40" s="86" t="str">
        <f t="shared" si="21"/>
        <v/>
      </c>
      <c r="H40" s="329"/>
      <c r="I40" s="329"/>
      <c r="J40" s="329"/>
      <c r="K40" s="71">
        <f>J40</f>
        <v>0</v>
      </c>
      <c r="L40" s="345" t="str">
        <f t="shared" si="22"/>
        <v/>
      </c>
      <c r="M40" s="117"/>
      <c r="N40" s="117"/>
      <c r="O40" s="162">
        <f>IF(N40="",O39,O39+1)</f>
        <v>0</v>
      </c>
      <c r="P40" s="117"/>
      <c r="Q40" s="162">
        <f>IF(P40="",Q39,Q39+1)</f>
        <v>0</v>
      </c>
      <c r="R40" s="117"/>
      <c r="S40" s="162">
        <f>IF(R40="",S39,S39+1)</f>
        <v>0</v>
      </c>
      <c r="T40" s="117"/>
      <c r="U40" s="162">
        <f>IF(T40="",U39,U39+1)</f>
        <v>0</v>
      </c>
      <c r="V40" s="117"/>
      <c r="W40" s="162">
        <f>IF(V40="",W39,W39+1)</f>
        <v>0</v>
      </c>
      <c r="X40" s="240"/>
      <c r="Y40" s="502"/>
      <c r="Z40" s="502"/>
      <c r="AA40" s="502"/>
      <c r="AB40" s="502"/>
      <c r="AC40" s="502"/>
      <c r="AD40" s="502"/>
      <c r="AE40" s="503"/>
      <c r="AF40"/>
      <c r="AG40"/>
      <c r="AH40"/>
      <c r="AI40"/>
      <c r="AJ40"/>
      <c r="AK40"/>
      <c r="AL40"/>
      <c r="AM40"/>
      <c r="AN40"/>
      <c r="AO40"/>
      <c r="AP40"/>
    </row>
    <row r="41" spans="1:42" s="75" customFormat="1" ht="12" customHeight="1" x14ac:dyDescent="0.2">
      <c r="A41" s="236" t="s">
        <v>104</v>
      </c>
      <c r="B41" s="318">
        <f>B40+1</f>
        <v>31</v>
      </c>
      <c r="C41" s="40"/>
      <c r="D41" s="40"/>
      <c r="E41" s="40"/>
      <c r="F41" s="71">
        <f t="shared" si="20"/>
        <v>0</v>
      </c>
      <c r="G41" s="86" t="str">
        <f t="shared" si="21"/>
        <v/>
      </c>
      <c r="H41" s="329"/>
      <c r="I41" s="329"/>
      <c r="J41" s="329"/>
      <c r="K41" s="71">
        <f t="shared" ref="K41" si="37">J41</f>
        <v>0</v>
      </c>
      <c r="L41" s="345" t="str">
        <f t="shared" si="22"/>
        <v/>
      </c>
      <c r="M41" s="117"/>
      <c r="N41" s="117"/>
      <c r="O41" s="162">
        <f>IF(N41="",O40,O40+1)</f>
        <v>0</v>
      </c>
      <c r="P41" s="117"/>
      <c r="Q41" s="162">
        <f>IF(P41="",Q40,Q40+1)</f>
        <v>0</v>
      </c>
      <c r="R41" s="117"/>
      <c r="S41" s="162">
        <f>IF(R41="",S40,S40+1)</f>
        <v>0</v>
      </c>
      <c r="T41" s="117"/>
      <c r="U41" s="162">
        <f>IF(T41="",U40,U40+1)</f>
        <v>0</v>
      </c>
      <c r="V41" s="117"/>
      <c r="W41" s="162">
        <f>IF(V41="",W40,W40+1)</f>
        <v>0</v>
      </c>
      <c r="X41" s="240"/>
      <c r="Y41" s="502"/>
      <c r="Z41" s="502"/>
      <c r="AA41" s="502"/>
      <c r="AB41" s="502"/>
      <c r="AC41" s="502"/>
      <c r="AD41" s="502"/>
      <c r="AE41" s="503"/>
      <c r="AF41"/>
      <c r="AG41"/>
      <c r="AH41"/>
      <c r="AI41"/>
      <c r="AJ41"/>
      <c r="AK41"/>
      <c r="AL41"/>
      <c r="AM41"/>
      <c r="AN41"/>
      <c r="AO41"/>
      <c r="AP41"/>
    </row>
    <row r="42" spans="1:42" s="75" customFormat="1" ht="12" customHeight="1" x14ac:dyDescent="0.2">
      <c r="A42" s="491" t="s">
        <v>10</v>
      </c>
      <c r="B42" s="492"/>
      <c r="C42" s="13">
        <f>SUM(C39:C41)</f>
        <v>0</v>
      </c>
      <c r="D42" s="13">
        <f>SUM(D39:D41)+ROUNDDOWN(F42/60,0)</f>
        <v>0</v>
      </c>
      <c r="E42" s="13">
        <f>F42-60*ROUNDDOWN(F42/60,0)</f>
        <v>0</v>
      </c>
      <c r="F42" s="131">
        <f>SUM(F39:F41)</f>
        <v>0</v>
      </c>
      <c r="G42" s="52">
        <f>IF((D42*60+E42)=0,0,ROUND((C42*60)/(D42*60+E42),1))</f>
        <v>0</v>
      </c>
      <c r="H42" s="13">
        <f>SUM(H39:H41)</f>
        <v>0</v>
      </c>
      <c r="I42" s="13">
        <f>SUM(I39:I41)+ROUNDDOWN(K42/60,0)</f>
        <v>0</v>
      </c>
      <c r="J42" s="13">
        <f>K42-60*ROUNDDOWN(K42/60,0)</f>
        <v>0</v>
      </c>
      <c r="K42" s="131">
        <f>SUM(K39:K41)</f>
        <v>0</v>
      </c>
      <c r="L42" s="52">
        <f>IF((I42*60+J42)=0,0,ROUND((H42*60)/(I42*60+J42),1))</f>
        <v>0</v>
      </c>
      <c r="M42" s="27">
        <f>SUM(M39:M41)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7">
        <f>IF(SUM(V39:V41)=0,0,ROUND(AVERAGE(V39:V41),0))</f>
        <v>0</v>
      </c>
      <c r="W42" s="163">
        <f>IF(W41=0,0,1)</f>
        <v>0</v>
      </c>
      <c r="X42" s="238"/>
      <c r="Y42" s="488"/>
      <c r="Z42" s="488"/>
      <c r="AA42" s="488"/>
      <c r="AB42" s="488"/>
      <c r="AC42" s="488"/>
      <c r="AD42" s="488"/>
      <c r="AE42" s="489"/>
      <c r="AF42"/>
      <c r="AG42"/>
      <c r="AH42"/>
      <c r="AI42"/>
      <c r="AJ42"/>
      <c r="AK42"/>
      <c r="AL42"/>
      <c r="AM42"/>
      <c r="AN42"/>
      <c r="AO42"/>
      <c r="AP42"/>
    </row>
    <row r="43" spans="1:42" ht="12" customHeight="1" x14ac:dyDescent="0.2">
      <c r="A43" s="512" t="s">
        <v>37</v>
      </c>
      <c r="B43" s="513"/>
      <c r="C43" s="14">
        <f>C14+C22+C30+C38+C42</f>
        <v>0</v>
      </c>
      <c r="D43" s="11">
        <f>D14+D22+D30+D38+D42+ROUNDDOWN(F43/60,0)</f>
        <v>0</v>
      </c>
      <c r="E43" s="11">
        <f>F43-60*ROUNDDOWN(F43/60,0)</f>
        <v>0</v>
      </c>
      <c r="F43" s="133">
        <f>E14+E22+E30+E38+E42</f>
        <v>0</v>
      </c>
      <c r="G43" s="60">
        <f>IF((D43*60+E43)=0,0,ROUND((C43*60)/(D43*60+E43),1))</f>
        <v>0</v>
      </c>
      <c r="H43" s="14">
        <f>H14+H22+H30+H38+H42</f>
        <v>0</v>
      </c>
      <c r="I43" s="11">
        <f>I14+I22+I30+I38+I42+ROUNDDOWN(K43/60,0)</f>
        <v>0</v>
      </c>
      <c r="J43" s="11">
        <f>K43-60*ROUNDDOWN(K43/60,0)</f>
        <v>0</v>
      </c>
      <c r="K43" s="133">
        <f>J14+J22+J30+J38+J42</f>
        <v>0</v>
      </c>
      <c r="L43" s="60">
        <f>IF((I43*60+J43)=0,0,ROUND((H43*60)/(I43*60+J43),1))</f>
        <v>0</v>
      </c>
      <c r="M43" s="28">
        <f>M14+M22+M30+M38+M42</f>
        <v>0</v>
      </c>
      <c r="N43" s="28" t="str">
        <f>IF(N44=0,"",(N14+N22+N30+N38+N42)/N44)</f>
        <v/>
      </c>
      <c r="O43" s="178"/>
      <c r="P43" s="28" t="str">
        <f>IF(P44=0,"",(P14+P22+P30+P38+P41)/P44)</f>
        <v/>
      </c>
      <c r="Q43" s="178"/>
      <c r="R43" s="28" t="str">
        <f>IF(R44=0,"",(R14+R22+R30+R38+R41)/R44)</f>
        <v/>
      </c>
      <c r="S43" s="178"/>
      <c r="T43" s="28" t="str">
        <f>IF(T44=0,"",(T14+T22+T30+T38+T41)/T44)</f>
        <v/>
      </c>
      <c r="U43" s="178"/>
      <c r="V43" s="28" t="str">
        <f>IF(V44=0,"",(V14+V22+V30+V38+V41)/V44)</f>
        <v/>
      </c>
      <c r="W43" s="178"/>
      <c r="X43" s="38"/>
      <c r="Y43" s="43"/>
      <c r="Z43" s="43"/>
      <c r="AA43" s="2" t="s">
        <v>0</v>
      </c>
      <c r="AB43" s="2" t="s">
        <v>15</v>
      </c>
      <c r="AC43" s="2" t="s">
        <v>16</v>
      </c>
      <c r="AD43" s="2" t="s">
        <v>12</v>
      </c>
      <c r="AE43" s="2" t="s">
        <v>26</v>
      </c>
    </row>
    <row r="44" spans="1:42" ht="12" customHeight="1" x14ac:dyDescent="0.2">
      <c r="A44" s="514"/>
      <c r="B44" s="514"/>
      <c r="C44" s="2" t="s">
        <v>0</v>
      </c>
      <c r="D44" s="2" t="s">
        <v>15</v>
      </c>
      <c r="E44" s="2" t="s">
        <v>16</v>
      </c>
      <c r="F44" s="71"/>
      <c r="G44" s="22" t="s">
        <v>12</v>
      </c>
      <c r="H44" s="345" t="s">
        <v>0</v>
      </c>
      <c r="I44" s="345" t="s">
        <v>15</v>
      </c>
      <c r="J44" s="345" t="s">
        <v>16</v>
      </c>
      <c r="K44" s="22"/>
      <c r="L44" s="345" t="s">
        <v>12</v>
      </c>
      <c r="M44" s="37" t="s">
        <v>17</v>
      </c>
      <c r="N44" s="161">
        <f>O14+O22+O30+O38+O42</f>
        <v>0</v>
      </c>
      <c r="O44" s="159"/>
      <c r="P44" s="161">
        <f>Q14+Q22+Q30+Q38+Q42</f>
        <v>0</v>
      </c>
      <c r="Q44" s="159"/>
      <c r="R44" s="161">
        <f>S14+S22+S30+S38+S42</f>
        <v>0</v>
      </c>
      <c r="S44" s="159"/>
      <c r="T44" s="161">
        <f>U14+U22+U30+U38+U42</f>
        <v>0</v>
      </c>
      <c r="U44" s="159"/>
      <c r="V44" s="161">
        <f>W14+W22+W30+W38+W42</f>
        <v>0</v>
      </c>
      <c r="W44" s="188"/>
      <c r="X44" s="20"/>
      <c r="Y44" s="516" t="s">
        <v>139</v>
      </c>
      <c r="Z44" s="516"/>
      <c r="AA44" s="23">
        <f>C43+Septembre!AA41</f>
        <v>0</v>
      </c>
      <c r="AB44" s="23">
        <f>D43+Septembre!AB41+ROUNDDOWN(AF44/60,0)</f>
        <v>0</v>
      </c>
      <c r="AC44" s="12">
        <f>AF44-60*ROUNDDOWN(AF44/60,0)</f>
        <v>0</v>
      </c>
      <c r="AD44" s="12">
        <f>IF((AB44*60+AC44)=0,0,ROUND((AA44*60)/(AB44*60+AC44),1))</f>
        <v>0</v>
      </c>
      <c r="AE44" s="23">
        <f>M43+Septembre!AE41</f>
        <v>0</v>
      </c>
      <c r="AF44" s="10">
        <f>E43+Septembre!AC41</f>
        <v>0</v>
      </c>
    </row>
    <row r="45" spans="1:42" ht="15" customHeight="1" x14ac:dyDescent="0.2">
      <c r="A45" s="556" t="s">
        <v>254</v>
      </c>
      <c r="B45" s="556"/>
      <c r="C45" s="48">
        <f>'Décembre 17'!$C$40</f>
        <v>0</v>
      </c>
      <c r="D45" s="49">
        <f>'Décembre 17'!$D$40</f>
        <v>0</v>
      </c>
      <c r="E45" s="49">
        <f>'Décembre 17'!$E$40</f>
        <v>0</v>
      </c>
      <c r="F45" s="143"/>
      <c r="G45" s="50">
        <f>IF((D45*60+E45)=0,0,ROUND((C45*60)/(D45*60+E45),1))</f>
        <v>0</v>
      </c>
      <c r="H45" s="349">
        <f>Septembre!H42</f>
        <v>0</v>
      </c>
      <c r="I45" s="346">
        <f>Mai!$I$43</f>
        <v>0</v>
      </c>
      <c r="J45" s="346">
        <f>Mai!$J$43</f>
        <v>0</v>
      </c>
      <c r="K45" s="50"/>
      <c r="L45" s="346">
        <f>IF((I45*60+J45)=0,0,ROUND((H45*60)/(I45*60+J45),1))</f>
        <v>0</v>
      </c>
      <c r="M45" s="199">
        <f>'Décembre 17'!$M$40</f>
        <v>0</v>
      </c>
      <c r="N45" s="20"/>
      <c r="O45" s="127"/>
      <c r="P45" s="20"/>
      <c r="Q45" s="127"/>
      <c r="R45" s="20"/>
      <c r="S45" s="127"/>
      <c r="T45" s="20"/>
      <c r="U45" s="127"/>
      <c r="V45" s="20"/>
      <c r="W45" s="127"/>
      <c r="X45" s="20"/>
      <c r="Y45" s="583" t="s">
        <v>253</v>
      </c>
      <c r="Z45" s="583"/>
      <c r="AA45" s="217">
        <f>C43+Septembre!AA42</f>
        <v>0</v>
      </c>
      <c r="AB45" s="215">
        <f>D43+Septembre!AB42+ROUNDDOWN(AF45/60,0)</f>
        <v>0</v>
      </c>
      <c r="AC45" s="215">
        <f>AF45-60*ROUNDDOWN(AF45/60,0)</f>
        <v>0</v>
      </c>
      <c r="AD45" s="215">
        <f>IF((AB45*60+AC45)=0,0,ROUND((AA45*60)/(AB45*60+AC45),1))</f>
        <v>0</v>
      </c>
      <c r="AE45" s="217">
        <f>M43+Septembre!AE42</f>
        <v>0</v>
      </c>
      <c r="AF45" s="224">
        <f>E43+Septembre!AC42</f>
        <v>0</v>
      </c>
    </row>
    <row r="46" spans="1:42" ht="15" customHeight="1" x14ac:dyDescent="0.2">
      <c r="A46" s="566" t="s">
        <v>25</v>
      </c>
      <c r="B46" s="566"/>
      <c r="C46" s="48">
        <f>Janvier!C43</f>
        <v>0</v>
      </c>
      <c r="D46" s="48">
        <f>Janvier!D43</f>
        <v>0</v>
      </c>
      <c r="E46" s="48">
        <f>Janvier!E43</f>
        <v>0</v>
      </c>
      <c r="F46" s="134"/>
      <c r="G46" s="47">
        <f t="shared" ref="G46:G52" si="38">IF((D46*60+E46)=0,0,ROUND((C46*60)/(D46*60+E46),1))</f>
        <v>0</v>
      </c>
      <c r="H46" s="349">
        <f>Septembre!H43</f>
        <v>0</v>
      </c>
      <c r="I46" s="345">
        <f>Mai!$I$44</f>
        <v>0</v>
      </c>
      <c r="J46" s="345">
        <f>Mai!$J$44</f>
        <v>0</v>
      </c>
      <c r="K46" s="341"/>
      <c r="L46" s="346">
        <f>IF((I46*60+J46)=0,0,ROUND((H46*60)/(I46*60+J46),1))</f>
        <v>0</v>
      </c>
      <c r="M46" s="53">
        <f>Janvier!M43</f>
        <v>0</v>
      </c>
      <c r="N46" s="20"/>
      <c r="O46" s="127"/>
      <c r="P46" s="20"/>
      <c r="Q46" s="127"/>
      <c r="R46" s="20"/>
      <c r="S46" s="127"/>
      <c r="T46" s="20"/>
      <c r="U46" s="127"/>
      <c r="V46" s="20"/>
      <c r="W46" s="127"/>
      <c r="X46" s="20"/>
    </row>
    <row r="47" spans="1:42" ht="15" customHeight="1" x14ac:dyDescent="0.2">
      <c r="A47" s="566" t="s">
        <v>27</v>
      </c>
      <c r="B47" s="572"/>
      <c r="C47" s="48">
        <f>Février!C38</f>
        <v>0</v>
      </c>
      <c r="D47" s="48">
        <f>Février!D38</f>
        <v>0</v>
      </c>
      <c r="E47" s="48">
        <f>Février!E38</f>
        <v>0</v>
      </c>
      <c r="F47" s="134"/>
      <c r="G47" s="47">
        <f t="shared" si="38"/>
        <v>0</v>
      </c>
      <c r="H47" s="349">
        <f>Septembre!H44</f>
        <v>0</v>
      </c>
      <c r="I47" s="345">
        <f>Mai!$I$45</f>
        <v>0</v>
      </c>
      <c r="J47" s="345">
        <f>Mai!$J$45</f>
        <v>0</v>
      </c>
      <c r="K47" s="341"/>
      <c r="L47" s="346">
        <f>IF((I47*60+J47)=0,0,ROUND((H47*60)/(I47*60+J47),1))</f>
        <v>0</v>
      </c>
      <c r="M47" s="53">
        <f>Février!M38</f>
        <v>0</v>
      </c>
      <c r="N47" s="20"/>
      <c r="O47" s="127"/>
      <c r="P47" s="20"/>
      <c r="Q47" s="127"/>
      <c r="R47" s="20"/>
      <c r="S47" s="127"/>
      <c r="T47" s="550" t="s">
        <v>195</v>
      </c>
      <c r="U47" s="551"/>
      <c r="V47" s="551"/>
      <c r="W47" s="551"/>
      <c r="X47" s="552"/>
      <c r="Y47" s="384" t="s">
        <v>42</v>
      </c>
      <c r="Z47" s="345" t="s">
        <v>15</v>
      </c>
      <c r="AA47" s="345" t="s">
        <v>16</v>
      </c>
      <c r="AB47" s="345" t="s">
        <v>12</v>
      </c>
      <c r="AC47" s="190"/>
      <c r="AD47" s="190"/>
      <c r="AE47" s="65"/>
      <c r="AF47" s="206">
        <f>J43+SUM(J45:J54)</f>
        <v>0</v>
      </c>
    </row>
    <row r="48" spans="1:42" ht="15" customHeight="1" x14ac:dyDescent="0.2">
      <c r="A48" s="566" t="s">
        <v>28</v>
      </c>
      <c r="B48" s="566"/>
      <c r="C48" s="54">
        <f>Mars!C41</f>
        <v>0</v>
      </c>
      <c r="D48" s="54">
        <f>Mars!D41</f>
        <v>0</v>
      </c>
      <c r="E48" s="54">
        <f>Mars!E41</f>
        <v>0</v>
      </c>
      <c r="F48" s="134"/>
      <c r="G48" s="47">
        <f t="shared" si="38"/>
        <v>0</v>
      </c>
      <c r="H48" s="349">
        <f>Septembre!H45</f>
        <v>0</v>
      </c>
      <c r="I48" s="345">
        <f>Mai!$I$46</f>
        <v>0</v>
      </c>
      <c r="J48" s="345">
        <f>Mai!$J$46</f>
        <v>0</v>
      </c>
      <c r="K48" s="341"/>
      <c r="L48" s="346">
        <f>IF((I48*60+J48)=0,0,ROUND((H48*60)/(I48*60+J48),1))</f>
        <v>0</v>
      </c>
      <c r="M48" s="53">
        <f>Mars!M41</f>
        <v>0</v>
      </c>
      <c r="N48" s="20"/>
      <c r="O48" s="127"/>
      <c r="P48" s="20"/>
      <c r="Q48" s="127"/>
      <c r="R48" s="20"/>
      <c r="S48" s="127"/>
      <c r="T48" s="507" t="s">
        <v>139</v>
      </c>
      <c r="U48" s="508"/>
      <c r="V48" s="508"/>
      <c r="W48" s="508"/>
      <c r="X48" s="509"/>
      <c r="Y48" s="164">
        <f>H43+Septembre!Y45</f>
        <v>0</v>
      </c>
      <c r="Z48" s="12">
        <f>I43+SUM(I45:I54)+ROUNDDOWN(AF47/60,0)</f>
        <v>0</v>
      </c>
      <c r="AA48" s="12">
        <f>AF47-60*ROUNDDOWN(AF47/60,0)</f>
        <v>0</v>
      </c>
      <c r="AB48" s="12">
        <f>IF((Z48*60+AA48)=0,0,ROUND((Y48*60)/(Z48*60+AA48),1))</f>
        <v>0</v>
      </c>
      <c r="AC48" s="190"/>
      <c r="AD48" s="190"/>
      <c r="AE48" s="64"/>
      <c r="AF48" s="200">
        <f>J43+SUM(J46:J54)</f>
        <v>0</v>
      </c>
    </row>
    <row r="49" spans="1:29" ht="15" customHeight="1" x14ac:dyDescent="0.2">
      <c r="A49" s="566" t="s">
        <v>31</v>
      </c>
      <c r="B49" s="566"/>
      <c r="C49" s="54">
        <f>Avril!C40</f>
        <v>0</v>
      </c>
      <c r="D49" s="54">
        <f>Avril!D40</f>
        <v>0</v>
      </c>
      <c r="E49" s="47">
        <f>Avril!E40</f>
        <v>0</v>
      </c>
      <c r="F49" s="134"/>
      <c r="G49" s="47">
        <f t="shared" si="38"/>
        <v>0</v>
      </c>
      <c r="H49" s="349">
        <f>Septembre!H46</f>
        <v>0</v>
      </c>
      <c r="I49" s="347">
        <f>Mai!$I$47</f>
        <v>0</v>
      </c>
      <c r="J49" s="345">
        <f>Mai!$J$47</f>
        <v>0</v>
      </c>
      <c r="K49" s="341"/>
      <c r="L49" s="346">
        <f>IF((I49*60+J49)=0,0,ROUND((H49*60)/(I49*60+J49),1))</f>
        <v>0</v>
      </c>
      <c r="M49" s="53">
        <f>Avril!M40</f>
        <v>0</v>
      </c>
      <c r="N49" s="20"/>
      <c r="O49" s="127"/>
      <c r="P49" s="20"/>
      <c r="Q49" s="127"/>
      <c r="R49" s="20"/>
      <c r="S49" s="127"/>
      <c r="T49" s="553" t="s">
        <v>187</v>
      </c>
      <c r="U49" s="554"/>
      <c r="V49" s="554"/>
      <c r="W49" s="554"/>
      <c r="X49" s="555"/>
      <c r="Y49" s="218">
        <f>H43+Septembre!Y46</f>
        <v>0</v>
      </c>
      <c r="Z49" s="342">
        <f>I43+SUM(I46:I54)+ROUNDDOWN(AF48/60,0)</f>
        <v>0</v>
      </c>
      <c r="AA49" s="335">
        <f>AF48-60*ROUNDDOWN(AF48/60,0)</f>
        <v>0</v>
      </c>
      <c r="AB49" s="385">
        <f>IF((Z49*60+AA49)=0,0,ROUND((Y49*60)/(Z49*60+AA49),1))</f>
        <v>0</v>
      </c>
    </row>
    <row r="50" spans="1:29" ht="15" customHeight="1" x14ac:dyDescent="0.2">
      <c r="A50" s="566" t="s">
        <v>32</v>
      </c>
      <c r="B50" s="566"/>
      <c r="C50" s="54">
        <f>Mai!C41</f>
        <v>0</v>
      </c>
      <c r="D50" s="47">
        <f>Mai!D41</f>
        <v>0</v>
      </c>
      <c r="E50" s="47">
        <f>Mai!E41</f>
        <v>0</v>
      </c>
      <c r="F50" s="134"/>
      <c r="G50" s="47">
        <f t="shared" si="38"/>
        <v>0</v>
      </c>
      <c r="H50" s="349">
        <f>Septembre!H47</f>
        <v>0</v>
      </c>
      <c r="I50" s="345">
        <f>Mai!$I$41</f>
        <v>0</v>
      </c>
      <c r="J50" s="345">
        <f>Mai!$J$41</f>
        <v>0</v>
      </c>
      <c r="K50" s="341"/>
      <c r="L50" s="346">
        <f t="shared" ref="L50:L54" si="39">IF((I50*60+J50)=0,0,ROUND((H50*60)/(I50*60+J50),1))</f>
        <v>0</v>
      </c>
      <c r="M50" s="53">
        <f>Mai!M41</f>
        <v>0</v>
      </c>
      <c r="N50" s="20"/>
      <c r="O50" s="127"/>
      <c r="P50" s="20"/>
      <c r="Q50" s="127"/>
      <c r="R50" s="20"/>
      <c r="S50" s="127"/>
      <c r="T50" s="20"/>
      <c r="U50" s="127"/>
      <c r="V50" s="20"/>
      <c r="W50" s="127"/>
      <c r="X50" s="20"/>
      <c r="Y50" s="66"/>
      <c r="AA50" s="66"/>
      <c r="AB50" s="66"/>
      <c r="AC50" s="66"/>
    </row>
    <row r="51" spans="1:29" ht="15" customHeight="1" x14ac:dyDescent="0.2">
      <c r="A51" s="566" t="s">
        <v>33</v>
      </c>
      <c r="B51" s="566"/>
      <c r="C51" s="54">
        <f>Juin!C40</f>
        <v>0</v>
      </c>
      <c r="D51" s="54">
        <f>Juin!D40</f>
        <v>0</v>
      </c>
      <c r="E51" s="54">
        <f>Juin!E40</f>
        <v>0</v>
      </c>
      <c r="F51" s="135"/>
      <c r="G51" s="47">
        <f t="shared" si="38"/>
        <v>0</v>
      </c>
      <c r="H51" s="349">
        <f>Septembre!H48</f>
        <v>0</v>
      </c>
      <c r="I51" s="345">
        <f>Juin!$I$40</f>
        <v>0</v>
      </c>
      <c r="J51" s="345">
        <f>Juin!$J$40</f>
        <v>0</v>
      </c>
      <c r="K51" s="341"/>
      <c r="L51" s="346">
        <f t="shared" si="39"/>
        <v>0</v>
      </c>
      <c r="M51" s="55">
        <f>Juin!M40</f>
        <v>0</v>
      </c>
      <c r="N51" s="20"/>
      <c r="O51" s="127"/>
      <c r="P51" s="20"/>
      <c r="Q51" s="127"/>
      <c r="R51" s="20"/>
      <c r="S51" s="127"/>
      <c r="T51" s="20"/>
      <c r="U51" s="127"/>
      <c r="V51" s="20"/>
      <c r="W51" s="127"/>
      <c r="X51" s="213"/>
      <c r="Y51" s="65"/>
      <c r="Z51" s="65"/>
      <c r="AA51" s="65"/>
      <c r="AB51" s="65"/>
    </row>
    <row r="52" spans="1:29" ht="15" customHeight="1" x14ac:dyDescent="0.2">
      <c r="A52" s="566" t="s">
        <v>34</v>
      </c>
      <c r="B52" s="566"/>
      <c r="C52" s="54">
        <f>Juillet!$C$42</f>
        <v>0</v>
      </c>
      <c r="D52" s="54">
        <f>Juillet!$D$42</f>
        <v>0</v>
      </c>
      <c r="E52" s="54">
        <f>Juillet!$E$42</f>
        <v>0</v>
      </c>
      <c r="F52" s="134"/>
      <c r="G52" s="341">
        <f t="shared" si="38"/>
        <v>0</v>
      </c>
      <c r="H52" s="349">
        <f>Septembre!H49</f>
        <v>0</v>
      </c>
      <c r="I52" s="345">
        <f>Juillet!$I$42</f>
        <v>0</v>
      </c>
      <c r="J52" s="345">
        <f>Juillet!$J$42</f>
        <v>0</v>
      </c>
      <c r="K52" s="341"/>
      <c r="L52" s="346">
        <f t="shared" si="39"/>
        <v>0</v>
      </c>
      <c r="M52" s="55">
        <f>Juillet!$M$42</f>
        <v>0</v>
      </c>
      <c r="X52" s="213"/>
      <c r="Y52" s="65"/>
      <c r="Z52" s="65"/>
      <c r="AA52" s="65"/>
      <c r="AB52" s="65"/>
    </row>
    <row r="53" spans="1:29" ht="15" customHeight="1" x14ac:dyDescent="0.2">
      <c r="A53" s="566" t="s">
        <v>35</v>
      </c>
      <c r="B53" s="566"/>
      <c r="C53" s="54">
        <f>Août!$C$41</f>
        <v>0</v>
      </c>
      <c r="D53" s="54">
        <f>Août!$D$41</f>
        <v>0</v>
      </c>
      <c r="E53" s="54">
        <f>Août!$E$41</f>
        <v>0</v>
      </c>
      <c r="F53" s="341"/>
      <c r="G53" s="341">
        <f t="shared" ref="G53" si="40">IF((D53*60+E53)=0,0,ROUND((C53*60)/(D53*60+E53),1))</f>
        <v>0</v>
      </c>
      <c r="H53" s="349">
        <f>Septembre!H50</f>
        <v>0</v>
      </c>
      <c r="I53" s="345">
        <f>Août!$I$41</f>
        <v>0</v>
      </c>
      <c r="J53" s="345">
        <f>Août!$J$41</f>
        <v>0</v>
      </c>
      <c r="K53" s="341"/>
      <c r="L53" s="346">
        <f t="shared" si="39"/>
        <v>0</v>
      </c>
      <c r="M53" s="56">
        <f>Août!$M$41</f>
        <v>0</v>
      </c>
    </row>
    <row r="54" spans="1:29" ht="15" customHeight="1" x14ac:dyDescent="0.2">
      <c r="A54" s="566" t="s">
        <v>36</v>
      </c>
      <c r="B54" s="566"/>
      <c r="C54" s="54">
        <f>Septembre!$C$40</f>
        <v>0</v>
      </c>
      <c r="D54" s="341">
        <f>Septembre!$D$40</f>
        <v>0</v>
      </c>
      <c r="E54" s="341">
        <f>Septembre!$E$40</f>
        <v>0</v>
      </c>
      <c r="F54" s="341"/>
      <c r="G54" s="341">
        <f t="shared" ref="G54" si="41">IF((D54*60+E54)=0,0,ROUND((C54*60)/(D54*60+E54),1))</f>
        <v>0</v>
      </c>
      <c r="H54" s="347">
        <f>Septembre!H40</f>
        <v>0</v>
      </c>
      <c r="I54" s="345">
        <f>Septembre!$I$40</f>
        <v>0</v>
      </c>
      <c r="J54" s="345">
        <f>Septembre!$J$40</f>
        <v>0</v>
      </c>
      <c r="K54" s="341"/>
      <c r="L54" s="346">
        <f t="shared" si="39"/>
        <v>0</v>
      </c>
      <c r="M54" s="53">
        <f>Septembre!$M$40</f>
        <v>0</v>
      </c>
    </row>
  </sheetData>
  <sheetProtection sheet="1" selectLockedCells="1"/>
  <mergeCells count="76">
    <mergeCell ref="H2:L2"/>
    <mergeCell ref="T47:X47"/>
    <mergeCell ref="T48:X48"/>
    <mergeCell ref="T49:X49"/>
    <mergeCell ref="Y45:Z45"/>
    <mergeCell ref="A52:B52"/>
    <mergeCell ref="A53:B53"/>
    <mergeCell ref="A54:B54"/>
    <mergeCell ref="A51:B51"/>
    <mergeCell ref="A47:B47"/>
    <mergeCell ref="A48:B48"/>
    <mergeCell ref="A49:B49"/>
    <mergeCell ref="A50:B50"/>
    <mergeCell ref="A45:B45"/>
    <mergeCell ref="A46:B46"/>
    <mergeCell ref="Y36:AE36"/>
    <mergeCell ref="A43:B43"/>
    <mergeCell ref="A44:B44"/>
    <mergeCell ref="A42:B42"/>
    <mergeCell ref="Y42:AE42"/>
    <mergeCell ref="Y39:AE39"/>
    <mergeCell ref="A38:B38"/>
    <mergeCell ref="Y38:AE38"/>
    <mergeCell ref="Y44:Z44"/>
    <mergeCell ref="Y37:AE37"/>
    <mergeCell ref="Y41:AE41"/>
    <mergeCell ref="A30:B30"/>
    <mergeCell ref="Y26:AE26"/>
    <mergeCell ref="Y27:AE27"/>
    <mergeCell ref="Y28:AE28"/>
    <mergeCell ref="Y40:AE40"/>
    <mergeCell ref="Y14:AE14"/>
    <mergeCell ref="Y15:AE15"/>
    <mergeCell ref="Y35:AE35"/>
    <mergeCell ref="Y4:AE4"/>
    <mergeCell ref="Y5:AE5"/>
    <mergeCell ref="Y6:AE6"/>
    <mergeCell ref="Y34:AE34"/>
    <mergeCell ref="Y33:AE33"/>
    <mergeCell ref="Y31:AE31"/>
    <mergeCell ref="Y32:AE32"/>
    <mergeCell ref="Y29:AE29"/>
    <mergeCell ref="Y30:AE30"/>
    <mergeCell ref="Y23:AE23"/>
    <mergeCell ref="Y24:AE24"/>
    <mergeCell ref="Y25:AE25"/>
    <mergeCell ref="R2:R3"/>
    <mergeCell ref="A5:B5"/>
    <mergeCell ref="A6:B6"/>
    <mergeCell ref="A1:AD1"/>
    <mergeCell ref="A2:A3"/>
    <mergeCell ref="B2:B3"/>
    <mergeCell ref="C2:C3"/>
    <mergeCell ref="D2:D3"/>
    <mergeCell ref="E2:E3"/>
    <mergeCell ref="G2:G3"/>
    <mergeCell ref="X2:X3"/>
    <mergeCell ref="P2:P3"/>
    <mergeCell ref="N2:N3"/>
    <mergeCell ref="Y2:AE3"/>
    <mergeCell ref="A22:B22"/>
    <mergeCell ref="A14:B14"/>
    <mergeCell ref="Y11:AE11"/>
    <mergeCell ref="Y12:AE12"/>
    <mergeCell ref="Y7:AE7"/>
    <mergeCell ref="Y8:AE8"/>
    <mergeCell ref="Y9:AE9"/>
    <mergeCell ref="Y10:AE10"/>
    <mergeCell ref="Y16:AE16"/>
    <mergeCell ref="Y17:AE17"/>
    <mergeCell ref="Y18:AE18"/>
    <mergeCell ref="Y19:AE19"/>
    <mergeCell ref="Y20:AE20"/>
    <mergeCell ref="Y21:AE21"/>
    <mergeCell ref="Y22:AE22"/>
    <mergeCell ref="Y13:AE13"/>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zoomScale="110" zoomScaleNormal="110" workbookViewId="0">
      <pane ySplit="3" topLeftCell="A4" activePane="bottomLeft" state="frozen"/>
      <selection pane="bottomLeft" activeCell="H34" sqref="H34:J38"/>
    </sheetView>
  </sheetViews>
  <sheetFormatPr baseColWidth="10" defaultRowHeight="12.75" x14ac:dyDescent="0.2"/>
  <cols>
    <col min="1" max="1" width="10.85546875" customWidth="1"/>
    <col min="2" max="2" width="6.42578125" customWidth="1"/>
    <col min="3" max="3" width="6" customWidth="1"/>
    <col min="4" max="4" width="3.7109375" customWidth="1"/>
    <col min="5" max="5" width="3.85546875" customWidth="1"/>
    <col min="6" max="6" width="5.28515625" style="72" hidden="1" customWidth="1"/>
    <col min="7" max="7" width="6" customWidth="1"/>
    <col min="8" max="8" width="6.7109375" customWidth="1"/>
    <col min="9" max="9" width="7" customWidth="1"/>
    <col min="10" max="10" width="6.7109375" customWidth="1"/>
    <col min="11" max="11" width="6" hidden="1" customWidth="1"/>
    <col min="12" max="12" width="12.1406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00" t="s">
        <v>229</v>
      </c>
      <c r="B1" s="600"/>
      <c r="C1" s="600"/>
      <c r="D1" s="600"/>
      <c r="E1" s="600"/>
      <c r="F1" s="600"/>
      <c r="G1" s="600"/>
      <c r="H1" s="600"/>
      <c r="I1" s="600"/>
      <c r="J1" s="600"/>
      <c r="K1" s="600"/>
      <c r="L1" s="600"/>
      <c r="M1" s="600"/>
      <c r="N1" s="600"/>
      <c r="O1" s="600"/>
      <c r="P1" s="600"/>
      <c r="Q1" s="600"/>
      <c r="R1" s="600"/>
      <c r="S1" s="600"/>
      <c r="T1" s="600"/>
      <c r="U1" s="600"/>
      <c r="V1" s="600"/>
      <c r="W1" s="600"/>
      <c r="X1" s="600"/>
      <c r="Y1" s="601"/>
      <c r="Z1" s="601"/>
      <c r="AA1" s="601"/>
      <c r="AB1" s="601"/>
      <c r="AC1" s="601"/>
      <c r="AD1" s="601"/>
      <c r="AE1" s="230"/>
    </row>
    <row r="2" spans="1:31" ht="18"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138"/>
      <c r="X2" s="615" t="s">
        <v>13</v>
      </c>
      <c r="Y2" s="619"/>
      <c r="Z2" s="619"/>
      <c r="AA2" s="619"/>
      <c r="AB2" s="619"/>
      <c r="AC2" s="619"/>
      <c r="AD2" s="619"/>
      <c r="AE2" s="620"/>
    </row>
    <row r="3" spans="1:31" ht="18" customHeight="1" x14ac:dyDescent="0.2">
      <c r="A3" s="527"/>
      <c r="B3" s="527"/>
      <c r="C3" s="527"/>
      <c r="D3" s="527"/>
      <c r="E3" s="527"/>
      <c r="F3" s="71"/>
      <c r="G3" s="533"/>
      <c r="H3" s="381" t="s">
        <v>0</v>
      </c>
      <c r="I3" s="339" t="s">
        <v>15</v>
      </c>
      <c r="J3" s="339" t="s">
        <v>16</v>
      </c>
      <c r="K3" s="340"/>
      <c r="L3" s="381" t="s">
        <v>12</v>
      </c>
      <c r="M3" s="26" t="s">
        <v>18</v>
      </c>
      <c r="N3" s="529"/>
      <c r="O3" s="137"/>
      <c r="P3" s="529"/>
      <c r="Q3" s="137"/>
      <c r="R3" s="529"/>
      <c r="S3" s="137"/>
      <c r="T3" s="26" t="s">
        <v>20</v>
      </c>
      <c r="U3" s="137"/>
      <c r="V3" s="26" t="s">
        <v>21</v>
      </c>
      <c r="W3" s="139"/>
      <c r="X3" s="615"/>
      <c r="Y3" s="619"/>
      <c r="Z3" s="619"/>
      <c r="AA3" s="619"/>
      <c r="AB3" s="619"/>
      <c r="AC3" s="619"/>
      <c r="AD3" s="619"/>
      <c r="AE3" s="620"/>
    </row>
    <row r="4" spans="1:31" ht="12" customHeight="1" x14ac:dyDescent="0.2">
      <c r="A4" s="71" t="s">
        <v>2</v>
      </c>
      <c r="B4" s="71">
        <v>1</v>
      </c>
      <c r="C4" s="40"/>
      <c r="D4" s="40"/>
      <c r="E4" s="40"/>
      <c r="F4" s="71">
        <f>E4</f>
        <v>0</v>
      </c>
      <c r="G4" s="86" t="str">
        <f t="shared" ref="G4:G16" si="0">IF((D4*60+F4)=0,"",ROUND((C4*60)/(D4*60+F4),1))</f>
        <v/>
      </c>
      <c r="H4" s="329"/>
      <c r="I4" s="329"/>
      <c r="J4" s="329"/>
      <c r="K4" s="71">
        <f t="shared" ref="K4:K7" si="1">J4</f>
        <v>0</v>
      </c>
      <c r="L4" s="345" t="str">
        <f t="shared" ref="L4:L16" si="2">IF((I4*60+K4)=0,"",ROUND((H4*60)/(I4*60+K4),1))</f>
        <v/>
      </c>
      <c r="M4" s="117"/>
      <c r="N4" s="117"/>
      <c r="O4" s="162">
        <f>IF(N4="",0,1)</f>
        <v>0</v>
      </c>
      <c r="P4" s="117"/>
      <c r="Q4" s="162">
        <f>IF(P4="",0,1)</f>
        <v>0</v>
      </c>
      <c r="R4" s="117"/>
      <c r="S4" s="162">
        <f>IF(R4="",0,1)</f>
        <v>0</v>
      </c>
      <c r="T4" s="117"/>
      <c r="U4" s="162">
        <f>IF(T4="",0,1)</f>
        <v>0</v>
      </c>
      <c r="V4" s="117"/>
      <c r="W4" s="162">
        <f>IF(V4="",0,1)</f>
        <v>0</v>
      </c>
      <c r="X4" s="237"/>
      <c r="Y4" s="499" t="s">
        <v>249</v>
      </c>
      <c r="Z4" s="499"/>
      <c r="AA4" s="499"/>
      <c r="AB4" s="499"/>
      <c r="AC4" s="499"/>
      <c r="AD4" s="499"/>
      <c r="AE4" s="500"/>
    </row>
    <row r="5" spans="1:31" ht="12" customHeight="1" x14ac:dyDescent="0.2">
      <c r="A5" s="2" t="s">
        <v>3</v>
      </c>
      <c r="B5" s="2">
        <f>B4+1</f>
        <v>2</v>
      </c>
      <c r="C5" s="40"/>
      <c r="D5" s="40"/>
      <c r="E5" s="40"/>
      <c r="F5" s="71">
        <f>E5</f>
        <v>0</v>
      </c>
      <c r="G5" s="86" t="str">
        <f t="shared" si="0"/>
        <v/>
      </c>
      <c r="H5" s="329"/>
      <c r="I5" s="329"/>
      <c r="J5" s="329"/>
      <c r="K5" s="71">
        <f t="shared" si="1"/>
        <v>0</v>
      </c>
      <c r="L5" s="345" t="str">
        <f t="shared" si="2"/>
        <v/>
      </c>
      <c r="M5" s="117"/>
      <c r="N5" s="117"/>
      <c r="O5" s="162">
        <f>IF(N5="",O4,O4+1)</f>
        <v>0</v>
      </c>
      <c r="P5" s="117"/>
      <c r="Q5" s="162">
        <f>IF(P5="",Q4,Q4+1)</f>
        <v>0</v>
      </c>
      <c r="R5" s="117"/>
      <c r="S5" s="162">
        <f>IF(R5="",S4,S4+1)</f>
        <v>0</v>
      </c>
      <c r="T5" s="117"/>
      <c r="U5" s="162">
        <f>IF(T5="",U4,U4+1)</f>
        <v>0</v>
      </c>
      <c r="V5" s="117"/>
      <c r="W5" s="162">
        <f>IF(V5="",W4,W4+1)</f>
        <v>0</v>
      </c>
      <c r="X5" s="237"/>
      <c r="Y5" s="502"/>
      <c r="Z5" s="502"/>
      <c r="AA5" s="502"/>
      <c r="AB5" s="502"/>
      <c r="AC5" s="502"/>
      <c r="AD5" s="502"/>
      <c r="AE5" s="503"/>
    </row>
    <row r="6" spans="1:31" ht="12" customHeight="1" x14ac:dyDescent="0.2">
      <c r="A6" s="2" t="s">
        <v>4</v>
      </c>
      <c r="B6" s="2">
        <f>B5+1</f>
        <v>3</v>
      </c>
      <c r="C6" s="40"/>
      <c r="D6" s="40"/>
      <c r="E6" s="40"/>
      <c r="F6" s="71">
        <f>E6</f>
        <v>0</v>
      </c>
      <c r="G6" s="86" t="str">
        <f t="shared" si="0"/>
        <v/>
      </c>
      <c r="H6" s="329"/>
      <c r="I6" s="329"/>
      <c r="J6" s="329"/>
      <c r="K6" s="71">
        <f t="shared" si="1"/>
        <v>0</v>
      </c>
      <c r="L6" s="345" t="str">
        <f t="shared" si="2"/>
        <v/>
      </c>
      <c r="M6" s="117"/>
      <c r="N6" s="117"/>
      <c r="O6" s="162">
        <f>IF(N6="",O5,O5+1)</f>
        <v>0</v>
      </c>
      <c r="P6" s="117"/>
      <c r="Q6" s="162">
        <f>IF(P6="",Q5,Q5+1)</f>
        <v>0</v>
      </c>
      <c r="R6" s="117"/>
      <c r="S6" s="162">
        <f>IF(R6="",S5,S5+1)</f>
        <v>0</v>
      </c>
      <c r="T6" s="117"/>
      <c r="U6" s="162">
        <f>IF(T6="",U5,U5+1)</f>
        <v>0</v>
      </c>
      <c r="V6" s="117"/>
      <c r="W6" s="162">
        <f>IF(V6="",W5,W5+1)</f>
        <v>0</v>
      </c>
      <c r="X6" s="237"/>
      <c r="Y6" s="502"/>
      <c r="Z6" s="502"/>
      <c r="AA6" s="502"/>
      <c r="AB6" s="502"/>
      <c r="AC6" s="502"/>
      <c r="AD6" s="502"/>
      <c r="AE6" s="503"/>
    </row>
    <row r="7" spans="1:31" ht="12" customHeight="1" x14ac:dyDescent="0.2">
      <c r="A7" s="71" t="s">
        <v>5</v>
      </c>
      <c r="B7" s="71">
        <f>B6+1</f>
        <v>4</v>
      </c>
      <c r="C7" s="40"/>
      <c r="D7" s="40"/>
      <c r="E7" s="40"/>
      <c r="F7" s="71">
        <f>E7</f>
        <v>0</v>
      </c>
      <c r="G7" s="86" t="str">
        <f t="shared" si="0"/>
        <v/>
      </c>
      <c r="H7" s="329"/>
      <c r="I7" s="329"/>
      <c r="J7" s="329"/>
      <c r="K7" s="71">
        <f t="shared" si="1"/>
        <v>0</v>
      </c>
      <c r="L7" s="345" t="str">
        <f t="shared" si="2"/>
        <v/>
      </c>
      <c r="M7" s="117"/>
      <c r="N7" s="117"/>
      <c r="O7" s="162">
        <f>IF(N7="",O6,O6+1)</f>
        <v>0</v>
      </c>
      <c r="P7" s="117"/>
      <c r="Q7" s="162">
        <f>IF(P7="",Q6,Q6+1)</f>
        <v>0</v>
      </c>
      <c r="R7" s="117"/>
      <c r="S7" s="162">
        <f>IF(R7="",S6,S6+1)</f>
        <v>0</v>
      </c>
      <c r="T7" s="117"/>
      <c r="U7" s="162">
        <f>IF(T7="",U6,U6+1)</f>
        <v>0</v>
      </c>
      <c r="V7" s="117"/>
      <c r="W7" s="162">
        <f>IF(V7="",W6,W6+1)</f>
        <v>0</v>
      </c>
      <c r="X7" s="237"/>
      <c r="Y7" s="502"/>
      <c r="Z7" s="502"/>
      <c r="AA7" s="502"/>
      <c r="AB7" s="502"/>
      <c r="AC7" s="502"/>
      <c r="AD7" s="502"/>
      <c r="AE7" s="503"/>
    </row>
    <row r="8" spans="1:31" ht="12" customHeight="1" x14ac:dyDescent="0.2">
      <c r="A8" s="570" t="s">
        <v>10</v>
      </c>
      <c r="B8" s="571"/>
      <c r="C8" s="100">
        <f>SUM(C4:C7)</f>
        <v>0</v>
      </c>
      <c r="D8" s="100">
        <f>SUM(D4:D7)+ROUNDDOWN(F8/60,0)</f>
        <v>0</v>
      </c>
      <c r="E8" s="100">
        <f>F8-60*ROUNDDOWN(F8/60,0)</f>
        <v>0</v>
      </c>
      <c r="F8" s="144">
        <f>SUM(F4:F7)</f>
        <v>0</v>
      </c>
      <c r="G8" s="241">
        <f>IF((D8*60+E8)=0,0,ROUND((C8*60)/(D8*60+E8),1))</f>
        <v>0</v>
      </c>
      <c r="H8" s="100">
        <f>SUM(H4:H7)</f>
        <v>0</v>
      </c>
      <c r="I8" s="100">
        <f>SUM(I4:I7)+ROUNDDOWN(K8/60,0)</f>
        <v>0</v>
      </c>
      <c r="J8" s="100">
        <f>K8-60*ROUNDDOWN(K8/60,0)</f>
        <v>0</v>
      </c>
      <c r="K8" s="144">
        <f>SUM(K4:K7)</f>
        <v>0</v>
      </c>
      <c r="L8" s="241">
        <f>IF((I8*60+J8)=0,0,ROUND((H8*60)/(I8*60+J8),1))</f>
        <v>0</v>
      </c>
      <c r="M8" s="101">
        <f>SUM(M4:M7)</f>
        <v>0</v>
      </c>
      <c r="N8" s="101">
        <f>IF(SUM(N4:N7)=0,0,ROUND(AVERAGE(N4:N7),0))</f>
        <v>0</v>
      </c>
      <c r="O8" s="163">
        <f>IF(O7=0,0,1)</f>
        <v>0</v>
      </c>
      <c r="P8" s="101">
        <f>IF(SUM(P4:P7)=0,0,ROUND(AVERAGE(P4:P7),0))</f>
        <v>0</v>
      </c>
      <c r="Q8" s="163">
        <f>IF(Q7=0,0,1)</f>
        <v>0</v>
      </c>
      <c r="R8" s="101">
        <f>IF(SUM(R4:R7)=0,0,ROUND(AVERAGE(R4:R7),0))</f>
        <v>0</v>
      </c>
      <c r="S8" s="163">
        <f>IF(S7=0,0,1)</f>
        <v>0</v>
      </c>
      <c r="T8" s="101">
        <f>IF(SUM(T4:T7)=0,0,ROUND(AVERAGE(T4:T7),0))</f>
        <v>0</v>
      </c>
      <c r="U8" s="163">
        <f>IF(U7=0,0,1)</f>
        <v>0</v>
      </c>
      <c r="V8" s="101">
        <f>IF(SUM(V4:V7)=0,0,ROUND(AVERAGE(V4:V7),0))</f>
        <v>0</v>
      </c>
      <c r="W8" s="163">
        <f>IF(W7=0,0,1)</f>
        <v>0</v>
      </c>
      <c r="X8" s="337"/>
      <c r="Y8" s="505"/>
      <c r="Z8" s="505"/>
      <c r="AA8" s="505"/>
      <c r="AB8" s="505"/>
      <c r="AC8" s="505"/>
      <c r="AD8" s="505"/>
      <c r="AE8" s="506"/>
    </row>
    <row r="9" spans="1:31" ht="12" customHeight="1" x14ac:dyDescent="0.2">
      <c r="A9" s="520" t="s">
        <v>88</v>
      </c>
      <c r="B9" s="521"/>
      <c r="C9" s="73">
        <f>C8+Octobre!C42</f>
        <v>0</v>
      </c>
      <c r="D9" s="73">
        <f>D8+Octobre!D42+ROUNDDOWN(F9/60,0)</f>
        <v>0</v>
      </c>
      <c r="E9" s="73">
        <f>F9-60*ROUNDDOWN(F9/60,0)</f>
        <v>0</v>
      </c>
      <c r="F9" s="132">
        <f>E8+Octobre!E42</f>
        <v>0</v>
      </c>
      <c r="G9" s="73">
        <f>IF((D9*60+E9)=0,0,ROUND((C9*60)/(D9*60+E9),1))</f>
        <v>0</v>
      </c>
      <c r="H9" s="73">
        <f>H8+Octobre!H42</f>
        <v>0</v>
      </c>
      <c r="I9" s="73">
        <f>I8+Octobre!I42+ROUNDDOWN(K9/60,0)</f>
        <v>0</v>
      </c>
      <c r="J9" s="73">
        <f>K9-60*ROUNDDOWN(K9/60,0)</f>
        <v>0</v>
      </c>
      <c r="K9" s="132">
        <f>J8+Octobre!J42</f>
        <v>0</v>
      </c>
      <c r="L9" s="73">
        <f>IF((I9*60+J9)=0,0,ROUND((H9*60)/(I9*60+J9),1))</f>
        <v>0</v>
      </c>
      <c r="M9" s="83">
        <f>M8+Octobre!M42</f>
        <v>0</v>
      </c>
      <c r="N9" s="83">
        <f>IF(N8=0,Octobre!N42,IF(N8+Octobre!N42=0,"",ROUND((SUM(N4:N7)+SUM(Octobre!N39:'Octobre'!N41))/(O7+Octobre!O41),0)))</f>
        <v>0</v>
      </c>
      <c r="O9" s="125"/>
      <c r="P9" s="83">
        <f>IF(P8=0,Octobre!P42,IF(P8+Octobre!P42=0,"",ROUND((SUM(P4:P7)+SUM(Octobre!P39:'Octobre'!P41))/(Q7+Octobre!Q41),0)))</f>
        <v>0</v>
      </c>
      <c r="Q9" s="125"/>
      <c r="R9" s="83">
        <f>IF(R8=0,Octobre!R42,IF(R8+Octobre!R42=0,"",ROUND((SUM(R4:R7)+SUM(Octobre!R39:'Octobre'!R41))/(S7+Octobre!S41),0)))</f>
        <v>0</v>
      </c>
      <c r="S9" s="125"/>
      <c r="T9" s="83">
        <f>IF(T8=0,Octobre!T42,IF(T8+Octobre!T42=0,"",ROUND((SUM(T4:T7)+SUM(Octobre!T39:'Octobre'!T41))/(U7+Octobre!U41),0)))</f>
        <v>0</v>
      </c>
      <c r="U9" s="125"/>
      <c r="V9" s="83">
        <f>IF(V8=0,Octobre!V42,IF(V8+Octobre!V42=0,"",ROUND((SUM(V4:V7)+SUM(Octobre!V39:'Octobre'!V41))/(W7+Octobre!W41),0)))</f>
        <v>0</v>
      </c>
      <c r="W9" s="125"/>
      <c r="X9" s="239"/>
      <c r="Y9" s="523"/>
      <c r="Z9" s="523"/>
      <c r="AA9" s="523"/>
      <c r="AB9" s="523"/>
      <c r="AC9" s="523"/>
      <c r="AD9" s="523"/>
      <c r="AE9" s="524"/>
    </row>
    <row r="10" spans="1:31" ht="12" customHeight="1" x14ac:dyDescent="0.2">
      <c r="A10" s="2" t="s">
        <v>6</v>
      </c>
      <c r="B10" s="2">
        <f>B7+1</f>
        <v>5</v>
      </c>
      <c r="C10" s="40"/>
      <c r="D10" s="40"/>
      <c r="E10" s="40"/>
      <c r="F10" s="71">
        <f t="shared" ref="F10:F16" si="3">E10</f>
        <v>0</v>
      </c>
      <c r="G10" s="86" t="str">
        <f t="shared" si="0"/>
        <v/>
      </c>
      <c r="H10" s="329"/>
      <c r="I10" s="329"/>
      <c r="J10" s="329"/>
      <c r="K10" s="71">
        <f>J10</f>
        <v>0</v>
      </c>
      <c r="L10" s="345" t="str">
        <f t="shared" si="2"/>
        <v/>
      </c>
      <c r="M10" s="117"/>
      <c r="N10" s="117"/>
      <c r="O10" s="162">
        <f>IF(N10="",0,1)</f>
        <v>0</v>
      </c>
      <c r="P10" s="117"/>
      <c r="Q10" s="162">
        <f>IF(P10="",0,1)</f>
        <v>0</v>
      </c>
      <c r="R10" s="117"/>
      <c r="S10" s="162">
        <f>IF(R10="",0,1)</f>
        <v>0</v>
      </c>
      <c r="T10" s="117"/>
      <c r="U10" s="162">
        <f>IF(T10="",0,1)</f>
        <v>0</v>
      </c>
      <c r="V10" s="117"/>
      <c r="W10" s="162">
        <f>IF(V10="",0,1)</f>
        <v>0</v>
      </c>
      <c r="X10" s="237"/>
      <c r="Y10" s="541" t="s">
        <v>250</v>
      </c>
      <c r="Z10" s="541"/>
      <c r="AA10" s="541"/>
      <c r="AB10" s="541"/>
      <c r="AC10" s="541"/>
      <c r="AD10" s="541"/>
      <c r="AE10" s="542"/>
    </row>
    <row r="11" spans="1:31" ht="12" customHeight="1" x14ac:dyDescent="0.2">
      <c r="A11" s="2" t="s">
        <v>7</v>
      </c>
      <c r="B11" s="2">
        <f t="shared" ref="B11:B16" si="4">B10+1</f>
        <v>6</v>
      </c>
      <c r="C11" s="40"/>
      <c r="D11" s="40"/>
      <c r="E11" s="40"/>
      <c r="F11" s="71">
        <f t="shared" si="3"/>
        <v>0</v>
      </c>
      <c r="G11" s="86" t="str">
        <f t="shared" si="0"/>
        <v/>
      </c>
      <c r="H11" s="329"/>
      <c r="I11" s="329"/>
      <c r="J11" s="329"/>
      <c r="K11" s="71">
        <f t="shared" ref="K11:K16" si="5">J11</f>
        <v>0</v>
      </c>
      <c r="L11" s="345" t="str">
        <f t="shared" si="2"/>
        <v/>
      </c>
      <c r="M11" s="117"/>
      <c r="N11" s="117"/>
      <c r="O11" s="162">
        <f t="shared" ref="O11:O16" si="6">IF(N11="",O10,O10+1)</f>
        <v>0</v>
      </c>
      <c r="P11" s="117"/>
      <c r="Q11" s="162">
        <f t="shared" ref="Q11:Q16" si="7">IF(P11="",Q10,Q10+1)</f>
        <v>0</v>
      </c>
      <c r="R11" s="117"/>
      <c r="S11" s="162">
        <f t="shared" ref="S11:S16" si="8">IF(R11="",S10,S10+1)</f>
        <v>0</v>
      </c>
      <c r="T11" s="117"/>
      <c r="U11" s="162">
        <f t="shared" ref="U11:U16" si="9">IF(T11="",U10,U10+1)</f>
        <v>0</v>
      </c>
      <c r="V11" s="117"/>
      <c r="W11" s="162">
        <f t="shared" ref="W11:W16" si="10">IF(V11="",W10,W10+1)</f>
        <v>0</v>
      </c>
      <c r="X11" s="237"/>
      <c r="Y11" s="464"/>
      <c r="Z11" s="464"/>
      <c r="AA11" s="464"/>
      <c r="AB11" s="464"/>
      <c r="AC11" s="464"/>
      <c r="AD11" s="464"/>
      <c r="AE11" s="465"/>
    </row>
    <row r="12" spans="1:31" s="8" customFormat="1" ht="12" customHeight="1" x14ac:dyDescent="0.2">
      <c r="A12" s="2" t="s">
        <v>8</v>
      </c>
      <c r="B12" s="2">
        <f t="shared" si="4"/>
        <v>7</v>
      </c>
      <c r="C12" s="40"/>
      <c r="D12" s="40"/>
      <c r="E12" s="40"/>
      <c r="F12" s="71">
        <f t="shared" si="3"/>
        <v>0</v>
      </c>
      <c r="G12" s="86" t="str">
        <f>IF((D12*60+F12)=0,"",ROUND((C12*60)/(D12*60+F12),1))</f>
        <v/>
      </c>
      <c r="H12" s="329"/>
      <c r="I12" s="329"/>
      <c r="J12" s="329"/>
      <c r="K12" s="71">
        <f t="shared" si="5"/>
        <v>0</v>
      </c>
      <c r="L12" s="345" t="str">
        <f>IF((I12*60+K12)=0,"",ROUND((H12*60)/(I12*60+K12),1))</f>
        <v/>
      </c>
      <c r="M12" s="117"/>
      <c r="N12" s="117"/>
      <c r="O12" s="162">
        <f t="shared" si="6"/>
        <v>0</v>
      </c>
      <c r="P12" s="117"/>
      <c r="Q12" s="162">
        <f t="shared" si="7"/>
        <v>0</v>
      </c>
      <c r="R12" s="117"/>
      <c r="S12" s="162">
        <f t="shared" si="8"/>
        <v>0</v>
      </c>
      <c r="T12" s="117"/>
      <c r="U12" s="162">
        <f t="shared" si="9"/>
        <v>0</v>
      </c>
      <c r="V12" s="117"/>
      <c r="W12" s="162">
        <f t="shared" si="10"/>
        <v>0</v>
      </c>
      <c r="X12" s="237"/>
      <c r="Y12" s="464"/>
      <c r="Z12" s="464"/>
      <c r="AA12" s="464"/>
      <c r="AB12" s="464"/>
      <c r="AC12" s="464"/>
      <c r="AD12" s="464"/>
      <c r="AE12" s="465"/>
    </row>
    <row r="13" spans="1:31" ht="12" customHeight="1" x14ac:dyDescent="0.2">
      <c r="A13" s="2" t="s">
        <v>2</v>
      </c>
      <c r="B13" s="2">
        <f t="shared" si="4"/>
        <v>8</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237"/>
      <c r="Y13" s="464"/>
      <c r="Z13" s="464"/>
      <c r="AA13" s="464"/>
      <c r="AB13" s="464"/>
      <c r="AC13" s="464"/>
      <c r="AD13" s="464"/>
      <c r="AE13" s="465"/>
    </row>
    <row r="14" spans="1:31" ht="12" customHeight="1" x14ac:dyDescent="0.2">
      <c r="A14" s="2" t="s">
        <v>3</v>
      </c>
      <c r="B14" s="2">
        <f t="shared" si="4"/>
        <v>9</v>
      </c>
      <c r="C14" s="40"/>
      <c r="D14" s="40"/>
      <c r="E14" s="40"/>
      <c r="F14" s="71">
        <f t="shared" si="3"/>
        <v>0</v>
      </c>
      <c r="G14" s="86" t="str">
        <f t="shared" si="0"/>
        <v/>
      </c>
      <c r="H14" s="329"/>
      <c r="I14" s="329"/>
      <c r="J14" s="329"/>
      <c r="K14" s="71">
        <f t="shared" si="5"/>
        <v>0</v>
      </c>
      <c r="L14" s="345" t="str">
        <f t="shared" si="2"/>
        <v/>
      </c>
      <c r="M14" s="117"/>
      <c r="N14" s="117"/>
      <c r="O14" s="162">
        <f t="shared" si="6"/>
        <v>0</v>
      </c>
      <c r="P14" s="117"/>
      <c r="Q14" s="162">
        <f t="shared" si="7"/>
        <v>0</v>
      </c>
      <c r="R14" s="117"/>
      <c r="S14" s="162">
        <f t="shared" si="8"/>
        <v>0</v>
      </c>
      <c r="T14" s="117"/>
      <c r="U14" s="162">
        <f t="shared" si="9"/>
        <v>0</v>
      </c>
      <c r="V14" s="117"/>
      <c r="W14" s="162">
        <f t="shared" si="10"/>
        <v>0</v>
      </c>
      <c r="X14" s="237"/>
      <c r="Y14" s="464"/>
      <c r="Z14" s="464"/>
      <c r="AA14" s="464"/>
      <c r="AB14" s="464"/>
      <c r="AC14" s="464"/>
      <c r="AD14" s="464"/>
      <c r="AE14" s="465"/>
    </row>
    <row r="15" spans="1:31" ht="12" customHeight="1" x14ac:dyDescent="0.2">
      <c r="A15" s="2" t="s">
        <v>4</v>
      </c>
      <c r="B15" s="2">
        <f t="shared" si="4"/>
        <v>10</v>
      </c>
      <c r="C15" s="40"/>
      <c r="D15" s="40"/>
      <c r="E15" s="40"/>
      <c r="F15" s="71">
        <f t="shared" si="3"/>
        <v>0</v>
      </c>
      <c r="G15" s="86" t="str">
        <f t="shared" si="0"/>
        <v/>
      </c>
      <c r="H15" s="329"/>
      <c r="I15" s="329"/>
      <c r="J15" s="329"/>
      <c r="K15" s="71">
        <f t="shared" si="5"/>
        <v>0</v>
      </c>
      <c r="L15" s="345" t="str">
        <f t="shared" si="2"/>
        <v/>
      </c>
      <c r="M15" s="117"/>
      <c r="N15" s="117"/>
      <c r="O15" s="162">
        <f t="shared" si="6"/>
        <v>0</v>
      </c>
      <c r="P15" s="117"/>
      <c r="Q15" s="162">
        <f t="shared" si="7"/>
        <v>0</v>
      </c>
      <c r="R15" s="117"/>
      <c r="S15" s="162">
        <f t="shared" si="8"/>
        <v>0</v>
      </c>
      <c r="T15" s="117"/>
      <c r="U15" s="162">
        <f t="shared" si="9"/>
        <v>0</v>
      </c>
      <c r="V15" s="117"/>
      <c r="W15" s="162">
        <f t="shared" si="10"/>
        <v>0</v>
      </c>
      <c r="X15" s="237"/>
      <c r="Y15" s="464"/>
      <c r="Z15" s="464"/>
      <c r="AA15" s="464"/>
      <c r="AB15" s="464"/>
      <c r="AC15" s="464"/>
      <c r="AD15" s="464"/>
      <c r="AE15" s="465"/>
    </row>
    <row r="16" spans="1:31" ht="12" customHeight="1" x14ac:dyDescent="0.2">
      <c r="A16" s="71" t="s">
        <v>5</v>
      </c>
      <c r="B16" s="71">
        <f t="shared" si="4"/>
        <v>11</v>
      </c>
      <c r="C16" s="40"/>
      <c r="D16" s="40"/>
      <c r="E16" s="40"/>
      <c r="F16" s="71">
        <f t="shared" si="3"/>
        <v>0</v>
      </c>
      <c r="G16" s="86" t="str">
        <f t="shared" si="0"/>
        <v/>
      </c>
      <c r="H16" s="329"/>
      <c r="I16" s="329"/>
      <c r="J16" s="329"/>
      <c r="K16" s="71">
        <f t="shared" si="5"/>
        <v>0</v>
      </c>
      <c r="L16" s="345" t="str">
        <f t="shared" si="2"/>
        <v/>
      </c>
      <c r="M16" s="117"/>
      <c r="N16" s="117"/>
      <c r="O16" s="162">
        <f t="shared" si="6"/>
        <v>0</v>
      </c>
      <c r="P16" s="117"/>
      <c r="Q16" s="162">
        <f t="shared" si="7"/>
        <v>0</v>
      </c>
      <c r="R16" s="117"/>
      <c r="S16" s="162">
        <f t="shared" si="8"/>
        <v>0</v>
      </c>
      <c r="T16" s="117"/>
      <c r="U16" s="162">
        <f t="shared" si="9"/>
        <v>0</v>
      </c>
      <c r="V16" s="117"/>
      <c r="W16" s="162">
        <f t="shared" si="10"/>
        <v>0</v>
      </c>
      <c r="X16" s="237"/>
      <c r="Y16" s="499" t="s">
        <v>251</v>
      </c>
      <c r="Z16" s="499"/>
      <c r="AA16" s="499"/>
      <c r="AB16" s="499"/>
      <c r="AC16" s="499"/>
      <c r="AD16" s="499"/>
      <c r="AE16" s="500"/>
    </row>
    <row r="17" spans="1:31" ht="12" customHeight="1" x14ac:dyDescent="0.2">
      <c r="A17" s="491" t="s">
        <v>89</v>
      </c>
      <c r="B17" s="492"/>
      <c r="C17" s="13">
        <f>SUM(C10:C16)</f>
        <v>0</v>
      </c>
      <c r="D17" s="13">
        <f>SUM(D10:D16)+ROUNDDOWN(F17/60,0)</f>
        <v>0</v>
      </c>
      <c r="E17" s="13">
        <f>F17-60*ROUNDDOWN(F17/60,0)</f>
        <v>0</v>
      </c>
      <c r="F17" s="131">
        <f>SUM(F10:F16)</f>
        <v>0</v>
      </c>
      <c r="G17" s="52">
        <f>IF((D17*60+E17)=0,0,ROUND((C17*60)/(D17*60+E17),1))</f>
        <v>0</v>
      </c>
      <c r="H17" s="13">
        <f>SUM(H10:H16)</f>
        <v>0</v>
      </c>
      <c r="I17" s="13">
        <f>SUM(I10:I16)+ROUNDDOWN(K17/60,0)</f>
        <v>0</v>
      </c>
      <c r="J17" s="13">
        <f>K17-60*ROUNDDOWN(K17/60,0)</f>
        <v>0</v>
      </c>
      <c r="K17" s="131">
        <f>SUM(K10:K16)</f>
        <v>0</v>
      </c>
      <c r="L17" s="52">
        <f>IF((I17*60+J17)=0,0,ROUND((H17*60)/(I17*60+J17),1))</f>
        <v>0</v>
      </c>
      <c r="M17" s="27">
        <f>SUM(M10:M16)</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7">
        <f>IF(SUM(V10:V16)=0,0,ROUND(AVERAGE(V10:V16),0))</f>
        <v>0</v>
      </c>
      <c r="W17" s="163">
        <f>IF(W16=0,0,1)</f>
        <v>0</v>
      </c>
      <c r="X17" s="238"/>
      <c r="Y17" s="488"/>
      <c r="Z17" s="488"/>
      <c r="AA17" s="488"/>
      <c r="AB17" s="488"/>
      <c r="AC17" s="488"/>
      <c r="AD17" s="488"/>
      <c r="AE17" s="489"/>
    </row>
    <row r="18" spans="1:31" ht="12" customHeight="1" x14ac:dyDescent="0.2">
      <c r="A18" s="21" t="s">
        <v>6</v>
      </c>
      <c r="B18" s="22">
        <f>B16+1</f>
        <v>12</v>
      </c>
      <c r="C18" s="40"/>
      <c r="D18" s="40"/>
      <c r="E18" s="40"/>
      <c r="F18" s="71">
        <f t="shared" ref="F18:F24" si="11">E18</f>
        <v>0</v>
      </c>
      <c r="G18" s="86" t="str">
        <f t="shared" ref="G18:G24" si="12">IF((D18*60+F18)=0,"",ROUND((C18*60)/(D18*60+F18),1))</f>
        <v/>
      </c>
      <c r="H18" s="329"/>
      <c r="I18" s="329"/>
      <c r="J18" s="329"/>
      <c r="K18" s="71">
        <f>J18</f>
        <v>0</v>
      </c>
      <c r="L18" s="345" t="str">
        <f t="shared" ref="L18:L24" si="13">IF((I18*60+K18)=0,"",ROUND((H18*60)/(I18*60+K18),1))</f>
        <v/>
      </c>
      <c r="M18" s="117"/>
      <c r="N18" s="117"/>
      <c r="O18" s="162">
        <f>IF(N18="",0,1)</f>
        <v>0</v>
      </c>
      <c r="P18" s="117"/>
      <c r="Q18" s="162">
        <f>IF(P18="",0,1)</f>
        <v>0</v>
      </c>
      <c r="R18" s="117"/>
      <c r="S18" s="162">
        <f>IF(R18="",0,1)</f>
        <v>0</v>
      </c>
      <c r="T18" s="117"/>
      <c r="U18" s="162">
        <f>IF(T18="",0,1)</f>
        <v>0</v>
      </c>
      <c r="V18" s="117"/>
      <c r="W18" s="162">
        <f>IF(V18="",0,1)</f>
        <v>0</v>
      </c>
      <c r="X18" s="237"/>
      <c r="Y18" s="464"/>
      <c r="Z18" s="464"/>
      <c r="AA18" s="464"/>
      <c r="AB18" s="464"/>
      <c r="AC18" s="464"/>
      <c r="AD18" s="464"/>
      <c r="AE18" s="465"/>
    </row>
    <row r="19" spans="1:31" ht="12" customHeight="1" x14ac:dyDescent="0.2">
      <c r="A19" s="21" t="s">
        <v>7</v>
      </c>
      <c r="B19" s="22">
        <f t="shared" ref="B19:B24" si="14">B18+1</f>
        <v>13</v>
      </c>
      <c r="C19" s="40"/>
      <c r="D19" s="40"/>
      <c r="E19" s="40"/>
      <c r="F19" s="71">
        <f t="shared" si="11"/>
        <v>0</v>
      </c>
      <c r="G19" s="86" t="str">
        <f t="shared" si="12"/>
        <v/>
      </c>
      <c r="H19" s="329"/>
      <c r="I19" s="329"/>
      <c r="J19" s="329"/>
      <c r="K19" s="71">
        <f t="shared" ref="K19:K24" si="15">J19</f>
        <v>0</v>
      </c>
      <c r="L19" s="345" t="str">
        <f t="shared" si="13"/>
        <v/>
      </c>
      <c r="M19" s="117"/>
      <c r="N19" s="117"/>
      <c r="O19" s="162">
        <f t="shared" ref="O19:O24" si="16">IF(N19="",O18,O18+1)</f>
        <v>0</v>
      </c>
      <c r="P19" s="117"/>
      <c r="Q19" s="162">
        <f t="shared" ref="Q19:Q24" si="17">IF(P19="",Q18,Q18+1)</f>
        <v>0</v>
      </c>
      <c r="R19" s="117"/>
      <c r="S19" s="162">
        <f t="shared" ref="S19:S24" si="18">IF(R19="",S18,S18+1)</f>
        <v>0</v>
      </c>
      <c r="T19" s="117"/>
      <c r="U19" s="162">
        <f t="shared" ref="U19:U24" si="19">IF(T19="",U18,U18+1)</f>
        <v>0</v>
      </c>
      <c r="V19" s="117"/>
      <c r="W19" s="162">
        <f t="shared" ref="W19:W24" si="20">IF(V19="",W18,W18+1)</f>
        <v>0</v>
      </c>
      <c r="X19" s="237"/>
      <c r="Y19" s="464"/>
      <c r="Z19" s="464"/>
      <c r="AA19" s="464"/>
      <c r="AB19" s="464"/>
      <c r="AC19" s="464"/>
      <c r="AD19" s="464"/>
      <c r="AE19" s="465"/>
    </row>
    <row r="20" spans="1:31" ht="12" customHeight="1" x14ac:dyDescent="0.2">
      <c r="A20" s="21" t="s">
        <v>8</v>
      </c>
      <c r="B20" s="22">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464"/>
      <c r="Z20" s="464"/>
      <c r="AA20" s="464"/>
      <c r="AB20" s="464"/>
      <c r="AC20" s="464"/>
      <c r="AD20" s="464"/>
      <c r="AE20" s="465"/>
    </row>
    <row r="21" spans="1:31" ht="12" customHeight="1" x14ac:dyDescent="0.2">
      <c r="A21" s="21" t="s">
        <v>2</v>
      </c>
      <c r="B21" s="22">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464"/>
      <c r="Z21" s="464"/>
      <c r="AA21" s="464"/>
      <c r="AB21" s="464"/>
      <c r="AC21" s="464"/>
      <c r="AD21" s="464"/>
      <c r="AE21" s="465"/>
    </row>
    <row r="22" spans="1:31" ht="12" customHeight="1" x14ac:dyDescent="0.2">
      <c r="A22" s="21" t="s">
        <v>3</v>
      </c>
      <c r="B22" s="22">
        <f t="shared" si="14"/>
        <v>16</v>
      </c>
      <c r="C22" s="40"/>
      <c r="D22" s="40"/>
      <c r="E22" s="40"/>
      <c r="F22" s="71">
        <f t="shared" si="11"/>
        <v>0</v>
      </c>
      <c r="G22" s="86" t="str">
        <f t="shared" si="12"/>
        <v/>
      </c>
      <c r="H22" s="329"/>
      <c r="I22" s="329"/>
      <c r="J22" s="329"/>
      <c r="K22" s="71">
        <f t="shared" si="15"/>
        <v>0</v>
      </c>
      <c r="L22" s="345" t="str">
        <f t="shared" si="13"/>
        <v/>
      </c>
      <c r="M22" s="117"/>
      <c r="N22" s="117"/>
      <c r="O22" s="162">
        <f t="shared" si="16"/>
        <v>0</v>
      </c>
      <c r="P22" s="117"/>
      <c r="Q22" s="162">
        <f t="shared" si="17"/>
        <v>0</v>
      </c>
      <c r="R22" s="117"/>
      <c r="S22" s="162">
        <f t="shared" si="18"/>
        <v>0</v>
      </c>
      <c r="T22" s="117"/>
      <c r="U22" s="162">
        <f t="shared" si="19"/>
        <v>0</v>
      </c>
      <c r="V22" s="117"/>
      <c r="W22" s="162">
        <f t="shared" si="20"/>
        <v>0</v>
      </c>
      <c r="X22" s="237"/>
      <c r="Y22" s="464"/>
      <c r="Z22" s="464"/>
      <c r="AA22" s="464"/>
      <c r="AB22" s="464"/>
      <c r="AC22" s="464"/>
      <c r="AD22" s="464"/>
      <c r="AE22" s="465"/>
    </row>
    <row r="23" spans="1:31" ht="12" customHeight="1" x14ac:dyDescent="0.2">
      <c r="A23" s="21" t="s">
        <v>4</v>
      </c>
      <c r="B23" s="22">
        <f t="shared" si="14"/>
        <v>17</v>
      </c>
      <c r="C23" s="40"/>
      <c r="D23" s="40"/>
      <c r="E23" s="40"/>
      <c r="F23" s="71">
        <f t="shared" si="11"/>
        <v>0</v>
      </c>
      <c r="G23" s="86" t="str">
        <f t="shared" si="12"/>
        <v/>
      </c>
      <c r="H23" s="329"/>
      <c r="I23" s="329"/>
      <c r="J23" s="329"/>
      <c r="K23" s="71">
        <f t="shared" si="15"/>
        <v>0</v>
      </c>
      <c r="L23" s="345" t="str">
        <f t="shared" si="13"/>
        <v/>
      </c>
      <c r="M23" s="117"/>
      <c r="N23" s="117"/>
      <c r="O23" s="162">
        <f t="shared" si="16"/>
        <v>0</v>
      </c>
      <c r="P23" s="117"/>
      <c r="Q23" s="162">
        <f t="shared" si="17"/>
        <v>0</v>
      </c>
      <c r="R23" s="117"/>
      <c r="S23" s="162">
        <f t="shared" si="18"/>
        <v>0</v>
      </c>
      <c r="T23" s="117"/>
      <c r="U23" s="162">
        <f t="shared" si="19"/>
        <v>0</v>
      </c>
      <c r="V23" s="117"/>
      <c r="W23" s="162">
        <f t="shared" si="20"/>
        <v>0</v>
      </c>
      <c r="X23" s="237"/>
      <c r="Y23" s="464"/>
      <c r="Z23" s="464"/>
      <c r="AA23" s="464"/>
      <c r="AB23" s="464"/>
      <c r="AC23" s="464"/>
      <c r="AD23" s="464"/>
      <c r="AE23" s="465"/>
    </row>
    <row r="24" spans="1:31" ht="12" customHeight="1" x14ac:dyDescent="0.2">
      <c r="A24" s="114" t="s">
        <v>5</v>
      </c>
      <c r="B24" s="115">
        <f t="shared" si="14"/>
        <v>18</v>
      </c>
      <c r="C24" s="40"/>
      <c r="D24" s="40"/>
      <c r="E24" s="40"/>
      <c r="F24" s="71">
        <f t="shared" si="11"/>
        <v>0</v>
      </c>
      <c r="G24" s="86" t="str">
        <f t="shared" si="12"/>
        <v/>
      </c>
      <c r="H24" s="329"/>
      <c r="I24" s="329"/>
      <c r="J24" s="329"/>
      <c r="K24" s="71">
        <f t="shared" si="15"/>
        <v>0</v>
      </c>
      <c r="L24" s="345" t="str">
        <f t="shared" si="13"/>
        <v/>
      </c>
      <c r="M24" s="117"/>
      <c r="N24" s="117"/>
      <c r="O24" s="162">
        <f t="shared" si="16"/>
        <v>0</v>
      </c>
      <c r="P24" s="117"/>
      <c r="Q24" s="162">
        <f t="shared" si="17"/>
        <v>0</v>
      </c>
      <c r="R24" s="117"/>
      <c r="S24" s="162">
        <f t="shared" si="18"/>
        <v>0</v>
      </c>
      <c r="T24" s="117"/>
      <c r="U24" s="162">
        <f t="shared" si="19"/>
        <v>0</v>
      </c>
      <c r="V24" s="117"/>
      <c r="W24" s="162">
        <f t="shared" si="20"/>
        <v>0</v>
      </c>
      <c r="X24" s="237"/>
      <c r="Y24" s="464"/>
      <c r="Z24" s="464"/>
      <c r="AA24" s="464"/>
      <c r="AB24" s="464"/>
      <c r="AC24" s="464"/>
      <c r="AD24" s="464"/>
      <c r="AE24" s="465"/>
    </row>
    <row r="25" spans="1:31" ht="12" customHeight="1" x14ac:dyDescent="0.2">
      <c r="A25" s="491" t="s">
        <v>90</v>
      </c>
      <c r="B25" s="492"/>
      <c r="C25" s="13">
        <f>SUM(C18:C24)</f>
        <v>0</v>
      </c>
      <c r="D25" s="13">
        <f>SUM(D18:D24)+ROUNDDOWN(F25/60,0)</f>
        <v>0</v>
      </c>
      <c r="E25" s="13">
        <f>F25-60*ROUNDDOWN(F25/60,0)</f>
        <v>0</v>
      </c>
      <c r="F25" s="131">
        <f>SUM(F18:F24)</f>
        <v>0</v>
      </c>
      <c r="G25" s="52">
        <f>IF((D25*60+E25)=0,0,ROUND((C25*60)/(D25*60+E25),1))</f>
        <v>0</v>
      </c>
      <c r="H25" s="13">
        <f>SUM(H18:H24)</f>
        <v>0</v>
      </c>
      <c r="I25" s="13">
        <f>SUM(I18:I24)+ROUNDDOWN(K25/60,0)</f>
        <v>0</v>
      </c>
      <c r="J25" s="13">
        <f>K25-60*ROUNDDOWN(K25/60,0)</f>
        <v>0</v>
      </c>
      <c r="K25" s="131">
        <f>SUM(K18:K24)</f>
        <v>0</v>
      </c>
      <c r="L25" s="52">
        <f>IF((I25*60+J25)=0,0,ROUND((H25*60)/(I25*60+J25),1))</f>
        <v>0</v>
      </c>
      <c r="M25" s="27">
        <f>SUM(M18:M24)</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7">
        <f>IF(SUM(V18:V24)=0,0,ROUND(AVERAGE(V18:V24),0))</f>
        <v>0</v>
      </c>
      <c r="W25" s="163">
        <f>IF(W24=0,0,1)</f>
        <v>0</v>
      </c>
      <c r="X25" s="238"/>
      <c r="Y25" s="488"/>
      <c r="Z25" s="488"/>
      <c r="AA25" s="488"/>
      <c r="AB25" s="488"/>
      <c r="AC25" s="488"/>
      <c r="AD25" s="488"/>
      <c r="AE25" s="489"/>
    </row>
    <row r="26" spans="1:31" ht="12" customHeight="1" x14ac:dyDescent="0.2">
      <c r="A26" s="22" t="s">
        <v>6</v>
      </c>
      <c r="B26" s="22">
        <f>B24+1</f>
        <v>19</v>
      </c>
      <c r="C26" s="40"/>
      <c r="D26" s="40"/>
      <c r="E26" s="40"/>
      <c r="F26" s="71">
        <f t="shared" ref="F26:F38" si="21">E26</f>
        <v>0</v>
      </c>
      <c r="G26" s="86" t="str">
        <f t="shared" ref="G26:G32" si="22">IF((D26*60+F26)=0,"",ROUND((C26*60)/(D26*60+F26),1))</f>
        <v/>
      </c>
      <c r="H26" s="329"/>
      <c r="I26" s="329"/>
      <c r="J26" s="329"/>
      <c r="K26" s="71">
        <f>J26</f>
        <v>0</v>
      </c>
      <c r="L26" s="345" t="str">
        <f t="shared" ref="L26:L32" si="23">IF((I26*60+K26)=0,"",ROUND((H26*60)/(I26*60+K26),1))</f>
        <v/>
      </c>
      <c r="M26" s="117"/>
      <c r="N26" s="117"/>
      <c r="O26" s="162">
        <f>IF(N26="",0,1)</f>
        <v>0</v>
      </c>
      <c r="P26" s="117"/>
      <c r="Q26" s="162">
        <f>IF(P26="",0,1)</f>
        <v>0</v>
      </c>
      <c r="R26" s="117"/>
      <c r="S26" s="162">
        <f>IF(R26="",0,1)</f>
        <v>0</v>
      </c>
      <c r="T26" s="117"/>
      <c r="U26" s="162">
        <f>IF(T26="",0,1)</f>
        <v>0</v>
      </c>
      <c r="V26" s="117"/>
      <c r="W26" s="162">
        <f>IF(V26="",0,1)</f>
        <v>0</v>
      </c>
      <c r="X26" s="237"/>
      <c r="Y26" s="464"/>
      <c r="Z26" s="464"/>
      <c r="AA26" s="464"/>
      <c r="AB26" s="464"/>
      <c r="AC26" s="464"/>
      <c r="AD26" s="464"/>
      <c r="AE26" s="465"/>
    </row>
    <row r="27" spans="1:31" ht="12" customHeight="1" x14ac:dyDescent="0.2">
      <c r="A27" s="22" t="s">
        <v>7</v>
      </c>
      <c r="B27" s="22">
        <f t="shared" ref="B27:B32" si="24">B26+1</f>
        <v>20</v>
      </c>
      <c r="C27" s="40"/>
      <c r="D27" s="40"/>
      <c r="E27" s="40"/>
      <c r="F27" s="71">
        <f t="shared" si="21"/>
        <v>0</v>
      </c>
      <c r="G27" s="86" t="str">
        <f t="shared" si="22"/>
        <v/>
      </c>
      <c r="H27" s="329"/>
      <c r="I27" s="329"/>
      <c r="J27" s="329"/>
      <c r="K27" s="71">
        <f t="shared" ref="K27:K32" si="25">J27</f>
        <v>0</v>
      </c>
      <c r="L27" s="345" t="str">
        <f t="shared" si="23"/>
        <v/>
      </c>
      <c r="M27" s="117"/>
      <c r="N27" s="117"/>
      <c r="O27" s="162">
        <f t="shared" ref="O27:O32" si="26">IF(N27="",O26,O26+1)</f>
        <v>0</v>
      </c>
      <c r="P27" s="117"/>
      <c r="Q27" s="162">
        <f t="shared" ref="Q27:Q32" si="27">IF(P27="",Q26,Q26+1)</f>
        <v>0</v>
      </c>
      <c r="R27" s="117"/>
      <c r="S27" s="162">
        <f t="shared" ref="S27:S32" si="28">IF(R27="",S26,S26+1)</f>
        <v>0</v>
      </c>
      <c r="T27" s="117"/>
      <c r="U27" s="162">
        <f t="shared" ref="U27:U32" si="29">IF(T27="",U26,U26+1)</f>
        <v>0</v>
      </c>
      <c r="V27" s="117"/>
      <c r="W27" s="162">
        <f t="shared" ref="W27:W32" si="30">IF(V27="",W26,W26+1)</f>
        <v>0</v>
      </c>
      <c r="X27" s="237"/>
      <c r="Y27" s="464"/>
      <c r="Z27" s="464"/>
      <c r="AA27" s="464"/>
      <c r="AB27" s="464"/>
      <c r="AC27" s="464"/>
      <c r="AD27" s="464"/>
      <c r="AE27" s="465"/>
    </row>
    <row r="28" spans="1:31" ht="12" customHeight="1" x14ac:dyDescent="0.2">
      <c r="A28" s="22" t="s">
        <v>8</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237"/>
      <c r="Y28" s="464"/>
      <c r="Z28" s="464"/>
      <c r="AA28" s="464"/>
      <c r="AB28" s="464"/>
      <c r="AC28" s="464"/>
      <c r="AD28" s="464"/>
      <c r="AE28" s="465"/>
    </row>
    <row r="29" spans="1:31" ht="12" customHeight="1" x14ac:dyDescent="0.2">
      <c r="A29" s="22" t="s">
        <v>2</v>
      </c>
      <c r="B29" s="22">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237"/>
      <c r="Y29" s="464"/>
      <c r="Z29" s="464"/>
      <c r="AA29" s="464"/>
      <c r="AB29" s="464"/>
      <c r="AC29" s="464"/>
      <c r="AD29" s="464"/>
      <c r="AE29" s="465"/>
    </row>
    <row r="30" spans="1:31" ht="12" customHeight="1" x14ac:dyDescent="0.2">
      <c r="A30" s="22" t="s">
        <v>3</v>
      </c>
      <c r="B30" s="22">
        <f t="shared" si="24"/>
        <v>23</v>
      </c>
      <c r="C30" s="40"/>
      <c r="D30" s="40"/>
      <c r="E30" s="40"/>
      <c r="F30" s="71">
        <f t="shared" si="21"/>
        <v>0</v>
      </c>
      <c r="G30" s="86" t="str">
        <f t="shared" si="22"/>
        <v/>
      </c>
      <c r="H30" s="329"/>
      <c r="I30" s="329"/>
      <c r="J30" s="329"/>
      <c r="K30" s="71">
        <f t="shared" si="25"/>
        <v>0</v>
      </c>
      <c r="L30" s="345" t="str">
        <f t="shared" si="23"/>
        <v/>
      </c>
      <c r="M30" s="117"/>
      <c r="N30" s="117"/>
      <c r="O30" s="162">
        <f t="shared" si="26"/>
        <v>0</v>
      </c>
      <c r="P30" s="117"/>
      <c r="Q30" s="162">
        <f t="shared" si="27"/>
        <v>0</v>
      </c>
      <c r="R30" s="117"/>
      <c r="S30" s="162">
        <f t="shared" si="28"/>
        <v>0</v>
      </c>
      <c r="T30" s="117"/>
      <c r="U30" s="162">
        <f t="shared" si="29"/>
        <v>0</v>
      </c>
      <c r="V30" s="117"/>
      <c r="W30" s="162">
        <f t="shared" si="30"/>
        <v>0</v>
      </c>
      <c r="X30" s="237"/>
      <c r="Y30" s="464"/>
      <c r="Z30" s="464"/>
      <c r="AA30" s="464"/>
      <c r="AB30" s="464"/>
      <c r="AC30" s="464"/>
      <c r="AD30" s="464"/>
      <c r="AE30" s="465"/>
    </row>
    <row r="31" spans="1:31" ht="12" customHeight="1" x14ac:dyDescent="0.2">
      <c r="A31" s="22" t="s">
        <v>4</v>
      </c>
      <c r="B31" s="22">
        <f t="shared" si="24"/>
        <v>24</v>
      </c>
      <c r="C31" s="40"/>
      <c r="D31" s="40"/>
      <c r="E31" s="40"/>
      <c r="F31" s="71">
        <f t="shared" si="21"/>
        <v>0</v>
      </c>
      <c r="G31" s="86" t="str">
        <f t="shared" si="22"/>
        <v/>
      </c>
      <c r="H31" s="329"/>
      <c r="I31" s="329"/>
      <c r="J31" s="329"/>
      <c r="K31" s="71">
        <f t="shared" si="25"/>
        <v>0</v>
      </c>
      <c r="L31" s="345" t="str">
        <f t="shared" si="23"/>
        <v/>
      </c>
      <c r="M31" s="117"/>
      <c r="N31" s="117"/>
      <c r="O31" s="162">
        <f t="shared" si="26"/>
        <v>0</v>
      </c>
      <c r="P31" s="117"/>
      <c r="Q31" s="162">
        <f t="shared" si="27"/>
        <v>0</v>
      </c>
      <c r="R31" s="117"/>
      <c r="S31" s="162">
        <f t="shared" si="28"/>
        <v>0</v>
      </c>
      <c r="T31" s="117"/>
      <c r="U31" s="162">
        <f t="shared" si="29"/>
        <v>0</v>
      </c>
      <c r="V31" s="117"/>
      <c r="W31" s="162">
        <f t="shared" si="30"/>
        <v>0</v>
      </c>
      <c r="X31" s="237"/>
      <c r="Y31" s="464"/>
      <c r="Z31" s="464"/>
      <c r="AA31" s="464"/>
      <c r="AB31" s="464"/>
      <c r="AC31" s="464"/>
      <c r="AD31" s="464"/>
      <c r="AE31" s="465"/>
    </row>
    <row r="32" spans="1:31" ht="12" customHeight="1" x14ac:dyDescent="0.2">
      <c r="A32" s="115" t="s">
        <v>5</v>
      </c>
      <c r="B32" s="115">
        <f t="shared" si="24"/>
        <v>25</v>
      </c>
      <c r="C32" s="40"/>
      <c r="D32" s="40"/>
      <c r="E32" s="40"/>
      <c r="F32" s="71">
        <f t="shared" si="21"/>
        <v>0</v>
      </c>
      <c r="G32" s="86" t="str">
        <f t="shared" si="22"/>
        <v/>
      </c>
      <c r="H32" s="329"/>
      <c r="I32" s="329"/>
      <c r="J32" s="329"/>
      <c r="K32" s="71">
        <f t="shared" si="25"/>
        <v>0</v>
      </c>
      <c r="L32" s="345" t="str">
        <f t="shared" si="23"/>
        <v/>
      </c>
      <c r="M32" s="117"/>
      <c r="N32" s="117"/>
      <c r="O32" s="162">
        <f t="shared" si="26"/>
        <v>0</v>
      </c>
      <c r="P32" s="117"/>
      <c r="Q32" s="162">
        <f t="shared" si="27"/>
        <v>0</v>
      </c>
      <c r="R32" s="117"/>
      <c r="S32" s="162">
        <f t="shared" si="28"/>
        <v>0</v>
      </c>
      <c r="T32" s="117"/>
      <c r="U32" s="162">
        <f t="shared" si="29"/>
        <v>0</v>
      </c>
      <c r="V32" s="117"/>
      <c r="W32" s="162">
        <f t="shared" si="30"/>
        <v>0</v>
      </c>
      <c r="X32" s="237"/>
      <c r="Y32" s="464"/>
      <c r="Z32" s="464"/>
      <c r="AA32" s="464"/>
      <c r="AB32" s="464"/>
      <c r="AC32" s="464"/>
      <c r="AD32" s="464"/>
      <c r="AE32" s="465"/>
    </row>
    <row r="33" spans="1:32" ht="12" customHeight="1" x14ac:dyDescent="0.2">
      <c r="A33" s="491" t="s">
        <v>91</v>
      </c>
      <c r="B33" s="492"/>
      <c r="C33" s="13">
        <f>SUM(C26:C32)</f>
        <v>0</v>
      </c>
      <c r="D33" s="13">
        <f>SUM(D26:D32)+ROUNDDOWN(F33/60,0)</f>
        <v>0</v>
      </c>
      <c r="E33" s="13">
        <f>F33-60*ROUNDDOWN(F33/60,0)</f>
        <v>0</v>
      </c>
      <c r="F33" s="131">
        <f>SUM(F26:F32)</f>
        <v>0</v>
      </c>
      <c r="G33" s="52">
        <f>IF((D33*60+E33)=0,0,ROUND((C33*60)/(D33*60+E33),1))</f>
        <v>0</v>
      </c>
      <c r="H33" s="13">
        <f>SUM(H26:H32)</f>
        <v>0</v>
      </c>
      <c r="I33" s="13">
        <f>SUM(I26:I32)+ROUNDDOWN(K33/60,0)</f>
        <v>0</v>
      </c>
      <c r="J33" s="13">
        <f>K33-60*ROUNDDOWN(K33/60,0)</f>
        <v>0</v>
      </c>
      <c r="K33" s="131">
        <f>SUM(K26:K32)</f>
        <v>0</v>
      </c>
      <c r="L33" s="52">
        <f>IF((I33*60+J33)=0,0,ROUND((H33*60)/(I33*60+J33),1))</f>
        <v>0</v>
      </c>
      <c r="M33" s="27">
        <f>SUM(M26:M32)</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7">
        <f>IF(SUM(V26:V32)=0,0,ROUND(AVERAGE(V26:V32),0))</f>
        <v>0</v>
      </c>
      <c r="W33" s="163">
        <f>IF(W32=0,0,1)</f>
        <v>0</v>
      </c>
      <c r="X33" s="238"/>
      <c r="Y33" s="488"/>
      <c r="Z33" s="488"/>
      <c r="AA33" s="488"/>
      <c r="AB33" s="488"/>
      <c r="AC33" s="488"/>
      <c r="AD33" s="488"/>
      <c r="AE33" s="489"/>
    </row>
    <row r="34" spans="1:32" s="5" customFormat="1" ht="12" customHeight="1" x14ac:dyDescent="0.2">
      <c r="A34" s="22" t="s">
        <v>6</v>
      </c>
      <c r="B34" s="22">
        <f>B32+1</f>
        <v>26</v>
      </c>
      <c r="C34" s="40"/>
      <c r="D34" s="40"/>
      <c r="E34" s="40"/>
      <c r="F34" s="71">
        <f t="shared" si="21"/>
        <v>0</v>
      </c>
      <c r="G34" s="86" t="str">
        <f>IF((D34*60+F34)=0,"",ROUND((C34*60)/(D34*60+F34),1))</f>
        <v/>
      </c>
      <c r="H34" s="329"/>
      <c r="I34" s="329"/>
      <c r="J34" s="329"/>
      <c r="K34" s="71">
        <f>J34</f>
        <v>0</v>
      </c>
      <c r="L34" s="345" t="str">
        <f>IF((I34*60+K34)=0,"",ROUND((H34*60)/(I34*60+K34),1))</f>
        <v/>
      </c>
      <c r="M34" s="117"/>
      <c r="N34" s="117"/>
      <c r="O34" s="162">
        <f>IF(N34="",0,1)</f>
        <v>0</v>
      </c>
      <c r="P34" s="117"/>
      <c r="Q34" s="162">
        <f>IF(P34="",0,1)</f>
        <v>0</v>
      </c>
      <c r="R34" s="117"/>
      <c r="S34" s="162">
        <f>IF(R34="",0,1)</f>
        <v>0</v>
      </c>
      <c r="T34" s="117"/>
      <c r="U34" s="162">
        <f>IF(T34="",0,1)</f>
        <v>0</v>
      </c>
      <c r="V34" s="117"/>
      <c r="W34" s="162">
        <f>IF(V34="",0,1)</f>
        <v>0</v>
      </c>
      <c r="X34" s="336"/>
      <c r="Y34" s="464"/>
      <c r="Z34" s="464"/>
      <c r="AA34" s="464"/>
      <c r="AB34" s="464"/>
      <c r="AC34" s="464"/>
      <c r="AD34" s="464"/>
      <c r="AE34" s="465"/>
    </row>
    <row r="35" spans="1:32" s="5" customFormat="1" ht="12" customHeight="1" x14ac:dyDescent="0.2">
      <c r="A35" s="22" t="s">
        <v>7</v>
      </c>
      <c r="B35" s="22">
        <f>B34+1</f>
        <v>27</v>
      </c>
      <c r="C35" s="40"/>
      <c r="D35" s="40"/>
      <c r="E35" s="40"/>
      <c r="F35" s="71">
        <f t="shared" si="21"/>
        <v>0</v>
      </c>
      <c r="G35" s="86" t="str">
        <f>IF((D35*60+F35)=0,"",ROUND((C35*60)/(D35*60+F35),1))</f>
        <v/>
      </c>
      <c r="H35" s="329"/>
      <c r="I35" s="329"/>
      <c r="J35" s="329"/>
      <c r="K35" s="71">
        <f t="shared" ref="K35:K38" si="31">J35</f>
        <v>0</v>
      </c>
      <c r="L35" s="345" t="str">
        <f>IF((I35*60+K35)=0,"",ROUND((H35*60)/(I35*60+K35),1))</f>
        <v/>
      </c>
      <c r="M35" s="117"/>
      <c r="N35" s="117"/>
      <c r="O35" s="162">
        <f>IF(N35="",O34,O34+1)</f>
        <v>0</v>
      </c>
      <c r="P35" s="117"/>
      <c r="Q35" s="162">
        <f>IF(P35="",Q34,Q34+1)</f>
        <v>0</v>
      </c>
      <c r="R35" s="117"/>
      <c r="S35" s="162">
        <f>IF(R35="",S34,S34+1)</f>
        <v>0</v>
      </c>
      <c r="T35" s="117"/>
      <c r="U35" s="162">
        <f>IF(T35="",U34,U34+1)</f>
        <v>0</v>
      </c>
      <c r="V35" s="117"/>
      <c r="W35" s="162">
        <f>IF(V35="",W34,W34+1)</f>
        <v>0</v>
      </c>
      <c r="X35" s="367"/>
      <c r="Y35" s="464"/>
      <c r="Z35" s="464"/>
      <c r="AA35" s="464"/>
      <c r="AB35" s="464"/>
      <c r="AC35" s="464"/>
      <c r="AD35" s="464"/>
      <c r="AE35" s="465"/>
    </row>
    <row r="36" spans="1:32" s="5" customFormat="1" ht="12" customHeight="1" x14ac:dyDescent="0.2">
      <c r="A36" s="22" t="s">
        <v>8</v>
      </c>
      <c r="B36" s="22">
        <f>B35+1</f>
        <v>28</v>
      </c>
      <c r="C36" s="40"/>
      <c r="D36" s="40"/>
      <c r="E36" s="40"/>
      <c r="F36" s="71">
        <f t="shared" si="21"/>
        <v>0</v>
      </c>
      <c r="G36" s="86" t="str">
        <f>IF((D36*60+F36)=0,"",ROUND((C36*60)/(D36*60+F36),1))</f>
        <v/>
      </c>
      <c r="H36" s="329"/>
      <c r="I36" s="329"/>
      <c r="J36" s="329"/>
      <c r="K36" s="71">
        <f t="shared" si="31"/>
        <v>0</v>
      </c>
      <c r="L36" s="345" t="str">
        <f>IF((I36*60+K36)=0,"",ROUND((H36*60)/(I36*60+K36),1))</f>
        <v/>
      </c>
      <c r="M36" s="117"/>
      <c r="N36" s="117"/>
      <c r="O36" s="162">
        <f>IF(N36="",O35,O35+1)</f>
        <v>0</v>
      </c>
      <c r="P36" s="117"/>
      <c r="Q36" s="162">
        <f>IF(P36="",Q35,Q35+1)</f>
        <v>0</v>
      </c>
      <c r="R36" s="117"/>
      <c r="S36" s="162">
        <f>IF(R36="",S35,S35+1)</f>
        <v>0</v>
      </c>
      <c r="T36" s="117"/>
      <c r="U36" s="162">
        <f>IF(T36="",U35,U35+1)</f>
        <v>0</v>
      </c>
      <c r="V36" s="117"/>
      <c r="W36" s="162">
        <f>IF(V36="",W35,W35+1)</f>
        <v>0</v>
      </c>
      <c r="X36" s="367"/>
      <c r="Y36" s="464"/>
      <c r="Z36" s="464"/>
      <c r="AA36" s="464"/>
      <c r="AB36" s="464"/>
      <c r="AC36" s="464"/>
      <c r="AD36" s="464"/>
      <c r="AE36" s="465"/>
    </row>
    <row r="37" spans="1:32" s="5" customFormat="1" ht="12" customHeight="1" x14ac:dyDescent="0.2">
      <c r="A37" s="22" t="s">
        <v>2</v>
      </c>
      <c r="B37" s="22">
        <f t="shared" ref="B37:B38" si="32">B36+1</f>
        <v>29</v>
      </c>
      <c r="C37" s="40"/>
      <c r="D37" s="40"/>
      <c r="E37" s="40"/>
      <c r="F37" s="71">
        <f t="shared" si="21"/>
        <v>0</v>
      </c>
      <c r="G37" s="86" t="str">
        <f>IF((D37*60+F37)=0,"",ROUND((C37*60)/(D37*60+F37),1))</f>
        <v/>
      </c>
      <c r="H37" s="329"/>
      <c r="I37" s="329"/>
      <c r="J37" s="329"/>
      <c r="K37" s="71">
        <f t="shared" si="31"/>
        <v>0</v>
      </c>
      <c r="L37" s="345" t="str">
        <f>IF((I37*60+K37)=0,"",ROUND((H37*60)/(I37*60+K37),1))</f>
        <v/>
      </c>
      <c r="M37" s="117"/>
      <c r="N37" s="117"/>
      <c r="O37" s="162">
        <f t="shared" ref="O37:O38" si="33">IF(N37="",O36,O36+1)</f>
        <v>0</v>
      </c>
      <c r="P37" s="117"/>
      <c r="Q37" s="162">
        <f t="shared" ref="Q37:Q38" si="34">IF(P37="",Q36,Q36+1)</f>
        <v>0</v>
      </c>
      <c r="R37" s="117"/>
      <c r="S37" s="162">
        <f t="shared" ref="S37:S38" si="35">IF(R37="",S36,S36+1)</f>
        <v>0</v>
      </c>
      <c r="T37" s="117"/>
      <c r="U37" s="162">
        <f t="shared" ref="U37:U38" si="36">IF(T37="",U36,U36+1)</f>
        <v>0</v>
      </c>
      <c r="V37" s="117"/>
      <c r="W37" s="162">
        <f t="shared" ref="W37:W38" si="37">IF(V37="",W36,W36+1)</f>
        <v>0</v>
      </c>
      <c r="X37" s="367"/>
      <c r="Y37" s="464"/>
      <c r="Z37" s="464"/>
      <c r="AA37" s="464"/>
      <c r="AB37" s="464"/>
      <c r="AC37" s="464"/>
      <c r="AD37" s="464"/>
      <c r="AE37" s="465"/>
    </row>
    <row r="38" spans="1:32" s="5" customFormat="1" ht="12" customHeight="1" x14ac:dyDescent="0.2">
      <c r="A38" s="22" t="s">
        <v>3</v>
      </c>
      <c r="B38" s="22">
        <f t="shared" si="32"/>
        <v>30</v>
      </c>
      <c r="C38" s="40"/>
      <c r="D38" s="40"/>
      <c r="E38" s="40"/>
      <c r="F38" s="71">
        <f t="shared" si="21"/>
        <v>0</v>
      </c>
      <c r="G38" s="86" t="str">
        <f>IF((D38*60+F38)=0,"",ROUND((C38*60)/(D38*60+F38),1))</f>
        <v/>
      </c>
      <c r="H38" s="329"/>
      <c r="I38" s="329"/>
      <c r="J38" s="329"/>
      <c r="K38" s="71">
        <f t="shared" si="31"/>
        <v>0</v>
      </c>
      <c r="L38" s="345" t="str">
        <f>IF((I38*60+K38)=0,"",ROUND((H38*60)/(I38*60+K38),1))</f>
        <v/>
      </c>
      <c r="M38" s="117"/>
      <c r="N38" s="117"/>
      <c r="O38" s="162">
        <f t="shared" si="33"/>
        <v>0</v>
      </c>
      <c r="P38" s="117"/>
      <c r="Q38" s="162">
        <f t="shared" si="34"/>
        <v>0</v>
      </c>
      <c r="R38" s="117"/>
      <c r="S38" s="162">
        <f t="shared" si="35"/>
        <v>0</v>
      </c>
      <c r="T38" s="117"/>
      <c r="U38" s="162">
        <f t="shared" si="36"/>
        <v>0</v>
      </c>
      <c r="V38" s="117"/>
      <c r="W38" s="162">
        <f t="shared" si="37"/>
        <v>0</v>
      </c>
      <c r="X38" s="367"/>
      <c r="Y38" s="464"/>
      <c r="Z38" s="464"/>
      <c r="AA38" s="464"/>
      <c r="AB38" s="464"/>
      <c r="AC38" s="464"/>
      <c r="AD38" s="464"/>
      <c r="AE38" s="465"/>
    </row>
    <row r="39" spans="1:32" s="5" customFormat="1" ht="12" customHeight="1" x14ac:dyDescent="0.2">
      <c r="A39" s="570" t="s">
        <v>10</v>
      </c>
      <c r="B39" s="571"/>
      <c r="C39" s="88">
        <f>SUM(C34:C38)</f>
        <v>0</v>
      </c>
      <c r="D39" s="13">
        <f>SUM(D34:D38)+ROUNDDOWN(F39/60,0)</f>
        <v>0</v>
      </c>
      <c r="E39" s="13">
        <f>F39-60*ROUNDDOWN(F39/60,0)</f>
        <v>0</v>
      </c>
      <c r="F39" s="140">
        <f>SUM(F34:F38)</f>
        <v>0</v>
      </c>
      <c r="G39" s="52">
        <f>IF((D39*60+E39)=0,0,ROUND((C39*60)/(D39*60+E39),1))</f>
        <v>0</v>
      </c>
      <c r="H39" s="88">
        <f>SUM(H34:H38)</f>
        <v>0</v>
      </c>
      <c r="I39" s="13">
        <f>SUM(I34:I38)+ROUNDDOWN(K39/60,0)</f>
        <v>0</v>
      </c>
      <c r="J39" s="13">
        <f>K39-60*ROUNDDOWN(K39/60,0)</f>
        <v>0</v>
      </c>
      <c r="K39" s="140">
        <f>SUM(K34:K38)</f>
        <v>0</v>
      </c>
      <c r="L39" s="52">
        <f>IF((I39*60+J39)=0,0,ROUND((H39*60)/(I39*60+J39),1))</f>
        <v>0</v>
      </c>
      <c r="M39" s="27">
        <f>SUM(M34:M38)</f>
        <v>0</v>
      </c>
      <c r="N39" s="27">
        <f>IF(SUM(N34:N38)=0,0,ROUND(AVERAGE(N34:N38),0))</f>
        <v>0</v>
      </c>
      <c r="O39" s="163">
        <f>IF(O38=0,0,1)</f>
        <v>0</v>
      </c>
      <c r="P39" s="27">
        <f>IF(SUM(P34:P38)=0,0,ROUND(AVERAGE(P34:P38),0))</f>
        <v>0</v>
      </c>
      <c r="Q39" s="163">
        <f>IF(Q38=0,0,1)</f>
        <v>0</v>
      </c>
      <c r="R39" s="27">
        <f>IF(SUM(R34:R38)=0,0,ROUND(AVERAGE(R34:R38),0))</f>
        <v>0</v>
      </c>
      <c r="S39" s="163">
        <f>IF(S38=0,0,1)</f>
        <v>0</v>
      </c>
      <c r="T39" s="27">
        <f>IF(SUM(T34:T38)=0,0,ROUND(AVERAGE(T34:T38),0))</f>
        <v>0</v>
      </c>
      <c r="U39" s="163">
        <f>IF(U38=0,0,1)</f>
        <v>0</v>
      </c>
      <c r="V39" s="27">
        <f>IF(SUM(V34:V38)=0,0,ROUND(AVERAGE(V34:V38),0))</f>
        <v>0</v>
      </c>
      <c r="W39" s="163">
        <f>IF(W38=0,0,1)</f>
        <v>0</v>
      </c>
      <c r="X39" s="337"/>
      <c r="Y39" s="621"/>
      <c r="Z39" s="621"/>
      <c r="AA39" s="621"/>
      <c r="AB39" s="621"/>
      <c r="AC39" s="621"/>
      <c r="AD39" s="621"/>
      <c r="AE39" s="622"/>
    </row>
    <row r="40" spans="1:32" ht="12" customHeight="1" x14ac:dyDescent="0.2">
      <c r="A40" s="512" t="s">
        <v>38</v>
      </c>
      <c r="B40" s="513"/>
      <c r="C40" s="14">
        <f>C8+C17+C25+C33+C39</f>
        <v>0</v>
      </c>
      <c r="D40" s="11">
        <f>D8+D17+D25+D33+D39+ROUNDDOWN(F40/60,0)</f>
        <v>0</v>
      </c>
      <c r="E40" s="11">
        <f>F40-60*ROUNDDOWN(F40/60,0)</f>
        <v>0</v>
      </c>
      <c r="F40" s="133">
        <f>E8+E17+E25+E33+E39</f>
        <v>0</v>
      </c>
      <c r="G40" s="60">
        <f>IF((D40*60+E40)=0,0,ROUND((C40*60)/(D40*60+E40),1))</f>
        <v>0</v>
      </c>
      <c r="H40" s="14">
        <f>H8+H17+H25+H33+H39</f>
        <v>0</v>
      </c>
      <c r="I40" s="11">
        <f>I8+I17+I25+I33+I39+ROUNDDOWN(K40/60,0)</f>
        <v>0</v>
      </c>
      <c r="J40" s="11">
        <f>K40-60*ROUNDDOWN(K40/60,0)</f>
        <v>0</v>
      </c>
      <c r="K40" s="133">
        <f>J8+J17+J25+J33+J39</f>
        <v>0</v>
      </c>
      <c r="L40" s="60">
        <f>IF((I40*60+J40)=0,0,ROUND((H40*60)/(I40*60+J40),1))</f>
        <v>0</v>
      </c>
      <c r="M40" s="28">
        <f>M8+M17+M25+M33+M39</f>
        <v>0</v>
      </c>
      <c r="N40" s="28" t="str">
        <f>IF(N41=0,"",(N8+N17+N25+N33+N39)/N41)</f>
        <v/>
      </c>
      <c r="O40" s="178"/>
      <c r="P40" s="28" t="str">
        <f>IF(P41=0,"",(P8+P17+P25+P33+P39)/P41)</f>
        <v/>
      </c>
      <c r="Q40" s="178"/>
      <c r="R40" s="28" t="str">
        <f>IF(R41=0,"",(R8+R17+R25+R33+R39)/R41)</f>
        <v/>
      </c>
      <c r="S40" s="178"/>
      <c r="T40" s="28" t="str">
        <f>IF(T41=0,"",(T8+T17+T25+T33+T39)/T41)</f>
        <v/>
      </c>
      <c r="U40" s="178"/>
      <c r="V40" s="28" t="str">
        <f>IF(V41=0,"",(V8+V17+V25+V33+V39)/V41)</f>
        <v/>
      </c>
      <c r="W40" s="178"/>
      <c r="X40" s="38"/>
      <c r="Y40" s="38"/>
      <c r="Z40" s="38"/>
      <c r="AA40" s="2" t="s">
        <v>0</v>
      </c>
      <c r="AB40" s="2" t="s">
        <v>15</v>
      </c>
      <c r="AC40" s="2" t="s">
        <v>16</v>
      </c>
      <c r="AD40" s="2" t="s">
        <v>12</v>
      </c>
      <c r="AE40" s="2" t="s">
        <v>26</v>
      </c>
    </row>
    <row r="41" spans="1:32" ht="12" customHeight="1" x14ac:dyDescent="0.2">
      <c r="A41" s="514"/>
      <c r="B41" s="514"/>
      <c r="C41" s="2" t="s">
        <v>0</v>
      </c>
      <c r="D41" s="2" t="s">
        <v>15</v>
      </c>
      <c r="E41" s="2" t="s">
        <v>16</v>
      </c>
      <c r="F41" s="71"/>
      <c r="G41" s="22" t="s">
        <v>12</v>
      </c>
      <c r="H41" s="345" t="s">
        <v>0</v>
      </c>
      <c r="I41" s="345" t="s">
        <v>15</v>
      </c>
      <c r="J41" s="345" t="s">
        <v>16</v>
      </c>
      <c r="K41" s="22"/>
      <c r="L41" s="345" t="s">
        <v>12</v>
      </c>
      <c r="M41" s="37" t="s">
        <v>17</v>
      </c>
      <c r="N41" s="161">
        <f>O8+O17+O25+O33+O39</f>
        <v>0</v>
      </c>
      <c r="O41" s="159"/>
      <c r="P41" s="161">
        <f>Q8+Q17+Q25+Q33+Q39</f>
        <v>0</v>
      </c>
      <c r="Q41" s="159"/>
      <c r="R41" s="161">
        <f>S8+S17+S25+S33+S39</f>
        <v>0</v>
      </c>
      <c r="S41" s="159"/>
      <c r="T41" s="161">
        <f>U8+U17+U25+U33+U39</f>
        <v>0</v>
      </c>
      <c r="U41" s="159"/>
      <c r="V41" s="161">
        <f>W8+W17+W25+W33+W39</f>
        <v>0</v>
      </c>
      <c r="W41" s="188"/>
      <c r="X41" s="20"/>
      <c r="Y41" s="516" t="s">
        <v>139</v>
      </c>
      <c r="Z41" s="516"/>
      <c r="AA41" s="23">
        <f>C40+Octobre!AA44</f>
        <v>0</v>
      </c>
      <c r="AB41" s="23">
        <f>D40+Octobre!AB44+ROUNDDOWN(AF41/60,0)</f>
        <v>0</v>
      </c>
      <c r="AC41" s="12">
        <f>AF41-60*ROUNDDOWN(AF41/60,0)</f>
        <v>0</v>
      </c>
      <c r="AD41" s="12">
        <f>IF((AB41*60+AC41)=0,0,ROUND((AA41*60)/(AB41*60+AC41),1))</f>
        <v>0</v>
      </c>
      <c r="AE41" s="23">
        <f>M40+Octobre!AE44</f>
        <v>0</v>
      </c>
      <c r="AF41" s="10">
        <f>E40+Octobre!AC44</f>
        <v>0</v>
      </c>
    </row>
    <row r="42" spans="1:32" ht="15" customHeight="1" x14ac:dyDescent="0.2">
      <c r="A42" s="623" t="s">
        <v>254</v>
      </c>
      <c r="B42" s="624"/>
      <c r="C42" s="48">
        <f>'Décembre 17'!$C$40</f>
        <v>0</v>
      </c>
      <c r="D42" s="49">
        <f>'Décembre 17'!$D$40</f>
        <v>0</v>
      </c>
      <c r="E42" s="49">
        <f>'Décembre 17'!$E$40</f>
        <v>0</v>
      </c>
      <c r="F42" s="143"/>
      <c r="G42" s="50">
        <f>IF((D42*60+E42)=0,0,ROUND((C42*60)/(D42*60+E42),1))</f>
        <v>0</v>
      </c>
      <c r="H42" s="349">
        <f>Octobre!H45</f>
        <v>0</v>
      </c>
      <c r="I42" s="346">
        <f>Mai!$I$43</f>
        <v>0</v>
      </c>
      <c r="J42" s="346">
        <f>Mai!$J$43</f>
        <v>0</v>
      </c>
      <c r="K42" s="50"/>
      <c r="L42" s="346">
        <f>IF((I42*60+J42)=0,0,ROUND((H42*60)/(I42*60+J42),1))</f>
        <v>0</v>
      </c>
      <c r="M42" s="199">
        <f>'Décembre 17'!$M$40</f>
        <v>0</v>
      </c>
      <c r="N42" s="20"/>
      <c r="O42" s="127"/>
      <c r="P42" s="20"/>
      <c r="Q42" s="127"/>
      <c r="R42" s="20"/>
      <c r="S42" s="127"/>
      <c r="T42" s="20"/>
      <c r="U42" s="127"/>
      <c r="V42" s="20"/>
      <c r="W42" s="127"/>
      <c r="X42" s="20"/>
      <c r="Y42" s="583" t="s">
        <v>253</v>
      </c>
      <c r="Z42" s="583"/>
      <c r="AA42" s="217">
        <f>C40+Octobre!AA45</f>
        <v>0</v>
      </c>
      <c r="AB42" s="231">
        <f>D40+Octobre!AB45+ROUNDDOWN(AF42/60,0)</f>
        <v>0</v>
      </c>
      <c r="AC42" s="231">
        <f>AF42-60*ROUNDDOWN(AF42/60,0)</f>
        <v>0</v>
      </c>
      <c r="AD42" s="231">
        <f>IF((AB42*60+AC42)=0,0,ROUND((AA42*60)/(AB42*60+AC42),1))</f>
        <v>0</v>
      </c>
      <c r="AE42" s="217">
        <f>M40+Octobre!AE45</f>
        <v>0</v>
      </c>
      <c r="AF42" s="224">
        <f>E40+Octobre!AC45</f>
        <v>0</v>
      </c>
    </row>
    <row r="43" spans="1:32" ht="15" customHeight="1" x14ac:dyDescent="0.2">
      <c r="A43" s="566" t="s">
        <v>25</v>
      </c>
      <c r="B43" s="566"/>
      <c r="C43" s="48">
        <f>Janvier!C43</f>
        <v>0</v>
      </c>
      <c r="D43" s="48">
        <f>Janvier!D43</f>
        <v>0</v>
      </c>
      <c r="E43" s="48">
        <f>Janvier!E43</f>
        <v>0</v>
      </c>
      <c r="F43" s="134"/>
      <c r="G43" s="47">
        <f t="shared" ref="G43:G48" si="38">IF((D43*60+E43)=0,0,ROUND((C43*60)/(D43*60+E43),1))</f>
        <v>0</v>
      </c>
      <c r="H43" s="349">
        <f>Octobre!H46</f>
        <v>0</v>
      </c>
      <c r="I43" s="345">
        <f>Mai!$I$44</f>
        <v>0</v>
      </c>
      <c r="J43" s="345">
        <f>Mai!$J$44</f>
        <v>0</v>
      </c>
      <c r="K43" s="341"/>
      <c r="L43" s="346">
        <f>IF((I43*60+J43)=0,0,ROUND((H43*60)/(I43*60+J43),1))</f>
        <v>0</v>
      </c>
      <c r="M43" s="53">
        <f>Janvier!M43</f>
        <v>0</v>
      </c>
      <c r="N43" s="20"/>
      <c r="O43" s="127"/>
      <c r="P43" s="20"/>
      <c r="Q43" s="127"/>
      <c r="R43" s="20"/>
      <c r="S43" s="127"/>
      <c r="T43" s="20"/>
      <c r="U43" s="127"/>
      <c r="V43" s="20"/>
      <c r="W43" s="127"/>
      <c r="X43" s="20"/>
    </row>
    <row r="44" spans="1:32" ht="15" customHeight="1" x14ac:dyDescent="0.2">
      <c r="A44" s="566" t="s">
        <v>27</v>
      </c>
      <c r="B44" s="572"/>
      <c r="C44" s="48">
        <f>Février!C38</f>
        <v>0</v>
      </c>
      <c r="D44" s="48">
        <f>Février!D38</f>
        <v>0</v>
      </c>
      <c r="E44" s="48">
        <f>Février!E38</f>
        <v>0</v>
      </c>
      <c r="F44" s="134"/>
      <c r="G44" s="47">
        <f t="shared" si="38"/>
        <v>0</v>
      </c>
      <c r="H44" s="349">
        <f>Octobre!H47</f>
        <v>0</v>
      </c>
      <c r="I44" s="345">
        <f>Mai!$I$45</f>
        <v>0</v>
      </c>
      <c r="J44" s="345">
        <f>Mai!$J$45</f>
        <v>0</v>
      </c>
      <c r="K44" s="341"/>
      <c r="L44" s="346">
        <f>IF((I44*60+J44)=0,0,ROUND((H44*60)/(I44*60+J44),1))</f>
        <v>0</v>
      </c>
      <c r="M44" s="53">
        <f>Février!M38</f>
        <v>0</v>
      </c>
      <c r="N44" s="20"/>
      <c r="O44" s="127"/>
      <c r="P44" s="20"/>
      <c r="Q44" s="127"/>
      <c r="R44" s="20"/>
      <c r="S44" s="127"/>
      <c r="T44" s="550" t="s">
        <v>195</v>
      </c>
      <c r="U44" s="551"/>
      <c r="V44" s="551"/>
      <c r="W44" s="551"/>
      <c r="X44" s="552"/>
      <c r="Y44" s="384" t="s">
        <v>42</v>
      </c>
      <c r="Z44" s="345" t="s">
        <v>15</v>
      </c>
      <c r="AA44" s="345" t="s">
        <v>16</v>
      </c>
      <c r="AB44" s="345" t="s">
        <v>12</v>
      </c>
      <c r="AC44" s="190"/>
      <c r="AD44" s="190"/>
      <c r="AE44" s="65"/>
      <c r="AF44" s="206">
        <f>J40+SUM(J42:J52)</f>
        <v>0</v>
      </c>
    </row>
    <row r="45" spans="1:32" ht="15" customHeight="1" x14ac:dyDescent="0.2">
      <c r="A45" s="566" t="s">
        <v>28</v>
      </c>
      <c r="B45" s="566"/>
      <c r="C45" s="54">
        <f>Mars!C41</f>
        <v>0</v>
      </c>
      <c r="D45" s="54">
        <f>Mars!D41</f>
        <v>0</v>
      </c>
      <c r="E45" s="54">
        <f>Mars!E41</f>
        <v>0</v>
      </c>
      <c r="F45" s="134"/>
      <c r="G45" s="47">
        <f t="shared" si="38"/>
        <v>0</v>
      </c>
      <c r="H45" s="349">
        <f>Octobre!H48</f>
        <v>0</v>
      </c>
      <c r="I45" s="345">
        <f>Mai!$I$46</f>
        <v>0</v>
      </c>
      <c r="J45" s="345">
        <f>Mai!$J$46</f>
        <v>0</v>
      </c>
      <c r="K45" s="341"/>
      <c r="L45" s="346">
        <f>IF((I45*60+J45)=0,0,ROUND((H45*60)/(I45*60+J45),1))</f>
        <v>0</v>
      </c>
      <c r="M45" s="53">
        <f>Mars!M41</f>
        <v>0</v>
      </c>
      <c r="N45" s="20"/>
      <c r="O45" s="127"/>
      <c r="P45" s="20"/>
      <c r="Q45" s="127"/>
      <c r="R45" s="20"/>
      <c r="S45" s="127"/>
      <c r="T45" s="507" t="s">
        <v>139</v>
      </c>
      <c r="U45" s="508"/>
      <c r="V45" s="508"/>
      <c r="W45" s="508"/>
      <c r="X45" s="509"/>
      <c r="Y45" s="164">
        <f>H40+Octobre!Y48</f>
        <v>0</v>
      </c>
      <c r="Z45" s="12">
        <f>I40+SUM(I42:I52)+ROUNDDOWN(AF44/60,0)</f>
        <v>0</v>
      </c>
      <c r="AA45" s="12">
        <f>AF44-60*ROUNDDOWN(AF44/60,0)</f>
        <v>0</v>
      </c>
      <c r="AB45" s="12">
        <f>IF((Z45*60+AA45)=0,0,ROUND((Y45*60)/(Z45*60+AA45),1))</f>
        <v>0</v>
      </c>
      <c r="AC45" s="190"/>
      <c r="AD45" s="190"/>
      <c r="AE45" s="64"/>
      <c r="AF45" s="200">
        <f>J40+SUM(J43:J52)</f>
        <v>0</v>
      </c>
    </row>
    <row r="46" spans="1:32" ht="15" customHeight="1" x14ac:dyDescent="0.2">
      <c r="A46" s="566" t="s">
        <v>31</v>
      </c>
      <c r="B46" s="566"/>
      <c r="C46" s="54">
        <f>Avril!C40</f>
        <v>0</v>
      </c>
      <c r="D46" s="54">
        <f>Avril!D40</f>
        <v>0</v>
      </c>
      <c r="E46" s="47">
        <f>Avril!E40</f>
        <v>0</v>
      </c>
      <c r="F46" s="134"/>
      <c r="G46" s="47">
        <f t="shared" si="38"/>
        <v>0</v>
      </c>
      <c r="H46" s="349">
        <f>Octobre!H49</f>
        <v>0</v>
      </c>
      <c r="I46" s="347">
        <f>Mai!$I$47</f>
        <v>0</v>
      </c>
      <c r="J46" s="345">
        <f>Mai!$J$47</f>
        <v>0</v>
      </c>
      <c r="K46" s="341"/>
      <c r="L46" s="346">
        <f>IF((I46*60+J46)=0,0,ROUND((H46*60)/(I46*60+J46),1))</f>
        <v>0</v>
      </c>
      <c r="M46" s="53">
        <f>Avril!M40</f>
        <v>0</v>
      </c>
      <c r="N46" s="20"/>
      <c r="O46" s="127"/>
      <c r="P46" s="20"/>
      <c r="Q46" s="127"/>
      <c r="R46" s="20"/>
      <c r="S46" s="127"/>
      <c r="T46" s="553" t="s">
        <v>187</v>
      </c>
      <c r="U46" s="554"/>
      <c r="V46" s="554"/>
      <c r="W46" s="554"/>
      <c r="X46" s="555"/>
      <c r="Y46" s="218">
        <f>H40+Octobre!Y49</f>
        <v>0</v>
      </c>
      <c r="Z46" s="342">
        <f>I40+SUM(I43:I52)+ROUNDDOWN(AF45/60,0)</f>
        <v>0</v>
      </c>
      <c r="AA46" s="335">
        <f>AF45-60*ROUNDDOWN(AF45/60,0)</f>
        <v>0</v>
      </c>
      <c r="AB46" s="385">
        <f>IF((Z46*60+AA46)=0,0,ROUND((Y46*60)/(Z46*60+AA46),1))</f>
        <v>0</v>
      </c>
    </row>
    <row r="47" spans="1:32" ht="15" customHeight="1" x14ac:dyDescent="0.2">
      <c r="A47" s="566" t="s">
        <v>32</v>
      </c>
      <c r="B47" s="566"/>
      <c r="C47" s="54">
        <f>Mai!C41</f>
        <v>0</v>
      </c>
      <c r="D47" s="47">
        <f>Mai!D41</f>
        <v>0</v>
      </c>
      <c r="E47" s="47">
        <f>Mai!E41</f>
        <v>0</v>
      </c>
      <c r="F47" s="134"/>
      <c r="G47" s="47">
        <f t="shared" si="38"/>
        <v>0</v>
      </c>
      <c r="H47" s="349">
        <f>Octobre!H50</f>
        <v>0</v>
      </c>
      <c r="I47" s="345">
        <f>Mai!$I$41</f>
        <v>0</v>
      </c>
      <c r="J47" s="345">
        <f>Mai!$J$41</f>
        <v>0</v>
      </c>
      <c r="K47" s="341"/>
      <c r="L47" s="346">
        <f t="shared" ref="L47:L52" si="39">IF((I47*60+J47)=0,0,ROUND((H47*60)/(I47*60+J47),1))</f>
        <v>0</v>
      </c>
      <c r="M47" s="53">
        <f>Mai!M41</f>
        <v>0</v>
      </c>
      <c r="N47" s="20"/>
      <c r="O47" s="127"/>
      <c r="P47" s="20"/>
      <c r="Q47" s="127"/>
      <c r="R47" s="20"/>
      <c r="S47" s="127"/>
      <c r="T47" s="20"/>
      <c r="U47" s="127"/>
      <c r="V47" s="20"/>
      <c r="W47" s="127"/>
      <c r="X47" s="20"/>
      <c r="Y47" s="65"/>
      <c r="Z47" s="65"/>
      <c r="AA47" s="65"/>
      <c r="AB47" s="65"/>
    </row>
    <row r="48" spans="1:32" ht="15" customHeight="1" x14ac:dyDescent="0.2">
      <c r="A48" s="566" t="s">
        <v>33</v>
      </c>
      <c r="B48" s="566"/>
      <c r="C48" s="54">
        <f>Juin!C40</f>
        <v>0</v>
      </c>
      <c r="D48" s="54">
        <f>Juin!D40</f>
        <v>0</v>
      </c>
      <c r="E48" s="54">
        <f>Juin!E40</f>
        <v>0</v>
      </c>
      <c r="F48" s="135"/>
      <c r="G48" s="47">
        <f t="shared" si="38"/>
        <v>0</v>
      </c>
      <c r="H48" s="349">
        <f>Octobre!H51</f>
        <v>0</v>
      </c>
      <c r="I48" s="345">
        <f>Juin!$I$40</f>
        <v>0</v>
      </c>
      <c r="J48" s="345">
        <f>Juin!$J$40</f>
        <v>0</v>
      </c>
      <c r="K48" s="341"/>
      <c r="L48" s="346">
        <f t="shared" si="39"/>
        <v>0</v>
      </c>
      <c r="M48" s="55">
        <f>Juin!M40</f>
        <v>0</v>
      </c>
      <c r="N48" s="20"/>
      <c r="O48" s="127"/>
      <c r="P48" s="20"/>
      <c r="Q48" s="127"/>
      <c r="R48" s="20"/>
      <c r="S48" s="127"/>
      <c r="T48" s="20"/>
      <c r="U48" s="127"/>
      <c r="V48" s="20"/>
      <c r="W48" s="127"/>
      <c r="X48" s="20"/>
      <c r="Y48" s="65"/>
      <c r="Z48" s="65"/>
      <c r="AA48" s="65"/>
      <c r="AB48" s="65"/>
    </row>
    <row r="49" spans="1:13" ht="15" customHeight="1" x14ac:dyDescent="0.2">
      <c r="A49" s="566" t="s">
        <v>34</v>
      </c>
      <c r="B49" s="566"/>
      <c r="C49" s="54">
        <f>Juillet!$C$42</f>
        <v>0</v>
      </c>
      <c r="D49" s="54">
        <f>Juillet!$D$42</f>
        <v>0</v>
      </c>
      <c r="E49" s="54">
        <f>Juillet!$E$42</f>
        <v>0</v>
      </c>
      <c r="F49" s="134"/>
      <c r="G49" s="341">
        <f t="shared" ref="G49:G52" si="40">IF((D49*60+E49)=0,0,ROUND((C49*60)/(D49*60+E49),1))</f>
        <v>0</v>
      </c>
      <c r="H49" s="349">
        <f>Octobre!H52</f>
        <v>0</v>
      </c>
      <c r="I49" s="345">
        <f>Juillet!$I$42</f>
        <v>0</v>
      </c>
      <c r="J49" s="345">
        <f>Juillet!$J$42</f>
        <v>0</v>
      </c>
      <c r="K49" s="341"/>
      <c r="L49" s="346">
        <f t="shared" si="39"/>
        <v>0</v>
      </c>
      <c r="M49" s="55">
        <f>Juillet!$M$42</f>
        <v>0</v>
      </c>
    </row>
    <row r="50" spans="1:13" ht="15" customHeight="1" x14ac:dyDescent="0.2">
      <c r="A50" s="566" t="s">
        <v>35</v>
      </c>
      <c r="B50" s="566"/>
      <c r="C50" s="54">
        <f>Août!$C$41</f>
        <v>0</v>
      </c>
      <c r="D50" s="54">
        <f>Août!$D$41</f>
        <v>0</v>
      </c>
      <c r="E50" s="54">
        <f>Août!$E$41</f>
        <v>0</v>
      </c>
      <c r="F50" s="341"/>
      <c r="G50" s="341">
        <f t="shared" si="40"/>
        <v>0</v>
      </c>
      <c r="H50" s="349">
        <f>Octobre!H53</f>
        <v>0</v>
      </c>
      <c r="I50" s="345">
        <f>Août!$I$41</f>
        <v>0</v>
      </c>
      <c r="J50" s="345">
        <f>Août!$J$41</f>
        <v>0</v>
      </c>
      <c r="K50" s="341"/>
      <c r="L50" s="346">
        <f t="shared" si="39"/>
        <v>0</v>
      </c>
      <c r="M50" s="56">
        <f>Août!$M$41</f>
        <v>0</v>
      </c>
    </row>
    <row r="51" spans="1:13" ht="15" customHeight="1" x14ac:dyDescent="0.2">
      <c r="A51" s="566" t="s">
        <v>36</v>
      </c>
      <c r="B51" s="566"/>
      <c r="C51" s="54">
        <f>Septembre!$C$40</f>
        <v>0</v>
      </c>
      <c r="D51" s="341">
        <f>Septembre!$D$40</f>
        <v>0</v>
      </c>
      <c r="E51" s="341">
        <f>Septembre!$E$40</f>
        <v>0</v>
      </c>
      <c r="F51" s="341"/>
      <c r="G51" s="341">
        <f t="shared" si="40"/>
        <v>0</v>
      </c>
      <c r="H51" s="349">
        <f>Octobre!H54</f>
        <v>0</v>
      </c>
      <c r="I51" s="345">
        <f>Septembre!$I$40</f>
        <v>0</v>
      </c>
      <c r="J51" s="345">
        <f>Septembre!$J$40</f>
        <v>0</v>
      </c>
      <c r="K51" s="341"/>
      <c r="L51" s="346">
        <f t="shared" si="39"/>
        <v>0</v>
      </c>
      <c r="M51" s="53">
        <f>Septembre!$M$40</f>
        <v>0</v>
      </c>
    </row>
    <row r="52" spans="1:13" ht="15" customHeight="1" x14ac:dyDescent="0.2">
      <c r="A52" s="566" t="s">
        <v>37</v>
      </c>
      <c r="B52" s="566"/>
      <c r="C52" s="54">
        <f>Octobre!$C$43</f>
        <v>0</v>
      </c>
      <c r="D52" s="54">
        <f>Octobre!$D$43</f>
        <v>0</v>
      </c>
      <c r="E52" s="54">
        <f>Octobre!$E$43</f>
        <v>0</v>
      </c>
      <c r="F52" s="341"/>
      <c r="G52" s="341">
        <f t="shared" si="40"/>
        <v>0</v>
      </c>
      <c r="H52" s="347">
        <f>Octobre!H43</f>
        <v>0</v>
      </c>
      <c r="I52" s="345">
        <f>Octobre!$I$43</f>
        <v>0</v>
      </c>
      <c r="J52" s="345">
        <f>Octobre!$J$43</f>
        <v>0</v>
      </c>
      <c r="K52" s="341"/>
      <c r="L52" s="346">
        <f t="shared" si="39"/>
        <v>0</v>
      </c>
      <c r="M52" s="53">
        <f>Octobre!$M$43</f>
        <v>0</v>
      </c>
    </row>
  </sheetData>
  <sheetProtection sheet="1" selectLockedCells="1"/>
  <mergeCells count="73">
    <mergeCell ref="T44:X44"/>
    <mergeCell ref="T45:X45"/>
    <mergeCell ref="T46:X46"/>
    <mergeCell ref="A49:B49"/>
    <mergeCell ref="A50:B50"/>
    <mergeCell ref="A51:B51"/>
    <mergeCell ref="A52:B52"/>
    <mergeCell ref="A17:B17"/>
    <mergeCell ref="A48:B48"/>
    <mergeCell ref="A44:B44"/>
    <mergeCell ref="A45:B45"/>
    <mergeCell ref="A46:B46"/>
    <mergeCell ref="A47:B47"/>
    <mergeCell ref="A43:B43"/>
    <mergeCell ref="A41:B41"/>
    <mergeCell ref="A40:B40"/>
    <mergeCell ref="A39:B39"/>
    <mergeCell ref="A42:B42"/>
    <mergeCell ref="A33:B33"/>
    <mergeCell ref="Y23:AE23"/>
    <mergeCell ref="Y24:AE24"/>
    <mergeCell ref="Y25:AE25"/>
    <mergeCell ref="Y36:AE36"/>
    <mergeCell ref="Y20:AE20"/>
    <mergeCell ref="Y33:AE33"/>
    <mergeCell ref="Y26:AE26"/>
    <mergeCell ref="Y27:AE27"/>
    <mergeCell ref="Y34:AE34"/>
    <mergeCell ref="Y22:AE22"/>
    <mergeCell ref="Y32:AE32"/>
    <mergeCell ref="Y28:AE28"/>
    <mergeCell ref="Y21:AE21"/>
    <mergeCell ref="Y14:AE14"/>
    <mergeCell ref="Y19:AE19"/>
    <mergeCell ref="Y15:AE15"/>
    <mergeCell ref="Y16:AE16"/>
    <mergeCell ref="Y11:AE11"/>
    <mergeCell ref="Y17:AE17"/>
    <mergeCell ref="Y38:AE38"/>
    <mergeCell ref="Y42:Z42"/>
    <mergeCell ref="Y29:AE29"/>
    <mergeCell ref="Y30:AE30"/>
    <mergeCell ref="Y31:AE31"/>
    <mergeCell ref="Y39:AE39"/>
    <mergeCell ref="Y35:AE35"/>
    <mergeCell ref="Y41:Z41"/>
    <mergeCell ref="Y37:AE37"/>
    <mergeCell ref="A25:B25"/>
    <mergeCell ref="Y18:AE18"/>
    <mergeCell ref="Y2:AE3"/>
    <mergeCell ref="Y8:AE8"/>
    <mergeCell ref="Y9:AE9"/>
    <mergeCell ref="Y10:AE10"/>
    <mergeCell ref="Y4:AE4"/>
    <mergeCell ref="Y5:AE5"/>
    <mergeCell ref="Y12:AE12"/>
    <mergeCell ref="Y13:AE13"/>
    <mergeCell ref="Y6:AE6"/>
    <mergeCell ref="A9:B9"/>
    <mergeCell ref="P2:P3"/>
    <mergeCell ref="X2:X3"/>
    <mergeCell ref="R2:R3"/>
    <mergeCell ref="Y7:AE7"/>
    <mergeCell ref="A1:AD1"/>
    <mergeCell ref="A2:A3"/>
    <mergeCell ref="B2:B3"/>
    <mergeCell ref="C2:C3"/>
    <mergeCell ref="D2:D3"/>
    <mergeCell ref="H2:L2"/>
    <mergeCell ref="A8:B8"/>
    <mergeCell ref="E2:E3"/>
    <mergeCell ref="G2:G3"/>
    <mergeCell ref="N2:N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zoomScale="110" zoomScaleNormal="110" workbookViewId="0">
      <pane ySplit="3" topLeftCell="A4" activePane="bottomLeft" state="frozen"/>
      <selection pane="bottomLeft" activeCell="H40" sqref="H40:J40"/>
    </sheetView>
  </sheetViews>
  <sheetFormatPr baseColWidth="10" defaultRowHeight="12.75" x14ac:dyDescent="0.2"/>
  <cols>
    <col min="1" max="1" width="9.7109375" customWidth="1"/>
    <col min="2" max="2" width="5.5703125" customWidth="1"/>
    <col min="3" max="3" width="6" customWidth="1"/>
    <col min="4" max="4" width="3.7109375" customWidth="1"/>
    <col min="5" max="5" width="3.85546875" customWidth="1"/>
    <col min="6" max="6" width="4.5703125" style="74" hidden="1" customWidth="1"/>
    <col min="7" max="7" width="6" customWidth="1"/>
    <col min="8" max="8" width="10.140625" customWidth="1"/>
    <col min="9" max="9" width="7.28515625" customWidth="1"/>
    <col min="10" max="10" width="6" customWidth="1"/>
    <col min="11" max="11" width="6" hidden="1" customWidth="1"/>
    <col min="12" max="12" width="10.42578125"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8" customWidth="1"/>
  </cols>
  <sheetData>
    <row r="1" spans="1:32" s="18" customFormat="1" ht="15.75" customHeight="1" x14ac:dyDescent="0.25">
      <c r="A1" s="468" t="s">
        <v>230</v>
      </c>
      <c r="B1" s="468"/>
      <c r="C1" s="468"/>
      <c r="D1" s="468"/>
      <c r="E1" s="468"/>
      <c r="F1" s="468"/>
      <c r="G1" s="468"/>
      <c r="H1" s="468"/>
      <c r="I1" s="468"/>
      <c r="J1" s="468"/>
      <c r="K1" s="468"/>
      <c r="L1" s="468"/>
      <c r="M1" s="468"/>
      <c r="N1" s="468"/>
      <c r="O1" s="468"/>
      <c r="P1" s="468"/>
      <c r="Q1" s="468"/>
      <c r="R1" s="468"/>
      <c r="S1" s="468"/>
      <c r="T1" s="468"/>
      <c r="U1" s="468"/>
      <c r="V1" s="468"/>
      <c r="W1" s="468"/>
      <c r="X1" s="468"/>
      <c r="Y1" s="469"/>
      <c r="Z1" s="469"/>
      <c r="AA1" s="469"/>
      <c r="AB1" s="469"/>
      <c r="AC1" s="469"/>
      <c r="AD1" s="469"/>
      <c r="AE1" s="469"/>
      <c r="AF1" s="235"/>
    </row>
    <row r="2" spans="1:32" s="18" customFormat="1" ht="16.5" customHeight="1" x14ac:dyDescent="0.2">
      <c r="A2" s="470" t="s">
        <v>1</v>
      </c>
      <c r="B2" s="470" t="s">
        <v>9</v>
      </c>
      <c r="C2" s="470" t="s">
        <v>0</v>
      </c>
      <c r="D2" s="470" t="s">
        <v>15</v>
      </c>
      <c r="E2" s="470" t="s">
        <v>16</v>
      </c>
      <c r="F2" s="141" t="s">
        <v>16</v>
      </c>
      <c r="G2" s="472" t="s">
        <v>12</v>
      </c>
      <c r="H2" s="484" t="s">
        <v>257</v>
      </c>
      <c r="I2" s="485"/>
      <c r="J2" s="485"/>
      <c r="K2" s="485"/>
      <c r="L2" s="486"/>
      <c r="M2" s="31" t="s">
        <v>17</v>
      </c>
      <c r="N2" s="474" t="s">
        <v>40</v>
      </c>
      <c r="O2" s="149"/>
      <c r="P2" s="474" t="s">
        <v>11</v>
      </c>
      <c r="Q2" s="149"/>
      <c r="R2" s="474" t="s">
        <v>22</v>
      </c>
      <c r="S2" s="149"/>
      <c r="T2" s="31" t="s">
        <v>19</v>
      </c>
      <c r="U2" s="149"/>
      <c r="V2" s="31" t="s">
        <v>19</v>
      </c>
      <c r="W2" s="156"/>
      <c r="X2" s="632" t="s">
        <v>13</v>
      </c>
      <c r="Y2" s="625"/>
      <c r="Z2" s="625"/>
      <c r="AA2" s="625"/>
      <c r="AB2" s="625"/>
      <c r="AC2" s="625"/>
      <c r="AD2" s="625"/>
      <c r="AE2" s="625"/>
      <c r="AF2" s="626"/>
    </row>
    <row r="3" spans="1:32" s="18" customFormat="1" ht="13.5" customHeight="1" x14ac:dyDescent="0.2">
      <c r="A3" s="471"/>
      <c r="B3" s="471"/>
      <c r="C3" s="471"/>
      <c r="D3" s="471"/>
      <c r="E3" s="471"/>
      <c r="F3" s="141"/>
      <c r="G3" s="473"/>
      <c r="H3" s="378" t="s">
        <v>0</v>
      </c>
      <c r="I3" s="339" t="s">
        <v>15</v>
      </c>
      <c r="J3" s="339" t="s">
        <v>16</v>
      </c>
      <c r="K3" s="338"/>
      <c r="L3" s="378" t="s">
        <v>12</v>
      </c>
      <c r="M3" s="32" t="s">
        <v>18</v>
      </c>
      <c r="N3" s="475"/>
      <c r="O3" s="150"/>
      <c r="P3" s="475"/>
      <c r="Q3" s="150"/>
      <c r="R3" s="475"/>
      <c r="S3" s="150"/>
      <c r="T3" s="32" t="s">
        <v>20</v>
      </c>
      <c r="U3" s="150"/>
      <c r="V3" s="32" t="s">
        <v>21</v>
      </c>
      <c r="W3" s="157"/>
      <c r="X3" s="632"/>
      <c r="Y3" s="625"/>
      <c r="Z3" s="625"/>
      <c r="AA3" s="625"/>
      <c r="AB3" s="625"/>
      <c r="AC3" s="625"/>
      <c r="AD3" s="625"/>
      <c r="AE3" s="625"/>
      <c r="AF3" s="626"/>
    </row>
    <row r="4" spans="1:32" ht="12" customHeight="1" x14ac:dyDescent="0.2">
      <c r="A4" s="2" t="s">
        <v>4</v>
      </c>
      <c r="B4" s="2">
        <v>1</v>
      </c>
      <c r="C4" s="40"/>
      <c r="D4" s="40"/>
      <c r="E4" s="40"/>
      <c r="F4" s="71">
        <f>E4</f>
        <v>0</v>
      </c>
      <c r="G4" s="86" t="str">
        <f>IF((D4*60+F4)=0,"",ROUND((C4*60)/(D4*60+F4),1))</f>
        <v/>
      </c>
      <c r="H4" s="329"/>
      <c r="I4" s="329"/>
      <c r="J4" s="329"/>
      <c r="K4" s="71">
        <f t="shared" ref="K4:K5" si="0">J4</f>
        <v>0</v>
      </c>
      <c r="L4" s="345" t="str">
        <f>IF((I4*60+K4)=0,"",ROUND((H4*60)/(I4*60+K4),1))</f>
        <v/>
      </c>
      <c r="M4" s="117"/>
      <c r="N4" s="117"/>
      <c r="O4" s="162">
        <f>IF(N4="",0,1)</f>
        <v>0</v>
      </c>
      <c r="P4" s="117"/>
      <c r="Q4" s="162">
        <f>IF(P4="",0,1)</f>
        <v>0</v>
      </c>
      <c r="R4" s="117"/>
      <c r="S4" s="162">
        <f>IF(R4="",0,1)</f>
        <v>0</v>
      </c>
      <c r="T4" s="117"/>
      <c r="U4" s="162">
        <f>IF(T4="",0,1)</f>
        <v>0</v>
      </c>
      <c r="V4" s="117"/>
      <c r="W4" s="162">
        <f>IF(V4="",0,1)</f>
        <v>0</v>
      </c>
      <c r="X4" s="237"/>
      <c r="Y4" s="464"/>
      <c r="Z4" s="464"/>
      <c r="AA4" s="464"/>
      <c r="AB4" s="464"/>
      <c r="AC4" s="464"/>
      <c r="AD4" s="464"/>
      <c r="AE4" s="464"/>
      <c r="AF4" s="465"/>
    </row>
    <row r="5" spans="1:32" ht="12" customHeight="1" x14ac:dyDescent="0.2">
      <c r="A5" s="71" t="s">
        <v>5</v>
      </c>
      <c r="B5" s="71">
        <f>B4+1</f>
        <v>2</v>
      </c>
      <c r="C5" s="40"/>
      <c r="D5" s="40"/>
      <c r="E5" s="40"/>
      <c r="F5" s="71">
        <f>E5</f>
        <v>0</v>
      </c>
      <c r="G5" s="86" t="str">
        <f>IF((D5*60+F5)=0,"",ROUND((C5*60)/(D5*60+F5),1))</f>
        <v/>
      </c>
      <c r="H5" s="329"/>
      <c r="I5" s="329"/>
      <c r="J5" s="329"/>
      <c r="K5" s="71">
        <f t="shared" si="0"/>
        <v>0</v>
      </c>
      <c r="L5" s="345" t="str">
        <f>IF((I5*60+K5)=0,"",ROUND((H5*60)/(I5*60+K5),1))</f>
        <v/>
      </c>
      <c r="M5" s="117"/>
      <c r="N5" s="117"/>
      <c r="O5" s="162">
        <f>IF(N5="",O4,O4+1)</f>
        <v>0</v>
      </c>
      <c r="P5" s="117"/>
      <c r="Q5" s="162">
        <f>IF(P5="",Q4,Q4+1)</f>
        <v>0</v>
      </c>
      <c r="R5" s="117"/>
      <c r="S5" s="162">
        <f>IF(R5="",S4,S4+1)</f>
        <v>0</v>
      </c>
      <c r="T5" s="117"/>
      <c r="U5" s="162">
        <f>IF(T5="",U4,U4+1)</f>
        <v>0</v>
      </c>
      <c r="V5" s="117"/>
      <c r="W5" s="162">
        <f>IF(V5="",W4,W4+1)</f>
        <v>0</v>
      </c>
      <c r="X5" s="237"/>
      <c r="Y5" s="464"/>
      <c r="Z5" s="464"/>
      <c r="AA5" s="464"/>
      <c r="AB5" s="464"/>
      <c r="AC5" s="464"/>
      <c r="AD5" s="464"/>
      <c r="AE5" s="464"/>
      <c r="AF5" s="465"/>
    </row>
    <row r="6" spans="1:32" ht="12" customHeight="1" x14ac:dyDescent="0.2">
      <c r="A6" s="491" t="s">
        <v>10</v>
      </c>
      <c r="B6" s="492"/>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238"/>
      <c r="Y6" s="488"/>
      <c r="Z6" s="488"/>
      <c r="AA6" s="488"/>
      <c r="AB6" s="488"/>
      <c r="AC6" s="488"/>
      <c r="AD6" s="488"/>
      <c r="AE6" s="488"/>
      <c r="AF6" s="489"/>
    </row>
    <row r="7" spans="1:32" ht="12" customHeight="1" x14ac:dyDescent="0.2">
      <c r="A7" s="520" t="s">
        <v>92</v>
      </c>
      <c r="B7" s="521"/>
      <c r="C7" s="73">
        <f>C6+Novembre!C39</f>
        <v>0</v>
      </c>
      <c r="D7" s="73">
        <f>D6+Novembre!D39+ROUNDDOWN(F7/60,0)</f>
        <v>0</v>
      </c>
      <c r="E7" s="73">
        <f>F7-60*ROUNDDOWN(F7/60,0)</f>
        <v>0</v>
      </c>
      <c r="F7" s="132">
        <f>E6+Novembre!E39</f>
        <v>0</v>
      </c>
      <c r="G7" s="73">
        <f>IF((D7*60+E7)=0,0,ROUND((C7*60)/(D7*60+E7),1))</f>
        <v>0</v>
      </c>
      <c r="H7" s="73">
        <f>H6+Novembre!H39</f>
        <v>0</v>
      </c>
      <c r="I7" s="73">
        <f>I6+Novembre!I39+ROUNDDOWN(K7/60,0)</f>
        <v>0</v>
      </c>
      <c r="J7" s="73">
        <f>K7-60*ROUNDDOWN(K7/60,0)</f>
        <v>0</v>
      </c>
      <c r="K7" s="132">
        <f>J6+Novembre!J39</f>
        <v>0</v>
      </c>
      <c r="L7" s="73">
        <f>IF((I7*60+J7)=0,0,ROUND((H7*60)/(I7*60+J7),1))</f>
        <v>0</v>
      </c>
      <c r="M7" s="83">
        <f>M6+Novembre!M39</f>
        <v>0</v>
      </c>
      <c r="N7" s="83">
        <f>IF(N6=0,Novembre!N39,IF(N6+Novembre!N39=0,"",ROUND((SUM(N4:N5)+SUM(Novembre!N34:N38))/(O5+Novembre!O38),0)))</f>
        <v>0</v>
      </c>
      <c r="O7" s="180">
        <f>IF(O5=0,0,1)</f>
        <v>0</v>
      </c>
      <c r="P7" s="83">
        <f>IF(P6=0,Novembre!P39,IF(P6+Novembre!P39=0,"",ROUND((SUM(P4:P5)+SUM(Novembre!P34:P38))/(Q5+Novembre!Q38),0)))</f>
        <v>0</v>
      </c>
      <c r="Q7" s="180">
        <f>IF(Q5=0,0,1)</f>
        <v>0</v>
      </c>
      <c r="R7" s="83">
        <f>IF(R6=0,Novembre!R39,IF(R6+Novembre!R39=0,"",ROUND((SUM(R4:R5)+SUM(Novembre!R34:R38))/(S5+Novembre!S38),0)))</f>
        <v>0</v>
      </c>
      <c r="S7" s="180">
        <f>IF(S5=0,0,1)</f>
        <v>0</v>
      </c>
      <c r="T7" s="83">
        <f>IF(T6=0,Novembre!T39,IF(T6+Novembre!T39=0,"",ROUND((SUM(T4:T5)+SUM(Novembre!T34:T38))/(U5+Novembre!U38),0)))</f>
        <v>0</v>
      </c>
      <c r="U7" s="180">
        <f>IF(U5=0,0,1)</f>
        <v>0</v>
      </c>
      <c r="V7" s="83">
        <f>IF(V6=0,Novembre!V39,IF(V6+Novembre!V39=0,"",ROUND((SUM(V4:V5)+SUM(Novembre!V34:V38))/(W5+Novembre!W38),0)))</f>
        <v>0</v>
      </c>
      <c r="W7" s="180">
        <f>IF(W5=0,0,1)</f>
        <v>0</v>
      </c>
      <c r="X7" s="350"/>
      <c r="Y7" s="627"/>
      <c r="Z7" s="627"/>
      <c r="AA7" s="627"/>
      <c r="AB7" s="627"/>
      <c r="AC7" s="627"/>
      <c r="AD7" s="627"/>
      <c r="AE7" s="627"/>
      <c r="AF7" s="628"/>
    </row>
    <row r="8" spans="1:32" ht="12" customHeight="1" x14ac:dyDescent="0.2">
      <c r="A8" s="21" t="s">
        <v>6</v>
      </c>
      <c r="B8" s="22">
        <f>B5+1</f>
        <v>3</v>
      </c>
      <c r="C8" s="40"/>
      <c r="D8" s="40"/>
      <c r="E8" s="40"/>
      <c r="F8" s="71">
        <f t="shared" ref="F8:F14" si="1">E8</f>
        <v>0</v>
      </c>
      <c r="G8" s="86" t="str">
        <f t="shared" ref="G8:G14" si="2">IF((D8*60+F8)=0,"",ROUND((C8*60)/(D8*60+F8),1))</f>
        <v/>
      </c>
      <c r="H8" s="329"/>
      <c r="I8" s="329"/>
      <c r="J8" s="329"/>
      <c r="K8" s="71">
        <f>J8</f>
        <v>0</v>
      </c>
      <c r="L8" s="345" t="str">
        <f t="shared" ref="L8:L14" si="3">IF((I8*60+K8)=0,"",ROUND((H8*60)/(I8*60+K8),1))</f>
        <v/>
      </c>
      <c r="M8" s="117"/>
      <c r="N8" s="117"/>
      <c r="O8" s="162">
        <f>IF(N8="",0,1)</f>
        <v>0</v>
      </c>
      <c r="P8" s="117"/>
      <c r="Q8" s="162">
        <f>IF(P8="",0,1)</f>
        <v>0</v>
      </c>
      <c r="R8" s="117"/>
      <c r="S8" s="162">
        <f>IF(R8="",0,1)</f>
        <v>0</v>
      </c>
      <c r="T8" s="117"/>
      <c r="U8" s="162">
        <f>IF(T8="",0,1)</f>
        <v>0</v>
      </c>
      <c r="V8" s="117"/>
      <c r="W8" s="162">
        <f>IF(V8="",0,1)</f>
        <v>0</v>
      </c>
      <c r="X8" s="237"/>
      <c r="Y8" s="464"/>
      <c r="Z8" s="464"/>
      <c r="AA8" s="464"/>
      <c r="AB8" s="464"/>
      <c r="AC8" s="464"/>
      <c r="AD8" s="464"/>
      <c r="AE8" s="464"/>
      <c r="AF8" s="465"/>
    </row>
    <row r="9" spans="1:32" ht="12" customHeight="1" x14ac:dyDescent="0.2">
      <c r="A9" s="21" t="s">
        <v>7</v>
      </c>
      <c r="B9" s="22">
        <f t="shared" ref="B9:B14" si="4">B8+1</f>
        <v>4</v>
      </c>
      <c r="C9" s="40"/>
      <c r="D9" s="40"/>
      <c r="E9" s="40"/>
      <c r="F9" s="71">
        <f t="shared" si="1"/>
        <v>0</v>
      </c>
      <c r="G9" s="86" t="str">
        <f t="shared" si="2"/>
        <v/>
      </c>
      <c r="H9" s="329"/>
      <c r="I9" s="329"/>
      <c r="J9" s="329"/>
      <c r="K9" s="71">
        <f t="shared" ref="K9:K14" si="5">J9</f>
        <v>0</v>
      </c>
      <c r="L9" s="345" t="str">
        <f t="shared" si="3"/>
        <v/>
      </c>
      <c r="M9" s="117"/>
      <c r="N9" s="117"/>
      <c r="O9" s="162">
        <f t="shared" ref="O9:O14" si="6">IF(N9="",O8,O8+1)</f>
        <v>0</v>
      </c>
      <c r="P9" s="117"/>
      <c r="Q9" s="162">
        <f t="shared" ref="Q9:Q14" si="7">IF(P9="",Q8,Q8+1)</f>
        <v>0</v>
      </c>
      <c r="R9" s="117"/>
      <c r="S9" s="162">
        <f t="shared" ref="S9:S14" si="8">IF(R9="",S8,S8+1)</f>
        <v>0</v>
      </c>
      <c r="T9" s="117"/>
      <c r="U9" s="162">
        <f t="shared" ref="U9:U14" si="9">IF(T9="",U8,U8+1)</f>
        <v>0</v>
      </c>
      <c r="V9" s="117"/>
      <c r="W9" s="162">
        <f t="shared" ref="W9:W14" si="10">IF(V9="",W8,W8+1)</f>
        <v>0</v>
      </c>
      <c r="X9" s="237"/>
      <c r="Y9" s="464"/>
      <c r="Z9" s="464"/>
      <c r="AA9" s="464"/>
      <c r="AB9" s="464"/>
      <c r="AC9" s="464"/>
      <c r="AD9" s="464"/>
      <c r="AE9" s="464"/>
      <c r="AF9" s="465"/>
    </row>
    <row r="10" spans="1:32" ht="12" customHeight="1" x14ac:dyDescent="0.2">
      <c r="A10" s="21" t="s">
        <v>8</v>
      </c>
      <c r="B10" s="22">
        <f t="shared" si="4"/>
        <v>5</v>
      </c>
      <c r="C10" s="40"/>
      <c r="D10" s="40"/>
      <c r="E10" s="40"/>
      <c r="F10" s="71">
        <f t="shared" si="1"/>
        <v>0</v>
      </c>
      <c r="G10" s="86" t="str">
        <f t="shared" si="2"/>
        <v/>
      </c>
      <c r="H10" s="329"/>
      <c r="I10" s="329"/>
      <c r="J10" s="329"/>
      <c r="K10" s="71">
        <f t="shared" si="5"/>
        <v>0</v>
      </c>
      <c r="L10" s="345" t="str">
        <f t="shared" si="3"/>
        <v/>
      </c>
      <c r="M10" s="117"/>
      <c r="N10" s="117"/>
      <c r="O10" s="162">
        <f t="shared" si="6"/>
        <v>0</v>
      </c>
      <c r="P10" s="117"/>
      <c r="Q10" s="162">
        <f t="shared" si="7"/>
        <v>0</v>
      </c>
      <c r="R10" s="117"/>
      <c r="S10" s="162">
        <f t="shared" si="8"/>
        <v>0</v>
      </c>
      <c r="T10" s="117"/>
      <c r="U10" s="162">
        <f t="shared" si="9"/>
        <v>0</v>
      </c>
      <c r="V10" s="117"/>
      <c r="W10" s="162">
        <f t="shared" si="10"/>
        <v>0</v>
      </c>
      <c r="X10" s="237"/>
      <c r="Y10" s="464"/>
      <c r="Z10" s="464"/>
      <c r="AA10" s="464"/>
      <c r="AB10" s="464"/>
      <c r="AC10" s="464"/>
      <c r="AD10" s="464"/>
      <c r="AE10" s="464"/>
      <c r="AF10" s="465"/>
    </row>
    <row r="11" spans="1:32" ht="12" customHeight="1" x14ac:dyDescent="0.2">
      <c r="A11" s="21" t="s">
        <v>2</v>
      </c>
      <c r="B11" s="22">
        <f t="shared" si="4"/>
        <v>6</v>
      </c>
      <c r="C11" s="40"/>
      <c r="D11" s="40"/>
      <c r="E11" s="40"/>
      <c r="F11" s="71">
        <f t="shared" si="1"/>
        <v>0</v>
      </c>
      <c r="G11" s="86" t="str">
        <f t="shared" si="2"/>
        <v/>
      </c>
      <c r="H11" s="329"/>
      <c r="I11" s="329"/>
      <c r="J11" s="329"/>
      <c r="K11" s="71">
        <f t="shared" si="5"/>
        <v>0</v>
      </c>
      <c r="L11" s="345" t="str">
        <f t="shared" si="3"/>
        <v/>
      </c>
      <c r="M11" s="117"/>
      <c r="N11" s="117"/>
      <c r="O11" s="162">
        <f t="shared" si="6"/>
        <v>0</v>
      </c>
      <c r="P11" s="117"/>
      <c r="Q11" s="162">
        <f t="shared" si="7"/>
        <v>0</v>
      </c>
      <c r="R11" s="117"/>
      <c r="S11" s="162">
        <f t="shared" si="8"/>
        <v>0</v>
      </c>
      <c r="T11" s="117"/>
      <c r="U11" s="162">
        <f t="shared" si="9"/>
        <v>0</v>
      </c>
      <c r="V11" s="117"/>
      <c r="W11" s="162">
        <f t="shared" si="10"/>
        <v>0</v>
      </c>
      <c r="X11" s="237"/>
      <c r="Y11" s="464"/>
      <c r="Z11" s="464"/>
      <c r="AA11" s="464"/>
      <c r="AB11" s="464"/>
      <c r="AC11" s="464"/>
      <c r="AD11" s="464"/>
      <c r="AE11" s="464"/>
      <c r="AF11" s="465"/>
    </row>
    <row r="12" spans="1:32" ht="12" customHeight="1" x14ac:dyDescent="0.2">
      <c r="A12" s="21" t="s">
        <v>3</v>
      </c>
      <c r="B12" s="22">
        <f t="shared" si="4"/>
        <v>7</v>
      </c>
      <c r="C12" s="40"/>
      <c r="D12" s="40"/>
      <c r="E12" s="40"/>
      <c r="F12" s="71">
        <f t="shared" si="1"/>
        <v>0</v>
      </c>
      <c r="G12" s="86" t="str">
        <f t="shared" si="2"/>
        <v/>
      </c>
      <c r="H12" s="329"/>
      <c r="I12" s="329"/>
      <c r="J12" s="329"/>
      <c r="K12" s="71">
        <f t="shared" si="5"/>
        <v>0</v>
      </c>
      <c r="L12" s="345" t="str">
        <f t="shared" si="3"/>
        <v/>
      </c>
      <c r="M12" s="117"/>
      <c r="N12" s="117"/>
      <c r="O12" s="162">
        <f t="shared" si="6"/>
        <v>0</v>
      </c>
      <c r="P12" s="117"/>
      <c r="Q12" s="162">
        <f t="shared" si="7"/>
        <v>0</v>
      </c>
      <c r="R12" s="117"/>
      <c r="S12" s="162">
        <f t="shared" si="8"/>
        <v>0</v>
      </c>
      <c r="T12" s="117"/>
      <c r="U12" s="162">
        <f t="shared" si="9"/>
        <v>0</v>
      </c>
      <c r="V12" s="117"/>
      <c r="W12" s="162">
        <f t="shared" si="10"/>
        <v>0</v>
      </c>
      <c r="X12" s="237"/>
      <c r="Y12" s="464"/>
      <c r="Z12" s="464"/>
      <c r="AA12" s="464"/>
      <c r="AB12" s="464"/>
      <c r="AC12" s="464"/>
      <c r="AD12" s="464"/>
      <c r="AE12" s="464"/>
      <c r="AF12" s="465"/>
    </row>
    <row r="13" spans="1:32" ht="12" customHeight="1" x14ac:dyDescent="0.2">
      <c r="A13" s="21" t="s">
        <v>4</v>
      </c>
      <c r="B13" s="22">
        <f t="shared" si="4"/>
        <v>8</v>
      </c>
      <c r="C13" s="40"/>
      <c r="D13" s="40"/>
      <c r="E13" s="40"/>
      <c r="F13" s="71">
        <f t="shared" si="1"/>
        <v>0</v>
      </c>
      <c r="G13" s="86" t="str">
        <f t="shared" si="2"/>
        <v/>
      </c>
      <c r="H13" s="329"/>
      <c r="I13" s="329"/>
      <c r="J13" s="329"/>
      <c r="K13" s="71">
        <f t="shared" si="5"/>
        <v>0</v>
      </c>
      <c r="L13" s="345" t="str">
        <f t="shared" si="3"/>
        <v/>
      </c>
      <c r="M13" s="117"/>
      <c r="N13" s="117"/>
      <c r="O13" s="162">
        <f t="shared" si="6"/>
        <v>0</v>
      </c>
      <c r="P13" s="117"/>
      <c r="Q13" s="162">
        <f t="shared" si="7"/>
        <v>0</v>
      </c>
      <c r="R13" s="117"/>
      <c r="S13" s="162">
        <f t="shared" si="8"/>
        <v>0</v>
      </c>
      <c r="T13" s="117"/>
      <c r="U13" s="162">
        <f t="shared" si="9"/>
        <v>0</v>
      </c>
      <c r="V13" s="117"/>
      <c r="W13" s="162">
        <f t="shared" si="10"/>
        <v>0</v>
      </c>
      <c r="X13" s="237"/>
      <c r="Y13" s="464"/>
      <c r="Z13" s="464"/>
      <c r="AA13" s="464"/>
      <c r="AB13" s="464"/>
      <c r="AC13" s="464"/>
      <c r="AD13" s="464"/>
      <c r="AE13" s="464"/>
      <c r="AF13" s="465"/>
    </row>
    <row r="14" spans="1:32" ht="12" customHeight="1" x14ac:dyDescent="0.2">
      <c r="A14" s="114" t="s">
        <v>5</v>
      </c>
      <c r="B14" s="115">
        <f t="shared" si="4"/>
        <v>9</v>
      </c>
      <c r="C14" s="40"/>
      <c r="D14" s="40"/>
      <c r="E14" s="40"/>
      <c r="F14" s="71">
        <f t="shared" si="1"/>
        <v>0</v>
      </c>
      <c r="G14" s="86" t="str">
        <f t="shared" si="2"/>
        <v/>
      </c>
      <c r="H14" s="329"/>
      <c r="I14" s="329"/>
      <c r="J14" s="329"/>
      <c r="K14" s="71">
        <f t="shared" si="5"/>
        <v>0</v>
      </c>
      <c r="L14" s="345" t="str">
        <f t="shared" si="3"/>
        <v/>
      </c>
      <c r="M14" s="117"/>
      <c r="N14" s="117"/>
      <c r="O14" s="162">
        <f t="shared" si="6"/>
        <v>0</v>
      </c>
      <c r="P14" s="117"/>
      <c r="Q14" s="162">
        <f t="shared" si="7"/>
        <v>0</v>
      </c>
      <c r="R14" s="117"/>
      <c r="S14" s="162">
        <f t="shared" si="8"/>
        <v>0</v>
      </c>
      <c r="T14" s="117"/>
      <c r="U14" s="162">
        <f t="shared" si="9"/>
        <v>0</v>
      </c>
      <c r="V14" s="117"/>
      <c r="W14" s="162">
        <f t="shared" si="10"/>
        <v>0</v>
      </c>
      <c r="X14" s="237"/>
      <c r="Y14" s="464"/>
      <c r="Z14" s="464"/>
      <c r="AA14" s="464"/>
      <c r="AB14" s="464"/>
      <c r="AC14" s="464"/>
      <c r="AD14" s="464"/>
      <c r="AE14" s="464"/>
      <c r="AF14" s="465"/>
    </row>
    <row r="15" spans="1:32" ht="12" customHeight="1" x14ac:dyDescent="0.2">
      <c r="A15" s="491" t="s">
        <v>93</v>
      </c>
      <c r="B15" s="492"/>
      <c r="C15" s="13">
        <f>SUM(C8:C14)</f>
        <v>0</v>
      </c>
      <c r="D15" s="13">
        <f>SUM(D8:D14)+ROUNDDOWN(F15/60,0)</f>
        <v>0</v>
      </c>
      <c r="E15" s="13">
        <f>F15-60*ROUNDDOWN(F15/60,0)</f>
        <v>0</v>
      </c>
      <c r="F15" s="131">
        <f>SUM(F8:F14)</f>
        <v>0</v>
      </c>
      <c r="G15" s="52">
        <f>IF((D15*60+E15)=0,0,ROUND((C15*60)/(D15*60+E15),1))</f>
        <v>0</v>
      </c>
      <c r="H15" s="13">
        <f>SUM(H8:H14)</f>
        <v>0</v>
      </c>
      <c r="I15" s="13">
        <f>SUM(I8:I14)+ROUNDDOWN(K15/60,0)</f>
        <v>0</v>
      </c>
      <c r="J15" s="13">
        <f>K15-60*ROUNDDOWN(K15/60,0)</f>
        <v>0</v>
      </c>
      <c r="K15" s="131">
        <f>SUM(K8:K14)</f>
        <v>0</v>
      </c>
      <c r="L15" s="52">
        <f>IF((I15*60+J15)=0,0,ROUND((H15*60)/(I15*60+J15),1))</f>
        <v>0</v>
      </c>
      <c r="M15" s="27">
        <f>SUM(M8:M14)</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7">
        <f>IF(SUM(V8:V14)=0,0,ROUND(AVERAGE(V8:V14),0))</f>
        <v>0</v>
      </c>
      <c r="W15" s="163">
        <f>IF(W14=0,0,1)</f>
        <v>0</v>
      </c>
      <c r="X15" s="238"/>
      <c r="Y15" s="488"/>
      <c r="Z15" s="488"/>
      <c r="AA15" s="488"/>
      <c r="AB15" s="488"/>
      <c r="AC15" s="488"/>
      <c r="AD15" s="488"/>
      <c r="AE15" s="488"/>
      <c r="AF15" s="489"/>
    </row>
    <row r="16" spans="1:32" ht="12" customHeight="1" x14ac:dyDescent="0.2">
      <c r="A16" s="22" t="s">
        <v>6</v>
      </c>
      <c r="B16" s="22">
        <f>B14+1</f>
        <v>10</v>
      </c>
      <c r="C16" s="40"/>
      <c r="D16" s="40"/>
      <c r="E16" s="40"/>
      <c r="F16" s="71">
        <f t="shared" ref="F16:F22" si="11">E16</f>
        <v>0</v>
      </c>
      <c r="G16" s="86" t="str">
        <f t="shared" ref="G16:G22" si="12">IF((D16*60+F16)=0,"",ROUND((C16*60)/(D16*60+F16),1))</f>
        <v/>
      </c>
      <c r="H16" s="329"/>
      <c r="I16" s="329"/>
      <c r="J16" s="329"/>
      <c r="K16" s="71">
        <f>J16</f>
        <v>0</v>
      </c>
      <c r="L16" s="345" t="str">
        <f t="shared" ref="L16:L22" si="13">IF((I16*60+K16)=0,"",ROUND((H16*60)/(I16*60+K16),1))</f>
        <v/>
      </c>
      <c r="M16" s="117"/>
      <c r="N16" s="117"/>
      <c r="O16" s="162">
        <f>IF(N16="",0,1)</f>
        <v>0</v>
      </c>
      <c r="P16" s="117"/>
      <c r="Q16" s="162">
        <f>IF(P16="",0,1)</f>
        <v>0</v>
      </c>
      <c r="R16" s="117"/>
      <c r="S16" s="162">
        <f>IF(R16="",0,1)</f>
        <v>0</v>
      </c>
      <c r="T16" s="117"/>
      <c r="U16" s="162">
        <f>IF(T16="",0,1)</f>
        <v>0</v>
      </c>
      <c r="V16" s="117"/>
      <c r="W16" s="162">
        <f>IF(V16="",0,1)</f>
        <v>0</v>
      </c>
      <c r="X16" s="237"/>
      <c r="Y16" s="464"/>
      <c r="Z16" s="464"/>
      <c r="AA16" s="464"/>
      <c r="AB16" s="464"/>
      <c r="AC16" s="464"/>
      <c r="AD16" s="464"/>
      <c r="AE16" s="464"/>
      <c r="AF16" s="465"/>
    </row>
    <row r="17" spans="1:32" ht="12" customHeight="1" x14ac:dyDescent="0.2">
      <c r="A17" s="22" t="s">
        <v>7</v>
      </c>
      <c r="B17" s="22">
        <f t="shared" ref="B17:B22" si="14">B16+1</f>
        <v>11</v>
      </c>
      <c r="C17" s="40"/>
      <c r="D17" s="40"/>
      <c r="E17" s="40"/>
      <c r="F17" s="71">
        <f t="shared" si="11"/>
        <v>0</v>
      </c>
      <c r="G17" s="86" t="str">
        <f t="shared" si="12"/>
        <v/>
      </c>
      <c r="H17" s="329"/>
      <c r="I17" s="329"/>
      <c r="J17" s="329"/>
      <c r="K17" s="71">
        <f t="shared" ref="K17:K22" si="15">J17</f>
        <v>0</v>
      </c>
      <c r="L17" s="345" t="str">
        <f t="shared" si="13"/>
        <v/>
      </c>
      <c r="M17" s="117"/>
      <c r="N17" s="117"/>
      <c r="O17" s="162">
        <f t="shared" ref="O17:O22" si="16">IF(N17="",O16,O16+1)</f>
        <v>0</v>
      </c>
      <c r="P17" s="117"/>
      <c r="Q17" s="162">
        <f t="shared" ref="Q17:Q22" si="17">IF(P17="",Q16,Q16+1)</f>
        <v>0</v>
      </c>
      <c r="R17" s="117"/>
      <c r="S17" s="162">
        <f t="shared" ref="S17:S22" si="18">IF(R17="",S16,S16+1)</f>
        <v>0</v>
      </c>
      <c r="T17" s="117"/>
      <c r="U17" s="162">
        <f t="shared" ref="U17:U22" si="19">IF(T17="",U16,U16+1)</f>
        <v>0</v>
      </c>
      <c r="V17" s="117"/>
      <c r="W17" s="162">
        <f t="shared" ref="W17:W22" si="20">IF(V17="",W16,W16+1)</f>
        <v>0</v>
      </c>
      <c r="X17" s="237"/>
      <c r="Y17" s="464"/>
      <c r="Z17" s="464"/>
      <c r="AA17" s="464"/>
      <c r="AB17" s="464"/>
      <c r="AC17" s="464"/>
      <c r="AD17" s="464"/>
      <c r="AE17" s="464"/>
      <c r="AF17" s="465"/>
    </row>
    <row r="18" spans="1:32" ht="12" customHeight="1" x14ac:dyDescent="0.2">
      <c r="A18" s="22" t="s">
        <v>8</v>
      </c>
      <c r="B18" s="22">
        <f t="shared" si="14"/>
        <v>12</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237"/>
      <c r="Y18" s="464"/>
      <c r="Z18" s="464"/>
      <c r="AA18" s="464"/>
      <c r="AB18" s="464"/>
      <c r="AC18" s="464"/>
      <c r="AD18" s="464"/>
      <c r="AE18" s="464"/>
      <c r="AF18" s="465"/>
    </row>
    <row r="19" spans="1:32" ht="12" customHeight="1" x14ac:dyDescent="0.2">
      <c r="A19" s="22" t="s">
        <v>2</v>
      </c>
      <c r="B19" s="22">
        <f t="shared" si="14"/>
        <v>13</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237"/>
      <c r="Y19" s="464"/>
      <c r="Z19" s="464"/>
      <c r="AA19" s="464"/>
      <c r="AB19" s="464"/>
      <c r="AC19" s="464"/>
      <c r="AD19" s="464"/>
      <c r="AE19" s="464"/>
      <c r="AF19" s="465"/>
    </row>
    <row r="20" spans="1:32" s="8" customFormat="1" ht="12" customHeight="1" x14ac:dyDescent="0.2">
      <c r="A20" s="22" t="s">
        <v>3</v>
      </c>
      <c r="B20" s="22">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464"/>
      <c r="Z20" s="464"/>
      <c r="AA20" s="464"/>
      <c r="AB20" s="464"/>
      <c r="AC20" s="464"/>
      <c r="AD20" s="464"/>
      <c r="AE20" s="464"/>
      <c r="AF20" s="465"/>
    </row>
    <row r="21" spans="1:32" ht="12" customHeight="1" x14ac:dyDescent="0.2">
      <c r="A21" s="22" t="s">
        <v>4</v>
      </c>
      <c r="B21" s="22">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464"/>
      <c r="Z21" s="464"/>
      <c r="AA21" s="464"/>
      <c r="AB21" s="464"/>
      <c r="AC21" s="464"/>
      <c r="AD21" s="464"/>
      <c r="AE21" s="464"/>
      <c r="AF21" s="465"/>
    </row>
    <row r="22" spans="1:32" ht="12" customHeight="1" x14ac:dyDescent="0.2">
      <c r="A22" s="115" t="s">
        <v>5</v>
      </c>
      <c r="B22" s="115">
        <f t="shared" si="14"/>
        <v>16</v>
      </c>
      <c r="C22" s="40"/>
      <c r="D22" s="40"/>
      <c r="E22" s="40"/>
      <c r="F22" s="71">
        <f t="shared" si="11"/>
        <v>0</v>
      </c>
      <c r="G22" s="86" t="str">
        <f t="shared" si="12"/>
        <v/>
      </c>
      <c r="H22" s="329"/>
      <c r="I22" s="329"/>
      <c r="J22" s="329"/>
      <c r="K22" s="71">
        <f t="shared" si="15"/>
        <v>0</v>
      </c>
      <c r="L22" s="345" t="str">
        <f t="shared" si="13"/>
        <v/>
      </c>
      <c r="M22" s="117"/>
      <c r="N22" s="117"/>
      <c r="O22" s="162">
        <f t="shared" si="16"/>
        <v>0</v>
      </c>
      <c r="P22" s="117"/>
      <c r="Q22" s="162">
        <f t="shared" si="17"/>
        <v>0</v>
      </c>
      <c r="R22" s="117"/>
      <c r="S22" s="162">
        <f t="shared" si="18"/>
        <v>0</v>
      </c>
      <c r="T22" s="117"/>
      <c r="U22" s="162">
        <f t="shared" si="19"/>
        <v>0</v>
      </c>
      <c r="V22" s="117"/>
      <c r="W22" s="162">
        <f t="shared" si="20"/>
        <v>0</v>
      </c>
      <c r="X22" s="237"/>
      <c r="Y22" s="464"/>
      <c r="Z22" s="464"/>
      <c r="AA22" s="464"/>
      <c r="AB22" s="464"/>
      <c r="AC22" s="464"/>
      <c r="AD22" s="464"/>
      <c r="AE22" s="464"/>
      <c r="AF22" s="465"/>
    </row>
    <row r="23" spans="1:32" ht="12" customHeight="1" x14ac:dyDescent="0.2">
      <c r="A23" s="491" t="s">
        <v>94</v>
      </c>
      <c r="B23" s="492"/>
      <c r="C23" s="13">
        <f>SUM(C16:C22)</f>
        <v>0</v>
      </c>
      <c r="D23" s="13">
        <f>SUM(D16:D22)+ROUNDDOWN(F23/60,0)</f>
        <v>0</v>
      </c>
      <c r="E23" s="13">
        <f>F23-60*ROUNDDOWN(F23/60,0)</f>
        <v>0</v>
      </c>
      <c r="F23" s="131">
        <f>SUM(F16:F22)</f>
        <v>0</v>
      </c>
      <c r="G23" s="52">
        <f>IF((D23*60+E23)=0,0,ROUND((C23*60)/(D23*60+E23),1))</f>
        <v>0</v>
      </c>
      <c r="H23" s="13">
        <f>SUM(H16:H22)</f>
        <v>0</v>
      </c>
      <c r="I23" s="13">
        <f>SUM(I16:I22)+ROUNDDOWN(K23/60,0)</f>
        <v>0</v>
      </c>
      <c r="J23" s="13">
        <f>K23-60*ROUNDDOWN(K23/60,0)</f>
        <v>0</v>
      </c>
      <c r="K23" s="131">
        <f>SUM(K16:K22)</f>
        <v>0</v>
      </c>
      <c r="L23" s="52">
        <f>IF((I23*60+J23)=0,0,ROUND((H23*60)/(I23*60+J23),1))</f>
        <v>0</v>
      </c>
      <c r="M23" s="27">
        <f>SUM(M16:M22)</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7">
        <f>IF(SUM(V16:V22)=0,0,ROUND(AVERAGE(V16:V22),0))</f>
        <v>0</v>
      </c>
      <c r="W23" s="163">
        <f>IF(W22=0,0,1)</f>
        <v>0</v>
      </c>
      <c r="X23" s="238"/>
      <c r="Y23" s="488"/>
      <c r="Z23" s="488"/>
      <c r="AA23" s="488"/>
      <c r="AB23" s="488"/>
      <c r="AC23" s="488"/>
      <c r="AD23" s="488"/>
      <c r="AE23" s="488"/>
      <c r="AF23" s="489"/>
    </row>
    <row r="24" spans="1:32" s="5" customFormat="1" ht="12" customHeight="1" x14ac:dyDescent="0.2">
      <c r="A24" s="21" t="s">
        <v>6</v>
      </c>
      <c r="B24" s="22">
        <f>B22+1</f>
        <v>17</v>
      </c>
      <c r="C24" s="40"/>
      <c r="D24" s="40"/>
      <c r="E24" s="40"/>
      <c r="F24" s="71">
        <f t="shared" ref="F24:F30" si="21">E24</f>
        <v>0</v>
      </c>
      <c r="G24" s="86" t="str">
        <f t="shared" ref="G24:G30" si="22">IF((D24*60+F24)=0,"",ROUND((C24*60)/(D24*60+F24),1))</f>
        <v/>
      </c>
      <c r="H24" s="329"/>
      <c r="I24" s="329"/>
      <c r="J24" s="329"/>
      <c r="K24" s="71">
        <f>J24</f>
        <v>0</v>
      </c>
      <c r="L24" s="345" t="str">
        <f t="shared" ref="L24:L30" si="23">IF((I24*60+K24)=0,"",ROUND((H24*60)/(I24*60+K24),1))</f>
        <v/>
      </c>
      <c r="M24" s="117"/>
      <c r="N24" s="117"/>
      <c r="O24" s="162">
        <f>IF(N24="",0,1)</f>
        <v>0</v>
      </c>
      <c r="P24" s="117"/>
      <c r="Q24" s="162">
        <f>IF(P24="",0,1)</f>
        <v>0</v>
      </c>
      <c r="R24" s="117"/>
      <c r="S24" s="162">
        <f>IF(R24="",0,1)</f>
        <v>0</v>
      </c>
      <c r="T24" s="117"/>
      <c r="U24" s="162">
        <f>IF(T24="",0,1)</f>
        <v>0</v>
      </c>
      <c r="V24" s="117"/>
      <c r="W24" s="162">
        <f>IF(V24="",0,1)</f>
        <v>0</v>
      </c>
      <c r="X24" s="336"/>
      <c r="Y24" s="464"/>
      <c r="Z24" s="464"/>
      <c r="AA24" s="464"/>
      <c r="AB24" s="464"/>
      <c r="AC24" s="464"/>
      <c r="AD24" s="464"/>
      <c r="AE24" s="464"/>
      <c r="AF24" s="465"/>
    </row>
    <row r="25" spans="1:32" s="5" customFormat="1" ht="12" customHeight="1" x14ac:dyDescent="0.2">
      <c r="A25" s="21" t="s">
        <v>7</v>
      </c>
      <c r="B25" s="22">
        <f t="shared" ref="B25:B30" si="24">B24+1</f>
        <v>18</v>
      </c>
      <c r="C25" s="40"/>
      <c r="D25" s="40"/>
      <c r="E25" s="40"/>
      <c r="F25" s="71">
        <f t="shared" si="21"/>
        <v>0</v>
      </c>
      <c r="G25" s="86" t="str">
        <f t="shared" si="22"/>
        <v/>
      </c>
      <c r="H25" s="329"/>
      <c r="I25" s="329"/>
      <c r="J25" s="329"/>
      <c r="K25" s="71">
        <f t="shared" ref="K25:K30" si="25">J25</f>
        <v>0</v>
      </c>
      <c r="L25" s="345" t="str">
        <f t="shared" si="23"/>
        <v/>
      </c>
      <c r="M25" s="117"/>
      <c r="N25" s="117"/>
      <c r="O25" s="162">
        <f t="shared" ref="O25:O30" si="26">IF(N25="",O24,O24+1)</f>
        <v>0</v>
      </c>
      <c r="P25" s="117"/>
      <c r="Q25" s="162">
        <f t="shared" ref="Q25:Q30" si="27">IF(P25="",Q24,Q24+1)</f>
        <v>0</v>
      </c>
      <c r="R25" s="117"/>
      <c r="S25" s="162">
        <f t="shared" ref="S25:S30" si="28">IF(R25="",S24,S24+1)</f>
        <v>0</v>
      </c>
      <c r="T25" s="117"/>
      <c r="U25" s="162">
        <f t="shared" ref="U25:U30" si="29">IF(T25="",U24,U24+1)</f>
        <v>0</v>
      </c>
      <c r="V25" s="117"/>
      <c r="W25" s="162">
        <f t="shared" ref="W25:W30" si="30">IF(V25="",W24,W24+1)</f>
        <v>0</v>
      </c>
      <c r="X25" s="368"/>
      <c r="Y25" s="464"/>
      <c r="Z25" s="464"/>
      <c r="AA25" s="464"/>
      <c r="AB25" s="464"/>
      <c r="AC25" s="464"/>
      <c r="AD25" s="464"/>
      <c r="AE25" s="464"/>
      <c r="AF25" s="465"/>
    </row>
    <row r="26" spans="1:32" s="5" customFormat="1" ht="12" customHeight="1" x14ac:dyDescent="0.2">
      <c r="A26" s="21" t="s">
        <v>8</v>
      </c>
      <c r="B26" s="22">
        <f t="shared" si="24"/>
        <v>19</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368"/>
      <c r="Y26" s="464"/>
      <c r="Z26" s="464"/>
      <c r="AA26" s="464"/>
      <c r="AB26" s="464"/>
      <c r="AC26" s="464"/>
      <c r="AD26" s="464"/>
      <c r="AE26" s="464"/>
      <c r="AF26" s="465"/>
    </row>
    <row r="27" spans="1:32" s="5" customFormat="1" ht="12" customHeight="1" x14ac:dyDescent="0.2">
      <c r="A27" s="21" t="s">
        <v>2</v>
      </c>
      <c r="B27" s="22">
        <f t="shared" si="24"/>
        <v>20</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368"/>
      <c r="Y27" s="464"/>
      <c r="Z27" s="464"/>
      <c r="AA27" s="464"/>
      <c r="AB27" s="464"/>
      <c r="AC27" s="464"/>
      <c r="AD27" s="464"/>
      <c r="AE27" s="464"/>
      <c r="AF27" s="465"/>
    </row>
    <row r="28" spans="1:32" s="5" customFormat="1" ht="12" customHeight="1" x14ac:dyDescent="0.2">
      <c r="A28" s="21" t="s">
        <v>3</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368"/>
      <c r="Y28" s="464"/>
      <c r="Z28" s="464"/>
      <c r="AA28" s="464"/>
      <c r="AB28" s="464"/>
      <c r="AC28" s="464"/>
      <c r="AD28" s="464"/>
      <c r="AE28" s="464"/>
      <c r="AF28" s="465"/>
    </row>
    <row r="29" spans="1:32" s="5" customFormat="1" ht="12" customHeight="1" x14ac:dyDescent="0.2">
      <c r="A29" s="21" t="s">
        <v>4</v>
      </c>
      <c r="B29" s="22">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368"/>
      <c r="Y29" s="499" t="s">
        <v>252</v>
      </c>
      <c r="Z29" s="499"/>
      <c r="AA29" s="499"/>
      <c r="AB29" s="499"/>
      <c r="AC29" s="499"/>
      <c r="AD29" s="499"/>
      <c r="AE29" s="499"/>
      <c r="AF29" s="500"/>
    </row>
    <row r="30" spans="1:32" s="5" customFormat="1" ht="12" customHeight="1" x14ac:dyDescent="0.2">
      <c r="A30" s="114" t="s">
        <v>5</v>
      </c>
      <c r="B30" s="115">
        <f t="shared" si="24"/>
        <v>23</v>
      </c>
      <c r="C30" s="40"/>
      <c r="D30" s="40"/>
      <c r="E30" s="40"/>
      <c r="F30" s="71">
        <f t="shared" si="21"/>
        <v>0</v>
      </c>
      <c r="G30" s="86" t="str">
        <f t="shared" si="22"/>
        <v/>
      </c>
      <c r="H30" s="329"/>
      <c r="I30" s="329"/>
      <c r="J30" s="329"/>
      <c r="K30" s="71">
        <f t="shared" si="25"/>
        <v>0</v>
      </c>
      <c r="L30" s="345" t="str">
        <f t="shared" si="23"/>
        <v/>
      </c>
      <c r="M30" s="117"/>
      <c r="N30" s="117"/>
      <c r="O30" s="162">
        <f t="shared" si="26"/>
        <v>0</v>
      </c>
      <c r="P30" s="117"/>
      <c r="Q30" s="162">
        <f t="shared" si="27"/>
        <v>0</v>
      </c>
      <c r="R30" s="117"/>
      <c r="S30" s="162">
        <f t="shared" si="28"/>
        <v>0</v>
      </c>
      <c r="T30" s="117"/>
      <c r="U30" s="162">
        <f t="shared" si="29"/>
        <v>0</v>
      </c>
      <c r="V30" s="117"/>
      <c r="W30" s="162">
        <f t="shared" si="30"/>
        <v>0</v>
      </c>
      <c r="X30" s="368"/>
      <c r="Y30" s="502"/>
      <c r="Z30" s="502"/>
      <c r="AA30" s="502"/>
      <c r="AB30" s="502"/>
      <c r="AC30" s="502"/>
      <c r="AD30" s="502"/>
      <c r="AE30" s="502"/>
      <c r="AF30" s="503"/>
    </row>
    <row r="31" spans="1:32" ht="12" customHeight="1" x14ac:dyDescent="0.2">
      <c r="A31" s="491" t="s">
        <v>95</v>
      </c>
      <c r="B31" s="492"/>
      <c r="C31" s="13">
        <f>SUM(C24:C30)</f>
        <v>0</v>
      </c>
      <c r="D31" s="13">
        <f>SUM(D24:D30)+ROUNDDOWN(F31/60,0)</f>
        <v>0</v>
      </c>
      <c r="E31" s="13">
        <f>F31-60*ROUNDDOWN(F31/60,0)</f>
        <v>0</v>
      </c>
      <c r="F31" s="131">
        <f>SUM(F24:F30)</f>
        <v>0</v>
      </c>
      <c r="G31" s="52">
        <f>IF((D31*60+E31)=0,0,ROUND((C31*60)/(D31*60+E31),1))</f>
        <v>0</v>
      </c>
      <c r="H31" s="13">
        <f>SUM(H24:H30)</f>
        <v>0</v>
      </c>
      <c r="I31" s="13">
        <f>SUM(I24:I30)+ROUNDDOWN(K31/60,0)</f>
        <v>0</v>
      </c>
      <c r="J31" s="13">
        <f>K31-60*ROUNDDOWN(K31/60,0)</f>
        <v>0</v>
      </c>
      <c r="K31" s="131">
        <f>SUM(K24:K30)</f>
        <v>0</v>
      </c>
      <c r="L31" s="52">
        <f>IF((I31*60+J31)=0,0,ROUND((H31*60)/(I31*60+J31),1))</f>
        <v>0</v>
      </c>
      <c r="M31" s="27">
        <f>SUM(M24:M30)</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27">
        <f>IF(SUM(V24:V30)=0,0,ROUND(AVERAGE(V24:V30),0))</f>
        <v>0</v>
      </c>
      <c r="W31" s="163">
        <f>IF(W30=0,0,1)</f>
        <v>0</v>
      </c>
      <c r="X31" s="337"/>
      <c r="Y31" s="505"/>
      <c r="Z31" s="505"/>
      <c r="AA31" s="505"/>
      <c r="AB31" s="505"/>
      <c r="AC31" s="505"/>
      <c r="AD31" s="505"/>
      <c r="AE31" s="505"/>
      <c r="AF31" s="506"/>
    </row>
    <row r="32" spans="1:32" ht="12" customHeight="1" x14ac:dyDescent="0.2">
      <c r="A32" s="21" t="s">
        <v>6</v>
      </c>
      <c r="B32" s="22">
        <f>B30+1</f>
        <v>24</v>
      </c>
      <c r="C32" s="40"/>
      <c r="D32" s="40"/>
      <c r="E32" s="40"/>
      <c r="F32" s="71">
        <f t="shared" ref="F32:F40" si="31">E32</f>
        <v>0</v>
      </c>
      <c r="G32" s="86" t="str">
        <f t="shared" ref="G32:G40" si="32">IF((D32*60+F32)=0,"",ROUND((C32*60)/(D32*60+F32),1))</f>
        <v/>
      </c>
      <c r="H32" s="329"/>
      <c r="I32" s="329"/>
      <c r="J32" s="329"/>
      <c r="K32" s="71">
        <f>J32</f>
        <v>0</v>
      </c>
      <c r="L32" s="345" t="str">
        <f t="shared" ref="L32:L40" si="33">IF((I32*60+K32)=0,"",ROUND((H32*60)/(I32*60+K32),1))</f>
        <v/>
      </c>
      <c r="M32" s="117"/>
      <c r="N32" s="117"/>
      <c r="O32" s="162">
        <f>IF(N32="",0,1)</f>
        <v>0</v>
      </c>
      <c r="P32" s="117"/>
      <c r="Q32" s="162">
        <f t="shared" ref="Q32" si="34">IF(P32="",0,1)</f>
        <v>0</v>
      </c>
      <c r="R32" s="117"/>
      <c r="S32" s="162">
        <f t="shared" ref="S32" si="35">IF(R32="",0,1)</f>
        <v>0</v>
      </c>
      <c r="T32" s="117"/>
      <c r="U32" s="162">
        <f t="shared" ref="U32" si="36">IF(T32="",0,1)</f>
        <v>0</v>
      </c>
      <c r="V32" s="117"/>
      <c r="W32" s="162">
        <f t="shared" ref="W32" si="37">IF(V32="",0,1)</f>
        <v>0</v>
      </c>
      <c r="X32" s="336"/>
      <c r="Y32" s="502"/>
      <c r="Z32" s="502"/>
      <c r="AA32" s="502"/>
      <c r="AB32" s="502"/>
      <c r="AC32" s="502"/>
      <c r="AD32" s="502"/>
      <c r="AE32" s="502"/>
      <c r="AF32" s="503"/>
    </row>
    <row r="33" spans="1:32" ht="12" customHeight="1" x14ac:dyDescent="0.2">
      <c r="A33" s="21" t="s">
        <v>7</v>
      </c>
      <c r="B33" s="22">
        <f t="shared" ref="B33:B38" si="38">B32+1</f>
        <v>25</v>
      </c>
      <c r="C33" s="40"/>
      <c r="D33" s="40"/>
      <c r="E33" s="40"/>
      <c r="F33" s="71">
        <f t="shared" si="31"/>
        <v>0</v>
      </c>
      <c r="G33" s="86" t="str">
        <f t="shared" si="32"/>
        <v/>
      </c>
      <c r="H33" s="329"/>
      <c r="I33" s="329"/>
      <c r="J33" s="329"/>
      <c r="K33" s="71">
        <f t="shared" ref="K33:K38" si="39">J33</f>
        <v>0</v>
      </c>
      <c r="L33" s="345" t="str">
        <f t="shared" si="33"/>
        <v/>
      </c>
      <c r="M33" s="117"/>
      <c r="N33" s="117"/>
      <c r="O33" s="162">
        <f>IF(N33="",O32,O32+1)</f>
        <v>0</v>
      </c>
      <c r="P33" s="117"/>
      <c r="Q33" s="162">
        <f>IF(P33="",Q32,Q32+1)</f>
        <v>0</v>
      </c>
      <c r="R33" s="117"/>
      <c r="S33" s="162">
        <f>IF(R33="",S32,S32+1)</f>
        <v>0</v>
      </c>
      <c r="T33" s="117"/>
      <c r="U33" s="162">
        <f>IF(T33="",U32,U32+1)</f>
        <v>0</v>
      </c>
      <c r="V33" s="117"/>
      <c r="W33" s="162">
        <f>IF(V33="",W32,W32+1)</f>
        <v>0</v>
      </c>
      <c r="X33" s="368"/>
      <c r="Y33" s="502"/>
      <c r="Z33" s="502"/>
      <c r="AA33" s="502"/>
      <c r="AB33" s="502"/>
      <c r="AC33" s="502"/>
      <c r="AD33" s="502"/>
      <c r="AE33" s="502"/>
      <c r="AF33" s="503"/>
    </row>
    <row r="34" spans="1:32" ht="12" customHeight="1" x14ac:dyDescent="0.2">
      <c r="A34" s="21" t="s">
        <v>8</v>
      </c>
      <c r="B34" s="22">
        <f t="shared" si="38"/>
        <v>26</v>
      </c>
      <c r="C34" s="40"/>
      <c r="D34" s="40"/>
      <c r="E34" s="40"/>
      <c r="F34" s="71">
        <f t="shared" si="31"/>
        <v>0</v>
      </c>
      <c r="G34" s="86" t="str">
        <f t="shared" si="32"/>
        <v/>
      </c>
      <c r="H34" s="329"/>
      <c r="I34" s="329"/>
      <c r="J34" s="329"/>
      <c r="K34" s="71">
        <f t="shared" si="39"/>
        <v>0</v>
      </c>
      <c r="L34" s="345" t="str">
        <f t="shared" si="33"/>
        <v/>
      </c>
      <c r="M34" s="117"/>
      <c r="N34" s="117"/>
      <c r="O34" s="162">
        <f>IF(N34="",O33,O33+1)</f>
        <v>0</v>
      </c>
      <c r="P34" s="117"/>
      <c r="Q34" s="162">
        <f t="shared" ref="Q34:Q38" si="40">IF(P34="",Q33,Q33+1)</f>
        <v>0</v>
      </c>
      <c r="R34" s="117"/>
      <c r="S34" s="162">
        <f t="shared" ref="S34:S38" si="41">IF(R34="",S33,S33+1)</f>
        <v>0</v>
      </c>
      <c r="T34" s="117"/>
      <c r="U34" s="162">
        <f t="shared" ref="U34:U38" si="42">IF(T34="",U33,U33+1)</f>
        <v>0</v>
      </c>
      <c r="V34" s="117"/>
      <c r="W34" s="162">
        <f t="shared" ref="W34:W38" si="43">IF(V34="",W33,W33+1)</f>
        <v>0</v>
      </c>
      <c r="X34" s="368"/>
      <c r="Y34" s="502"/>
      <c r="Z34" s="502"/>
      <c r="AA34" s="502"/>
      <c r="AB34" s="502"/>
      <c r="AC34" s="502"/>
      <c r="AD34" s="502"/>
      <c r="AE34" s="502"/>
      <c r="AF34" s="503"/>
    </row>
    <row r="35" spans="1:32" ht="12" customHeight="1" x14ac:dyDescent="0.2">
      <c r="A35" s="21" t="s">
        <v>2</v>
      </c>
      <c r="B35" s="22">
        <f t="shared" si="38"/>
        <v>27</v>
      </c>
      <c r="C35" s="40"/>
      <c r="D35" s="40"/>
      <c r="E35" s="40"/>
      <c r="F35" s="71">
        <f t="shared" si="31"/>
        <v>0</v>
      </c>
      <c r="G35" s="86" t="str">
        <f t="shared" si="32"/>
        <v/>
      </c>
      <c r="H35" s="329"/>
      <c r="I35" s="329"/>
      <c r="J35" s="329"/>
      <c r="K35" s="71">
        <f t="shared" si="39"/>
        <v>0</v>
      </c>
      <c r="L35" s="345" t="str">
        <f t="shared" si="33"/>
        <v/>
      </c>
      <c r="M35" s="117"/>
      <c r="N35" s="117"/>
      <c r="O35" s="162">
        <f>IF(N35="",O34,O34+1)</f>
        <v>0</v>
      </c>
      <c r="P35" s="117"/>
      <c r="Q35" s="162">
        <f t="shared" si="40"/>
        <v>0</v>
      </c>
      <c r="R35" s="117"/>
      <c r="S35" s="162">
        <f t="shared" si="41"/>
        <v>0</v>
      </c>
      <c r="T35" s="117"/>
      <c r="U35" s="162">
        <f t="shared" si="42"/>
        <v>0</v>
      </c>
      <c r="V35" s="117"/>
      <c r="W35" s="162">
        <f t="shared" si="43"/>
        <v>0</v>
      </c>
      <c r="X35" s="368"/>
      <c r="Y35" s="502"/>
      <c r="Z35" s="502"/>
      <c r="AA35" s="502"/>
      <c r="AB35" s="502"/>
      <c r="AC35" s="502"/>
      <c r="AD35" s="502"/>
      <c r="AE35" s="502"/>
      <c r="AF35" s="503"/>
    </row>
    <row r="36" spans="1:32" ht="12" customHeight="1" x14ac:dyDescent="0.2">
      <c r="A36" s="21" t="s">
        <v>3</v>
      </c>
      <c r="B36" s="22">
        <f t="shared" si="38"/>
        <v>28</v>
      </c>
      <c r="C36" s="40"/>
      <c r="D36" s="40"/>
      <c r="E36" s="40"/>
      <c r="F36" s="71">
        <f t="shared" si="31"/>
        <v>0</v>
      </c>
      <c r="G36" s="86" t="str">
        <f t="shared" si="32"/>
        <v/>
      </c>
      <c r="H36" s="329"/>
      <c r="I36" s="329"/>
      <c r="J36" s="329"/>
      <c r="K36" s="71">
        <f t="shared" si="39"/>
        <v>0</v>
      </c>
      <c r="L36" s="345" t="str">
        <f t="shared" si="33"/>
        <v/>
      </c>
      <c r="M36" s="117"/>
      <c r="N36" s="117"/>
      <c r="O36" s="162">
        <f>IF(N36="",O35,O35+1)</f>
        <v>0</v>
      </c>
      <c r="P36" s="117"/>
      <c r="Q36" s="162">
        <f t="shared" si="40"/>
        <v>0</v>
      </c>
      <c r="R36" s="117"/>
      <c r="S36" s="162">
        <f t="shared" si="41"/>
        <v>0</v>
      </c>
      <c r="T36" s="117"/>
      <c r="U36" s="162">
        <f t="shared" si="42"/>
        <v>0</v>
      </c>
      <c r="V36" s="117"/>
      <c r="W36" s="162">
        <f t="shared" si="43"/>
        <v>0</v>
      </c>
      <c r="X36" s="368"/>
      <c r="Y36" s="502"/>
      <c r="Z36" s="502"/>
      <c r="AA36" s="502"/>
      <c r="AB36" s="502"/>
      <c r="AC36" s="502"/>
      <c r="AD36" s="502"/>
      <c r="AE36" s="502"/>
      <c r="AF36" s="503"/>
    </row>
    <row r="37" spans="1:32" ht="12" customHeight="1" x14ac:dyDescent="0.2">
      <c r="A37" s="21" t="s">
        <v>4</v>
      </c>
      <c r="B37" s="22">
        <f t="shared" si="38"/>
        <v>29</v>
      </c>
      <c r="C37" s="40"/>
      <c r="D37" s="40"/>
      <c r="E37" s="40"/>
      <c r="F37" s="71">
        <f t="shared" si="31"/>
        <v>0</v>
      </c>
      <c r="G37" s="86" t="str">
        <f t="shared" si="32"/>
        <v/>
      </c>
      <c r="H37" s="329"/>
      <c r="I37" s="329"/>
      <c r="J37" s="329"/>
      <c r="K37" s="71">
        <f t="shared" si="39"/>
        <v>0</v>
      </c>
      <c r="L37" s="345" t="str">
        <f t="shared" si="33"/>
        <v/>
      </c>
      <c r="M37" s="117"/>
      <c r="N37" s="117"/>
      <c r="O37" s="162">
        <f t="shared" ref="O37:O38" si="44">IF(N37="",O36,O36+1)</f>
        <v>0</v>
      </c>
      <c r="P37" s="117"/>
      <c r="Q37" s="162">
        <f t="shared" si="40"/>
        <v>0</v>
      </c>
      <c r="R37" s="117"/>
      <c r="S37" s="162">
        <f t="shared" si="41"/>
        <v>0</v>
      </c>
      <c r="T37" s="117"/>
      <c r="U37" s="162">
        <f t="shared" si="42"/>
        <v>0</v>
      </c>
      <c r="V37" s="117"/>
      <c r="W37" s="162">
        <f t="shared" si="43"/>
        <v>0</v>
      </c>
      <c r="X37" s="368"/>
      <c r="Y37" s="502"/>
      <c r="Z37" s="502"/>
      <c r="AA37" s="502"/>
      <c r="AB37" s="502"/>
      <c r="AC37" s="502"/>
      <c r="AD37" s="502"/>
      <c r="AE37" s="502"/>
      <c r="AF37" s="503"/>
    </row>
    <row r="38" spans="1:32" ht="12" customHeight="1" x14ac:dyDescent="0.2">
      <c r="A38" s="114" t="s">
        <v>5</v>
      </c>
      <c r="B38" s="115">
        <f t="shared" si="38"/>
        <v>30</v>
      </c>
      <c r="C38" s="40"/>
      <c r="D38" s="40"/>
      <c r="E38" s="40"/>
      <c r="F38" s="71">
        <f t="shared" si="31"/>
        <v>0</v>
      </c>
      <c r="G38" s="86" t="str">
        <f t="shared" si="32"/>
        <v/>
      </c>
      <c r="H38" s="329"/>
      <c r="I38" s="329"/>
      <c r="J38" s="329"/>
      <c r="K38" s="71">
        <f t="shared" si="39"/>
        <v>0</v>
      </c>
      <c r="L38" s="345" t="str">
        <f t="shared" si="33"/>
        <v/>
      </c>
      <c r="M38" s="117"/>
      <c r="N38" s="117"/>
      <c r="O38" s="162">
        <f t="shared" si="44"/>
        <v>0</v>
      </c>
      <c r="P38" s="117"/>
      <c r="Q38" s="162">
        <f t="shared" si="40"/>
        <v>0</v>
      </c>
      <c r="R38" s="117"/>
      <c r="S38" s="162">
        <f t="shared" si="41"/>
        <v>0</v>
      </c>
      <c r="T38" s="117"/>
      <c r="U38" s="162">
        <f t="shared" si="42"/>
        <v>0</v>
      </c>
      <c r="V38" s="117"/>
      <c r="W38" s="162">
        <f t="shared" si="43"/>
        <v>0</v>
      </c>
      <c r="X38" s="368"/>
      <c r="Y38" s="502"/>
      <c r="Z38" s="502"/>
      <c r="AA38" s="502"/>
      <c r="AB38" s="502"/>
      <c r="AC38" s="502"/>
      <c r="AD38" s="502"/>
      <c r="AE38" s="502"/>
      <c r="AF38" s="503"/>
    </row>
    <row r="39" spans="1:32" ht="12" customHeight="1" x14ac:dyDescent="0.2">
      <c r="A39" s="491" t="s">
        <v>96</v>
      </c>
      <c r="B39" s="492"/>
      <c r="C39" s="13">
        <f>SUM(C32:C38)</f>
        <v>0</v>
      </c>
      <c r="D39" s="13">
        <f>SUM(D32:D38)+ROUNDDOWN(F39/60,0)</f>
        <v>0</v>
      </c>
      <c r="E39" s="13">
        <f>F39-60*ROUNDDOWN(F39/60,0)</f>
        <v>0</v>
      </c>
      <c r="F39" s="131">
        <f>SUM(F32:F38)</f>
        <v>0</v>
      </c>
      <c r="G39" s="52">
        <f>IF((D39*60+E39)=0,0,ROUND((C39*60)/(D39*60+E39),1))</f>
        <v>0</v>
      </c>
      <c r="H39" s="13">
        <f>SUM(H32:H38)</f>
        <v>0</v>
      </c>
      <c r="I39" s="13">
        <f>SUM(I32:I38)+ROUNDDOWN(K39/60,0)</f>
        <v>0</v>
      </c>
      <c r="J39" s="13">
        <f>K39-60*ROUNDDOWN(K39/60,0)</f>
        <v>0</v>
      </c>
      <c r="K39" s="131">
        <f>SUM(K32:K38)</f>
        <v>0</v>
      </c>
      <c r="L39" s="52">
        <f>IF((I39*60+J39)=0,0,ROUND((H39*60)/(I39*60+J39),1))</f>
        <v>0</v>
      </c>
      <c r="M39" s="27">
        <f>SUM(M32:M38)</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7">
        <f>IF(SUM(V32:V38)=0,0,ROUND(AVERAGE(V32:V38),0))</f>
        <v>0</v>
      </c>
      <c r="W39" s="163">
        <f>IF(W38=0,0,1)</f>
        <v>0</v>
      </c>
      <c r="X39" s="238"/>
      <c r="Y39" s="488"/>
      <c r="Z39" s="488"/>
      <c r="AA39" s="488"/>
      <c r="AB39" s="488"/>
      <c r="AC39" s="488"/>
      <c r="AD39" s="488"/>
      <c r="AE39" s="488"/>
      <c r="AF39" s="489"/>
    </row>
    <row r="40" spans="1:32" ht="12" customHeight="1" x14ac:dyDescent="0.2">
      <c r="A40" s="22" t="s">
        <v>6</v>
      </c>
      <c r="B40" s="236">
        <f>B38+1</f>
        <v>31</v>
      </c>
      <c r="C40" s="40"/>
      <c r="D40" s="40"/>
      <c r="E40" s="40"/>
      <c r="F40" s="71">
        <f t="shared" si="31"/>
        <v>0</v>
      </c>
      <c r="G40" s="86" t="str">
        <f t="shared" si="32"/>
        <v/>
      </c>
      <c r="H40" s="329"/>
      <c r="I40" s="329"/>
      <c r="J40" s="329"/>
      <c r="K40" s="71">
        <f>J40</f>
        <v>0</v>
      </c>
      <c r="L40" s="345" t="str">
        <f t="shared" si="33"/>
        <v/>
      </c>
      <c r="M40" s="117"/>
      <c r="N40" s="117"/>
      <c r="O40" s="162">
        <f>IF(N40="",0,1)</f>
        <v>0</v>
      </c>
      <c r="P40" s="117"/>
      <c r="Q40" s="162">
        <f>IF(P40="",0,1)</f>
        <v>0</v>
      </c>
      <c r="R40" s="117"/>
      <c r="S40" s="162">
        <f>IF(R40="",0,1)</f>
        <v>0</v>
      </c>
      <c r="T40" s="117"/>
      <c r="U40" s="162">
        <f>IF(T40="",0,1)</f>
        <v>0</v>
      </c>
      <c r="V40" s="117"/>
      <c r="W40" s="162">
        <f>IF(V40="",0,1)</f>
        <v>0</v>
      </c>
      <c r="X40" s="368"/>
      <c r="Y40" s="502"/>
      <c r="Z40" s="502"/>
      <c r="AA40" s="502"/>
      <c r="AB40" s="502"/>
      <c r="AC40" s="502"/>
      <c r="AD40" s="502"/>
      <c r="AE40" s="502"/>
      <c r="AF40" s="503"/>
    </row>
    <row r="41" spans="1:32" ht="12" customHeight="1" x14ac:dyDescent="0.2">
      <c r="A41" s="512" t="s">
        <v>39</v>
      </c>
      <c r="B41" s="513"/>
      <c r="C41" s="14">
        <f>C6+C15+C23+C31+C39+C40</f>
        <v>0</v>
      </c>
      <c r="D41" s="11">
        <f>D6+D15+D23+D31+D39+D40+ROUNDDOWN(F41/60,0)</f>
        <v>0</v>
      </c>
      <c r="E41" s="11">
        <f>F41-60*ROUNDDOWN(F41/60,0)</f>
        <v>0</v>
      </c>
      <c r="F41" s="133">
        <f>E6+E15+E23+E31+E39+E40</f>
        <v>0</v>
      </c>
      <c r="G41" s="60">
        <f>IF((D41*60+E41)=0,0,ROUND((C41*60)/(D41*60+E41),1))</f>
        <v>0</v>
      </c>
      <c r="H41" s="14">
        <f>H6+H15+H23+H31+H39+H40</f>
        <v>0</v>
      </c>
      <c r="I41" s="11">
        <f>I6+I15+I23+I31+I39+I40+ROUNDDOWN(K41/60,0)</f>
        <v>0</v>
      </c>
      <c r="J41" s="11">
        <f>K41-60*ROUNDDOWN(K41/60,0)</f>
        <v>0</v>
      </c>
      <c r="K41" s="133">
        <f>J6+J15+J23+J31+J39+J40</f>
        <v>0</v>
      </c>
      <c r="L41" s="60">
        <f>IF((I41*60+J41)=0,0,ROUND((H41*60)/(I41*60+J41),1))</f>
        <v>0</v>
      </c>
      <c r="M41" s="44">
        <f>M6+M15+M23+M31+M39+M40</f>
        <v>0</v>
      </c>
      <c r="N41" s="28" t="str">
        <f>IF(N42=0,"",(N6+N15+N23+N31+N39+N40)/N42)</f>
        <v/>
      </c>
      <c r="O41" s="178"/>
      <c r="P41" s="28" t="str">
        <f>IF(P42=0,"",(P6+P15+P23+P31+P39+P40)/P42)</f>
        <v/>
      </c>
      <c r="Q41" s="178"/>
      <c r="R41" s="28" t="str">
        <f>IF(R42=0,"",(R6+R15+R23+R31+R39+R40)/R42)</f>
        <v/>
      </c>
      <c r="S41" s="178"/>
      <c r="T41" s="28" t="str">
        <f>IF(T42=0,"",(T6+T15+T23+T31+T39+T40)/T42)</f>
        <v/>
      </c>
      <c r="U41" s="178"/>
      <c r="V41" s="28" t="str">
        <f>IF(V42=0,"",(V6+V15+V23+V31+V39+V40)/V42)</f>
        <v/>
      </c>
      <c r="W41" s="178"/>
      <c r="X41" s="38"/>
      <c r="Y41" s="38"/>
      <c r="Z41" s="38"/>
      <c r="AA41" s="2" t="s">
        <v>0</v>
      </c>
      <c r="AB41" s="2" t="s">
        <v>15</v>
      </c>
      <c r="AC41" s="2" t="s">
        <v>16</v>
      </c>
      <c r="AD41" s="2"/>
      <c r="AE41" s="2" t="s">
        <v>12</v>
      </c>
      <c r="AF41" s="2" t="s">
        <v>17</v>
      </c>
    </row>
    <row r="42" spans="1:32" ht="12" customHeight="1" x14ac:dyDescent="0.2">
      <c r="A42" s="514"/>
      <c r="B42" s="514"/>
      <c r="C42" s="2" t="s">
        <v>0</v>
      </c>
      <c r="D42" s="2" t="s">
        <v>15</v>
      </c>
      <c r="E42" s="2" t="s">
        <v>16</v>
      </c>
      <c r="F42" s="71"/>
      <c r="G42" s="22" t="s">
        <v>12</v>
      </c>
      <c r="H42" s="345" t="s">
        <v>0</v>
      </c>
      <c r="I42" s="345" t="s">
        <v>15</v>
      </c>
      <c r="J42" s="345" t="s">
        <v>16</v>
      </c>
      <c r="K42" s="22"/>
      <c r="L42" s="345" t="s">
        <v>12</v>
      </c>
      <c r="M42" s="37" t="s">
        <v>17</v>
      </c>
      <c r="N42" s="161">
        <f>O7+O15+O23+O31+O39+O40</f>
        <v>0</v>
      </c>
      <c r="O42" s="159"/>
      <c r="P42" s="161">
        <f>Q7+Q15+Q23+Q31+Q39+Q40</f>
        <v>0</v>
      </c>
      <c r="Q42" s="159"/>
      <c r="R42" s="161">
        <f>S7+S15+S23+S31+S39+S40</f>
        <v>0</v>
      </c>
      <c r="S42" s="159"/>
      <c r="T42" s="161">
        <f>U7+U15+U23+U31+U39+U40</f>
        <v>0</v>
      </c>
      <c r="U42" s="159"/>
      <c r="V42" s="161">
        <f>W7+W15+W23+W31+W39+W40</f>
        <v>0</v>
      </c>
      <c r="W42" s="188"/>
      <c r="Y42" s="507" t="s">
        <v>139</v>
      </c>
      <c r="Z42" s="509"/>
      <c r="AA42" s="23">
        <f>C41+Novembre!AA41</f>
        <v>0</v>
      </c>
      <c r="AB42" s="23">
        <f>D41+Novembre!AB41+ROUNDDOWN(AD42/60,0)</f>
        <v>0</v>
      </c>
      <c r="AC42" s="12">
        <f>AD42-60*ROUNDDOWN(AD42/60,0)</f>
        <v>0</v>
      </c>
      <c r="AD42" s="236">
        <f>E41+Novembre!AC41</f>
        <v>0</v>
      </c>
      <c r="AE42" s="12">
        <f>IF((AB42*60+AC42)=0,0,ROUND((AA42*60)/(AB42*60+AC42),1))</f>
        <v>0</v>
      </c>
      <c r="AF42" s="23">
        <f>M41+Novembre!AE41</f>
        <v>0</v>
      </c>
    </row>
    <row r="43" spans="1:32" ht="15" customHeight="1" x14ac:dyDescent="0.2">
      <c r="A43" s="623" t="s">
        <v>254</v>
      </c>
      <c r="B43" s="624"/>
      <c r="C43" s="48">
        <f>'Décembre 17'!$C$40</f>
        <v>0</v>
      </c>
      <c r="D43" s="49">
        <f>'Décembre 17'!$D$40</f>
        <v>0</v>
      </c>
      <c r="E43" s="49">
        <f>'Décembre 17'!$E$40</f>
        <v>0</v>
      </c>
      <c r="F43" s="143"/>
      <c r="G43" s="50">
        <f>IF((D43*60+E43)=0,0,ROUND((C43*60)/(D43*60+E43),1))</f>
        <v>0</v>
      </c>
      <c r="H43" s="349">
        <f>Novembre!H42</f>
        <v>0</v>
      </c>
      <c r="I43" s="346">
        <f>Mai!$I$43</f>
        <v>0</v>
      </c>
      <c r="J43" s="346">
        <f>Mai!$J$43</f>
        <v>0</v>
      </c>
      <c r="K43" s="50"/>
      <c r="L43" s="346">
        <f>IF((I43*60+J43)=0,0,ROUND((H43*60)/(I43*60+J43),1))</f>
        <v>0</v>
      </c>
      <c r="M43" s="199">
        <f>'Décembre 17'!$M$40</f>
        <v>0</v>
      </c>
      <c r="Y43" s="553" t="s">
        <v>253</v>
      </c>
      <c r="Z43" s="555"/>
      <c r="AA43" s="217">
        <f>C41+Novembre!AA42</f>
        <v>0</v>
      </c>
      <c r="AB43" s="296">
        <f>D41+Novembre!AB42+ROUNDDOWN(AD43/60,0)</f>
        <v>0</v>
      </c>
      <c r="AC43" s="296">
        <f>AD43-60*ROUNDDOWN(AD43/60,0)</f>
        <v>0</v>
      </c>
      <c r="AD43" s="236">
        <f>E41+Novembre!AC42</f>
        <v>0</v>
      </c>
      <c r="AE43" s="296">
        <f>IF((AB43*60+AC43)=0,0,ROUND((AA43*60)/(AB43*60+AC43),1))</f>
        <v>0</v>
      </c>
      <c r="AF43" s="217">
        <f>M41+Novembre!AE42</f>
        <v>0</v>
      </c>
    </row>
    <row r="44" spans="1:32" ht="15" customHeight="1" x14ac:dyDescent="0.2">
      <c r="A44" s="566" t="s">
        <v>25</v>
      </c>
      <c r="B44" s="566"/>
      <c r="C44" s="48">
        <f>Janvier!C43</f>
        <v>0</v>
      </c>
      <c r="D44" s="48">
        <f>Janvier!D43</f>
        <v>0</v>
      </c>
      <c r="E44" s="48">
        <f>Janvier!E43</f>
        <v>0</v>
      </c>
      <c r="F44" s="134"/>
      <c r="G44" s="47">
        <f t="shared" ref="G44:G49" si="45">IF((D44*60+E44)=0,0,ROUND((C44*60)/(D44*60+E44),1))</f>
        <v>0</v>
      </c>
      <c r="H44" s="349">
        <f>Novembre!H43</f>
        <v>0</v>
      </c>
      <c r="I44" s="345">
        <f>Mai!$I$44</f>
        <v>0</v>
      </c>
      <c r="J44" s="345">
        <f>Mai!$J$44</f>
        <v>0</v>
      </c>
      <c r="K44" s="341"/>
      <c r="L44" s="346">
        <f>IF((I44*60+J44)=0,0,ROUND((H44*60)/(I44*60+J44),1))</f>
        <v>0</v>
      </c>
      <c r="M44" s="53">
        <f>Janvier!M43</f>
        <v>0</v>
      </c>
      <c r="Y44" s="629" t="s">
        <v>187</v>
      </c>
      <c r="Z44" s="630"/>
      <c r="AA44" s="295"/>
      <c r="AB44" s="295"/>
      <c r="AC44" s="295"/>
      <c r="AD44" s="71"/>
      <c r="AE44" s="293">
        <f t="shared" ref="AE44:AE53" si="46">IF((AB44*60+AC44)=0,0,ROUND((AA44*60)/(AB44*60+AC44),1))</f>
        <v>0</v>
      </c>
      <c r="AF44" s="295"/>
    </row>
    <row r="45" spans="1:32" ht="15" customHeight="1" x14ac:dyDescent="0.2">
      <c r="A45" s="566" t="s">
        <v>27</v>
      </c>
      <c r="B45" s="572"/>
      <c r="C45" s="48">
        <f>Février!C38</f>
        <v>0</v>
      </c>
      <c r="D45" s="48">
        <f>Février!D38</f>
        <v>0</v>
      </c>
      <c r="E45" s="48">
        <f>Février!E38</f>
        <v>0</v>
      </c>
      <c r="F45" s="134"/>
      <c r="G45" s="47">
        <f t="shared" si="45"/>
        <v>0</v>
      </c>
      <c r="H45" s="349">
        <f>Novembre!H44</f>
        <v>0</v>
      </c>
      <c r="I45" s="345">
        <f>Mai!$I$45</f>
        <v>0</v>
      </c>
      <c r="J45" s="345">
        <f>Mai!$J$45</f>
        <v>0</v>
      </c>
      <c r="K45" s="341"/>
      <c r="L45" s="346">
        <f>IF((I45*60+J45)=0,0,ROUND((H45*60)/(I45*60+J45),1))</f>
        <v>0</v>
      </c>
      <c r="M45" s="53">
        <f>Février!M38</f>
        <v>0</v>
      </c>
      <c r="Y45" s="629" t="s">
        <v>186</v>
      </c>
      <c r="Z45" s="630"/>
      <c r="AA45" s="295"/>
      <c r="AB45" s="295"/>
      <c r="AC45" s="295"/>
      <c r="AD45" s="71"/>
      <c r="AE45" s="293">
        <f t="shared" si="46"/>
        <v>0</v>
      </c>
      <c r="AF45" s="295"/>
    </row>
    <row r="46" spans="1:32" ht="15" customHeight="1" x14ac:dyDescent="0.2">
      <c r="A46" s="566" t="s">
        <v>28</v>
      </c>
      <c r="B46" s="566"/>
      <c r="C46" s="54">
        <f>Mars!C41</f>
        <v>0</v>
      </c>
      <c r="D46" s="54">
        <f>Mars!D41</f>
        <v>0</v>
      </c>
      <c r="E46" s="54">
        <f>Mars!E41</f>
        <v>0</v>
      </c>
      <c r="F46" s="134"/>
      <c r="G46" s="47">
        <f t="shared" si="45"/>
        <v>0</v>
      </c>
      <c r="H46" s="349">
        <f>Novembre!H45</f>
        <v>0</v>
      </c>
      <c r="I46" s="345">
        <f>Mai!$I$46</f>
        <v>0</v>
      </c>
      <c r="J46" s="345">
        <f>Mai!$J$46</f>
        <v>0</v>
      </c>
      <c r="K46" s="341"/>
      <c r="L46" s="346">
        <f>IF((I46*60+J46)=0,0,ROUND((H46*60)/(I46*60+J46),1))</f>
        <v>0</v>
      </c>
      <c r="M46" s="53">
        <f>Mars!M41</f>
        <v>0</v>
      </c>
      <c r="Y46" s="629" t="s">
        <v>175</v>
      </c>
      <c r="Z46" s="630"/>
      <c r="AA46" s="295"/>
      <c r="AB46" s="295"/>
      <c r="AC46" s="295"/>
      <c r="AD46" s="71"/>
      <c r="AE46" s="293">
        <f t="shared" si="46"/>
        <v>0</v>
      </c>
      <c r="AF46" s="295"/>
    </row>
    <row r="47" spans="1:32" ht="15" customHeight="1" x14ac:dyDescent="0.2">
      <c r="A47" s="566" t="s">
        <v>31</v>
      </c>
      <c r="B47" s="566"/>
      <c r="C47" s="54">
        <f>Avril!C40</f>
        <v>0</v>
      </c>
      <c r="D47" s="54">
        <f>Avril!D40</f>
        <v>0</v>
      </c>
      <c r="E47" s="47">
        <f>Avril!E40</f>
        <v>0</v>
      </c>
      <c r="F47" s="134"/>
      <c r="G47" s="47">
        <f t="shared" si="45"/>
        <v>0</v>
      </c>
      <c r="H47" s="349">
        <f>Novembre!H46</f>
        <v>0</v>
      </c>
      <c r="I47" s="347">
        <f>Mai!$I$47</f>
        <v>0</v>
      </c>
      <c r="J47" s="345">
        <f>Mai!$J$47</f>
        <v>0</v>
      </c>
      <c r="K47" s="341"/>
      <c r="L47" s="346">
        <f>IF((I47*60+J47)=0,0,ROUND((H47*60)/(I47*60+J47),1))</f>
        <v>0</v>
      </c>
      <c r="M47" s="53">
        <f>Avril!M40</f>
        <v>0</v>
      </c>
      <c r="Y47" s="629" t="s">
        <v>176</v>
      </c>
      <c r="Z47" s="630"/>
      <c r="AA47" s="295"/>
      <c r="AB47" s="295"/>
      <c r="AC47" s="295"/>
      <c r="AD47" s="71"/>
      <c r="AE47" s="293">
        <f t="shared" si="46"/>
        <v>0</v>
      </c>
      <c r="AF47" s="295"/>
    </row>
    <row r="48" spans="1:32" ht="15" customHeight="1" x14ac:dyDescent="0.2">
      <c r="A48" s="566" t="s">
        <v>32</v>
      </c>
      <c r="B48" s="566"/>
      <c r="C48" s="54">
        <f>Mai!C41</f>
        <v>0</v>
      </c>
      <c r="D48" s="47">
        <f>Mai!D41</f>
        <v>0</v>
      </c>
      <c r="E48" s="47">
        <f>Mai!E41</f>
        <v>0</v>
      </c>
      <c r="F48" s="134"/>
      <c r="G48" s="47">
        <f t="shared" si="45"/>
        <v>0</v>
      </c>
      <c r="H48" s="349">
        <f>Novembre!H47</f>
        <v>0</v>
      </c>
      <c r="I48" s="345">
        <f>Mai!$I$41</f>
        <v>0</v>
      </c>
      <c r="J48" s="345">
        <f>Mai!$J$41</f>
        <v>0</v>
      </c>
      <c r="K48" s="341"/>
      <c r="L48" s="346">
        <f t="shared" ref="L48:L55" si="47">IF((I48*60+J48)=0,0,ROUND((H48*60)/(I48*60+J48),1))</f>
        <v>0</v>
      </c>
      <c r="M48" s="53">
        <f>Mai!M41</f>
        <v>0</v>
      </c>
      <c r="Y48" s="629" t="s">
        <v>177</v>
      </c>
      <c r="Z48" s="630"/>
      <c r="AA48" s="295"/>
      <c r="AB48" s="295"/>
      <c r="AC48" s="295"/>
      <c r="AD48" s="71"/>
      <c r="AE48" s="293">
        <f t="shared" si="46"/>
        <v>0</v>
      </c>
      <c r="AF48" s="295"/>
    </row>
    <row r="49" spans="1:32" ht="15" customHeight="1" x14ac:dyDescent="0.2">
      <c r="A49" s="566" t="s">
        <v>33</v>
      </c>
      <c r="B49" s="566"/>
      <c r="C49" s="54">
        <f>Juin!C40</f>
        <v>0</v>
      </c>
      <c r="D49" s="54">
        <f>Juin!D40</f>
        <v>0</v>
      </c>
      <c r="E49" s="54">
        <f>Juin!E40</f>
        <v>0</v>
      </c>
      <c r="F49" s="135"/>
      <c r="G49" s="47">
        <f t="shared" si="45"/>
        <v>0</v>
      </c>
      <c r="H49" s="349">
        <f>Novembre!H48</f>
        <v>0</v>
      </c>
      <c r="I49" s="345">
        <f>Juin!$I$40</f>
        <v>0</v>
      </c>
      <c r="J49" s="345">
        <f>Juin!$J$40</f>
        <v>0</v>
      </c>
      <c r="K49" s="341"/>
      <c r="L49" s="346">
        <f t="shared" si="47"/>
        <v>0</v>
      </c>
      <c r="M49" s="55">
        <f>Juin!M40</f>
        <v>0</v>
      </c>
      <c r="Y49" s="629" t="s">
        <v>178</v>
      </c>
      <c r="Z49" s="630"/>
      <c r="AA49" s="295"/>
      <c r="AB49" s="295"/>
      <c r="AC49" s="295"/>
      <c r="AD49" s="71"/>
      <c r="AE49" s="293">
        <f t="shared" si="46"/>
        <v>0</v>
      </c>
      <c r="AF49" s="295"/>
    </row>
    <row r="50" spans="1:32" ht="15" customHeight="1" x14ac:dyDescent="0.2">
      <c r="A50" s="566" t="s">
        <v>34</v>
      </c>
      <c r="B50" s="566"/>
      <c r="C50" s="54">
        <f>Juillet!$C$42</f>
        <v>0</v>
      </c>
      <c r="D50" s="54">
        <f>Juillet!$D$42</f>
        <v>0</v>
      </c>
      <c r="E50" s="54">
        <f>Juillet!$E$42</f>
        <v>0</v>
      </c>
      <c r="F50" s="134"/>
      <c r="G50" s="341">
        <f t="shared" ref="G50:G54" si="48">IF((D50*60+E50)=0,0,ROUND((C50*60)/(D50*60+E50),1))</f>
        <v>0</v>
      </c>
      <c r="H50" s="349">
        <f>Novembre!H49</f>
        <v>0</v>
      </c>
      <c r="I50" s="345">
        <f>Juillet!$I$42</f>
        <v>0</v>
      </c>
      <c r="J50" s="345">
        <f>Juillet!$J$42</f>
        <v>0</v>
      </c>
      <c r="K50" s="341"/>
      <c r="L50" s="346">
        <f t="shared" si="47"/>
        <v>0</v>
      </c>
      <c r="M50" s="55">
        <f>Juillet!$M$42</f>
        <v>0</v>
      </c>
      <c r="X50" s="213"/>
      <c r="Y50" s="629" t="s">
        <v>179</v>
      </c>
      <c r="Z50" s="630"/>
      <c r="AA50" s="295"/>
      <c r="AB50" s="295"/>
      <c r="AC50" s="295"/>
      <c r="AD50" s="71"/>
      <c r="AE50" s="320">
        <f t="shared" si="46"/>
        <v>0</v>
      </c>
      <c r="AF50" s="295"/>
    </row>
    <row r="51" spans="1:32" ht="15" customHeight="1" x14ac:dyDescent="0.2">
      <c r="A51" s="566" t="s">
        <v>35</v>
      </c>
      <c r="B51" s="566"/>
      <c r="C51" s="54">
        <f>Août!$C$41</f>
        <v>0</v>
      </c>
      <c r="D51" s="54">
        <f>Août!$D$41</f>
        <v>0</v>
      </c>
      <c r="E51" s="54">
        <f>Août!$E$41</f>
        <v>0</v>
      </c>
      <c r="F51" s="341"/>
      <c r="G51" s="341">
        <f t="shared" si="48"/>
        <v>0</v>
      </c>
      <c r="H51" s="349">
        <f>Novembre!H50</f>
        <v>0</v>
      </c>
      <c r="I51" s="345">
        <f>Août!$I$41</f>
        <v>0</v>
      </c>
      <c r="J51" s="345">
        <f>Août!$J$41</f>
        <v>0</v>
      </c>
      <c r="K51" s="341"/>
      <c r="L51" s="346">
        <f t="shared" si="47"/>
        <v>0</v>
      </c>
      <c r="M51" s="56">
        <f>Août!$M$41</f>
        <v>0</v>
      </c>
      <c r="X51" s="213"/>
      <c r="Y51" s="629" t="s">
        <v>180</v>
      </c>
      <c r="Z51" s="630"/>
      <c r="AA51" s="295"/>
      <c r="AB51" s="295"/>
      <c r="AC51" s="295"/>
      <c r="AD51" s="71"/>
      <c r="AE51" s="320">
        <f t="shared" si="46"/>
        <v>0</v>
      </c>
      <c r="AF51" s="295"/>
    </row>
    <row r="52" spans="1:32" ht="15" customHeight="1" x14ac:dyDescent="0.2">
      <c r="A52" s="566" t="s">
        <v>36</v>
      </c>
      <c r="B52" s="566"/>
      <c r="C52" s="54">
        <f>Septembre!$C$40</f>
        <v>0</v>
      </c>
      <c r="D52" s="341">
        <f>Septembre!$D$40</f>
        <v>0</v>
      </c>
      <c r="E52" s="341">
        <f>Septembre!$E$40</f>
        <v>0</v>
      </c>
      <c r="F52" s="341"/>
      <c r="G52" s="341">
        <f t="shared" si="48"/>
        <v>0</v>
      </c>
      <c r="H52" s="349">
        <f>Novembre!H51</f>
        <v>0</v>
      </c>
      <c r="I52" s="345">
        <f>Septembre!$I$40</f>
        <v>0</v>
      </c>
      <c r="J52" s="345">
        <f>Septembre!$J$40</f>
        <v>0</v>
      </c>
      <c r="K52" s="341"/>
      <c r="L52" s="346">
        <f t="shared" si="47"/>
        <v>0</v>
      </c>
      <c r="M52" s="53">
        <f>Septembre!$M$40</f>
        <v>0</v>
      </c>
      <c r="X52" s="213"/>
      <c r="Y52" s="629" t="s">
        <v>181</v>
      </c>
      <c r="Z52" s="630"/>
      <c r="AA52" s="295"/>
      <c r="AB52" s="295"/>
      <c r="AC52" s="295"/>
      <c r="AD52" s="71"/>
      <c r="AE52" s="305">
        <f t="shared" si="46"/>
        <v>0</v>
      </c>
      <c r="AF52" s="295"/>
    </row>
    <row r="53" spans="1:32" ht="15" customHeight="1" x14ac:dyDescent="0.2">
      <c r="A53" s="566" t="s">
        <v>37</v>
      </c>
      <c r="B53" s="566"/>
      <c r="C53" s="54">
        <f>Octobre!$C$43</f>
        <v>0</v>
      </c>
      <c r="D53" s="54">
        <f>Octobre!$D$43</f>
        <v>0</v>
      </c>
      <c r="E53" s="54">
        <f>Octobre!$E$43</f>
        <v>0</v>
      </c>
      <c r="F53" s="341"/>
      <c r="G53" s="341">
        <f t="shared" si="48"/>
        <v>0</v>
      </c>
      <c r="H53" s="349">
        <f>Novembre!H52</f>
        <v>0</v>
      </c>
      <c r="I53" s="345">
        <f>Octobre!$I$43</f>
        <v>0</v>
      </c>
      <c r="J53" s="345">
        <f>Octobre!$J$43</f>
        <v>0</v>
      </c>
      <c r="K53" s="341"/>
      <c r="L53" s="346">
        <f t="shared" si="47"/>
        <v>0</v>
      </c>
      <c r="M53" s="53">
        <f>Octobre!$M$43</f>
        <v>0</v>
      </c>
      <c r="Y53" s="629" t="s">
        <v>182</v>
      </c>
      <c r="Z53" s="630"/>
      <c r="AA53" s="295"/>
      <c r="AB53" s="295"/>
      <c r="AC53" s="295"/>
      <c r="AD53" s="71"/>
      <c r="AE53" s="374">
        <f t="shared" si="46"/>
        <v>0</v>
      </c>
      <c r="AF53" s="295"/>
    </row>
    <row r="54" spans="1:32" ht="15" customHeight="1" x14ac:dyDescent="0.2">
      <c r="A54" s="566" t="s">
        <v>38</v>
      </c>
      <c r="B54" s="566"/>
      <c r="C54" s="54">
        <f>Novembre!$C$40</f>
        <v>0</v>
      </c>
      <c r="D54" s="54">
        <f>Novembre!$D$40</f>
        <v>0</v>
      </c>
      <c r="E54" s="54">
        <f>Novembre!$E$40</f>
        <v>0</v>
      </c>
      <c r="F54" s="341"/>
      <c r="G54" s="341">
        <f t="shared" si="48"/>
        <v>0</v>
      </c>
      <c r="H54" s="349">
        <f>Novembre!H40</f>
        <v>0</v>
      </c>
      <c r="I54" s="345">
        <f>Novembre!$I$40</f>
        <v>0</v>
      </c>
      <c r="J54" s="345">
        <f>Novembre!$J$40</f>
        <v>0</v>
      </c>
      <c r="K54" s="341"/>
      <c r="L54" s="346">
        <f t="shared" si="47"/>
        <v>0</v>
      </c>
      <c r="M54" s="53">
        <f>Novembre!$M$40</f>
        <v>0</v>
      </c>
      <c r="Y54" s="631" t="s">
        <v>183</v>
      </c>
      <c r="Z54" s="631"/>
      <c r="AA54" s="294">
        <f>SUM(AA43:AA53)</f>
        <v>0</v>
      </c>
      <c r="AB54" s="373">
        <f>SUM(AB43:AB53)+ROUNDDOWN(AD54/60,0)</f>
        <v>0</v>
      </c>
      <c r="AC54" s="373">
        <f>AD54-60*ROUNDDOWN(AD54/60,0)</f>
        <v>0</v>
      </c>
      <c r="AD54" s="294">
        <f>SUM(AC43:AC53)</f>
        <v>0</v>
      </c>
      <c r="AE54" s="373">
        <f t="shared" ref="AE54" si="49">IF((AB54*60+AC54)=0,0,ROUND((AA54*60)/(AB54*60+AC54),1))</f>
        <v>0</v>
      </c>
      <c r="AF54" s="294">
        <f>SUM(AF43:AF53)</f>
        <v>0</v>
      </c>
    </row>
    <row r="55" spans="1:32" ht="15" customHeight="1" x14ac:dyDescent="0.2">
      <c r="A55" s="566" t="s">
        <v>39</v>
      </c>
      <c r="B55" s="566"/>
      <c r="C55" s="54">
        <f>C41</f>
        <v>0</v>
      </c>
      <c r="D55" s="54">
        <f>D41</f>
        <v>0</v>
      </c>
      <c r="E55" s="54">
        <f>E41</f>
        <v>0</v>
      </c>
      <c r="F55" s="341"/>
      <c r="G55" s="341">
        <f t="shared" ref="G55" si="50">IF((D55*60+E55)=0,0,ROUND((C55*60)/(D55*60+E55),1))</f>
        <v>0</v>
      </c>
      <c r="H55" s="349">
        <f>H41</f>
        <v>0</v>
      </c>
      <c r="I55" s="345">
        <f>I41</f>
        <v>0</v>
      </c>
      <c r="J55" s="345">
        <f>J41</f>
        <v>0</v>
      </c>
      <c r="K55" s="341"/>
      <c r="L55" s="346">
        <f t="shared" si="47"/>
        <v>0</v>
      </c>
      <c r="M55" s="55">
        <f>M41</f>
        <v>0</v>
      </c>
    </row>
    <row r="56" spans="1:32" ht="15" customHeight="1" x14ac:dyDescent="0.2">
      <c r="T56" s="550" t="s">
        <v>195</v>
      </c>
      <c r="U56" s="551"/>
      <c r="V56" s="551"/>
      <c r="W56" s="551"/>
      <c r="X56" s="552"/>
      <c r="Y56" s="384" t="s">
        <v>42</v>
      </c>
      <c r="Z56" s="345" t="s">
        <v>15</v>
      </c>
      <c r="AA56" s="345" t="s">
        <v>16</v>
      </c>
      <c r="AB56" s="345" t="s">
        <v>12</v>
      </c>
      <c r="AC56" s="190"/>
      <c r="AD56" s="353">
        <f>SUM(J43:J55)</f>
        <v>0</v>
      </c>
      <c r="AE56" s="65"/>
    </row>
    <row r="57" spans="1:32" ht="15" customHeight="1" x14ac:dyDescent="0.2">
      <c r="T57" s="507" t="s">
        <v>139</v>
      </c>
      <c r="U57" s="508"/>
      <c r="V57" s="508"/>
      <c r="W57" s="508"/>
      <c r="X57" s="509"/>
      <c r="Y57" s="164">
        <f>H41+Novembre!Y45</f>
        <v>0</v>
      </c>
      <c r="Z57" s="12">
        <f>SUM(I43:I55)+ROUNDDOWN(AD56/60,0)</f>
        <v>0</v>
      </c>
      <c r="AA57" s="12">
        <f>AD56-60*ROUNDDOWN(AD56/60,0)</f>
        <v>0</v>
      </c>
      <c r="AB57" s="12">
        <f>IF((Z57*60+AA57)=0,0,ROUND((Y57*60)/(Z57*60+AA57),1))</f>
        <v>0</v>
      </c>
      <c r="AC57" s="190"/>
      <c r="AD57" s="353">
        <f>SUM(J44:J55)</f>
        <v>0</v>
      </c>
      <c r="AE57" s="64"/>
    </row>
    <row r="58" spans="1:32" ht="15" customHeight="1" x14ac:dyDescent="0.2">
      <c r="T58" s="553" t="s">
        <v>187</v>
      </c>
      <c r="U58" s="554"/>
      <c r="V58" s="554"/>
      <c r="W58" s="554"/>
      <c r="X58" s="555"/>
      <c r="Y58" s="218">
        <f>H41+Novembre!Y46</f>
        <v>0</v>
      </c>
      <c r="Z58" s="342">
        <f>SUM(I44:I55)+ROUNDDOWN(AD57/60,0)</f>
        <v>0</v>
      </c>
      <c r="AA58" s="335">
        <f>AD57-60*ROUNDDOWN(AD57/60,0)</f>
        <v>0</v>
      </c>
      <c r="AB58" s="385">
        <f>IF((Z58*60+AA58)=0,0,ROUND((Y58*60)/(Z58*60+AA58),1))</f>
        <v>0</v>
      </c>
    </row>
    <row r="59" spans="1:32" ht="15" customHeight="1" x14ac:dyDescent="0.2"/>
  </sheetData>
  <sheetProtection sheet="1" selectLockedCells="1"/>
  <mergeCells count="87">
    <mergeCell ref="H2:L2"/>
    <mergeCell ref="T56:X56"/>
    <mergeCell ref="T57:X57"/>
    <mergeCell ref="T58:X58"/>
    <mergeCell ref="A6:B6"/>
    <mergeCell ref="Y35:AF35"/>
    <mergeCell ref="A7:B7"/>
    <mergeCell ref="Y15:AF15"/>
    <mergeCell ref="A55:B55"/>
    <mergeCell ref="A54:B54"/>
    <mergeCell ref="Y51:Z51"/>
    <mergeCell ref="Y37:AF37"/>
    <mergeCell ref="Y53:Z53"/>
    <mergeCell ref="Y50:Z50"/>
    <mergeCell ref="Y52:Z52"/>
    <mergeCell ref="Y44:Z44"/>
    <mergeCell ref="Y48:Z48"/>
    <mergeCell ref="Y49:Z49"/>
    <mergeCell ref="Y45:Z45"/>
    <mergeCell ref="Y46:Z46"/>
    <mergeCell ref="Y47:Z47"/>
    <mergeCell ref="Y40:AF40"/>
    <mergeCell ref="Y54:Z54"/>
    <mergeCell ref="A50:B50"/>
    <mergeCell ref="Y34:AF34"/>
    <mergeCell ref="Y17:AF17"/>
    <mergeCell ref="Y16:AF16"/>
    <mergeCell ref="Y18:AF18"/>
    <mergeCell ref="A53:B53"/>
    <mergeCell ref="Y33:AF33"/>
    <mergeCell ref="A51:B51"/>
    <mergeCell ref="A52:B52"/>
    <mergeCell ref="Y39:AF39"/>
    <mergeCell ref="Y31:AF31"/>
    <mergeCell ref="Y32:AF32"/>
    <mergeCell ref="A15:B15"/>
    <mergeCell ref="Y8:AF8"/>
    <mergeCell ref="Y10:AF10"/>
    <mergeCell ref="Y29:AF29"/>
    <mergeCell ref="Y28:AF28"/>
    <mergeCell ref="A49:B49"/>
    <mergeCell ref="A48:B48"/>
    <mergeCell ref="A23:B23"/>
    <mergeCell ref="A46:B46"/>
    <mergeCell ref="Y36:AF36"/>
    <mergeCell ref="Y38:AF38"/>
    <mergeCell ref="A31:B31"/>
    <mergeCell ref="A42:B42"/>
    <mergeCell ref="A43:B43"/>
    <mergeCell ref="A47:B47"/>
    <mergeCell ref="A45:B45"/>
    <mergeCell ref="A44:B44"/>
    <mergeCell ref="A41:B41"/>
    <mergeCell ref="Y27:AF27"/>
    <mergeCell ref="Y43:Z43"/>
    <mergeCell ref="Y42:Z42"/>
    <mergeCell ref="A39:B39"/>
    <mergeCell ref="A1:AE1"/>
    <mergeCell ref="A2:A3"/>
    <mergeCell ref="B2:B3"/>
    <mergeCell ref="C2:C3"/>
    <mergeCell ref="D2:D3"/>
    <mergeCell ref="E2:E3"/>
    <mergeCell ref="P2:P3"/>
    <mergeCell ref="Y14:AF14"/>
    <mergeCell ref="Y4:AF4"/>
    <mergeCell ref="Y11:AF11"/>
    <mergeCell ref="Y12:AF12"/>
    <mergeCell ref="Y13:AF13"/>
    <mergeCell ref="Y9:AF9"/>
    <mergeCell ref="Y5:AF5"/>
    <mergeCell ref="Y19:AF19"/>
    <mergeCell ref="G2:G3"/>
    <mergeCell ref="N2:N3"/>
    <mergeCell ref="R2:R3"/>
    <mergeCell ref="Y2:AF3"/>
    <mergeCell ref="Y30:AF30"/>
    <mergeCell ref="Y24:AF24"/>
    <mergeCell ref="Y25:AF25"/>
    <mergeCell ref="Y26:AF26"/>
    <mergeCell ref="Y20:AF20"/>
    <mergeCell ref="Y21:AF21"/>
    <mergeCell ref="Y22:AF22"/>
    <mergeCell ref="Y23:AF23"/>
    <mergeCell ref="Y7:AF7"/>
    <mergeCell ref="X2:X3"/>
    <mergeCell ref="Y6:AF6"/>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zoomScale="90" zoomScaleNormal="90" workbookViewId="0">
      <pane ySplit="3" topLeftCell="A25" activePane="bottomLeft" state="frozen"/>
      <selection pane="bottomLeft" activeCell="B39" sqref="B39"/>
    </sheetView>
  </sheetViews>
  <sheetFormatPr baseColWidth="10" defaultRowHeight="12.75" x14ac:dyDescent="0.2"/>
  <cols>
    <col min="1" max="1" width="8.5703125" customWidth="1"/>
  </cols>
  <sheetData>
    <row r="1" spans="1:29" ht="15.75" customHeight="1" x14ac:dyDescent="0.2">
      <c r="A1" s="420" t="s">
        <v>216</v>
      </c>
      <c r="B1" s="420"/>
      <c r="C1" s="420"/>
      <c r="D1" s="420"/>
      <c r="E1" s="420"/>
      <c r="F1" s="420"/>
      <c r="G1" s="420"/>
      <c r="H1" s="420"/>
      <c r="I1" s="420"/>
      <c r="J1" s="420"/>
      <c r="K1" s="420"/>
      <c r="L1" s="420"/>
      <c r="M1" s="420"/>
      <c r="N1" s="420"/>
      <c r="O1" s="420"/>
      <c r="P1" s="420"/>
      <c r="Q1" s="420"/>
      <c r="R1" s="420"/>
      <c r="S1" s="420"/>
      <c r="T1" s="420"/>
      <c r="U1" s="420"/>
    </row>
    <row r="2" spans="1:29" ht="15.75" customHeight="1" x14ac:dyDescent="0.2">
      <c r="A2" s="420"/>
      <c r="B2" s="420"/>
      <c r="C2" s="420"/>
      <c r="D2" s="420"/>
      <c r="E2" s="420"/>
      <c r="F2" s="420"/>
      <c r="G2" s="420"/>
      <c r="H2" s="420"/>
      <c r="I2" s="420"/>
      <c r="J2" s="420"/>
      <c r="K2" s="420"/>
      <c r="L2" s="420"/>
      <c r="M2" s="420"/>
      <c r="N2" s="420"/>
      <c r="O2" s="420"/>
      <c r="P2" s="420"/>
      <c r="Q2" s="420"/>
      <c r="R2" s="420"/>
      <c r="S2" s="420"/>
      <c r="T2" s="420"/>
      <c r="U2" s="420"/>
    </row>
    <row r="3" spans="1:29" ht="18.75" x14ac:dyDescent="0.2">
      <c r="A3" s="167"/>
      <c r="B3" s="168">
        <v>11</v>
      </c>
      <c r="C3" s="168">
        <f>B3+1</f>
        <v>12</v>
      </c>
      <c r="D3" s="168">
        <f t="shared" ref="D3:U3" si="0">C3+1</f>
        <v>13</v>
      </c>
      <c r="E3" s="168">
        <f t="shared" si="0"/>
        <v>14</v>
      </c>
      <c r="F3" s="168">
        <f t="shared" si="0"/>
        <v>15</v>
      </c>
      <c r="G3" s="168">
        <f t="shared" si="0"/>
        <v>16</v>
      </c>
      <c r="H3" s="168">
        <f t="shared" si="0"/>
        <v>17</v>
      </c>
      <c r="I3" s="168">
        <f t="shared" si="0"/>
        <v>18</v>
      </c>
      <c r="J3" s="168">
        <f t="shared" si="0"/>
        <v>19</v>
      </c>
      <c r="K3" s="168">
        <f t="shared" si="0"/>
        <v>20</v>
      </c>
      <c r="L3" s="168">
        <f t="shared" si="0"/>
        <v>21</v>
      </c>
      <c r="M3" s="168">
        <f t="shared" si="0"/>
        <v>22</v>
      </c>
      <c r="N3" s="168">
        <f t="shared" si="0"/>
        <v>23</v>
      </c>
      <c r="O3" s="168">
        <f t="shared" si="0"/>
        <v>24</v>
      </c>
      <c r="P3" s="168">
        <f t="shared" si="0"/>
        <v>25</v>
      </c>
      <c r="Q3" s="168">
        <f t="shared" si="0"/>
        <v>26</v>
      </c>
      <c r="R3" s="168">
        <f t="shared" si="0"/>
        <v>27</v>
      </c>
      <c r="S3" s="168">
        <f t="shared" si="0"/>
        <v>28</v>
      </c>
      <c r="T3" s="168">
        <f t="shared" si="0"/>
        <v>29</v>
      </c>
      <c r="U3" s="168">
        <f t="shared" si="0"/>
        <v>30</v>
      </c>
      <c r="V3" s="168">
        <f t="shared" ref="V3:AC3" si="1">U3+1</f>
        <v>31</v>
      </c>
      <c r="W3" s="168">
        <f t="shared" si="1"/>
        <v>32</v>
      </c>
      <c r="X3" s="168">
        <f t="shared" si="1"/>
        <v>33</v>
      </c>
      <c r="Y3" s="168">
        <f t="shared" si="1"/>
        <v>34</v>
      </c>
      <c r="Z3" s="168">
        <f t="shared" si="1"/>
        <v>35</v>
      </c>
      <c r="AA3" s="168">
        <f t="shared" si="1"/>
        <v>36</v>
      </c>
      <c r="AB3" s="168">
        <f t="shared" si="1"/>
        <v>37</v>
      </c>
      <c r="AC3" s="168">
        <f t="shared" si="1"/>
        <v>38</v>
      </c>
    </row>
    <row r="4" spans="1:29" ht="18.75" x14ac:dyDescent="0.2">
      <c r="A4" s="169">
        <v>24</v>
      </c>
      <c r="B4" s="170">
        <f t="shared" ref="B4:B36" si="2">(A4/$B$3)*$B$39</f>
        <v>4.6538181818181812</v>
      </c>
      <c r="C4" s="170">
        <f t="shared" ref="C4:C36" si="3">(A4/$C$3)*$B$39</f>
        <v>4.266</v>
      </c>
      <c r="D4" s="170">
        <f t="shared" ref="D4:D31" si="4">(A4/$D$3)*$B$39</f>
        <v>3.937846153846154</v>
      </c>
      <c r="E4" s="170">
        <f t="shared" ref="E4:E36" si="5">(A4/$E$3)*$B$39</f>
        <v>3.6565714285714286</v>
      </c>
      <c r="F4" s="170">
        <f t="shared" ref="F4:F36" si="6">(A4/$F$3)*$B$39</f>
        <v>3.4128000000000003</v>
      </c>
      <c r="G4" s="170">
        <f t="shared" ref="G4:G36" si="7">(A4/$G$3)*$B$39</f>
        <v>3.1995</v>
      </c>
      <c r="H4" s="170">
        <f t="shared" ref="H4:H36" si="8">(A4/$H$3)*$B$39</f>
        <v>3.0112941176470591</v>
      </c>
      <c r="I4" s="170">
        <f t="shared" ref="I4:I36" si="9">(A4/$I$3)*$B$39</f>
        <v>2.8439999999999999</v>
      </c>
      <c r="J4" s="170">
        <f t="shared" ref="J4:J36" si="10">(A4/$J$3)*$B$39</f>
        <v>2.6943157894736842</v>
      </c>
      <c r="K4" s="170">
        <f t="shared" ref="K4:K36" si="11">(A4/$K$3)*$B$39</f>
        <v>2.5596000000000001</v>
      </c>
      <c r="L4" s="170">
        <f t="shared" ref="L4:L36" si="12">(A4/$L$3)*$B$39</f>
        <v>2.4377142857142857</v>
      </c>
      <c r="M4" s="170">
        <f t="shared" ref="M4:M36" si="13">(A4/$M$3)*$B$39</f>
        <v>2.3269090909090906</v>
      </c>
      <c r="N4" s="170">
        <f t="shared" ref="N4:N36" si="14">(A4/$N$3)*$B$39</f>
        <v>2.2257391304347824</v>
      </c>
      <c r="O4" s="170">
        <f t="shared" ref="O4:O36" si="15">(A4/$O$3)*$B$39</f>
        <v>2.133</v>
      </c>
      <c r="P4" s="170">
        <f t="shared" ref="P4:P36" si="16">(A4/$P$3)*$B$39</f>
        <v>2.0476799999999997</v>
      </c>
      <c r="Q4" s="170">
        <f t="shared" ref="Q4:Q36" si="17">(A4/$Q$3)*$B$39</f>
        <v>1.968923076923077</v>
      </c>
      <c r="R4" s="170">
        <f t="shared" ref="R4:R36" si="18">(A4/$R$3)*$B$39</f>
        <v>1.8959999999999999</v>
      </c>
      <c r="S4" s="170">
        <f t="shared" ref="S4:S36" si="19">(A4/$S$3)*$B$39</f>
        <v>1.8282857142857143</v>
      </c>
      <c r="T4" s="170">
        <f t="shared" ref="T4:T36" si="20">(A4/$T$3)*$B$39</f>
        <v>1.7652413793103447</v>
      </c>
      <c r="U4" s="170">
        <f t="shared" ref="U4:U36" si="21">(A4/$U$3)*$B$39</f>
        <v>1.7064000000000001</v>
      </c>
      <c r="V4" s="172">
        <f t="shared" ref="V4:V36" si="22">(A4/$V$3)*$B$39</f>
        <v>1.6513548387096775</v>
      </c>
      <c r="W4" s="172">
        <f t="shared" ref="W4:W36" si="23">(A4/$W$3)*$B$39</f>
        <v>1.59975</v>
      </c>
      <c r="X4" s="172">
        <f t="shared" ref="X4:X36" si="24">(A4/$X$3)*$B$39</f>
        <v>1.5512727272727274</v>
      </c>
      <c r="Y4" s="172">
        <f t="shared" ref="Y4:Y36" si="25">(A4/$Y$3)*$B$39</f>
        <v>1.5056470588235296</v>
      </c>
      <c r="Z4" s="172">
        <f t="shared" ref="Z4:Z36" si="26">(A4/$Z$3)*$B$39</f>
        <v>1.4626285714285714</v>
      </c>
      <c r="AA4" s="172">
        <f t="shared" ref="AA4:AA36" si="27">(A4/$AA$3)*$B$39</f>
        <v>1.4219999999999999</v>
      </c>
      <c r="AB4" s="172">
        <f t="shared" ref="AB4:AB36" si="28">(A4/$AB$3)*$B$39</f>
        <v>1.3835675675675676</v>
      </c>
      <c r="AC4" s="172">
        <f t="shared" ref="AC4:AC36" si="29">(A4/$AC$3)*$B$39</f>
        <v>1.3471578947368421</v>
      </c>
    </row>
    <row r="5" spans="1:29" ht="18.75" x14ac:dyDescent="0.2">
      <c r="A5" s="169">
        <f>A4+1</f>
        <v>25</v>
      </c>
      <c r="B5" s="170">
        <f t="shared" si="2"/>
        <v>4.8477272727272736</v>
      </c>
      <c r="C5" s="170">
        <f t="shared" si="3"/>
        <v>4.4437500000000005</v>
      </c>
      <c r="D5" s="170">
        <f t="shared" si="4"/>
        <v>4.101923076923077</v>
      </c>
      <c r="E5" s="170">
        <f t="shared" si="5"/>
        <v>3.8089285714285714</v>
      </c>
      <c r="F5" s="170">
        <f t="shared" si="6"/>
        <v>3.5550000000000002</v>
      </c>
      <c r="G5" s="170">
        <f t="shared" si="7"/>
        <v>3.3328125000000002</v>
      </c>
      <c r="H5" s="170">
        <f t="shared" si="8"/>
        <v>3.1367647058823533</v>
      </c>
      <c r="I5" s="170">
        <f t="shared" si="9"/>
        <v>2.9624999999999999</v>
      </c>
      <c r="J5" s="170">
        <f t="shared" si="10"/>
        <v>2.8065789473684211</v>
      </c>
      <c r="K5" s="170">
        <f t="shared" si="11"/>
        <v>2.6662499999999998</v>
      </c>
      <c r="L5" s="170">
        <f t="shared" si="12"/>
        <v>2.5392857142857141</v>
      </c>
      <c r="M5" s="170">
        <f t="shared" si="13"/>
        <v>2.4238636363636368</v>
      </c>
      <c r="N5" s="170">
        <f t="shared" si="14"/>
        <v>2.3184782608695653</v>
      </c>
      <c r="O5" s="170">
        <f t="shared" si="15"/>
        <v>2.2218750000000003</v>
      </c>
      <c r="P5" s="170">
        <f t="shared" si="16"/>
        <v>2.133</v>
      </c>
      <c r="Q5" s="170">
        <f t="shared" si="17"/>
        <v>2.0509615384615385</v>
      </c>
      <c r="R5" s="170">
        <f t="shared" si="18"/>
        <v>1.9750000000000001</v>
      </c>
      <c r="S5" s="170">
        <f t="shared" si="19"/>
        <v>1.9044642857142857</v>
      </c>
      <c r="T5" s="170">
        <f t="shared" si="20"/>
        <v>1.8387931034482758</v>
      </c>
      <c r="U5" s="170">
        <f t="shared" si="21"/>
        <v>1.7775000000000001</v>
      </c>
      <c r="V5" s="172">
        <f t="shared" si="22"/>
        <v>1.7201612903225805</v>
      </c>
      <c r="W5" s="172">
        <f t="shared" si="23"/>
        <v>1.6664062500000001</v>
      </c>
      <c r="X5" s="172">
        <f t="shared" si="24"/>
        <v>1.615909090909091</v>
      </c>
      <c r="Y5" s="172">
        <f t="shared" si="25"/>
        <v>1.5683823529411767</v>
      </c>
      <c r="Z5" s="172">
        <f t="shared" si="26"/>
        <v>1.5235714285714286</v>
      </c>
      <c r="AA5" s="172">
        <f t="shared" si="27"/>
        <v>1.48125</v>
      </c>
      <c r="AB5" s="172">
        <f t="shared" si="28"/>
        <v>1.4412162162162161</v>
      </c>
      <c r="AC5" s="172">
        <f t="shared" si="29"/>
        <v>1.4032894736842105</v>
      </c>
    </row>
    <row r="6" spans="1:29" ht="18.75" x14ac:dyDescent="0.2">
      <c r="A6" s="169">
        <f t="shared" ref="A6:A34" si="30">A5+1</f>
        <v>26</v>
      </c>
      <c r="B6" s="170">
        <f t="shared" si="2"/>
        <v>5.0416363636363641</v>
      </c>
      <c r="C6" s="170">
        <f t="shared" si="3"/>
        <v>4.6214999999999993</v>
      </c>
      <c r="D6" s="170">
        <f t="shared" si="4"/>
        <v>4.266</v>
      </c>
      <c r="E6" s="170">
        <f t="shared" si="5"/>
        <v>3.9612857142857143</v>
      </c>
      <c r="F6" s="170">
        <f t="shared" si="6"/>
        <v>3.6972</v>
      </c>
      <c r="G6" s="170">
        <f t="shared" si="7"/>
        <v>3.4661249999999999</v>
      </c>
      <c r="H6" s="170">
        <f t="shared" si="8"/>
        <v>3.2622352941176467</v>
      </c>
      <c r="I6" s="170">
        <f t="shared" si="9"/>
        <v>3.081</v>
      </c>
      <c r="J6" s="170">
        <f t="shared" si="10"/>
        <v>2.9188421052631579</v>
      </c>
      <c r="K6" s="170">
        <f t="shared" si="11"/>
        <v>2.7728999999999999</v>
      </c>
      <c r="L6" s="170">
        <f t="shared" si="12"/>
        <v>2.640857142857143</v>
      </c>
      <c r="M6" s="170">
        <f t="shared" si="13"/>
        <v>2.5208181818181821</v>
      </c>
      <c r="N6" s="170">
        <f t="shared" si="14"/>
        <v>2.4112173913043478</v>
      </c>
      <c r="O6" s="170">
        <f t="shared" si="15"/>
        <v>2.3107499999999996</v>
      </c>
      <c r="P6" s="170">
        <f t="shared" si="16"/>
        <v>2.2183200000000003</v>
      </c>
      <c r="Q6" s="170">
        <f t="shared" si="17"/>
        <v>2.133</v>
      </c>
      <c r="R6" s="170">
        <f t="shared" si="18"/>
        <v>2.0539999999999998</v>
      </c>
      <c r="S6" s="170">
        <f t="shared" si="19"/>
        <v>1.9806428571428571</v>
      </c>
      <c r="T6" s="170">
        <f t="shared" si="20"/>
        <v>1.9123448275862069</v>
      </c>
      <c r="U6" s="170">
        <f t="shared" si="21"/>
        <v>1.8486</v>
      </c>
      <c r="V6" s="172">
        <f t="shared" si="22"/>
        <v>1.7889677419354839</v>
      </c>
      <c r="W6" s="172">
        <f t="shared" si="23"/>
        <v>1.7330625</v>
      </c>
      <c r="X6" s="172">
        <f t="shared" si="24"/>
        <v>1.6805454545454546</v>
      </c>
      <c r="Y6" s="172">
        <f t="shared" si="25"/>
        <v>1.6311176470588233</v>
      </c>
      <c r="Z6" s="172">
        <f t="shared" si="26"/>
        <v>1.5845142857142858</v>
      </c>
      <c r="AA6" s="172">
        <f t="shared" si="27"/>
        <v>1.5405</v>
      </c>
      <c r="AB6" s="172">
        <f t="shared" si="28"/>
        <v>1.498864864864865</v>
      </c>
      <c r="AC6" s="172">
        <f t="shared" si="29"/>
        <v>1.459421052631579</v>
      </c>
    </row>
    <row r="7" spans="1:29" ht="18.75" x14ac:dyDescent="0.2">
      <c r="A7" s="169">
        <f t="shared" si="30"/>
        <v>27</v>
      </c>
      <c r="B7" s="170">
        <f t="shared" si="2"/>
        <v>5.2355454545454547</v>
      </c>
      <c r="C7" s="170">
        <f t="shared" si="3"/>
        <v>4.7992499999999998</v>
      </c>
      <c r="D7" s="170">
        <f t="shared" si="4"/>
        <v>4.430076923076923</v>
      </c>
      <c r="E7" s="170">
        <f t="shared" si="5"/>
        <v>4.1136428571428576</v>
      </c>
      <c r="F7" s="170">
        <f t="shared" si="6"/>
        <v>3.8393999999999999</v>
      </c>
      <c r="G7" s="170">
        <f t="shared" si="7"/>
        <v>3.5994375000000001</v>
      </c>
      <c r="H7" s="170">
        <f t="shared" si="8"/>
        <v>3.3877058823529409</v>
      </c>
      <c r="I7" s="170">
        <f t="shared" si="9"/>
        <v>3.1995</v>
      </c>
      <c r="J7" s="170">
        <f t="shared" si="10"/>
        <v>3.0311052631578947</v>
      </c>
      <c r="K7" s="170">
        <f t="shared" si="11"/>
        <v>2.8795500000000001</v>
      </c>
      <c r="L7" s="170">
        <f t="shared" si="12"/>
        <v>2.7424285714285714</v>
      </c>
      <c r="M7" s="170">
        <f t="shared" si="13"/>
        <v>2.6177727272727274</v>
      </c>
      <c r="N7" s="170">
        <f t="shared" si="14"/>
        <v>2.5039565217391306</v>
      </c>
      <c r="O7" s="170">
        <f t="shared" si="15"/>
        <v>2.3996249999999999</v>
      </c>
      <c r="P7" s="170">
        <f t="shared" si="16"/>
        <v>2.3036400000000001</v>
      </c>
      <c r="Q7" s="170">
        <f t="shared" si="17"/>
        <v>2.2150384615384615</v>
      </c>
      <c r="R7" s="170">
        <f t="shared" si="18"/>
        <v>2.133</v>
      </c>
      <c r="S7" s="170">
        <f t="shared" si="19"/>
        <v>2.0568214285714288</v>
      </c>
      <c r="T7" s="170">
        <f t="shared" si="20"/>
        <v>1.9858965517241378</v>
      </c>
      <c r="U7" s="170">
        <f t="shared" si="21"/>
        <v>1.9197</v>
      </c>
      <c r="V7" s="172">
        <f t="shared" si="22"/>
        <v>1.8577741935483871</v>
      </c>
      <c r="W7" s="172">
        <f t="shared" si="23"/>
        <v>1.79971875</v>
      </c>
      <c r="X7" s="172">
        <f t="shared" si="24"/>
        <v>1.7451818181818184</v>
      </c>
      <c r="Y7" s="172">
        <f t="shared" si="25"/>
        <v>1.6938529411764705</v>
      </c>
      <c r="Z7" s="172">
        <f t="shared" si="26"/>
        <v>1.645457142857143</v>
      </c>
      <c r="AA7" s="172">
        <f t="shared" si="27"/>
        <v>1.59975</v>
      </c>
      <c r="AB7" s="172">
        <f t="shared" si="28"/>
        <v>1.5565135135135135</v>
      </c>
      <c r="AC7" s="172">
        <f t="shared" si="29"/>
        <v>1.5155526315789474</v>
      </c>
    </row>
    <row r="8" spans="1:29" ht="18.75" x14ac:dyDescent="0.2">
      <c r="A8" s="169">
        <f t="shared" si="30"/>
        <v>28</v>
      </c>
      <c r="B8" s="170">
        <f t="shared" si="2"/>
        <v>5.4294545454545453</v>
      </c>
      <c r="C8" s="170">
        <f t="shared" si="3"/>
        <v>4.9770000000000003</v>
      </c>
      <c r="D8" s="170">
        <f t="shared" si="4"/>
        <v>4.594153846153846</v>
      </c>
      <c r="E8" s="170">
        <f t="shared" si="5"/>
        <v>4.266</v>
      </c>
      <c r="F8" s="170">
        <f t="shared" si="6"/>
        <v>3.9816000000000003</v>
      </c>
      <c r="G8" s="170">
        <f t="shared" si="7"/>
        <v>3.7327500000000002</v>
      </c>
      <c r="H8" s="170">
        <f t="shared" si="8"/>
        <v>3.5131764705882351</v>
      </c>
      <c r="I8" s="170">
        <f t="shared" si="9"/>
        <v>3.3180000000000001</v>
      </c>
      <c r="J8" s="170">
        <f t="shared" si="10"/>
        <v>3.1433684210526316</v>
      </c>
      <c r="K8" s="170">
        <f t="shared" si="11"/>
        <v>2.9861999999999997</v>
      </c>
      <c r="L8" s="170">
        <f t="shared" si="12"/>
        <v>2.8439999999999999</v>
      </c>
      <c r="M8" s="170">
        <f t="shared" si="13"/>
        <v>2.7147272727272727</v>
      </c>
      <c r="N8" s="170">
        <f t="shared" si="14"/>
        <v>2.5966956521739131</v>
      </c>
      <c r="O8" s="170">
        <f t="shared" si="15"/>
        <v>2.4885000000000002</v>
      </c>
      <c r="P8" s="170">
        <f t="shared" si="16"/>
        <v>2.3889600000000004</v>
      </c>
      <c r="Q8" s="170">
        <f t="shared" si="17"/>
        <v>2.297076923076923</v>
      </c>
      <c r="R8" s="170">
        <f t="shared" si="18"/>
        <v>2.2119999999999997</v>
      </c>
      <c r="S8" s="170">
        <f t="shared" si="19"/>
        <v>2.133</v>
      </c>
      <c r="T8" s="170">
        <f t="shared" si="20"/>
        <v>2.0594482758620689</v>
      </c>
      <c r="U8" s="170">
        <f t="shared" si="21"/>
        <v>1.9908000000000001</v>
      </c>
      <c r="V8" s="172">
        <f t="shared" si="22"/>
        <v>1.9265806451612904</v>
      </c>
      <c r="W8" s="172">
        <f t="shared" si="23"/>
        <v>1.8663750000000001</v>
      </c>
      <c r="X8" s="172">
        <f t="shared" si="24"/>
        <v>1.8098181818181818</v>
      </c>
      <c r="Y8" s="172">
        <f t="shared" si="25"/>
        <v>1.7565882352941176</v>
      </c>
      <c r="Z8" s="172">
        <f t="shared" si="26"/>
        <v>1.7064000000000001</v>
      </c>
      <c r="AA8" s="172">
        <f t="shared" si="27"/>
        <v>1.659</v>
      </c>
      <c r="AB8" s="172">
        <f t="shared" si="28"/>
        <v>1.6141621621621622</v>
      </c>
      <c r="AC8" s="172">
        <f t="shared" si="29"/>
        <v>1.5716842105263158</v>
      </c>
    </row>
    <row r="9" spans="1:29" ht="18.75" x14ac:dyDescent="0.2">
      <c r="A9" s="169">
        <f t="shared" si="30"/>
        <v>29</v>
      </c>
      <c r="B9" s="170">
        <f t="shared" si="2"/>
        <v>5.6233636363636359</v>
      </c>
      <c r="C9" s="170">
        <f t="shared" si="3"/>
        <v>5.1547499999999999</v>
      </c>
      <c r="D9" s="170">
        <f t="shared" si="4"/>
        <v>4.758230769230769</v>
      </c>
      <c r="E9" s="170">
        <f t="shared" si="5"/>
        <v>4.4183571428571433</v>
      </c>
      <c r="F9" s="170">
        <f t="shared" si="6"/>
        <v>4.1238000000000001</v>
      </c>
      <c r="G9" s="170">
        <f t="shared" si="7"/>
        <v>3.8660625</v>
      </c>
      <c r="H9" s="170">
        <f t="shared" si="8"/>
        <v>3.6386470588235293</v>
      </c>
      <c r="I9" s="170">
        <f t="shared" si="9"/>
        <v>3.4365000000000001</v>
      </c>
      <c r="J9" s="170">
        <f t="shared" si="10"/>
        <v>3.2556315789473684</v>
      </c>
      <c r="K9" s="170">
        <f t="shared" si="11"/>
        <v>3.0928499999999999</v>
      </c>
      <c r="L9" s="170">
        <f t="shared" si="12"/>
        <v>2.9455714285714287</v>
      </c>
      <c r="M9" s="170">
        <f t="shared" si="13"/>
        <v>2.8116818181818179</v>
      </c>
      <c r="N9" s="170">
        <f t="shared" si="14"/>
        <v>2.689434782608696</v>
      </c>
      <c r="O9" s="170">
        <f t="shared" si="15"/>
        <v>2.577375</v>
      </c>
      <c r="P9" s="170">
        <f t="shared" si="16"/>
        <v>2.4742799999999998</v>
      </c>
      <c r="Q9" s="170">
        <f t="shared" si="17"/>
        <v>2.3791153846153845</v>
      </c>
      <c r="R9" s="170">
        <f t="shared" si="18"/>
        <v>2.2910000000000004</v>
      </c>
      <c r="S9" s="170">
        <f t="shared" si="19"/>
        <v>2.2091785714285717</v>
      </c>
      <c r="T9" s="170">
        <f t="shared" si="20"/>
        <v>2.133</v>
      </c>
      <c r="U9" s="170">
        <f t="shared" si="21"/>
        <v>2.0619000000000001</v>
      </c>
      <c r="V9" s="172">
        <f t="shared" si="22"/>
        <v>1.9953870967741933</v>
      </c>
      <c r="W9" s="172">
        <f t="shared" si="23"/>
        <v>1.93303125</v>
      </c>
      <c r="X9" s="172">
        <f t="shared" si="24"/>
        <v>1.8744545454545454</v>
      </c>
      <c r="Y9" s="172">
        <f t="shared" si="25"/>
        <v>1.8193235294117647</v>
      </c>
      <c r="Z9" s="172">
        <f t="shared" si="26"/>
        <v>1.7673428571428573</v>
      </c>
      <c r="AA9" s="172">
        <f t="shared" si="27"/>
        <v>1.7182500000000001</v>
      </c>
      <c r="AB9" s="172">
        <f t="shared" si="28"/>
        <v>1.6718108108108107</v>
      </c>
      <c r="AC9" s="172">
        <f t="shared" si="29"/>
        <v>1.6278157894736842</v>
      </c>
    </row>
    <row r="10" spans="1:29" ht="18.75" x14ac:dyDescent="0.2">
      <c r="A10" s="169">
        <f t="shared" si="30"/>
        <v>30</v>
      </c>
      <c r="B10" s="170">
        <f t="shared" si="2"/>
        <v>5.8172727272727265</v>
      </c>
      <c r="C10" s="170">
        <f t="shared" si="3"/>
        <v>5.3324999999999996</v>
      </c>
      <c r="D10" s="170">
        <f t="shared" si="4"/>
        <v>4.9223076923076921</v>
      </c>
      <c r="E10" s="170">
        <f t="shared" si="5"/>
        <v>4.5707142857142857</v>
      </c>
      <c r="F10" s="170">
        <f t="shared" si="6"/>
        <v>4.266</v>
      </c>
      <c r="G10" s="170">
        <f t="shared" si="7"/>
        <v>3.9993750000000001</v>
      </c>
      <c r="H10" s="170">
        <f t="shared" si="8"/>
        <v>3.7641176470588236</v>
      </c>
      <c r="I10" s="170">
        <f t="shared" si="9"/>
        <v>3.5550000000000002</v>
      </c>
      <c r="J10" s="170">
        <f t="shared" si="10"/>
        <v>3.3678947368421053</v>
      </c>
      <c r="K10" s="170">
        <f t="shared" si="11"/>
        <v>3.1995</v>
      </c>
      <c r="L10" s="170">
        <f t="shared" si="12"/>
        <v>3.0471428571428572</v>
      </c>
      <c r="M10" s="170">
        <f t="shared" si="13"/>
        <v>2.9086363636363632</v>
      </c>
      <c r="N10" s="170">
        <f t="shared" si="14"/>
        <v>2.7821739130434784</v>
      </c>
      <c r="O10" s="170">
        <f t="shared" si="15"/>
        <v>2.6662499999999998</v>
      </c>
      <c r="P10" s="170">
        <f t="shared" si="16"/>
        <v>2.5596000000000001</v>
      </c>
      <c r="Q10" s="170">
        <f t="shared" si="17"/>
        <v>2.461153846153846</v>
      </c>
      <c r="R10" s="170">
        <f t="shared" si="18"/>
        <v>2.37</v>
      </c>
      <c r="S10" s="170">
        <f t="shared" si="19"/>
        <v>2.2853571428571429</v>
      </c>
      <c r="T10" s="170">
        <f t="shared" si="20"/>
        <v>2.2065517241379311</v>
      </c>
      <c r="U10" s="170">
        <f t="shared" si="21"/>
        <v>2.133</v>
      </c>
      <c r="V10" s="172">
        <f t="shared" si="22"/>
        <v>2.064193548387097</v>
      </c>
      <c r="W10" s="172">
        <f t="shared" si="23"/>
        <v>1.9996875000000001</v>
      </c>
      <c r="X10" s="172">
        <f t="shared" si="24"/>
        <v>1.939090909090909</v>
      </c>
      <c r="Y10" s="172">
        <f t="shared" si="25"/>
        <v>1.8820588235294118</v>
      </c>
      <c r="Z10" s="172">
        <f t="shared" si="26"/>
        <v>1.8282857142857143</v>
      </c>
      <c r="AA10" s="172">
        <f t="shared" si="27"/>
        <v>1.7775000000000001</v>
      </c>
      <c r="AB10" s="172">
        <f t="shared" si="28"/>
        <v>1.7294594594594597</v>
      </c>
      <c r="AC10" s="172">
        <f t="shared" si="29"/>
        <v>1.6839473684210526</v>
      </c>
    </row>
    <row r="11" spans="1:29" ht="18.75" x14ac:dyDescent="0.2">
      <c r="A11" s="169">
        <f t="shared" si="30"/>
        <v>31</v>
      </c>
      <c r="B11" s="170">
        <f t="shared" si="2"/>
        <v>6.0111818181818188</v>
      </c>
      <c r="C11" s="170">
        <f t="shared" si="3"/>
        <v>5.5102500000000001</v>
      </c>
      <c r="D11" s="170">
        <f t="shared" si="4"/>
        <v>5.0863846153846151</v>
      </c>
      <c r="E11" s="170">
        <f t="shared" si="5"/>
        <v>4.723071428571429</v>
      </c>
      <c r="F11" s="170">
        <f t="shared" si="6"/>
        <v>4.4082000000000008</v>
      </c>
      <c r="G11" s="170">
        <f t="shared" si="7"/>
        <v>4.1326875000000003</v>
      </c>
      <c r="H11" s="170">
        <f t="shared" si="8"/>
        <v>3.8895882352941178</v>
      </c>
      <c r="I11" s="170">
        <f t="shared" si="9"/>
        <v>3.6735000000000002</v>
      </c>
      <c r="J11" s="170">
        <f t="shared" si="10"/>
        <v>3.4801578947368421</v>
      </c>
      <c r="K11" s="170">
        <f t="shared" si="11"/>
        <v>3.3061500000000001</v>
      </c>
      <c r="L11" s="170">
        <f t="shared" si="12"/>
        <v>3.148714285714286</v>
      </c>
      <c r="M11" s="170">
        <f t="shared" si="13"/>
        <v>3.0055909090909094</v>
      </c>
      <c r="N11" s="170">
        <f t="shared" si="14"/>
        <v>2.8749130434782608</v>
      </c>
      <c r="O11" s="170">
        <f t="shared" si="15"/>
        <v>2.755125</v>
      </c>
      <c r="P11" s="170">
        <f t="shared" si="16"/>
        <v>2.6449199999999999</v>
      </c>
      <c r="Q11" s="170">
        <f t="shared" si="17"/>
        <v>2.5431923076923075</v>
      </c>
      <c r="R11" s="170">
        <f t="shared" si="18"/>
        <v>2.4489999999999998</v>
      </c>
      <c r="S11" s="170">
        <f t="shared" si="19"/>
        <v>2.3615357142857145</v>
      </c>
      <c r="T11" s="170">
        <f t="shared" si="20"/>
        <v>2.2801034482758618</v>
      </c>
      <c r="U11" s="170">
        <f t="shared" si="21"/>
        <v>2.2041000000000004</v>
      </c>
      <c r="V11" s="172">
        <f t="shared" si="22"/>
        <v>2.133</v>
      </c>
      <c r="W11" s="172">
        <f t="shared" si="23"/>
        <v>2.0663437500000001</v>
      </c>
      <c r="X11" s="172">
        <f t="shared" si="24"/>
        <v>2.0037272727272728</v>
      </c>
      <c r="Y11" s="172">
        <f t="shared" si="25"/>
        <v>1.9447941176470589</v>
      </c>
      <c r="Z11" s="172">
        <f t="shared" si="26"/>
        <v>1.8892285714285713</v>
      </c>
      <c r="AA11" s="172">
        <f t="shared" si="27"/>
        <v>1.8367500000000001</v>
      </c>
      <c r="AB11" s="172">
        <f t="shared" si="28"/>
        <v>1.7871081081081082</v>
      </c>
      <c r="AC11" s="172">
        <f t="shared" si="29"/>
        <v>1.7400789473684211</v>
      </c>
    </row>
    <row r="12" spans="1:29" ht="18.75" x14ac:dyDescent="0.2">
      <c r="A12" s="169">
        <f t="shared" si="30"/>
        <v>32</v>
      </c>
      <c r="B12" s="170">
        <f t="shared" si="2"/>
        <v>6.2050909090909094</v>
      </c>
      <c r="C12" s="170">
        <f t="shared" si="3"/>
        <v>5.6879999999999997</v>
      </c>
      <c r="D12" s="170">
        <f t="shared" si="4"/>
        <v>5.250461538461539</v>
      </c>
      <c r="E12" s="170">
        <f t="shared" si="5"/>
        <v>4.8754285714285714</v>
      </c>
      <c r="F12" s="170">
        <f t="shared" si="6"/>
        <v>4.5503999999999998</v>
      </c>
      <c r="G12" s="170">
        <f t="shared" si="7"/>
        <v>4.266</v>
      </c>
      <c r="H12" s="170">
        <f t="shared" si="8"/>
        <v>4.0150588235294116</v>
      </c>
      <c r="I12" s="170">
        <f t="shared" si="9"/>
        <v>3.7919999999999998</v>
      </c>
      <c r="J12" s="170">
        <f t="shared" si="10"/>
        <v>3.592421052631579</v>
      </c>
      <c r="K12" s="170">
        <f t="shared" si="11"/>
        <v>3.4128000000000003</v>
      </c>
      <c r="L12" s="170">
        <f t="shared" si="12"/>
        <v>3.250285714285714</v>
      </c>
      <c r="M12" s="170">
        <f t="shared" si="13"/>
        <v>3.1025454545454547</v>
      </c>
      <c r="N12" s="170">
        <f t="shared" si="14"/>
        <v>2.9676521739130433</v>
      </c>
      <c r="O12" s="170">
        <f t="shared" si="15"/>
        <v>2.8439999999999999</v>
      </c>
      <c r="P12" s="170">
        <f t="shared" si="16"/>
        <v>2.7302400000000002</v>
      </c>
      <c r="Q12" s="170">
        <f t="shared" si="17"/>
        <v>2.6252307692307695</v>
      </c>
      <c r="R12" s="170">
        <f t="shared" si="18"/>
        <v>2.528</v>
      </c>
      <c r="S12" s="170">
        <f t="shared" si="19"/>
        <v>2.4377142857142857</v>
      </c>
      <c r="T12" s="170">
        <f t="shared" si="20"/>
        <v>2.3536551724137933</v>
      </c>
      <c r="U12" s="170">
        <f t="shared" si="21"/>
        <v>2.2751999999999999</v>
      </c>
      <c r="V12" s="172">
        <f t="shared" si="22"/>
        <v>2.201806451612903</v>
      </c>
      <c r="W12" s="172">
        <f t="shared" si="23"/>
        <v>2.133</v>
      </c>
      <c r="X12" s="172">
        <f t="shared" si="24"/>
        <v>2.0683636363636366</v>
      </c>
      <c r="Y12" s="172">
        <f t="shared" si="25"/>
        <v>2.0075294117647058</v>
      </c>
      <c r="Z12" s="172">
        <f t="shared" si="26"/>
        <v>1.9501714285714284</v>
      </c>
      <c r="AA12" s="172">
        <f t="shared" si="27"/>
        <v>1.8959999999999999</v>
      </c>
      <c r="AB12" s="172">
        <f t="shared" si="28"/>
        <v>1.8447567567567569</v>
      </c>
      <c r="AC12" s="172">
        <f t="shared" si="29"/>
        <v>1.7962105263157895</v>
      </c>
    </row>
    <row r="13" spans="1:29" ht="18.75" x14ac:dyDescent="0.2">
      <c r="A13" s="169">
        <f t="shared" si="30"/>
        <v>33</v>
      </c>
      <c r="B13" s="170">
        <f t="shared" si="2"/>
        <v>6.399</v>
      </c>
      <c r="C13" s="170">
        <f t="shared" si="3"/>
        <v>5.8657500000000002</v>
      </c>
      <c r="D13" s="170">
        <f t="shared" si="4"/>
        <v>5.4145384615384611</v>
      </c>
      <c r="E13" s="170">
        <f t="shared" si="5"/>
        <v>5.0277857142857147</v>
      </c>
      <c r="F13" s="170">
        <f t="shared" si="6"/>
        <v>4.6926000000000005</v>
      </c>
      <c r="G13" s="170">
        <f t="shared" si="7"/>
        <v>4.3993124999999997</v>
      </c>
      <c r="H13" s="170">
        <f t="shared" si="8"/>
        <v>4.1405294117647058</v>
      </c>
      <c r="I13" s="170">
        <f t="shared" si="9"/>
        <v>3.9104999999999999</v>
      </c>
      <c r="J13" s="170">
        <f t="shared" si="10"/>
        <v>3.7046842105263158</v>
      </c>
      <c r="K13" s="170">
        <f t="shared" si="11"/>
        <v>3.51945</v>
      </c>
      <c r="L13" s="170">
        <f t="shared" si="12"/>
        <v>3.3518571428571429</v>
      </c>
      <c r="M13" s="170">
        <f t="shared" si="13"/>
        <v>3.1995</v>
      </c>
      <c r="N13" s="170">
        <f t="shared" si="14"/>
        <v>3.0603913043478261</v>
      </c>
      <c r="O13" s="170">
        <f t="shared" si="15"/>
        <v>2.9328750000000001</v>
      </c>
      <c r="P13" s="170">
        <f t="shared" si="16"/>
        <v>2.8155600000000001</v>
      </c>
      <c r="Q13" s="170">
        <f t="shared" si="17"/>
        <v>2.7072692307692305</v>
      </c>
      <c r="R13" s="170">
        <f t="shared" si="18"/>
        <v>2.6070000000000002</v>
      </c>
      <c r="S13" s="170">
        <f t="shared" si="19"/>
        <v>2.5138928571428574</v>
      </c>
      <c r="T13" s="170">
        <f t="shared" si="20"/>
        <v>2.4272068965517244</v>
      </c>
      <c r="U13" s="170">
        <f t="shared" si="21"/>
        <v>2.3463000000000003</v>
      </c>
      <c r="V13" s="172">
        <f t="shared" si="22"/>
        <v>2.2706129032258064</v>
      </c>
      <c r="W13" s="172">
        <f t="shared" si="23"/>
        <v>2.1996562499999999</v>
      </c>
      <c r="X13" s="172">
        <f t="shared" si="24"/>
        <v>2.133</v>
      </c>
      <c r="Y13" s="172">
        <f t="shared" si="25"/>
        <v>2.0702647058823529</v>
      </c>
      <c r="Z13" s="172">
        <f t="shared" si="26"/>
        <v>2.0111142857142856</v>
      </c>
      <c r="AA13" s="172">
        <f t="shared" si="27"/>
        <v>1.9552499999999999</v>
      </c>
      <c r="AB13" s="172">
        <f t="shared" si="28"/>
        <v>1.9024054054054054</v>
      </c>
      <c r="AC13" s="172">
        <f t="shared" si="29"/>
        <v>1.8523421052631579</v>
      </c>
    </row>
    <row r="14" spans="1:29" ht="18.75" x14ac:dyDescent="0.2">
      <c r="A14" s="169">
        <f t="shared" si="30"/>
        <v>34</v>
      </c>
      <c r="B14" s="170">
        <f t="shared" si="2"/>
        <v>6.5929090909090906</v>
      </c>
      <c r="C14" s="170">
        <f t="shared" si="3"/>
        <v>6.0435000000000008</v>
      </c>
      <c r="D14" s="170">
        <f t="shared" si="4"/>
        <v>5.578615384615385</v>
      </c>
      <c r="E14" s="170">
        <f t="shared" si="5"/>
        <v>5.1801428571428572</v>
      </c>
      <c r="F14" s="170">
        <f t="shared" si="6"/>
        <v>4.8347999999999995</v>
      </c>
      <c r="G14" s="170">
        <f t="shared" si="7"/>
        <v>4.5326250000000003</v>
      </c>
      <c r="H14" s="170">
        <f t="shared" si="8"/>
        <v>4.266</v>
      </c>
      <c r="I14" s="170">
        <f t="shared" si="9"/>
        <v>4.0289999999999999</v>
      </c>
      <c r="J14" s="170">
        <f t="shared" si="10"/>
        <v>3.8169473684210526</v>
      </c>
      <c r="K14" s="170">
        <f t="shared" si="11"/>
        <v>3.6261000000000001</v>
      </c>
      <c r="L14" s="170">
        <f t="shared" si="12"/>
        <v>3.4534285714285713</v>
      </c>
      <c r="M14" s="170">
        <f t="shared" si="13"/>
        <v>3.2964545454545453</v>
      </c>
      <c r="N14" s="170">
        <f t="shared" si="14"/>
        <v>3.1531304347826086</v>
      </c>
      <c r="O14" s="170">
        <f t="shared" si="15"/>
        <v>3.0217500000000004</v>
      </c>
      <c r="P14" s="170">
        <f t="shared" si="16"/>
        <v>2.9008800000000003</v>
      </c>
      <c r="Q14" s="170">
        <f t="shared" si="17"/>
        <v>2.7893076923076925</v>
      </c>
      <c r="R14" s="170">
        <f t="shared" si="18"/>
        <v>2.6859999999999999</v>
      </c>
      <c r="S14" s="170">
        <f t="shared" si="19"/>
        <v>2.5900714285714286</v>
      </c>
      <c r="T14" s="170">
        <f t="shared" si="20"/>
        <v>2.500758620689655</v>
      </c>
      <c r="U14" s="170">
        <f t="shared" si="21"/>
        <v>2.4173999999999998</v>
      </c>
      <c r="V14" s="172">
        <f t="shared" si="22"/>
        <v>2.3394193548387094</v>
      </c>
      <c r="W14" s="172">
        <f t="shared" si="23"/>
        <v>2.2663125000000002</v>
      </c>
      <c r="X14" s="172">
        <f t="shared" si="24"/>
        <v>2.1976363636363634</v>
      </c>
      <c r="Y14" s="172">
        <f t="shared" si="25"/>
        <v>2.133</v>
      </c>
      <c r="Z14" s="172">
        <f t="shared" si="26"/>
        <v>2.072057142857143</v>
      </c>
      <c r="AA14" s="172">
        <f t="shared" si="27"/>
        <v>2.0145</v>
      </c>
      <c r="AB14" s="172">
        <f t="shared" si="28"/>
        <v>1.9600540540540541</v>
      </c>
      <c r="AC14" s="172">
        <f t="shared" si="29"/>
        <v>1.9084736842105263</v>
      </c>
    </row>
    <row r="15" spans="1:29" ht="18.75" x14ac:dyDescent="0.2">
      <c r="A15" s="169">
        <f t="shared" si="30"/>
        <v>35</v>
      </c>
      <c r="B15" s="170">
        <f t="shared" si="2"/>
        <v>6.7868181818181812</v>
      </c>
      <c r="C15" s="170">
        <f t="shared" si="3"/>
        <v>6.2212499999999995</v>
      </c>
      <c r="D15" s="170">
        <f t="shared" si="4"/>
        <v>5.742692307692308</v>
      </c>
      <c r="E15" s="170">
        <f t="shared" si="5"/>
        <v>5.3324999999999996</v>
      </c>
      <c r="F15" s="170">
        <f t="shared" si="6"/>
        <v>4.9770000000000003</v>
      </c>
      <c r="G15" s="170">
        <f t="shared" si="7"/>
        <v>4.6659375000000001</v>
      </c>
      <c r="H15" s="170">
        <f t="shared" si="8"/>
        <v>4.3914705882352933</v>
      </c>
      <c r="I15" s="170">
        <f t="shared" si="9"/>
        <v>4.1475</v>
      </c>
      <c r="J15" s="170">
        <f t="shared" si="10"/>
        <v>3.9292105263157895</v>
      </c>
      <c r="K15" s="170">
        <f t="shared" si="11"/>
        <v>3.7327500000000002</v>
      </c>
      <c r="L15" s="170">
        <f t="shared" si="12"/>
        <v>3.5550000000000002</v>
      </c>
      <c r="M15" s="170">
        <f t="shared" si="13"/>
        <v>3.3934090909090906</v>
      </c>
      <c r="N15" s="170">
        <f t="shared" si="14"/>
        <v>3.2458695652173915</v>
      </c>
      <c r="O15" s="170">
        <f t="shared" si="15"/>
        <v>3.1106249999999998</v>
      </c>
      <c r="P15" s="170">
        <f t="shared" si="16"/>
        <v>2.9861999999999997</v>
      </c>
      <c r="Q15" s="170">
        <f t="shared" si="17"/>
        <v>2.871346153846154</v>
      </c>
      <c r="R15" s="170">
        <f t="shared" si="18"/>
        <v>2.7650000000000001</v>
      </c>
      <c r="S15" s="170">
        <f t="shared" si="19"/>
        <v>2.6662499999999998</v>
      </c>
      <c r="T15" s="170">
        <f t="shared" si="20"/>
        <v>2.5743103448275861</v>
      </c>
      <c r="U15" s="170">
        <f t="shared" si="21"/>
        <v>2.4885000000000002</v>
      </c>
      <c r="V15" s="172">
        <f t="shared" si="22"/>
        <v>2.4082258064516133</v>
      </c>
      <c r="W15" s="172">
        <f t="shared" si="23"/>
        <v>2.33296875</v>
      </c>
      <c r="X15" s="172">
        <f t="shared" si="24"/>
        <v>2.2622727272727272</v>
      </c>
      <c r="Y15" s="172">
        <f t="shared" si="25"/>
        <v>2.1957352941176467</v>
      </c>
      <c r="Z15" s="172">
        <f t="shared" si="26"/>
        <v>2.133</v>
      </c>
      <c r="AA15" s="172">
        <f t="shared" si="27"/>
        <v>2.07375</v>
      </c>
      <c r="AB15" s="172">
        <f t="shared" si="28"/>
        <v>2.0177027027027026</v>
      </c>
      <c r="AC15" s="172">
        <f t="shared" si="29"/>
        <v>1.9646052631578947</v>
      </c>
    </row>
    <row r="16" spans="1:29" ht="18.75" x14ac:dyDescent="0.2">
      <c r="A16" s="169">
        <f t="shared" si="30"/>
        <v>36</v>
      </c>
      <c r="B16" s="170">
        <f t="shared" si="2"/>
        <v>6.9807272727272736</v>
      </c>
      <c r="C16" s="170">
        <f t="shared" si="3"/>
        <v>6.399</v>
      </c>
      <c r="D16" s="170">
        <f t="shared" si="4"/>
        <v>5.906769230769231</v>
      </c>
      <c r="E16" s="170">
        <f t="shared" si="5"/>
        <v>5.4848571428571429</v>
      </c>
      <c r="F16" s="170">
        <f t="shared" si="6"/>
        <v>5.1192000000000002</v>
      </c>
      <c r="G16" s="170">
        <f t="shared" si="7"/>
        <v>4.7992499999999998</v>
      </c>
      <c r="H16" s="170">
        <f t="shared" si="8"/>
        <v>4.5169411764705885</v>
      </c>
      <c r="I16" s="170">
        <f t="shared" si="9"/>
        <v>4.266</v>
      </c>
      <c r="J16" s="170">
        <f t="shared" si="10"/>
        <v>4.0414736842105263</v>
      </c>
      <c r="K16" s="170">
        <f t="shared" si="11"/>
        <v>3.8393999999999999</v>
      </c>
      <c r="L16" s="170">
        <f t="shared" si="12"/>
        <v>3.6565714285714286</v>
      </c>
      <c r="M16" s="170">
        <f t="shared" si="13"/>
        <v>3.4903636363636368</v>
      </c>
      <c r="N16" s="170">
        <f t="shared" si="14"/>
        <v>3.3386086956521739</v>
      </c>
      <c r="O16" s="170">
        <f t="shared" si="15"/>
        <v>3.1995</v>
      </c>
      <c r="P16" s="170">
        <f t="shared" si="16"/>
        <v>3.07152</v>
      </c>
      <c r="Q16" s="170">
        <f t="shared" si="17"/>
        <v>2.9533846153846155</v>
      </c>
      <c r="R16" s="170">
        <f t="shared" si="18"/>
        <v>2.8439999999999999</v>
      </c>
      <c r="S16" s="170">
        <f t="shared" si="19"/>
        <v>2.7424285714285714</v>
      </c>
      <c r="T16" s="170">
        <f t="shared" si="20"/>
        <v>2.6478620689655172</v>
      </c>
      <c r="U16" s="170">
        <f t="shared" si="21"/>
        <v>2.5596000000000001</v>
      </c>
      <c r="V16" s="172">
        <f t="shared" si="22"/>
        <v>2.4770322580645163</v>
      </c>
      <c r="W16" s="172">
        <f t="shared" si="23"/>
        <v>2.3996249999999999</v>
      </c>
      <c r="X16" s="172">
        <f t="shared" si="24"/>
        <v>2.3269090909090906</v>
      </c>
      <c r="Y16" s="172">
        <f t="shared" si="25"/>
        <v>2.2584705882352942</v>
      </c>
      <c r="Z16" s="172">
        <f t="shared" si="26"/>
        <v>2.193942857142857</v>
      </c>
      <c r="AA16" s="172">
        <f t="shared" si="27"/>
        <v>2.133</v>
      </c>
      <c r="AB16" s="172">
        <f t="shared" si="28"/>
        <v>2.0753513513513515</v>
      </c>
      <c r="AC16" s="172">
        <f t="shared" si="29"/>
        <v>2.0207368421052632</v>
      </c>
    </row>
    <row r="17" spans="1:29" ht="18.75" x14ac:dyDescent="0.2">
      <c r="A17" s="169">
        <f t="shared" si="30"/>
        <v>37</v>
      </c>
      <c r="B17" s="170">
        <f t="shared" si="2"/>
        <v>7.1746363636363641</v>
      </c>
      <c r="C17" s="170">
        <f t="shared" si="3"/>
        <v>6.5767500000000005</v>
      </c>
      <c r="D17" s="170">
        <f t="shared" si="4"/>
        <v>6.070846153846154</v>
      </c>
      <c r="E17" s="170">
        <f t="shared" si="5"/>
        <v>5.6372142857142853</v>
      </c>
      <c r="F17" s="170">
        <f t="shared" si="6"/>
        <v>5.2614000000000001</v>
      </c>
      <c r="G17" s="170">
        <f t="shared" si="7"/>
        <v>4.9325625000000004</v>
      </c>
      <c r="H17" s="170">
        <f t="shared" si="8"/>
        <v>4.6424117647058818</v>
      </c>
      <c r="I17" s="170">
        <f t="shared" si="9"/>
        <v>4.3844999999999992</v>
      </c>
      <c r="J17" s="170">
        <f t="shared" si="10"/>
        <v>4.1537368421052632</v>
      </c>
      <c r="K17" s="170">
        <f t="shared" si="11"/>
        <v>3.9460500000000001</v>
      </c>
      <c r="L17" s="170">
        <f t="shared" si="12"/>
        <v>3.758142857142857</v>
      </c>
      <c r="M17" s="170">
        <f t="shared" si="13"/>
        <v>3.5873181818181821</v>
      </c>
      <c r="N17" s="170">
        <f t="shared" si="14"/>
        <v>3.4313478260869568</v>
      </c>
      <c r="O17" s="170">
        <f t="shared" si="15"/>
        <v>3.2883750000000003</v>
      </c>
      <c r="P17" s="170">
        <f t="shared" si="16"/>
        <v>3.1568399999999999</v>
      </c>
      <c r="Q17" s="170">
        <f t="shared" si="17"/>
        <v>3.035423076923077</v>
      </c>
      <c r="R17" s="170">
        <f t="shared" si="18"/>
        <v>2.923</v>
      </c>
      <c r="S17" s="170">
        <f t="shared" si="19"/>
        <v>2.8186071428571426</v>
      </c>
      <c r="T17" s="170">
        <f t="shared" si="20"/>
        <v>2.7214137931034483</v>
      </c>
      <c r="U17" s="170">
        <f t="shared" si="21"/>
        <v>2.6307</v>
      </c>
      <c r="V17" s="172">
        <f t="shared" si="22"/>
        <v>2.5458387096774193</v>
      </c>
      <c r="W17" s="172">
        <f t="shared" si="23"/>
        <v>2.4662812500000002</v>
      </c>
      <c r="X17" s="172">
        <f t="shared" si="24"/>
        <v>2.3915454545454544</v>
      </c>
      <c r="Y17" s="172">
        <f t="shared" si="25"/>
        <v>2.3212058823529409</v>
      </c>
      <c r="Z17" s="172">
        <f t="shared" si="26"/>
        <v>2.2548857142857144</v>
      </c>
      <c r="AA17" s="172">
        <f t="shared" si="27"/>
        <v>2.1922499999999996</v>
      </c>
      <c r="AB17" s="172">
        <f t="shared" si="28"/>
        <v>2.133</v>
      </c>
      <c r="AC17" s="172">
        <f t="shared" si="29"/>
        <v>2.0768684210526316</v>
      </c>
    </row>
    <row r="18" spans="1:29" ht="18.75" x14ac:dyDescent="0.2">
      <c r="A18" s="169">
        <f t="shared" si="30"/>
        <v>38</v>
      </c>
      <c r="B18" s="170">
        <f t="shared" si="2"/>
        <v>7.3685454545454547</v>
      </c>
      <c r="C18" s="170">
        <f t="shared" si="3"/>
        <v>6.7544999999999993</v>
      </c>
      <c r="D18" s="170">
        <f t="shared" si="4"/>
        <v>6.234923076923077</v>
      </c>
      <c r="E18" s="170">
        <f t="shared" si="5"/>
        <v>5.7895714285714286</v>
      </c>
      <c r="F18" s="170">
        <f t="shared" si="6"/>
        <v>5.4036</v>
      </c>
      <c r="G18" s="170">
        <f t="shared" si="7"/>
        <v>5.0658750000000001</v>
      </c>
      <c r="H18" s="170">
        <f t="shared" si="8"/>
        <v>4.7678823529411769</v>
      </c>
      <c r="I18" s="170">
        <f t="shared" si="9"/>
        <v>4.5030000000000001</v>
      </c>
      <c r="J18" s="170">
        <f t="shared" si="10"/>
        <v>4.266</v>
      </c>
      <c r="K18" s="170">
        <f t="shared" si="11"/>
        <v>4.0526999999999997</v>
      </c>
      <c r="L18" s="170">
        <f t="shared" si="12"/>
        <v>3.8597142857142859</v>
      </c>
      <c r="M18" s="170">
        <f t="shared" si="13"/>
        <v>3.6842727272727274</v>
      </c>
      <c r="N18" s="170">
        <f t="shared" si="14"/>
        <v>3.5240869565217392</v>
      </c>
      <c r="O18" s="170">
        <f t="shared" si="15"/>
        <v>3.3772499999999996</v>
      </c>
      <c r="P18" s="170">
        <f t="shared" si="16"/>
        <v>3.2421600000000002</v>
      </c>
      <c r="Q18" s="170">
        <f t="shared" si="17"/>
        <v>3.1174615384615385</v>
      </c>
      <c r="R18" s="170">
        <f t="shared" si="18"/>
        <v>3.0020000000000002</v>
      </c>
      <c r="S18" s="170">
        <f t="shared" si="19"/>
        <v>2.8947857142857143</v>
      </c>
      <c r="T18" s="170">
        <f t="shared" si="20"/>
        <v>2.7949655172413794</v>
      </c>
      <c r="U18" s="170">
        <f t="shared" si="21"/>
        <v>2.7018</v>
      </c>
      <c r="V18" s="172">
        <f t="shared" si="22"/>
        <v>2.6146451612903228</v>
      </c>
      <c r="W18" s="172">
        <f t="shared" si="23"/>
        <v>2.5329375000000001</v>
      </c>
      <c r="X18" s="172">
        <f t="shared" si="24"/>
        <v>2.4561818181818182</v>
      </c>
      <c r="Y18" s="172">
        <f t="shared" si="25"/>
        <v>2.3839411764705885</v>
      </c>
      <c r="Z18" s="172">
        <f t="shared" si="26"/>
        <v>2.3158285714285713</v>
      </c>
      <c r="AA18" s="172">
        <f t="shared" si="27"/>
        <v>2.2515000000000001</v>
      </c>
      <c r="AB18" s="172">
        <f t="shared" si="28"/>
        <v>2.1906486486486485</v>
      </c>
      <c r="AC18" s="172">
        <f t="shared" si="29"/>
        <v>2.133</v>
      </c>
    </row>
    <row r="19" spans="1:29" ht="18.75" x14ac:dyDescent="0.2">
      <c r="A19" s="169">
        <f t="shared" si="30"/>
        <v>39</v>
      </c>
      <c r="B19" s="170">
        <f t="shared" si="2"/>
        <v>7.5624545454545453</v>
      </c>
      <c r="C19" s="170">
        <f t="shared" si="3"/>
        <v>6.9322499999999998</v>
      </c>
      <c r="D19" s="170">
        <f t="shared" si="4"/>
        <v>6.399</v>
      </c>
      <c r="E19" s="170">
        <f t="shared" si="5"/>
        <v>5.941928571428571</v>
      </c>
      <c r="F19" s="170">
        <f t="shared" si="6"/>
        <v>5.5457999999999998</v>
      </c>
      <c r="G19" s="170">
        <f t="shared" si="7"/>
        <v>5.1991874999999999</v>
      </c>
      <c r="H19" s="170">
        <f t="shared" si="8"/>
        <v>4.8933529411764702</v>
      </c>
      <c r="I19" s="170">
        <f t="shared" si="9"/>
        <v>4.6214999999999993</v>
      </c>
      <c r="J19" s="170">
        <f t="shared" si="10"/>
        <v>4.3782631578947369</v>
      </c>
      <c r="K19" s="170">
        <f t="shared" si="11"/>
        <v>4.1593499999999999</v>
      </c>
      <c r="L19" s="170">
        <f t="shared" si="12"/>
        <v>3.9612857142857143</v>
      </c>
      <c r="M19" s="170">
        <f t="shared" si="13"/>
        <v>3.7812272727272727</v>
      </c>
      <c r="N19" s="170">
        <f t="shared" si="14"/>
        <v>3.6168260869565216</v>
      </c>
      <c r="O19" s="170">
        <f t="shared" si="15"/>
        <v>3.4661249999999999</v>
      </c>
      <c r="P19" s="170">
        <f t="shared" si="16"/>
        <v>3.32748</v>
      </c>
      <c r="Q19" s="170">
        <f t="shared" si="17"/>
        <v>3.1995</v>
      </c>
      <c r="R19" s="170">
        <f t="shared" si="18"/>
        <v>3.081</v>
      </c>
      <c r="S19" s="170">
        <f t="shared" si="19"/>
        <v>2.9709642857142855</v>
      </c>
      <c r="T19" s="170">
        <f t="shared" si="20"/>
        <v>2.8685172413793105</v>
      </c>
      <c r="U19" s="170">
        <f t="shared" si="21"/>
        <v>2.7728999999999999</v>
      </c>
      <c r="V19" s="172">
        <f t="shared" si="22"/>
        <v>2.6834516129032258</v>
      </c>
      <c r="W19" s="172">
        <f t="shared" si="23"/>
        <v>2.5995937499999999</v>
      </c>
      <c r="X19" s="172">
        <f t="shared" si="24"/>
        <v>2.5208181818181821</v>
      </c>
      <c r="Y19" s="172">
        <f t="shared" si="25"/>
        <v>2.4466764705882351</v>
      </c>
      <c r="Z19" s="172">
        <f t="shared" si="26"/>
        <v>2.3767714285714288</v>
      </c>
      <c r="AA19" s="172">
        <f t="shared" si="27"/>
        <v>2.3107499999999996</v>
      </c>
      <c r="AB19" s="172">
        <f t="shared" si="28"/>
        <v>2.248297297297297</v>
      </c>
      <c r="AC19" s="172">
        <f t="shared" si="29"/>
        <v>2.1891315789473684</v>
      </c>
    </row>
    <row r="20" spans="1:29" ht="18.75" x14ac:dyDescent="0.2">
      <c r="A20" s="169">
        <f t="shared" si="30"/>
        <v>40</v>
      </c>
      <c r="B20" s="170">
        <f t="shared" si="2"/>
        <v>7.7563636363636359</v>
      </c>
      <c r="C20" s="170">
        <f t="shared" si="3"/>
        <v>7.11</v>
      </c>
      <c r="D20" s="170">
        <f t="shared" si="4"/>
        <v>6.563076923076923</v>
      </c>
      <c r="E20" s="170">
        <f t="shared" si="5"/>
        <v>6.0942857142857143</v>
      </c>
      <c r="F20" s="170">
        <f t="shared" si="6"/>
        <v>5.6879999999999997</v>
      </c>
      <c r="G20" s="170">
        <f t="shared" si="7"/>
        <v>5.3324999999999996</v>
      </c>
      <c r="H20" s="170">
        <f t="shared" si="8"/>
        <v>5.0188235294117645</v>
      </c>
      <c r="I20" s="170">
        <f t="shared" si="9"/>
        <v>4.74</v>
      </c>
      <c r="J20" s="170">
        <f t="shared" si="10"/>
        <v>4.4905263157894737</v>
      </c>
      <c r="K20" s="170">
        <f t="shared" si="11"/>
        <v>4.266</v>
      </c>
      <c r="L20" s="170">
        <f t="shared" si="12"/>
        <v>4.0628571428571423</v>
      </c>
      <c r="M20" s="170">
        <f t="shared" si="13"/>
        <v>3.878181818181818</v>
      </c>
      <c r="N20" s="170">
        <f t="shared" si="14"/>
        <v>3.7095652173913041</v>
      </c>
      <c r="O20" s="170">
        <f t="shared" si="15"/>
        <v>3.5550000000000002</v>
      </c>
      <c r="P20" s="170">
        <f t="shared" si="16"/>
        <v>3.4128000000000003</v>
      </c>
      <c r="Q20" s="170">
        <f t="shared" si="17"/>
        <v>3.2815384615384615</v>
      </c>
      <c r="R20" s="170">
        <f t="shared" si="18"/>
        <v>3.1599999999999997</v>
      </c>
      <c r="S20" s="170">
        <f t="shared" si="19"/>
        <v>3.0471428571428572</v>
      </c>
      <c r="T20" s="170">
        <f t="shared" si="20"/>
        <v>2.9420689655172416</v>
      </c>
      <c r="U20" s="170">
        <f t="shared" si="21"/>
        <v>2.8439999999999999</v>
      </c>
      <c r="V20" s="172">
        <f t="shared" si="22"/>
        <v>2.7522580645161288</v>
      </c>
      <c r="W20" s="172">
        <f t="shared" si="23"/>
        <v>2.6662499999999998</v>
      </c>
      <c r="X20" s="172">
        <f t="shared" si="24"/>
        <v>2.5854545454545454</v>
      </c>
      <c r="Y20" s="172">
        <f t="shared" si="25"/>
        <v>2.5094117647058822</v>
      </c>
      <c r="Z20" s="172">
        <f t="shared" si="26"/>
        <v>2.4377142857142857</v>
      </c>
      <c r="AA20" s="172">
        <f t="shared" si="27"/>
        <v>2.37</v>
      </c>
      <c r="AB20" s="172">
        <f t="shared" si="28"/>
        <v>2.3059459459459459</v>
      </c>
      <c r="AC20" s="172">
        <f t="shared" si="29"/>
        <v>2.2452631578947368</v>
      </c>
    </row>
    <row r="21" spans="1:29" ht="18.75" x14ac:dyDescent="0.2">
      <c r="A21" s="169">
        <f t="shared" si="30"/>
        <v>41</v>
      </c>
      <c r="B21" s="170">
        <f t="shared" si="2"/>
        <v>7.9502727272727265</v>
      </c>
      <c r="C21" s="170">
        <f t="shared" si="3"/>
        <v>7.28775</v>
      </c>
      <c r="D21" s="170">
        <f t="shared" si="4"/>
        <v>6.727153846153846</v>
      </c>
      <c r="E21" s="170">
        <f t="shared" si="5"/>
        <v>6.2466428571428567</v>
      </c>
      <c r="F21" s="170">
        <f t="shared" si="6"/>
        <v>5.8302000000000005</v>
      </c>
      <c r="G21" s="170">
        <f t="shared" si="7"/>
        <v>5.4658125000000002</v>
      </c>
      <c r="H21" s="170">
        <f t="shared" si="8"/>
        <v>5.1442941176470587</v>
      </c>
      <c r="I21" s="170">
        <f t="shared" si="9"/>
        <v>4.8584999999999994</v>
      </c>
      <c r="J21" s="170">
        <f t="shared" si="10"/>
        <v>4.6027894736842105</v>
      </c>
      <c r="K21" s="170">
        <f t="shared" si="11"/>
        <v>4.3726499999999993</v>
      </c>
      <c r="L21" s="170">
        <f t="shared" si="12"/>
        <v>4.1644285714285711</v>
      </c>
      <c r="M21" s="170">
        <f t="shared" si="13"/>
        <v>3.9751363636363632</v>
      </c>
      <c r="N21" s="170">
        <f t="shared" si="14"/>
        <v>3.8023043478260869</v>
      </c>
      <c r="O21" s="170">
        <f t="shared" si="15"/>
        <v>3.643875</v>
      </c>
      <c r="P21" s="170">
        <f t="shared" si="16"/>
        <v>3.4981199999999997</v>
      </c>
      <c r="Q21" s="170">
        <f t="shared" si="17"/>
        <v>3.363576923076923</v>
      </c>
      <c r="R21" s="170">
        <f t="shared" si="18"/>
        <v>3.2390000000000003</v>
      </c>
      <c r="S21" s="170">
        <f t="shared" si="19"/>
        <v>3.1233214285714284</v>
      </c>
      <c r="T21" s="170">
        <f t="shared" si="20"/>
        <v>3.0156206896551723</v>
      </c>
      <c r="U21" s="170">
        <f t="shared" si="21"/>
        <v>2.9151000000000002</v>
      </c>
      <c r="V21" s="172">
        <f t="shared" si="22"/>
        <v>2.8210645161290322</v>
      </c>
      <c r="W21" s="172">
        <f t="shared" si="23"/>
        <v>2.7329062500000001</v>
      </c>
      <c r="X21" s="172">
        <f t="shared" si="24"/>
        <v>2.6500909090909093</v>
      </c>
      <c r="Y21" s="172">
        <f t="shared" si="25"/>
        <v>2.5721470588235293</v>
      </c>
      <c r="Z21" s="172">
        <f t="shared" si="26"/>
        <v>2.4986571428571431</v>
      </c>
      <c r="AA21" s="172">
        <f t="shared" si="27"/>
        <v>2.4292499999999997</v>
      </c>
      <c r="AB21" s="172">
        <f t="shared" si="28"/>
        <v>2.3635945945945944</v>
      </c>
      <c r="AC21" s="172">
        <f t="shared" si="29"/>
        <v>2.3013947368421053</v>
      </c>
    </row>
    <row r="22" spans="1:29" ht="18.75" x14ac:dyDescent="0.2">
      <c r="A22" s="169">
        <f t="shared" si="30"/>
        <v>42</v>
      </c>
      <c r="B22" s="170">
        <f t="shared" si="2"/>
        <v>8.1441818181818189</v>
      </c>
      <c r="C22" s="170">
        <f t="shared" si="3"/>
        <v>7.4655000000000005</v>
      </c>
      <c r="D22" s="170">
        <f t="shared" si="4"/>
        <v>6.891230769230769</v>
      </c>
      <c r="E22" s="170">
        <f t="shared" si="5"/>
        <v>6.399</v>
      </c>
      <c r="F22" s="170">
        <f t="shared" si="6"/>
        <v>5.9723999999999995</v>
      </c>
      <c r="G22" s="244">
        <f t="shared" si="7"/>
        <v>5.5991249999999999</v>
      </c>
      <c r="H22" s="170">
        <f t="shared" si="8"/>
        <v>5.2697647058823529</v>
      </c>
      <c r="I22" s="170">
        <f t="shared" si="9"/>
        <v>4.9770000000000003</v>
      </c>
      <c r="J22" s="170">
        <f t="shared" si="10"/>
        <v>4.7150526315789483</v>
      </c>
      <c r="K22" s="170">
        <f t="shared" si="11"/>
        <v>4.4793000000000003</v>
      </c>
      <c r="L22" s="170">
        <f t="shared" si="12"/>
        <v>4.266</v>
      </c>
      <c r="M22" s="170">
        <f t="shared" si="13"/>
        <v>4.0720909090909094</v>
      </c>
      <c r="N22" s="170">
        <f t="shared" si="14"/>
        <v>3.8950434782608694</v>
      </c>
      <c r="O22" s="170">
        <f t="shared" si="15"/>
        <v>3.7327500000000002</v>
      </c>
      <c r="P22" s="170">
        <f t="shared" si="16"/>
        <v>3.58344</v>
      </c>
      <c r="Q22" s="170">
        <f t="shared" si="17"/>
        <v>3.4456153846153845</v>
      </c>
      <c r="R22" s="170">
        <f t="shared" si="18"/>
        <v>3.3180000000000001</v>
      </c>
      <c r="S22" s="170">
        <f t="shared" si="19"/>
        <v>3.1995</v>
      </c>
      <c r="T22" s="170">
        <f t="shared" si="20"/>
        <v>3.0891724137931034</v>
      </c>
      <c r="U22" s="170">
        <f t="shared" si="21"/>
        <v>2.9861999999999997</v>
      </c>
      <c r="V22" s="172">
        <f t="shared" si="22"/>
        <v>2.8898709677419352</v>
      </c>
      <c r="W22" s="172">
        <f t="shared" si="23"/>
        <v>2.7995625</v>
      </c>
      <c r="X22" s="172">
        <f t="shared" si="24"/>
        <v>2.7147272727272727</v>
      </c>
      <c r="Y22" s="172">
        <f t="shared" si="25"/>
        <v>2.6348823529411765</v>
      </c>
      <c r="Z22" s="172">
        <f t="shared" si="26"/>
        <v>2.5596000000000001</v>
      </c>
      <c r="AA22" s="172">
        <f t="shared" si="27"/>
        <v>2.4885000000000002</v>
      </c>
      <c r="AB22" s="172">
        <f t="shared" si="28"/>
        <v>2.4212432432432434</v>
      </c>
      <c r="AC22" s="172">
        <f t="shared" si="29"/>
        <v>2.3575263157894741</v>
      </c>
    </row>
    <row r="23" spans="1:29" ht="18.75" x14ac:dyDescent="0.2">
      <c r="A23" s="169">
        <f t="shared" si="30"/>
        <v>43</v>
      </c>
      <c r="B23" s="170">
        <f t="shared" si="2"/>
        <v>8.3380909090909086</v>
      </c>
      <c r="C23" s="170">
        <f t="shared" si="3"/>
        <v>7.6432500000000001</v>
      </c>
      <c r="D23" s="170">
        <f t="shared" si="4"/>
        <v>7.0553076923076921</v>
      </c>
      <c r="E23" s="170">
        <f t="shared" si="5"/>
        <v>6.5513571428571433</v>
      </c>
      <c r="F23" s="170">
        <f t="shared" si="6"/>
        <v>6.1146000000000003</v>
      </c>
      <c r="G23" s="170">
        <f t="shared" si="7"/>
        <v>5.7324374999999996</v>
      </c>
      <c r="H23" s="170">
        <f t="shared" si="8"/>
        <v>5.3952352941176471</v>
      </c>
      <c r="I23" s="170">
        <f t="shared" si="9"/>
        <v>5.0954999999999995</v>
      </c>
      <c r="J23" s="170">
        <f t="shared" si="10"/>
        <v>4.8273157894736842</v>
      </c>
      <c r="K23" s="170">
        <f t="shared" si="11"/>
        <v>4.5859499999999995</v>
      </c>
      <c r="L23" s="170">
        <f t="shared" si="12"/>
        <v>4.367571428571428</v>
      </c>
      <c r="M23" s="170">
        <f t="shared" si="13"/>
        <v>4.1690454545454543</v>
      </c>
      <c r="N23" s="170">
        <f t="shared" si="14"/>
        <v>3.9877826086956523</v>
      </c>
      <c r="O23" s="170">
        <f t="shared" si="15"/>
        <v>3.821625</v>
      </c>
      <c r="P23" s="170">
        <f t="shared" si="16"/>
        <v>3.6687599999999998</v>
      </c>
      <c r="Q23" s="170">
        <f t="shared" si="17"/>
        <v>3.527653846153846</v>
      </c>
      <c r="R23" s="170">
        <f t="shared" si="18"/>
        <v>3.3969999999999998</v>
      </c>
      <c r="S23" s="170">
        <f t="shared" si="19"/>
        <v>3.2756785714285717</v>
      </c>
      <c r="T23" s="170">
        <f t="shared" si="20"/>
        <v>3.1627241379310345</v>
      </c>
      <c r="U23" s="170">
        <f t="shared" si="21"/>
        <v>3.0573000000000001</v>
      </c>
      <c r="V23" s="172">
        <f t="shared" si="22"/>
        <v>2.9586774193548391</v>
      </c>
      <c r="W23" s="172">
        <f t="shared" si="23"/>
        <v>2.8662187499999998</v>
      </c>
      <c r="X23" s="172">
        <f t="shared" si="24"/>
        <v>2.7793636363636365</v>
      </c>
      <c r="Y23" s="172">
        <f t="shared" si="25"/>
        <v>2.6976176470588236</v>
      </c>
      <c r="Z23" s="172">
        <f t="shared" si="26"/>
        <v>2.6205428571428575</v>
      </c>
      <c r="AA23" s="172">
        <f t="shared" si="27"/>
        <v>2.5477499999999997</v>
      </c>
      <c r="AB23" s="172">
        <f t="shared" si="28"/>
        <v>2.4788918918918919</v>
      </c>
      <c r="AC23" s="172">
        <f t="shared" si="29"/>
        <v>2.4136578947368421</v>
      </c>
    </row>
    <row r="24" spans="1:29" ht="18.75" x14ac:dyDescent="0.2">
      <c r="A24" s="169">
        <f t="shared" si="30"/>
        <v>44</v>
      </c>
      <c r="B24" s="170">
        <f t="shared" si="2"/>
        <v>8.532</v>
      </c>
      <c r="C24" s="170">
        <f t="shared" si="3"/>
        <v>7.8209999999999997</v>
      </c>
      <c r="D24" s="170">
        <f t="shared" si="4"/>
        <v>7.2193846153846151</v>
      </c>
      <c r="E24" s="170">
        <f t="shared" si="5"/>
        <v>6.7037142857142857</v>
      </c>
      <c r="F24" s="170">
        <f t="shared" si="6"/>
        <v>6.2567999999999993</v>
      </c>
      <c r="G24" s="170">
        <f t="shared" si="7"/>
        <v>5.8657500000000002</v>
      </c>
      <c r="H24" s="170">
        <f t="shared" si="8"/>
        <v>5.5207058823529414</v>
      </c>
      <c r="I24" s="170">
        <f t="shared" si="9"/>
        <v>5.2140000000000004</v>
      </c>
      <c r="J24" s="170">
        <f t="shared" si="10"/>
        <v>4.9395789473684211</v>
      </c>
      <c r="K24" s="170">
        <f t="shared" si="11"/>
        <v>4.6926000000000005</v>
      </c>
      <c r="L24" s="170">
        <f t="shared" si="12"/>
        <v>4.4691428571428577</v>
      </c>
      <c r="M24" s="170">
        <f t="shared" si="13"/>
        <v>4.266</v>
      </c>
      <c r="N24" s="170">
        <f t="shared" si="14"/>
        <v>4.0805217391304351</v>
      </c>
      <c r="O24" s="170">
        <f t="shared" si="15"/>
        <v>3.9104999999999999</v>
      </c>
      <c r="P24" s="170">
        <f t="shared" si="16"/>
        <v>3.7540800000000001</v>
      </c>
      <c r="Q24" s="170">
        <f t="shared" si="17"/>
        <v>3.6096923076923075</v>
      </c>
      <c r="R24" s="170">
        <f t="shared" si="18"/>
        <v>3.476</v>
      </c>
      <c r="S24" s="170">
        <f t="shared" si="19"/>
        <v>3.3518571428571429</v>
      </c>
      <c r="T24" s="170">
        <f t="shared" si="20"/>
        <v>3.2362758620689656</v>
      </c>
      <c r="U24" s="170">
        <f t="shared" si="21"/>
        <v>3.1283999999999996</v>
      </c>
      <c r="V24" s="172">
        <f t="shared" si="22"/>
        <v>3.0274838709677421</v>
      </c>
      <c r="W24" s="172">
        <f t="shared" si="23"/>
        <v>2.9328750000000001</v>
      </c>
      <c r="X24" s="172">
        <f t="shared" si="24"/>
        <v>2.8439999999999999</v>
      </c>
      <c r="Y24" s="172">
        <f t="shared" si="25"/>
        <v>2.7603529411764707</v>
      </c>
      <c r="Z24" s="172">
        <f t="shared" si="26"/>
        <v>2.681485714285714</v>
      </c>
      <c r="AA24" s="172">
        <f t="shared" si="27"/>
        <v>2.6070000000000002</v>
      </c>
      <c r="AB24" s="172">
        <f t="shared" si="28"/>
        <v>2.5365405405405408</v>
      </c>
      <c r="AC24" s="172">
        <f t="shared" si="29"/>
        <v>2.4697894736842105</v>
      </c>
    </row>
    <row r="25" spans="1:29" ht="18.75" x14ac:dyDescent="0.2">
      <c r="A25" s="169">
        <f t="shared" si="30"/>
        <v>45</v>
      </c>
      <c r="B25" s="170">
        <f t="shared" si="2"/>
        <v>8.7259090909090915</v>
      </c>
      <c r="C25" s="170">
        <f t="shared" si="3"/>
        <v>7.9987500000000002</v>
      </c>
      <c r="D25" s="170">
        <f t="shared" si="4"/>
        <v>7.383461538461539</v>
      </c>
      <c r="E25" s="170">
        <f t="shared" si="5"/>
        <v>6.856071428571429</v>
      </c>
      <c r="F25" s="170">
        <f t="shared" si="6"/>
        <v>6.399</v>
      </c>
      <c r="G25" s="170">
        <f t="shared" si="7"/>
        <v>5.9990625</v>
      </c>
      <c r="H25" s="170">
        <f t="shared" si="8"/>
        <v>5.6461764705882356</v>
      </c>
      <c r="I25" s="170">
        <f t="shared" si="9"/>
        <v>5.3324999999999996</v>
      </c>
      <c r="J25" s="170">
        <f t="shared" si="10"/>
        <v>5.0518421052631579</v>
      </c>
      <c r="K25" s="170">
        <f t="shared" si="11"/>
        <v>4.7992499999999998</v>
      </c>
      <c r="L25" s="170">
        <f t="shared" si="12"/>
        <v>4.5707142857142857</v>
      </c>
      <c r="M25" s="170">
        <f t="shared" si="13"/>
        <v>4.3629545454545458</v>
      </c>
      <c r="N25" s="170">
        <f t="shared" si="14"/>
        <v>4.1732608695652171</v>
      </c>
      <c r="O25" s="170">
        <f t="shared" si="15"/>
        <v>3.9993750000000001</v>
      </c>
      <c r="P25" s="170">
        <f t="shared" si="16"/>
        <v>3.8393999999999999</v>
      </c>
      <c r="Q25" s="170">
        <f t="shared" si="17"/>
        <v>3.6917307692307695</v>
      </c>
      <c r="R25" s="170">
        <f t="shared" si="18"/>
        <v>3.5550000000000002</v>
      </c>
      <c r="S25" s="170">
        <f t="shared" si="19"/>
        <v>3.4280357142857145</v>
      </c>
      <c r="T25" s="170">
        <f t="shared" si="20"/>
        <v>3.3098275862068967</v>
      </c>
      <c r="U25" s="170">
        <f t="shared" si="21"/>
        <v>3.1995</v>
      </c>
      <c r="V25" s="172">
        <f t="shared" si="22"/>
        <v>3.0962903225806451</v>
      </c>
      <c r="W25" s="172">
        <f t="shared" si="23"/>
        <v>2.99953125</v>
      </c>
      <c r="X25" s="172">
        <f t="shared" si="24"/>
        <v>2.9086363636363632</v>
      </c>
      <c r="Y25" s="172">
        <f t="shared" si="25"/>
        <v>2.8230882352941178</v>
      </c>
      <c r="Z25" s="172">
        <f t="shared" si="26"/>
        <v>2.7424285714285714</v>
      </c>
      <c r="AA25" s="172">
        <f t="shared" si="27"/>
        <v>2.6662499999999998</v>
      </c>
      <c r="AB25" s="172">
        <f t="shared" si="28"/>
        <v>2.5941891891891893</v>
      </c>
      <c r="AC25" s="172">
        <f t="shared" si="29"/>
        <v>2.525921052631579</v>
      </c>
    </row>
    <row r="26" spans="1:29" ht="18.75" x14ac:dyDescent="0.2">
      <c r="A26" s="169">
        <f t="shared" si="30"/>
        <v>46</v>
      </c>
      <c r="B26" s="170">
        <f t="shared" si="2"/>
        <v>8.9198181818181812</v>
      </c>
      <c r="C26" s="170">
        <f t="shared" si="3"/>
        <v>8.1765000000000008</v>
      </c>
      <c r="D26" s="170">
        <f t="shared" si="4"/>
        <v>7.5475384615384611</v>
      </c>
      <c r="E26" s="362">
        <f t="shared" si="5"/>
        <v>7.0084285714285715</v>
      </c>
      <c r="F26" s="170">
        <f t="shared" si="6"/>
        <v>6.5412000000000008</v>
      </c>
      <c r="G26" s="170">
        <f t="shared" si="7"/>
        <v>6.1323749999999997</v>
      </c>
      <c r="H26" s="170">
        <f t="shared" si="8"/>
        <v>5.7716470588235298</v>
      </c>
      <c r="I26" s="170">
        <f t="shared" si="9"/>
        <v>5.4509999999999996</v>
      </c>
      <c r="J26" s="170">
        <f t="shared" si="10"/>
        <v>5.1641052631578948</v>
      </c>
      <c r="K26" s="170">
        <f t="shared" si="11"/>
        <v>4.9058999999999999</v>
      </c>
      <c r="L26" s="170">
        <f t="shared" si="12"/>
        <v>4.6722857142857146</v>
      </c>
      <c r="M26" s="170">
        <f t="shared" si="13"/>
        <v>4.4599090909090906</v>
      </c>
      <c r="N26" s="170">
        <f t="shared" si="14"/>
        <v>4.266</v>
      </c>
      <c r="O26" s="170">
        <f t="shared" si="15"/>
        <v>4.0882500000000004</v>
      </c>
      <c r="P26" s="170">
        <f t="shared" si="16"/>
        <v>3.9247200000000002</v>
      </c>
      <c r="Q26" s="170">
        <f t="shared" si="17"/>
        <v>3.7737692307692305</v>
      </c>
      <c r="R26" s="170">
        <f t="shared" si="18"/>
        <v>3.6339999999999999</v>
      </c>
      <c r="S26" s="170">
        <f t="shared" si="19"/>
        <v>3.5042142857142857</v>
      </c>
      <c r="T26" s="170">
        <f t="shared" si="20"/>
        <v>3.3833793103448278</v>
      </c>
      <c r="U26" s="170">
        <f t="shared" si="21"/>
        <v>3.2706000000000004</v>
      </c>
      <c r="V26" s="172">
        <f t="shared" si="22"/>
        <v>3.1650967741935485</v>
      </c>
      <c r="W26" s="172">
        <f t="shared" si="23"/>
        <v>3.0661874999999998</v>
      </c>
      <c r="X26" s="172">
        <f t="shared" si="24"/>
        <v>2.9732727272727275</v>
      </c>
      <c r="Y26" s="172">
        <f t="shared" si="25"/>
        <v>2.8858235294117649</v>
      </c>
      <c r="Z26" s="172">
        <f t="shared" si="26"/>
        <v>2.8033714285714284</v>
      </c>
      <c r="AA26" s="172">
        <f t="shared" si="27"/>
        <v>2.7254999999999998</v>
      </c>
      <c r="AB26" s="172">
        <f t="shared" si="28"/>
        <v>2.6518378378378378</v>
      </c>
      <c r="AC26" s="172">
        <f t="shared" si="29"/>
        <v>2.5820526315789474</v>
      </c>
    </row>
    <row r="27" spans="1:29" ht="18.75" x14ac:dyDescent="0.2">
      <c r="A27" s="169">
        <f t="shared" si="30"/>
        <v>47</v>
      </c>
      <c r="B27" s="170">
        <f t="shared" si="2"/>
        <v>9.1137272727272727</v>
      </c>
      <c r="C27" s="170">
        <f t="shared" si="3"/>
        <v>8.3542500000000004</v>
      </c>
      <c r="D27" s="170">
        <f t="shared" si="4"/>
        <v>7.711615384615385</v>
      </c>
      <c r="E27" s="170">
        <f t="shared" si="5"/>
        <v>7.1607857142857148</v>
      </c>
      <c r="F27" s="170">
        <f t="shared" si="6"/>
        <v>6.6833999999999998</v>
      </c>
      <c r="G27" s="170">
        <f t="shared" si="7"/>
        <v>6.2656875000000003</v>
      </c>
      <c r="H27" s="170">
        <f t="shared" si="8"/>
        <v>5.8971176470588231</v>
      </c>
      <c r="I27" s="170">
        <f t="shared" si="9"/>
        <v>5.5695000000000006</v>
      </c>
      <c r="J27" s="170">
        <f t="shared" si="10"/>
        <v>5.2763684210526316</v>
      </c>
      <c r="K27" s="170">
        <f t="shared" si="11"/>
        <v>5.0125500000000001</v>
      </c>
      <c r="L27" s="170">
        <f t="shared" si="12"/>
        <v>4.7738571428571426</v>
      </c>
      <c r="M27" s="170">
        <f t="shared" si="13"/>
        <v>4.5568636363636363</v>
      </c>
      <c r="N27" s="170">
        <f t="shared" si="14"/>
        <v>4.3587391304347829</v>
      </c>
      <c r="O27" s="170">
        <f t="shared" si="15"/>
        <v>4.1771250000000002</v>
      </c>
      <c r="P27" s="170">
        <f t="shared" si="16"/>
        <v>4.01004</v>
      </c>
      <c r="Q27" s="170">
        <f t="shared" si="17"/>
        <v>3.8558076923076925</v>
      </c>
      <c r="R27" s="170">
        <f t="shared" si="18"/>
        <v>3.7130000000000001</v>
      </c>
      <c r="S27" s="170">
        <f t="shared" si="19"/>
        <v>3.5803928571428574</v>
      </c>
      <c r="T27" s="170">
        <f t="shared" si="20"/>
        <v>3.4569310344827584</v>
      </c>
      <c r="U27" s="170">
        <f t="shared" si="21"/>
        <v>3.3416999999999999</v>
      </c>
      <c r="V27" s="172">
        <f t="shared" si="22"/>
        <v>3.2339032258064515</v>
      </c>
      <c r="W27" s="172">
        <f t="shared" si="23"/>
        <v>3.1328437500000001</v>
      </c>
      <c r="X27" s="172">
        <f t="shared" si="24"/>
        <v>3.0379090909090909</v>
      </c>
      <c r="Y27" s="172">
        <f t="shared" si="25"/>
        <v>2.9485588235294116</v>
      </c>
      <c r="Z27" s="172">
        <f t="shared" si="26"/>
        <v>2.8643142857142854</v>
      </c>
      <c r="AA27" s="172">
        <f t="shared" si="27"/>
        <v>2.7847500000000003</v>
      </c>
      <c r="AB27" s="172">
        <f t="shared" si="28"/>
        <v>2.7094864864864863</v>
      </c>
      <c r="AC27" s="172">
        <f t="shared" si="29"/>
        <v>2.6381842105263158</v>
      </c>
    </row>
    <row r="28" spans="1:29" ht="18.75" x14ac:dyDescent="0.2">
      <c r="A28" s="169">
        <f t="shared" si="30"/>
        <v>48</v>
      </c>
      <c r="B28" s="170">
        <f t="shared" si="2"/>
        <v>9.3076363636363624</v>
      </c>
      <c r="C28" s="170">
        <f t="shared" si="3"/>
        <v>8.532</v>
      </c>
      <c r="D28" s="170">
        <f t="shared" si="4"/>
        <v>7.875692307692308</v>
      </c>
      <c r="E28" s="170">
        <f t="shared" si="5"/>
        <v>7.3131428571428572</v>
      </c>
      <c r="F28" s="170">
        <f t="shared" si="6"/>
        <v>6.8256000000000006</v>
      </c>
      <c r="G28" s="170">
        <f t="shared" si="7"/>
        <v>6.399</v>
      </c>
      <c r="H28" s="170">
        <f t="shared" si="8"/>
        <v>6.0225882352941182</v>
      </c>
      <c r="I28" s="170">
        <f t="shared" si="9"/>
        <v>5.6879999999999997</v>
      </c>
      <c r="J28" s="170">
        <f t="shared" si="10"/>
        <v>5.3886315789473684</v>
      </c>
      <c r="K28" s="170">
        <f t="shared" si="11"/>
        <v>5.1192000000000002</v>
      </c>
      <c r="L28" s="170">
        <f t="shared" si="12"/>
        <v>4.8754285714285714</v>
      </c>
      <c r="M28" s="170">
        <f t="shared" si="13"/>
        <v>4.6538181818181812</v>
      </c>
      <c r="N28" s="170">
        <f t="shared" si="14"/>
        <v>4.4514782608695649</v>
      </c>
      <c r="O28" s="170">
        <f t="shared" si="15"/>
        <v>4.266</v>
      </c>
      <c r="P28" s="170">
        <f t="shared" si="16"/>
        <v>4.0953599999999994</v>
      </c>
      <c r="Q28" s="170">
        <f t="shared" si="17"/>
        <v>3.937846153846154</v>
      </c>
      <c r="R28" s="170">
        <f t="shared" si="18"/>
        <v>3.7919999999999998</v>
      </c>
      <c r="S28" s="170">
        <f t="shared" si="19"/>
        <v>3.6565714285714286</v>
      </c>
      <c r="T28" s="170">
        <f t="shared" si="20"/>
        <v>3.5304827586206895</v>
      </c>
      <c r="U28" s="170">
        <f t="shared" si="21"/>
        <v>3.4128000000000003</v>
      </c>
      <c r="V28" s="172">
        <f t="shared" si="22"/>
        <v>3.3027096774193549</v>
      </c>
      <c r="W28" s="172">
        <f t="shared" si="23"/>
        <v>3.1995</v>
      </c>
      <c r="X28" s="172">
        <f t="shared" si="24"/>
        <v>3.1025454545454547</v>
      </c>
      <c r="Y28" s="172">
        <f t="shared" si="25"/>
        <v>3.0112941176470591</v>
      </c>
      <c r="Z28" s="172">
        <f t="shared" si="26"/>
        <v>2.9252571428571428</v>
      </c>
      <c r="AA28" s="172">
        <f t="shared" si="27"/>
        <v>2.8439999999999999</v>
      </c>
      <c r="AB28" s="172">
        <f t="shared" si="28"/>
        <v>2.7671351351351352</v>
      </c>
      <c r="AC28" s="172">
        <f t="shared" si="29"/>
        <v>2.6943157894736842</v>
      </c>
    </row>
    <row r="29" spans="1:29" ht="18.75" x14ac:dyDescent="0.2">
      <c r="A29" s="169">
        <f t="shared" si="30"/>
        <v>49</v>
      </c>
      <c r="B29" s="170">
        <f t="shared" si="2"/>
        <v>9.5015454545454539</v>
      </c>
      <c r="C29" s="170">
        <f t="shared" si="3"/>
        <v>8.7097499999999997</v>
      </c>
      <c r="D29" s="170">
        <f t="shared" si="4"/>
        <v>8.039769230769231</v>
      </c>
      <c r="E29" s="170">
        <f t="shared" si="5"/>
        <v>7.4655000000000005</v>
      </c>
      <c r="F29" s="170">
        <f t="shared" si="6"/>
        <v>6.9677999999999995</v>
      </c>
      <c r="G29" s="170">
        <f t="shared" si="7"/>
        <v>6.5323124999999997</v>
      </c>
      <c r="H29" s="170">
        <f t="shared" si="8"/>
        <v>6.1480588235294116</v>
      </c>
      <c r="I29" s="170">
        <f t="shared" si="9"/>
        <v>5.8065000000000007</v>
      </c>
      <c r="J29" s="170">
        <f t="shared" si="10"/>
        <v>5.5008947368421053</v>
      </c>
      <c r="K29" s="170">
        <f t="shared" si="11"/>
        <v>5.2258500000000003</v>
      </c>
      <c r="L29" s="170">
        <f t="shared" si="12"/>
        <v>4.9770000000000003</v>
      </c>
      <c r="M29" s="170">
        <f t="shared" si="13"/>
        <v>4.7507727272727269</v>
      </c>
      <c r="N29" s="170">
        <f t="shared" si="14"/>
        <v>4.5442173913043478</v>
      </c>
      <c r="O29" s="170">
        <f t="shared" si="15"/>
        <v>4.3548749999999998</v>
      </c>
      <c r="P29" s="170">
        <f t="shared" si="16"/>
        <v>4.1806799999999997</v>
      </c>
      <c r="Q29" s="170">
        <f t="shared" si="17"/>
        <v>4.0198846153846155</v>
      </c>
      <c r="R29" s="170">
        <f t="shared" si="18"/>
        <v>3.871</v>
      </c>
      <c r="S29" s="170">
        <f t="shared" si="19"/>
        <v>3.7327500000000002</v>
      </c>
      <c r="T29" s="170">
        <f t="shared" si="20"/>
        <v>3.6040344827586206</v>
      </c>
      <c r="U29" s="170">
        <f t="shared" si="21"/>
        <v>3.4838999999999998</v>
      </c>
      <c r="V29" s="172">
        <f t="shared" si="22"/>
        <v>3.3715161290322579</v>
      </c>
      <c r="W29" s="172">
        <f t="shared" si="23"/>
        <v>3.2661562499999999</v>
      </c>
      <c r="X29" s="172">
        <f t="shared" si="24"/>
        <v>3.1671818181818181</v>
      </c>
      <c r="Y29" s="172">
        <f t="shared" si="25"/>
        <v>3.0740294117647058</v>
      </c>
      <c r="Z29" s="172">
        <f t="shared" si="26"/>
        <v>2.9861999999999997</v>
      </c>
      <c r="AA29" s="172">
        <f t="shared" si="27"/>
        <v>2.9032500000000003</v>
      </c>
      <c r="AB29" s="172">
        <f t="shared" si="28"/>
        <v>2.8247837837837837</v>
      </c>
      <c r="AC29" s="172">
        <f t="shared" si="29"/>
        <v>2.7504473684210526</v>
      </c>
    </row>
    <row r="30" spans="1:29" ht="18.75" x14ac:dyDescent="0.2">
      <c r="A30" s="169">
        <f t="shared" si="30"/>
        <v>50</v>
      </c>
      <c r="B30" s="170">
        <f t="shared" si="2"/>
        <v>9.6954545454545471</v>
      </c>
      <c r="C30" s="170">
        <f t="shared" si="3"/>
        <v>8.8875000000000011</v>
      </c>
      <c r="D30" s="170">
        <f t="shared" si="4"/>
        <v>8.203846153846154</v>
      </c>
      <c r="E30" s="242">
        <f t="shared" si="5"/>
        <v>7.6178571428571429</v>
      </c>
      <c r="F30" s="170">
        <f t="shared" si="6"/>
        <v>7.11</v>
      </c>
      <c r="G30" s="170">
        <f t="shared" si="7"/>
        <v>6.6656250000000004</v>
      </c>
      <c r="H30" s="170">
        <f t="shared" si="8"/>
        <v>6.2735294117647067</v>
      </c>
      <c r="I30" s="170">
        <f t="shared" si="9"/>
        <v>5.9249999999999998</v>
      </c>
      <c r="J30" s="170">
        <f t="shared" si="10"/>
        <v>5.6131578947368421</v>
      </c>
      <c r="K30" s="170">
        <f t="shared" si="11"/>
        <v>5.3324999999999996</v>
      </c>
      <c r="L30" s="170">
        <f t="shared" si="12"/>
        <v>5.0785714285714283</v>
      </c>
      <c r="M30" s="170">
        <f t="shared" si="13"/>
        <v>4.8477272727272736</v>
      </c>
      <c r="N30" s="170">
        <f t="shared" si="14"/>
        <v>4.6369565217391306</v>
      </c>
      <c r="O30" s="170">
        <f t="shared" si="15"/>
        <v>4.4437500000000005</v>
      </c>
      <c r="P30" s="170">
        <f t="shared" si="16"/>
        <v>4.266</v>
      </c>
      <c r="Q30" s="170">
        <f t="shared" si="17"/>
        <v>4.101923076923077</v>
      </c>
      <c r="R30" s="170">
        <f t="shared" si="18"/>
        <v>3.95</v>
      </c>
      <c r="S30" s="170">
        <f t="shared" si="19"/>
        <v>3.8089285714285714</v>
      </c>
      <c r="T30" s="170">
        <f t="shared" si="20"/>
        <v>3.6775862068965517</v>
      </c>
      <c r="U30" s="170">
        <f t="shared" si="21"/>
        <v>3.5550000000000002</v>
      </c>
      <c r="V30" s="172">
        <f t="shared" si="22"/>
        <v>3.4403225806451609</v>
      </c>
      <c r="W30" s="172">
        <f t="shared" si="23"/>
        <v>3.3328125000000002</v>
      </c>
      <c r="X30" s="172">
        <f t="shared" si="24"/>
        <v>3.2318181818181819</v>
      </c>
      <c r="Y30" s="172">
        <f t="shared" si="25"/>
        <v>3.1367647058823533</v>
      </c>
      <c r="Z30" s="172">
        <f t="shared" si="26"/>
        <v>3.0471428571428572</v>
      </c>
      <c r="AA30" s="172">
        <f t="shared" si="27"/>
        <v>2.9624999999999999</v>
      </c>
      <c r="AB30" s="172">
        <f t="shared" si="28"/>
        <v>2.8824324324324322</v>
      </c>
      <c r="AC30" s="172">
        <f t="shared" si="29"/>
        <v>2.8065789473684211</v>
      </c>
    </row>
    <row r="31" spans="1:29" ht="18.75" x14ac:dyDescent="0.2">
      <c r="A31" s="169">
        <f t="shared" si="30"/>
        <v>51</v>
      </c>
      <c r="B31" s="170">
        <f t="shared" si="2"/>
        <v>9.8893636363636368</v>
      </c>
      <c r="C31" s="170">
        <f t="shared" si="3"/>
        <v>9.0652500000000007</v>
      </c>
      <c r="D31" s="170">
        <f t="shared" si="4"/>
        <v>8.367923076923077</v>
      </c>
      <c r="E31" s="170">
        <f t="shared" si="5"/>
        <v>7.7702142857142853</v>
      </c>
      <c r="F31" s="170">
        <f t="shared" si="6"/>
        <v>7.2522000000000002</v>
      </c>
      <c r="G31" s="170">
        <f t="shared" si="7"/>
        <v>6.7989375000000001</v>
      </c>
      <c r="H31" s="170">
        <f t="shared" si="8"/>
        <v>6.399</v>
      </c>
      <c r="I31" s="170">
        <f t="shared" si="9"/>
        <v>6.0435000000000008</v>
      </c>
      <c r="J31" s="170">
        <f t="shared" si="10"/>
        <v>5.725421052631579</v>
      </c>
      <c r="K31" s="170">
        <f t="shared" si="11"/>
        <v>5.4391499999999997</v>
      </c>
      <c r="L31" s="170">
        <f t="shared" si="12"/>
        <v>5.1801428571428572</v>
      </c>
      <c r="M31" s="170">
        <f t="shared" si="13"/>
        <v>4.9446818181818184</v>
      </c>
      <c r="N31" s="170">
        <f t="shared" si="14"/>
        <v>4.7296956521739135</v>
      </c>
      <c r="O31" s="170">
        <f t="shared" si="15"/>
        <v>4.5326250000000003</v>
      </c>
      <c r="P31" s="170">
        <f t="shared" si="16"/>
        <v>4.3513200000000003</v>
      </c>
      <c r="Q31" s="170">
        <f t="shared" si="17"/>
        <v>4.1839615384615385</v>
      </c>
      <c r="R31" s="170">
        <f t="shared" si="18"/>
        <v>4.0289999999999999</v>
      </c>
      <c r="S31" s="170">
        <f t="shared" si="19"/>
        <v>3.8851071428571426</v>
      </c>
      <c r="T31" s="170">
        <f t="shared" si="20"/>
        <v>3.7511379310344828</v>
      </c>
      <c r="U31" s="170">
        <f t="shared" si="21"/>
        <v>3.6261000000000001</v>
      </c>
      <c r="V31" s="172">
        <f t="shared" si="22"/>
        <v>3.5091290322580648</v>
      </c>
      <c r="W31" s="172">
        <f t="shared" si="23"/>
        <v>3.39946875</v>
      </c>
      <c r="X31" s="172">
        <f t="shared" si="24"/>
        <v>3.2964545454545453</v>
      </c>
      <c r="Y31" s="172">
        <f t="shared" si="25"/>
        <v>3.1995</v>
      </c>
      <c r="Z31" s="172">
        <f t="shared" si="26"/>
        <v>3.1080857142857141</v>
      </c>
      <c r="AA31" s="172">
        <f t="shared" si="27"/>
        <v>3.0217500000000004</v>
      </c>
      <c r="AB31" s="172">
        <f t="shared" si="28"/>
        <v>2.9400810810810807</v>
      </c>
      <c r="AC31" s="172">
        <f t="shared" si="29"/>
        <v>2.8627105263157895</v>
      </c>
    </row>
    <row r="32" spans="1:29" ht="18.75" x14ac:dyDescent="0.2">
      <c r="A32" s="169">
        <f t="shared" si="30"/>
        <v>52</v>
      </c>
      <c r="B32" s="170">
        <f t="shared" si="2"/>
        <v>10.083272727272728</v>
      </c>
      <c r="C32" s="170">
        <f t="shared" si="3"/>
        <v>9.2429999999999986</v>
      </c>
      <c r="D32" s="170">
        <f>(A32/$D$3)*2.133</f>
        <v>8.532</v>
      </c>
      <c r="E32" s="243">
        <f t="shared" si="5"/>
        <v>7.9225714285714286</v>
      </c>
      <c r="F32" s="170">
        <f t="shared" si="6"/>
        <v>7.3944000000000001</v>
      </c>
      <c r="G32" s="170">
        <f t="shared" si="7"/>
        <v>6.9322499999999998</v>
      </c>
      <c r="H32" s="170">
        <f t="shared" si="8"/>
        <v>6.5244705882352934</v>
      </c>
      <c r="I32" s="170">
        <f t="shared" si="9"/>
        <v>6.1619999999999999</v>
      </c>
      <c r="J32" s="170">
        <f t="shared" si="10"/>
        <v>5.8376842105263158</v>
      </c>
      <c r="K32" s="170">
        <f t="shared" si="11"/>
        <v>5.5457999999999998</v>
      </c>
      <c r="L32" s="170">
        <f t="shared" si="12"/>
        <v>5.281714285714286</v>
      </c>
      <c r="M32" s="170">
        <f t="shared" si="13"/>
        <v>5.0416363636363641</v>
      </c>
      <c r="N32" s="170">
        <f t="shared" si="14"/>
        <v>4.8224347826086955</v>
      </c>
      <c r="O32" s="170">
        <f t="shared" si="15"/>
        <v>4.6214999999999993</v>
      </c>
      <c r="P32" s="170">
        <f t="shared" si="16"/>
        <v>4.4366400000000006</v>
      </c>
      <c r="Q32" s="170">
        <f t="shared" si="17"/>
        <v>4.266</v>
      </c>
      <c r="R32" s="170">
        <f t="shared" si="18"/>
        <v>4.1079999999999997</v>
      </c>
      <c r="S32" s="170">
        <f t="shared" si="19"/>
        <v>3.9612857142857143</v>
      </c>
      <c r="T32" s="170">
        <f t="shared" si="20"/>
        <v>3.8246896551724139</v>
      </c>
      <c r="U32" s="170">
        <f t="shared" si="21"/>
        <v>3.6972</v>
      </c>
      <c r="V32" s="172">
        <f t="shared" si="22"/>
        <v>3.5779354838709678</v>
      </c>
      <c r="W32" s="172">
        <f t="shared" si="23"/>
        <v>3.4661249999999999</v>
      </c>
      <c r="X32" s="172">
        <f t="shared" si="24"/>
        <v>3.3610909090909091</v>
      </c>
      <c r="Y32" s="172">
        <f t="shared" si="25"/>
        <v>3.2622352941176467</v>
      </c>
      <c r="Z32" s="172">
        <f t="shared" si="26"/>
        <v>3.1690285714285715</v>
      </c>
      <c r="AA32" s="172">
        <f t="shared" si="27"/>
        <v>3.081</v>
      </c>
      <c r="AB32" s="172">
        <f t="shared" si="28"/>
        <v>2.9977297297297301</v>
      </c>
      <c r="AC32" s="172">
        <f t="shared" si="29"/>
        <v>2.9188421052631579</v>
      </c>
    </row>
    <row r="33" spans="1:29" ht="18.75" x14ac:dyDescent="0.2">
      <c r="A33" s="169">
        <f t="shared" si="30"/>
        <v>53</v>
      </c>
      <c r="B33" s="170">
        <f t="shared" si="2"/>
        <v>10.277181818181818</v>
      </c>
      <c r="C33" s="170">
        <f t="shared" si="3"/>
        <v>9.42075</v>
      </c>
      <c r="D33" s="170">
        <f>(A33/$D$3)*2.133</f>
        <v>8.696076923076923</v>
      </c>
      <c r="E33" s="170">
        <f t="shared" si="5"/>
        <v>8.0749285714285719</v>
      </c>
      <c r="F33" s="170">
        <f t="shared" si="6"/>
        <v>7.5366</v>
      </c>
      <c r="G33" s="170">
        <f t="shared" si="7"/>
        <v>7.0655625000000004</v>
      </c>
      <c r="H33" s="170">
        <f t="shared" si="8"/>
        <v>6.6499411764705885</v>
      </c>
      <c r="I33" s="170">
        <f t="shared" si="9"/>
        <v>6.2805000000000009</v>
      </c>
      <c r="J33" s="170">
        <f t="shared" si="10"/>
        <v>5.9499473684210518</v>
      </c>
      <c r="K33" s="170">
        <f t="shared" si="11"/>
        <v>5.65245</v>
      </c>
      <c r="L33" s="170">
        <f t="shared" si="12"/>
        <v>5.383285714285714</v>
      </c>
      <c r="M33" s="170">
        <f t="shared" si="13"/>
        <v>5.138590909090909</v>
      </c>
      <c r="N33" s="170">
        <f t="shared" si="14"/>
        <v>4.9151739130434784</v>
      </c>
      <c r="O33" s="170">
        <f t="shared" si="15"/>
        <v>4.710375</v>
      </c>
      <c r="P33" s="170">
        <f t="shared" si="16"/>
        <v>4.52196</v>
      </c>
      <c r="Q33" s="170">
        <f t="shared" si="17"/>
        <v>4.3480384615384615</v>
      </c>
      <c r="R33" s="170">
        <f t="shared" si="18"/>
        <v>4.1870000000000003</v>
      </c>
      <c r="S33" s="170">
        <f t="shared" si="19"/>
        <v>4.0374642857142859</v>
      </c>
      <c r="T33" s="170">
        <f t="shared" si="20"/>
        <v>3.898241379310345</v>
      </c>
      <c r="U33" s="170">
        <f t="shared" si="21"/>
        <v>3.7683</v>
      </c>
      <c r="V33" s="172">
        <f t="shared" si="22"/>
        <v>3.6467419354838713</v>
      </c>
      <c r="W33" s="172">
        <f t="shared" si="23"/>
        <v>3.5327812500000002</v>
      </c>
      <c r="X33" s="172">
        <f t="shared" si="24"/>
        <v>3.4257272727272725</v>
      </c>
      <c r="Y33" s="172">
        <f t="shared" si="25"/>
        <v>3.3249705882352942</v>
      </c>
      <c r="Z33" s="172">
        <f t="shared" si="26"/>
        <v>3.2299714285714285</v>
      </c>
      <c r="AA33" s="172">
        <f t="shared" si="27"/>
        <v>3.1402500000000004</v>
      </c>
      <c r="AB33" s="172">
        <f t="shared" si="28"/>
        <v>3.0553783783783786</v>
      </c>
      <c r="AC33" s="172">
        <f t="shared" si="29"/>
        <v>2.9749736842105259</v>
      </c>
    </row>
    <row r="34" spans="1:29" ht="18.75" x14ac:dyDescent="0.2">
      <c r="A34" s="169">
        <f t="shared" si="30"/>
        <v>54</v>
      </c>
      <c r="B34" s="170">
        <f t="shared" si="2"/>
        <v>10.471090909090909</v>
      </c>
      <c r="C34" s="170">
        <f t="shared" si="3"/>
        <v>9.5984999999999996</v>
      </c>
      <c r="D34" s="170">
        <f>(A34/$D$3)*2.133</f>
        <v>8.860153846153846</v>
      </c>
      <c r="E34" s="170">
        <f t="shared" si="5"/>
        <v>8.2272857142857152</v>
      </c>
      <c r="F34" s="170">
        <f t="shared" si="6"/>
        <v>7.6787999999999998</v>
      </c>
      <c r="G34" s="170">
        <f t="shared" si="7"/>
        <v>7.1988750000000001</v>
      </c>
      <c r="H34" s="170">
        <f t="shared" si="8"/>
        <v>6.7754117647058818</v>
      </c>
      <c r="I34" s="170">
        <f t="shared" si="9"/>
        <v>6.399</v>
      </c>
      <c r="J34" s="170">
        <f t="shared" si="10"/>
        <v>6.0622105263157895</v>
      </c>
      <c r="K34" s="170">
        <f t="shared" si="11"/>
        <v>5.7591000000000001</v>
      </c>
      <c r="L34" s="170">
        <f t="shared" si="12"/>
        <v>5.4848571428571429</v>
      </c>
      <c r="M34" s="170">
        <f t="shared" si="13"/>
        <v>5.2355454545454547</v>
      </c>
      <c r="N34" s="170">
        <f t="shared" si="14"/>
        <v>5.0079130434782613</v>
      </c>
      <c r="O34" s="170">
        <f t="shared" si="15"/>
        <v>4.7992499999999998</v>
      </c>
      <c r="P34" s="170">
        <f t="shared" si="16"/>
        <v>4.6072800000000003</v>
      </c>
      <c r="Q34" s="170">
        <f t="shared" si="17"/>
        <v>4.430076923076923</v>
      </c>
      <c r="R34" s="170">
        <f t="shared" si="18"/>
        <v>4.266</v>
      </c>
      <c r="S34" s="170">
        <f t="shared" si="19"/>
        <v>4.1136428571428576</v>
      </c>
      <c r="T34" s="170">
        <f t="shared" si="20"/>
        <v>3.9717931034482756</v>
      </c>
      <c r="U34" s="170">
        <f t="shared" si="21"/>
        <v>3.8393999999999999</v>
      </c>
      <c r="V34" s="172">
        <f t="shared" si="22"/>
        <v>3.7155483870967743</v>
      </c>
      <c r="W34" s="172">
        <f t="shared" si="23"/>
        <v>3.5994375000000001</v>
      </c>
      <c r="X34" s="172">
        <f t="shared" si="24"/>
        <v>3.4903636363636368</v>
      </c>
      <c r="Y34" s="172">
        <f t="shared" si="25"/>
        <v>3.3877058823529409</v>
      </c>
      <c r="Z34" s="172">
        <f t="shared" si="26"/>
        <v>3.2909142857142859</v>
      </c>
      <c r="AA34" s="172">
        <f t="shared" si="27"/>
        <v>3.1995</v>
      </c>
      <c r="AB34" s="172">
        <f t="shared" si="28"/>
        <v>3.113027027027027</v>
      </c>
      <c r="AC34" s="172">
        <f t="shared" si="29"/>
        <v>3.0311052631578947</v>
      </c>
    </row>
    <row r="35" spans="1:29" ht="18.75" x14ac:dyDescent="0.2">
      <c r="A35" s="169">
        <f>A34+1</f>
        <v>55</v>
      </c>
      <c r="B35" s="170">
        <f t="shared" si="2"/>
        <v>10.664999999999999</v>
      </c>
      <c r="C35" s="170">
        <f t="shared" si="3"/>
        <v>9.7762499999999992</v>
      </c>
      <c r="D35" s="170">
        <f>(A35/$D$3)*2.133</f>
        <v>9.0242307692307691</v>
      </c>
      <c r="E35" s="170">
        <f t="shared" si="5"/>
        <v>8.3796428571428567</v>
      </c>
      <c r="F35" s="170">
        <f t="shared" si="6"/>
        <v>7.8209999999999997</v>
      </c>
      <c r="G35" s="170">
        <f t="shared" si="7"/>
        <v>7.3321874999999999</v>
      </c>
      <c r="H35" s="170">
        <f t="shared" si="8"/>
        <v>6.9008823529411769</v>
      </c>
      <c r="I35" s="170">
        <f t="shared" si="9"/>
        <v>6.5174999999999992</v>
      </c>
      <c r="J35" s="170">
        <f t="shared" si="10"/>
        <v>6.1744736842105263</v>
      </c>
      <c r="K35" s="170">
        <f t="shared" si="11"/>
        <v>5.8657500000000002</v>
      </c>
      <c r="L35" s="170">
        <f t="shared" si="12"/>
        <v>5.5864285714285717</v>
      </c>
      <c r="M35" s="170">
        <f t="shared" si="13"/>
        <v>5.3324999999999996</v>
      </c>
      <c r="N35" s="170">
        <f t="shared" si="14"/>
        <v>5.1006521739130433</v>
      </c>
      <c r="O35" s="170">
        <f t="shared" si="15"/>
        <v>4.8881249999999996</v>
      </c>
      <c r="P35" s="170">
        <f t="shared" si="16"/>
        <v>4.6926000000000005</v>
      </c>
      <c r="Q35" s="170">
        <f t="shared" si="17"/>
        <v>4.5121153846153845</v>
      </c>
      <c r="R35" s="170">
        <f t="shared" si="18"/>
        <v>4.3450000000000006</v>
      </c>
      <c r="S35" s="170">
        <f t="shared" si="19"/>
        <v>4.1898214285714284</v>
      </c>
      <c r="T35" s="170">
        <f t="shared" si="20"/>
        <v>4.0453448275862067</v>
      </c>
      <c r="U35" s="170">
        <f t="shared" si="21"/>
        <v>3.9104999999999999</v>
      </c>
      <c r="V35" s="172">
        <f t="shared" si="22"/>
        <v>3.7843548387096773</v>
      </c>
      <c r="W35" s="172">
        <f t="shared" si="23"/>
        <v>3.6660937499999999</v>
      </c>
      <c r="X35" s="172">
        <f t="shared" si="24"/>
        <v>3.5550000000000002</v>
      </c>
      <c r="Y35" s="172">
        <f t="shared" si="25"/>
        <v>3.4504411764705885</v>
      </c>
      <c r="Z35" s="172">
        <f t="shared" si="26"/>
        <v>3.3518571428571429</v>
      </c>
      <c r="AA35" s="172">
        <f t="shared" si="27"/>
        <v>3.2587499999999996</v>
      </c>
      <c r="AB35" s="172">
        <f t="shared" si="28"/>
        <v>3.1706756756756755</v>
      </c>
      <c r="AC35" s="172">
        <f t="shared" si="29"/>
        <v>3.0872368421052632</v>
      </c>
    </row>
    <row r="36" spans="1:29" ht="18.75" x14ac:dyDescent="0.2">
      <c r="A36" s="169">
        <f>A35+1</f>
        <v>56</v>
      </c>
      <c r="B36" s="170">
        <f t="shared" si="2"/>
        <v>10.858909090909091</v>
      </c>
      <c r="C36" s="170">
        <f t="shared" si="3"/>
        <v>9.9540000000000006</v>
      </c>
      <c r="D36" s="170">
        <f>(A36/$D$3)*2.133</f>
        <v>9.1883076923076921</v>
      </c>
      <c r="E36" s="170">
        <f t="shared" si="5"/>
        <v>8.532</v>
      </c>
      <c r="F36" s="170">
        <f t="shared" si="6"/>
        <v>7.9632000000000005</v>
      </c>
      <c r="G36" s="170">
        <f t="shared" si="7"/>
        <v>7.4655000000000005</v>
      </c>
      <c r="H36" s="170">
        <f t="shared" si="8"/>
        <v>7.0263529411764702</v>
      </c>
      <c r="I36" s="170">
        <f t="shared" si="9"/>
        <v>6.6360000000000001</v>
      </c>
      <c r="J36" s="170">
        <f t="shared" si="10"/>
        <v>6.2867368421052632</v>
      </c>
      <c r="K36" s="170">
        <f t="shared" si="11"/>
        <v>5.9723999999999995</v>
      </c>
      <c r="L36" s="170">
        <f t="shared" si="12"/>
        <v>5.6879999999999997</v>
      </c>
      <c r="M36" s="170">
        <f t="shared" si="13"/>
        <v>5.4294545454545453</v>
      </c>
      <c r="N36" s="170">
        <f t="shared" si="14"/>
        <v>5.1933913043478261</v>
      </c>
      <c r="O36" s="170">
        <f t="shared" si="15"/>
        <v>4.9770000000000003</v>
      </c>
      <c r="P36" s="170">
        <f t="shared" si="16"/>
        <v>4.7779200000000008</v>
      </c>
      <c r="Q36" s="170">
        <f t="shared" si="17"/>
        <v>4.594153846153846</v>
      </c>
      <c r="R36" s="170">
        <f t="shared" si="18"/>
        <v>4.4239999999999995</v>
      </c>
      <c r="S36" s="170">
        <f t="shared" si="19"/>
        <v>4.266</v>
      </c>
      <c r="T36" s="170">
        <f t="shared" si="20"/>
        <v>4.1188965517241378</v>
      </c>
      <c r="U36" s="170">
        <f t="shared" si="21"/>
        <v>3.9816000000000003</v>
      </c>
      <c r="V36" s="172">
        <f t="shared" si="22"/>
        <v>3.8531612903225807</v>
      </c>
      <c r="W36" s="172">
        <f t="shared" si="23"/>
        <v>3.7327500000000002</v>
      </c>
      <c r="X36" s="172">
        <f t="shared" si="24"/>
        <v>3.6196363636363635</v>
      </c>
      <c r="Y36" s="172">
        <f t="shared" si="25"/>
        <v>3.5131764705882351</v>
      </c>
      <c r="Z36" s="172">
        <f t="shared" si="26"/>
        <v>3.4128000000000003</v>
      </c>
      <c r="AA36" s="172">
        <f t="shared" si="27"/>
        <v>3.3180000000000001</v>
      </c>
      <c r="AB36" s="172">
        <f t="shared" si="28"/>
        <v>3.2283243243243245</v>
      </c>
      <c r="AC36" s="172">
        <f t="shared" si="29"/>
        <v>3.1433684210526316</v>
      </c>
    </row>
    <row r="37" spans="1:29" ht="18.75" x14ac:dyDescent="0.2">
      <c r="A37" s="175"/>
      <c r="B37" s="176"/>
      <c r="C37" s="176"/>
      <c r="D37" s="176"/>
      <c r="E37" s="176"/>
      <c r="F37" s="176"/>
      <c r="G37" s="176"/>
      <c r="H37" s="176"/>
      <c r="I37" s="176"/>
      <c r="J37" s="176"/>
      <c r="K37" s="176"/>
      <c r="L37" s="176"/>
      <c r="M37" s="176"/>
      <c r="N37" s="176"/>
      <c r="O37" s="176"/>
      <c r="P37" s="176"/>
      <c r="Q37" s="176"/>
      <c r="R37" s="176"/>
      <c r="S37" s="176"/>
      <c r="T37" s="176"/>
      <c r="U37" s="176"/>
      <c r="V37" s="173"/>
      <c r="W37" s="173"/>
      <c r="X37" s="173"/>
      <c r="Y37" s="173"/>
      <c r="Z37" s="173"/>
      <c r="AA37" s="173"/>
      <c r="AB37" s="173"/>
      <c r="AC37" s="173"/>
    </row>
    <row r="38" spans="1:29" ht="19.5" thickBot="1" x14ac:dyDescent="0.25">
      <c r="A38" s="421" t="s">
        <v>135</v>
      </c>
      <c r="B38" s="421"/>
      <c r="C38" s="421"/>
      <c r="D38" s="421"/>
      <c r="E38" s="421"/>
      <c r="F38" s="421"/>
      <c r="G38" s="421"/>
      <c r="H38" s="421"/>
      <c r="I38" s="421"/>
      <c r="J38" s="421"/>
      <c r="K38" s="421"/>
      <c r="L38" s="421"/>
      <c r="M38" s="421"/>
      <c r="N38" s="421"/>
      <c r="O38" s="421"/>
      <c r="P38" s="174"/>
      <c r="Q38" s="174"/>
      <c r="R38" s="174"/>
      <c r="S38" s="174"/>
      <c r="T38" s="174"/>
      <c r="U38" s="174"/>
    </row>
    <row r="39" spans="1:29" ht="21.75" thickTop="1" thickBot="1" x14ac:dyDescent="0.25">
      <c r="A39" s="171" t="s">
        <v>134</v>
      </c>
      <c r="B39" s="177">
        <v>2.133</v>
      </c>
      <c r="C39" s="166"/>
      <c r="D39" s="166"/>
      <c r="E39" s="166"/>
      <c r="F39" s="166"/>
      <c r="G39" s="166"/>
      <c r="H39" s="166"/>
      <c r="I39" s="166"/>
      <c r="J39" s="166"/>
      <c r="K39" s="166"/>
      <c r="L39" s="166"/>
      <c r="M39" s="166"/>
      <c r="N39" s="166"/>
      <c r="O39" s="166"/>
      <c r="P39" s="166"/>
      <c r="Q39" s="166"/>
      <c r="R39" s="166"/>
      <c r="S39" s="166"/>
      <c r="T39" s="166"/>
      <c r="U39" s="166"/>
    </row>
    <row r="40" spans="1:29" ht="14.25" thickTop="1" thickBot="1" x14ac:dyDescent="0.25"/>
    <row r="41" spans="1:29" ht="21.75" thickTop="1" thickBot="1" x14ac:dyDescent="0.25">
      <c r="A41" s="424" t="s">
        <v>144</v>
      </c>
      <c r="B41" s="425"/>
      <c r="C41" s="425"/>
      <c r="D41" s="425"/>
      <c r="E41" s="425"/>
      <c r="F41" s="425"/>
      <c r="G41" s="425"/>
      <c r="H41" s="426"/>
      <c r="I41" s="258"/>
      <c r="J41" s="258"/>
      <c r="K41" s="258"/>
      <c r="L41" s="258"/>
    </row>
    <row r="42" spans="1:29" ht="21" thickTop="1" x14ac:dyDescent="0.2">
      <c r="A42" s="422" t="s">
        <v>145</v>
      </c>
      <c r="B42" s="423"/>
      <c r="C42" s="423"/>
      <c r="D42" s="423"/>
      <c r="E42" s="423"/>
      <c r="F42" s="423"/>
      <c r="G42" s="259" t="s">
        <v>146</v>
      </c>
      <c r="H42" s="260" t="s">
        <v>147</v>
      </c>
      <c r="I42" s="258"/>
      <c r="J42" s="258"/>
      <c r="K42" s="258"/>
      <c r="L42" s="258"/>
    </row>
    <row r="43" spans="1:29" ht="20.25" x14ac:dyDescent="0.2">
      <c r="A43" s="413" t="s">
        <v>206</v>
      </c>
      <c r="B43" s="414"/>
      <c r="C43" s="414"/>
      <c r="D43" s="414"/>
      <c r="E43" s="414"/>
      <c r="F43" s="414"/>
      <c r="G43" s="247">
        <v>5.6</v>
      </c>
      <c r="H43" s="261">
        <v>5.6</v>
      </c>
      <c r="I43" s="258"/>
      <c r="J43" s="258"/>
      <c r="K43" s="258"/>
      <c r="L43" s="258"/>
    </row>
    <row r="44" spans="1:29" ht="20.25" x14ac:dyDescent="0.2">
      <c r="A44" s="413" t="s">
        <v>207</v>
      </c>
      <c r="B44" s="414"/>
      <c r="C44" s="414"/>
      <c r="D44" s="414"/>
      <c r="E44" s="414"/>
      <c r="F44" s="414"/>
      <c r="G44" s="247">
        <v>5.6</v>
      </c>
      <c r="H44" s="261">
        <v>5.6</v>
      </c>
      <c r="I44" s="258"/>
      <c r="J44" s="258"/>
      <c r="K44" s="258"/>
      <c r="L44" s="258"/>
    </row>
    <row r="45" spans="1:29" ht="20.25" x14ac:dyDescent="0.2">
      <c r="A45" s="413" t="s">
        <v>208</v>
      </c>
      <c r="B45" s="414"/>
      <c r="C45" s="414"/>
      <c r="D45" s="414"/>
      <c r="E45" s="414"/>
      <c r="F45" s="414"/>
      <c r="G45" s="247">
        <v>5.6</v>
      </c>
      <c r="H45" s="261">
        <v>5.6</v>
      </c>
      <c r="I45" s="258"/>
      <c r="J45" s="258"/>
      <c r="K45" s="258"/>
      <c r="L45" s="258"/>
    </row>
    <row r="46" spans="1:29" ht="20.25" x14ac:dyDescent="0.2">
      <c r="A46" s="413" t="s">
        <v>209</v>
      </c>
      <c r="B46" s="414"/>
      <c r="C46" s="414"/>
      <c r="D46" s="414"/>
      <c r="E46" s="414"/>
      <c r="F46" s="414"/>
      <c r="G46" s="247">
        <v>5.6</v>
      </c>
      <c r="H46" s="261">
        <v>5.6</v>
      </c>
      <c r="I46" s="258"/>
      <c r="J46" s="258"/>
      <c r="K46" s="258"/>
      <c r="L46" s="258"/>
    </row>
    <row r="47" spans="1:29" ht="20.25" x14ac:dyDescent="0.2">
      <c r="A47" s="413" t="s">
        <v>210</v>
      </c>
      <c r="B47" s="414"/>
      <c r="C47" s="414"/>
      <c r="D47" s="414"/>
      <c r="E47" s="414"/>
      <c r="F47" s="414"/>
      <c r="G47" s="248">
        <v>7.01</v>
      </c>
      <c r="H47" s="252">
        <v>6.71</v>
      </c>
      <c r="I47" s="258"/>
      <c r="J47" s="258"/>
      <c r="K47" s="258"/>
      <c r="L47" s="258"/>
    </row>
    <row r="48" spans="1:29" ht="20.25" x14ac:dyDescent="0.2">
      <c r="A48" s="413" t="s">
        <v>211</v>
      </c>
      <c r="B48" s="414"/>
      <c r="C48" s="414"/>
      <c r="D48" s="414"/>
      <c r="E48" s="414"/>
      <c r="F48" s="414"/>
      <c r="G48" s="248">
        <v>7.01</v>
      </c>
      <c r="H48" s="252">
        <v>6.71</v>
      </c>
      <c r="I48" s="258"/>
      <c r="J48" s="258"/>
      <c r="K48" s="258"/>
      <c r="L48" s="258"/>
    </row>
    <row r="49" spans="1:12" ht="20.25" x14ac:dyDescent="0.2">
      <c r="A49" s="413" t="s">
        <v>212</v>
      </c>
      <c r="B49" s="414"/>
      <c r="C49" s="414"/>
      <c r="D49" s="414"/>
      <c r="E49" s="414"/>
      <c r="F49" s="414"/>
      <c r="G49" s="249">
        <v>7.62</v>
      </c>
      <c r="H49" s="262">
        <v>7.01</v>
      </c>
      <c r="I49" s="258"/>
      <c r="J49" s="258"/>
      <c r="K49" s="258"/>
      <c r="L49" s="258"/>
    </row>
    <row r="50" spans="1:12" ht="20.25" x14ac:dyDescent="0.2">
      <c r="A50" s="417" t="s">
        <v>213</v>
      </c>
      <c r="B50" s="418"/>
      <c r="C50" s="418"/>
      <c r="D50" s="418"/>
      <c r="E50" s="418"/>
      <c r="F50" s="419"/>
      <c r="G50" s="249">
        <v>7.62</v>
      </c>
      <c r="H50" s="262">
        <v>7.01</v>
      </c>
      <c r="I50" s="258"/>
      <c r="J50" s="258"/>
      <c r="K50" s="258"/>
      <c r="L50" s="258"/>
    </row>
    <row r="51" spans="1:12" ht="20.25" x14ac:dyDescent="0.2">
      <c r="A51" s="413" t="s">
        <v>214</v>
      </c>
      <c r="B51" s="414"/>
      <c r="C51" s="414"/>
      <c r="D51" s="414"/>
      <c r="E51" s="414"/>
      <c r="F51" s="414"/>
      <c r="G51" s="250">
        <v>7.93</v>
      </c>
      <c r="H51" s="253" t="s">
        <v>148</v>
      </c>
      <c r="I51" s="258"/>
      <c r="J51" s="258"/>
      <c r="K51" s="258"/>
      <c r="L51" s="258"/>
    </row>
    <row r="52" spans="1:12" ht="20.25" x14ac:dyDescent="0.2">
      <c r="A52" s="413" t="s">
        <v>151</v>
      </c>
      <c r="B52" s="414"/>
      <c r="C52" s="414"/>
      <c r="D52" s="414"/>
      <c r="E52" s="414"/>
      <c r="F52" s="414"/>
      <c r="G52" s="251" t="s">
        <v>148</v>
      </c>
      <c r="H52" s="253" t="s">
        <v>148</v>
      </c>
      <c r="I52" s="258"/>
      <c r="J52" s="258"/>
      <c r="K52" s="258"/>
      <c r="L52" s="258"/>
    </row>
    <row r="53" spans="1:12" ht="20.25" x14ac:dyDescent="0.2">
      <c r="A53" s="413" t="s">
        <v>215</v>
      </c>
      <c r="B53" s="414"/>
      <c r="C53" s="414"/>
      <c r="D53" s="414"/>
      <c r="E53" s="414"/>
      <c r="F53" s="414"/>
      <c r="G53" s="250">
        <v>7.93</v>
      </c>
      <c r="H53" s="253" t="s">
        <v>148</v>
      </c>
      <c r="I53" s="258"/>
      <c r="J53" s="258"/>
      <c r="K53" s="258"/>
      <c r="L53" s="258"/>
    </row>
    <row r="54" spans="1:12" ht="21" thickBot="1" x14ac:dyDescent="0.25">
      <c r="A54" s="415" t="s">
        <v>152</v>
      </c>
      <c r="B54" s="416"/>
      <c r="C54" s="416"/>
      <c r="D54" s="416"/>
      <c r="E54" s="416"/>
      <c r="F54" s="416"/>
      <c r="G54" s="263" t="s">
        <v>148</v>
      </c>
      <c r="H54" s="254" t="s">
        <v>148</v>
      </c>
      <c r="I54" s="258"/>
      <c r="J54" s="258"/>
      <c r="K54" s="258"/>
      <c r="L54" s="258"/>
    </row>
    <row r="55" spans="1:12" ht="13.5" thickTop="1" x14ac:dyDescent="0.2"/>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110" zoomScaleNormal="110" workbookViewId="0">
      <selection activeCell="J18" sqref="J18"/>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20" t="s">
        <v>126</v>
      </c>
      <c r="B1" s="420"/>
      <c r="C1" s="420"/>
      <c r="D1" s="420"/>
      <c r="E1" s="420"/>
      <c r="F1" s="420"/>
      <c r="G1" s="443" t="s">
        <v>124</v>
      </c>
      <c r="H1" s="443"/>
      <c r="I1" s="443"/>
      <c r="J1" s="443"/>
      <c r="K1" s="443"/>
      <c r="L1" s="443"/>
      <c r="M1" s="443"/>
    </row>
    <row r="2" spans="1:13" ht="50.25" customHeight="1" x14ac:dyDescent="0.2">
      <c r="A2" s="442" t="s">
        <v>159</v>
      </c>
      <c r="B2" s="442"/>
      <c r="C2" s="442"/>
      <c r="D2" s="442"/>
      <c r="E2" s="442"/>
      <c r="F2" s="442"/>
      <c r="G2" s="444" t="s">
        <v>123</v>
      </c>
      <c r="H2" s="444"/>
      <c r="I2" s="444"/>
      <c r="J2" s="444"/>
      <c r="K2" s="444"/>
      <c r="L2" s="444"/>
      <c r="M2" s="444"/>
    </row>
    <row r="3" spans="1:13" ht="11.25" customHeight="1" x14ac:dyDescent="0.2">
      <c r="A3" s="272"/>
      <c r="B3" s="272"/>
      <c r="C3" s="272"/>
      <c r="D3" s="272"/>
      <c r="E3" s="272"/>
      <c r="F3" s="272"/>
      <c r="G3" s="283"/>
      <c r="H3" s="283"/>
      <c r="I3" s="283"/>
      <c r="J3" s="283"/>
      <c r="K3" s="283"/>
      <c r="L3" s="283"/>
      <c r="M3" s="283"/>
    </row>
    <row r="4" spans="1:13" ht="27" customHeight="1" x14ac:dyDescent="0.2">
      <c r="A4" s="103"/>
      <c r="B4" s="420" t="s">
        <v>125</v>
      </c>
      <c r="C4" s="420"/>
      <c r="D4" s="420"/>
      <c r="E4" s="420"/>
      <c r="F4" s="420"/>
      <c r="G4" s="431" t="s">
        <v>149</v>
      </c>
      <c r="H4" s="431"/>
      <c r="I4" s="431"/>
      <c r="J4" s="431"/>
      <c r="K4" s="431"/>
      <c r="L4" s="431"/>
      <c r="M4" s="431"/>
    </row>
    <row r="5" spans="1:13" ht="12.75" customHeight="1" thickBot="1" x14ac:dyDescent="0.25">
      <c r="A5" s="103"/>
      <c r="B5" s="108"/>
      <c r="C5" s="108"/>
      <c r="D5" s="108"/>
      <c r="E5" s="108"/>
      <c r="F5" s="108"/>
      <c r="G5" s="284"/>
      <c r="H5" s="284"/>
      <c r="I5" s="285"/>
      <c r="J5" s="284"/>
      <c r="K5" s="284"/>
      <c r="L5" s="284"/>
      <c r="M5" s="284"/>
    </row>
    <row r="6" spans="1:13" ht="16.5" thickTop="1" x14ac:dyDescent="0.2">
      <c r="A6" s="66"/>
      <c r="B6" s="268" t="s">
        <v>153</v>
      </c>
      <c r="C6" s="66"/>
      <c r="D6" s="2" t="s">
        <v>137</v>
      </c>
      <c r="E6" s="270">
        <v>175</v>
      </c>
      <c r="G6" s="431" t="s">
        <v>150</v>
      </c>
      <c r="H6" s="431"/>
      <c r="I6" s="431"/>
      <c r="J6" s="431"/>
      <c r="K6" s="431"/>
      <c r="L6" s="431"/>
      <c r="M6" s="431"/>
    </row>
    <row r="7" spans="1:13" ht="16.5" thickBot="1" x14ac:dyDescent="0.25">
      <c r="A7" s="66"/>
      <c r="B7" s="269" t="s">
        <v>156</v>
      </c>
      <c r="C7" s="66"/>
      <c r="D7" s="190"/>
      <c r="E7" s="266"/>
      <c r="G7" s="286"/>
      <c r="H7" s="286"/>
      <c r="I7" s="286"/>
      <c r="J7" s="286"/>
      <c r="K7" s="286"/>
      <c r="L7" s="286"/>
      <c r="M7" s="286"/>
    </row>
    <row r="8" spans="1:13" ht="13.5" thickTop="1" x14ac:dyDescent="0.2">
      <c r="B8" s="267"/>
      <c r="G8" s="284"/>
      <c r="H8" s="284"/>
      <c r="I8" s="284"/>
      <c r="J8" s="284"/>
      <c r="K8" s="284"/>
      <c r="L8" s="284"/>
      <c r="M8" s="284"/>
    </row>
    <row r="9" spans="1:13" x14ac:dyDescent="0.2">
      <c r="B9" s="2" t="s">
        <v>105</v>
      </c>
      <c r="C9" s="109">
        <f>0.75*E6</f>
        <v>131.25</v>
      </c>
      <c r="G9" s="432" t="s">
        <v>217</v>
      </c>
      <c r="H9" s="433"/>
      <c r="I9" s="433"/>
      <c r="J9" s="433"/>
      <c r="K9" s="433"/>
      <c r="L9" s="433"/>
      <c r="M9" s="433"/>
    </row>
    <row r="10" spans="1:13" x14ac:dyDescent="0.2">
      <c r="B10" s="2" t="s">
        <v>106</v>
      </c>
      <c r="C10" s="109">
        <f>0.85*E6</f>
        <v>148.75</v>
      </c>
      <c r="G10" s="284"/>
      <c r="H10" s="284"/>
      <c r="I10" s="284"/>
      <c r="J10" s="284"/>
      <c r="K10" s="284"/>
      <c r="L10" s="284"/>
      <c r="M10" s="284"/>
    </row>
    <row r="11" spans="1:13" x14ac:dyDescent="0.2">
      <c r="B11" s="2" t="s">
        <v>107</v>
      </c>
      <c r="C11" s="109">
        <f>0.92*E6</f>
        <v>161</v>
      </c>
      <c r="G11" s="432" t="s">
        <v>218</v>
      </c>
      <c r="H11" s="435"/>
      <c r="I11" s="435"/>
      <c r="J11" s="435"/>
      <c r="K11" s="435"/>
      <c r="L11" s="435"/>
      <c r="M11" s="435"/>
    </row>
    <row r="12" spans="1:13" x14ac:dyDescent="0.2">
      <c r="B12" s="22" t="s">
        <v>108</v>
      </c>
      <c r="C12" s="109">
        <f>0.96*E6</f>
        <v>168</v>
      </c>
      <c r="G12" s="284"/>
      <c r="H12" s="284"/>
      <c r="I12" s="284"/>
      <c r="J12" s="284"/>
      <c r="K12" s="284"/>
      <c r="L12" s="284"/>
      <c r="M12" s="284"/>
    </row>
    <row r="13" spans="1:13" ht="13.5" thickBot="1" x14ac:dyDescent="0.25">
      <c r="B13" s="184"/>
      <c r="C13" s="264"/>
      <c r="G13" s="284"/>
      <c r="H13" s="284"/>
      <c r="I13" s="284"/>
      <c r="J13" s="284"/>
      <c r="K13" s="284"/>
      <c r="L13" s="284"/>
      <c r="M13" s="284"/>
    </row>
    <row r="14" spans="1:13" ht="16.5" thickTop="1" x14ac:dyDescent="0.2">
      <c r="B14" s="268" t="s">
        <v>154</v>
      </c>
      <c r="C14" s="264"/>
      <c r="D14" s="2" t="s">
        <v>137</v>
      </c>
      <c r="E14" s="270">
        <v>175</v>
      </c>
      <c r="G14" s="284"/>
      <c r="H14" s="284"/>
      <c r="I14" s="284"/>
      <c r="J14" s="284"/>
      <c r="K14" s="284"/>
      <c r="L14" s="284"/>
      <c r="M14" s="284"/>
    </row>
    <row r="15" spans="1:13" ht="16.5" thickBot="1" x14ac:dyDescent="0.25">
      <c r="B15" s="269" t="s">
        <v>155</v>
      </c>
      <c r="C15" s="264"/>
      <c r="D15" s="2" t="s">
        <v>158</v>
      </c>
      <c r="E15" s="270">
        <v>40</v>
      </c>
      <c r="G15" s="284"/>
      <c r="H15" s="284"/>
      <c r="I15" s="284"/>
      <c r="J15" s="284"/>
      <c r="K15" s="284"/>
      <c r="L15" s="284"/>
      <c r="M15" s="284"/>
    </row>
    <row r="16" spans="1:13" ht="16.5" thickTop="1" x14ac:dyDescent="0.2">
      <c r="B16" s="265"/>
      <c r="C16" s="264"/>
      <c r="D16" s="2" t="s">
        <v>157</v>
      </c>
      <c r="E16" s="141">
        <f>E14-E15</f>
        <v>135</v>
      </c>
      <c r="G16" s="284"/>
      <c r="H16" s="284"/>
      <c r="I16" s="284"/>
      <c r="J16" s="284"/>
      <c r="K16" s="284"/>
      <c r="L16" s="284"/>
      <c r="M16" s="284"/>
    </row>
    <row r="17" spans="1:13" ht="9" customHeight="1" x14ac:dyDescent="0.2">
      <c r="B17" s="265"/>
      <c r="C17" s="264"/>
      <c r="D17" s="190"/>
      <c r="E17" s="266"/>
      <c r="G17" s="284"/>
      <c r="H17" s="284"/>
      <c r="I17" s="284"/>
      <c r="J17" s="284"/>
      <c r="K17" s="284"/>
      <c r="L17" s="284"/>
      <c r="M17" s="284"/>
    </row>
    <row r="18" spans="1:13" x14ac:dyDescent="0.2">
      <c r="B18" s="2" t="s">
        <v>105</v>
      </c>
      <c r="C18" s="109">
        <f>0.75*E16+E15</f>
        <v>141.25</v>
      </c>
      <c r="D18" s="190"/>
      <c r="E18" s="271"/>
      <c r="G18" s="284"/>
      <c r="H18" s="284"/>
      <c r="I18" s="284"/>
      <c r="J18" s="284"/>
      <c r="K18" s="284"/>
      <c r="L18" s="284"/>
      <c r="M18" s="284"/>
    </row>
    <row r="19" spans="1:13" x14ac:dyDescent="0.2">
      <c r="B19" s="2" t="s">
        <v>106</v>
      </c>
      <c r="C19" s="109">
        <f>0.85*E16+E15</f>
        <v>154.75</v>
      </c>
      <c r="D19" s="190"/>
      <c r="E19" s="271"/>
      <c r="G19" s="284"/>
      <c r="H19" s="284"/>
      <c r="I19" s="284"/>
      <c r="J19" s="284"/>
      <c r="K19" s="284"/>
      <c r="L19" s="284"/>
      <c r="M19" s="284"/>
    </row>
    <row r="20" spans="1:13" x14ac:dyDescent="0.2">
      <c r="B20" s="2" t="s">
        <v>107</v>
      </c>
      <c r="C20" s="109">
        <f>0.92*E16+E15</f>
        <v>164.2</v>
      </c>
      <c r="D20" s="190"/>
      <c r="E20" s="271"/>
      <c r="G20" s="284"/>
      <c r="H20" s="284"/>
      <c r="I20" s="284"/>
      <c r="J20" s="284"/>
      <c r="K20" s="284"/>
      <c r="L20" s="284"/>
      <c r="M20" s="284"/>
    </row>
    <row r="21" spans="1:13" x14ac:dyDescent="0.2">
      <c r="B21" s="22" t="s">
        <v>108</v>
      </c>
      <c r="C21" s="109">
        <f>0.96*E16+E15</f>
        <v>169.6</v>
      </c>
      <c r="G21" s="284"/>
      <c r="H21" s="284"/>
      <c r="I21" s="284"/>
      <c r="J21" s="284"/>
      <c r="K21" s="284"/>
      <c r="L21" s="284"/>
      <c r="M21" s="284"/>
    </row>
    <row r="22" spans="1:13" x14ac:dyDescent="0.2">
      <c r="A22" s="89"/>
      <c r="B22" s="91"/>
      <c r="C22" s="436"/>
      <c r="D22" s="436"/>
      <c r="E22" s="90"/>
      <c r="G22" s="435"/>
      <c r="H22" s="435"/>
      <c r="I22" s="435"/>
      <c r="J22" s="435"/>
      <c r="K22" s="435"/>
      <c r="L22" s="435"/>
      <c r="M22" s="435"/>
    </row>
    <row r="23" spans="1:13" ht="22.5" x14ac:dyDescent="0.2">
      <c r="B23" s="437" t="s">
        <v>109</v>
      </c>
      <c r="C23" s="438"/>
      <c r="D23" s="438"/>
      <c r="E23" s="438"/>
      <c r="F23" s="439"/>
      <c r="G23" s="284"/>
      <c r="H23" s="284"/>
      <c r="I23" s="284"/>
      <c r="J23" s="284"/>
      <c r="K23" s="284"/>
      <c r="L23" s="284"/>
      <c r="M23" s="284"/>
    </row>
    <row r="24" spans="1:13" x14ac:dyDescent="0.2">
      <c r="B24" s="104"/>
      <c r="C24" s="104"/>
      <c r="D24" s="104"/>
      <c r="E24" s="104"/>
      <c r="F24" s="104"/>
      <c r="G24" s="284"/>
      <c r="H24" s="284"/>
      <c r="I24" s="284"/>
      <c r="J24" s="284"/>
      <c r="K24" s="284"/>
      <c r="L24" s="284"/>
      <c r="M24" s="284"/>
    </row>
    <row r="25" spans="1:13" ht="15.75" x14ac:dyDescent="0.2">
      <c r="B25" s="440" t="s">
        <v>110</v>
      </c>
      <c r="C25" s="440"/>
      <c r="D25" s="105" t="s">
        <v>111</v>
      </c>
      <c r="E25" s="105" t="s">
        <v>112</v>
      </c>
      <c r="F25" s="105" t="s">
        <v>113</v>
      </c>
      <c r="G25" s="284"/>
      <c r="H25" s="284"/>
      <c r="I25" s="284"/>
      <c r="J25" s="284"/>
      <c r="K25" s="284"/>
      <c r="L25" s="284"/>
      <c r="M25" s="284"/>
    </row>
    <row r="26" spans="1:13" ht="15.75" x14ac:dyDescent="0.2">
      <c r="B26" s="434">
        <v>140</v>
      </c>
      <c r="C26" s="434"/>
      <c r="D26" s="111">
        <f>TRUNC(B26/B28)</f>
        <v>3</v>
      </c>
      <c r="E26" s="111">
        <f>TRUNC((B26*60/B28)-D26*60)</f>
        <v>6</v>
      </c>
      <c r="F26" s="111">
        <f>ROUND((B26*3600/B28)-(D26*3600+E26*60),0)</f>
        <v>40</v>
      </c>
      <c r="G26" s="284"/>
      <c r="H26" s="284"/>
      <c r="I26" s="284"/>
      <c r="J26" s="284"/>
      <c r="K26" s="284"/>
      <c r="L26" s="284"/>
      <c r="M26" s="284"/>
    </row>
    <row r="27" spans="1:13" ht="15.75" x14ac:dyDescent="0.2">
      <c r="B27" s="440" t="s">
        <v>114</v>
      </c>
      <c r="C27" s="440"/>
      <c r="D27" s="4"/>
      <c r="E27" s="106"/>
      <c r="F27" s="106"/>
      <c r="G27" s="284"/>
      <c r="H27" s="284"/>
      <c r="I27" s="284"/>
      <c r="J27" s="284"/>
      <c r="K27" s="284"/>
      <c r="L27" s="284"/>
      <c r="M27" s="284"/>
    </row>
    <row r="28" spans="1:13" ht="15.75" x14ac:dyDescent="0.2">
      <c r="B28" s="434">
        <v>45</v>
      </c>
      <c r="C28" s="434"/>
      <c r="D28" s="107"/>
      <c r="E28" s="89"/>
      <c r="F28" s="89"/>
      <c r="G28" s="284"/>
      <c r="H28" s="284"/>
      <c r="I28" s="284"/>
      <c r="J28" s="284"/>
      <c r="K28" s="284"/>
      <c r="L28" s="284"/>
      <c r="M28" s="284"/>
    </row>
    <row r="29" spans="1:13" x14ac:dyDescent="0.2">
      <c r="G29" s="284"/>
      <c r="H29" s="284"/>
      <c r="I29" s="284"/>
      <c r="J29" s="284"/>
      <c r="K29" s="284"/>
      <c r="L29" s="284"/>
      <c r="M29" s="284"/>
    </row>
    <row r="30" spans="1:13" x14ac:dyDescent="0.2">
      <c r="G30" s="284"/>
      <c r="H30" s="284"/>
      <c r="I30" s="284"/>
      <c r="J30" s="284"/>
      <c r="K30" s="284"/>
      <c r="L30" s="284"/>
      <c r="M30" s="284"/>
    </row>
    <row r="31" spans="1:13" ht="22.5" x14ac:dyDescent="0.2">
      <c r="B31" s="420" t="s">
        <v>115</v>
      </c>
      <c r="C31" s="420"/>
      <c r="D31" s="420"/>
      <c r="E31" s="420"/>
      <c r="F31" s="420"/>
      <c r="G31" s="284"/>
      <c r="H31" s="284"/>
      <c r="I31" s="284"/>
      <c r="J31" s="284"/>
      <c r="K31" s="284"/>
      <c r="L31" s="284"/>
      <c r="M31" s="284"/>
    </row>
    <row r="32" spans="1:13" x14ac:dyDescent="0.2">
      <c r="G32" s="284"/>
      <c r="H32" s="284"/>
      <c r="I32" s="284"/>
      <c r="J32" s="284"/>
      <c r="K32" s="284"/>
      <c r="L32" s="284"/>
      <c r="M32" s="284"/>
    </row>
    <row r="33" spans="2:13" ht="15.75" x14ac:dyDescent="0.2">
      <c r="B33" s="440" t="s">
        <v>110</v>
      </c>
      <c r="C33" s="440"/>
      <c r="D33" s="3" t="s">
        <v>111</v>
      </c>
      <c r="E33" s="3" t="s">
        <v>112</v>
      </c>
      <c r="F33" s="3" t="s">
        <v>113</v>
      </c>
      <c r="G33" s="284"/>
      <c r="H33" s="284"/>
      <c r="I33" s="284"/>
      <c r="J33" s="284"/>
      <c r="K33" s="284"/>
      <c r="L33" s="284"/>
      <c r="M33" s="284"/>
    </row>
    <row r="34" spans="2:13" ht="15.75" x14ac:dyDescent="0.2">
      <c r="B34" s="434">
        <v>125</v>
      </c>
      <c r="C34" s="434"/>
      <c r="D34" s="110">
        <v>2</v>
      </c>
      <c r="E34" s="110">
        <v>25</v>
      </c>
      <c r="F34" s="110">
        <v>50</v>
      </c>
      <c r="G34" s="284"/>
      <c r="H34" s="284"/>
      <c r="I34" s="284"/>
      <c r="J34" s="284"/>
      <c r="K34" s="284"/>
      <c r="L34" s="284"/>
      <c r="M34" s="284"/>
    </row>
    <row r="35" spans="2:13" ht="15.75" x14ac:dyDescent="0.2">
      <c r="B35" s="440" t="s">
        <v>114</v>
      </c>
      <c r="C35" s="440"/>
      <c r="D35" s="4"/>
      <c r="E35" s="106"/>
      <c r="F35" s="106"/>
      <c r="G35" s="284"/>
      <c r="H35" s="284"/>
      <c r="I35" s="284"/>
      <c r="J35" s="284"/>
      <c r="K35" s="284"/>
      <c r="L35" s="284"/>
      <c r="M35" s="284"/>
    </row>
    <row r="36" spans="2:13" ht="15.75" x14ac:dyDescent="0.2">
      <c r="B36" s="427">
        <f>ROUND(B34*3600/(D34*3600+E34*60+F34),2)</f>
        <v>51.43</v>
      </c>
      <c r="C36" s="427"/>
      <c r="D36" s="107"/>
      <c r="E36" s="89"/>
      <c r="F36" s="89"/>
      <c r="G36" s="284"/>
      <c r="H36" s="284"/>
      <c r="I36" s="284"/>
      <c r="J36" s="284"/>
      <c r="K36" s="284"/>
      <c r="L36" s="284"/>
      <c r="M36" s="284"/>
    </row>
    <row r="37" spans="2:13" x14ac:dyDescent="0.2">
      <c r="G37" s="284"/>
      <c r="H37" s="284"/>
      <c r="I37" s="284"/>
      <c r="J37" s="284"/>
      <c r="K37" s="284"/>
      <c r="L37" s="284"/>
      <c r="M37" s="284"/>
    </row>
    <row r="38" spans="2:13" x14ac:dyDescent="0.2">
      <c r="G38" s="284"/>
      <c r="H38" s="284"/>
      <c r="I38" s="284"/>
      <c r="J38" s="284"/>
      <c r="K38" s="284"/>
      <c r="L38" s="284"/>
      <c r="M38" s="284"/>
    </row>
    <row r="39" spans="2:13" ht="22.5" x14ac:dyDescent="0.2">
      <c r="B39" s="420" t="s">
        <v>116</v>
      </c>
      <c r="C39" s="420"/>
      <c r="D39" s="420"/>
      <c r="E39" s="420"/>
      <c r="F39" s="420"/>
      <c r="G39" s="284"/>
      <c r="H39" s="284"/>
      <c r="I39" s="284"/>
      <c r="J39" s="284"/>
      <c r="K39" s="284"/>
      <c r="L39" s="284"/>
      <c r="M39" s="284"/>
    </row>
    <row r="40" spans="2:13" x14ac:dyDescent="0.2">
      <c r="G40" s="284"/>
      <c r="H40" s="284"/>
      <c r="I40" s="284"/>
      <c r="J40" s="284"/>
      <c r="K40" s="284"/>
      <c r="L40" s="284"/>
      <c r="M40" s="284"/>
    </row>
    <row r="41" spans="2:13" ht="15.75" x14ac:dyDescent="0.2">
      <c r="B41" s="440" t="s">
        <v>110</v>
      </c>
      <c r="C41" s="440"/>
      <c r="D41" s="3" t="s">
        <v>111</v>
      </c>
      <c r="E41" s="3" t="s">
        <v>112</v>
      </c>
      <c r="F41" s="3" t="s">
        <v>113</v>
      </c>
      <c r="G41" s="284"/>
      <c r="H41" s="284"/>
      <c r="I41" s="284"/>
      <c r="J41" s="284"/>
      <c r="K41" s="284"/>
      <c r="L41" s="284"/>
      <c r="M41" s="284"/>
    </row>
    <row r="42" spans="2:13" ht="15.75" x14ac:dyDescent="0.2">
      <c r="B42" s="427">
        <f>ROUND((D42*3600+E42*60+F42)*B44/3600,2)</f>
        <v>199.15</v>
      </c>
      <c r="C42" s="427"/>
      <c r="D42" s="110">
        <v>4</v>
      </c>
      <c r="E42" s="110">
        <v>25</v>
      </c>
      <c r="F42" s="110">
        <v>32</v>
      </c>
      <c r="G42" s="284"/>
      <c r="H42" s="284"/>
      <c r="I42" s="284"/>
      <c r="J42" s="284"/>
      <c r="K42" s="284"/>
      <c r="L42" s="284"/>
      <c r="M42" s="284"/>
    </row>
    <row r="43" spans="2:13" ht="15.75" x14ac:dyDescent="0.2">
      <c r="B43" s="430" t="s">
        <v>114</v>
      </c>
      <c r="C43" s="430"/>
      <c r="G43" s="284"/>
      <c r="H43" s="284"/>
      <c r="I43" s="284"/>
      <c r="J43" s="284"/>
      <c r="K43" s="284"/>
      <c r="L43" s="284"/>
      <c r="M43" s="284"/>
    </row>
    <row r="44" spans="2:13" ht="15.75" x14ac:dyDescent="0.25">
      <c r="B44" s="428">
        <v>45</v>
      </c>
      <c r="C44" s="429"/>
      <c r="G44" s="284"/>
      <c r="H44" s="284"/>
      <c r="I44" s="284"/>
      <c r="J44" s="284"/>
      <c r="K44" s="284"/>
      <c r="L44" s="284"/>
      <c r="M44" s="284"/>
    </row>
    <row r="45" spans="2:13" x14ac:dyDescent="0.2">
      <c r="G45" s="284"/>
      <c r="H45" s="284"/>
      <c r="I45" s="284"/>
      <c r="J45" s="284"/>
      <c r="K45" s="284"/>
      <c r="L45" s="284"/>
      <c r="M45" s="284"/>
    </row>
    <row r="46" spans="2:13" x14ac:dyDescent="0.2">
      <c r="G46" s="284"/>
      <c r="H46" s="284"/>
      <c r="I46" s="284"/>
      <c r="J46" s="284"/>
      <c r="K46" s="284"/>
      <c r="L46" s="284"/>
      <c r="M46" s="284"/>
    </row>
    <row r="47" spans="2:13" ht="22.5" x14ac:dyDescent="0.2">
      <c r="B47" s="420" t="s">
        <v>117</v>
      </c>
      <c r="C47" s="420"/>
      <c r="D47" s="420"/>
      <c r="E47" s="420"/>
      <c r="F47" s="420"/>
      <c r="G47" s="284"/>
      <c r="H47" s="284"/>
      <c r="I47" s="284"/>
      <c r="J47" s="284"/>
      <c r="K47" s="284"/>
      <c r="L47" s="284"/>
      <c r="M47" s="284"/>
    </row>
    <row r="48" spans="2:13" x14ac:dyDescent="0.2">
      <c r="G48" s="284"/>
      <c r="H48" s="284"/>
      <c r="I48" s="284"/>
      <c r="J48" s="284"/>
      <c r="K48" s="284"/>
      <c r="L48" s="284"/>
      <c r="M48" s="284"/>
    </row>
    <row r="49" spans="2:13" ht="15.75" x14ac:dyDescent="0.2">
      <c r="B49" s="440" t="s">
        <v>118</v>
      </c>
      <c r="C49" s="440"/>
      <c r="D49" s="440"/>
      <c r="E49" s="440"/>
      <c r="F49" s="110">
        <v>11</v>
      </c>
      <c r="G49" s="284"/>
      <c r="H49" s="284"/>
      <c r="I49" s="284"/>
      <c r="J49" s="284"/>
      <c r="K49" s="284"/>
      <c r="L49" s="284"/>
      <c r="M49" s="284"/>
    </row>
    <row r="50" spans="2:13" ht="15.75" x14ac:dyDescent="0.2">
      <c r="B50" s="440" t="s">
        <v>119</v>
      </c>
      <c r="C50" s="440"/>
      <c r="D50" s="440"/>
      <c r="E50" s="440"/>
      <c r="F50" s="110">
        <v>53</v>
      </c>
      <c r="G50" s="284"/>
      <c r="H50" s="284"/>
      <c r="I50" s="284"/>
      <c r="J50" s="284"/>
      <c r="K50" s="284"/>
      <c r="L50" s="284"/>
      <c r="M50" s="284"/>
    </row>
    <row r="51" spans="2:13" ht="15.75" x14ac:dyDescent="0.2">
      <c r="B51" s="440" t="s">
        <v>120</v>
      </c>
      <c r="C51" s="440"/>
      <c r="D51" s="440"/>
      <c r="E51" s="440"/>
      <c r="F51" s="110">
        <v>55</v>
      </c>
      <c r="G51" s="284"/>
      <c r="H51" s="284"/>
      <c r="I51" s="284"/>
      <c r="J51" s="284"/>
      <c r="K51" s="284"/>
      <c r="L51" s="284"/>
      <c r="M51" s="284"/>
    </row>
    <row r="52" spans="2:13" ht="15.75" x14ac:dyDescent="0.2">
      <c r="B52" s="440" t="s">
        <v>121</v>
      </c>
      <c r="C52" s="440"/>
      <c r="D52" s="440"/>
      <c r="E52" s="440"/>
      <c r="F52" s="111">
        <f>ROUND((F49*F51)/(60*F50*0.00211),0)</f>
        <v>90</v>
      </c>
      <c r="G52" s="284"/>
      <c r="H52" s="284"/>
      <c r="I52" s="284"/>
      <c r="J52" s="284"/>
      <c r="K52" s="284"/>
      <c r="L52" s="284"/>
      <c r="M52" s="284"/>
    </row>
    <row r="53" spans="2:13" x14ac:dyDescent="0.2">
      <c r="G53" s="284"/>
      <c r="H53" s="284"/>
      <c r="I53" s="284"/>
      <c r="J53" s="284"/>
      <c r="K53" s="284"/>
      <c r="L53" s="284"/>
      <c r="M53" s="284"/>
    </row>
    <row r="54" spans="2:13" ht="20.25" x14ac:dyDescent="0.2">
      <c r="B54" s="441" t="s">
        <v>122</v>
      </c>
      <c r="C54" s="441"/>
      <c r="D54" s="441"/>
      <c r="E54" s="441"/>
      <c r="F54" s="441"/>
      <c r="G54" s="284"/>
      <c r="H54" s="284"/>
      <c r="I54" s="284"/>
      <c r="J54" s="284"/>
      <c r="K54" s="284"/>
      <c r="L54" s="284"/>
      <c r="M54" s="284"/>
    </row>
    <row r="55" spans="2:13" x14ac:dyDescent="0.2">
      <c r="G55" s="284"/>
      <c r="H55" s="284"/>
      <c r="I55" s="284"/>
      <c r="J55" s="284"/>
      <c r="K55" s="284"/>
      <c r="L55" s="284"/>
      <c r="M55" s="284"/>
    </row>
    <row r="56" spans="2:13" ht="15.75" x14ac:dyDescent="0.2">
      <c r="B56" s="440" t="s">
        <v>118</v>
      </c>
      <c r="C56" s="440"/>
      <c r="D56" s="440"/>
      <c r="E56" s="440"/>
      <c r="F56" s="110">
        <v>11</v>
      </c>
      <c r="G56" s="284"/>
      <c r="H56" s="284"/>
      <c r="I56" s="284"/>
      <c r="J56" s="284"/>
      <c r="K56" s="284"/>
      <c r="L56" s="284"/>
      <c r="M56" s="284"/>
    </row>
    <row r="57" spans="2:13" ht="15.75" x14ac:dyDescent="0.2">
      <c r="B57" s="440" t="s">
        <v>119</v>
      </c>
      <c r="C57" s="440"/>
      <c r="D57" s="440"/>
      <c r="E57" s="440"/>
      <c r="F57" s="110">
        <v>53</v>
      </c>
      <c r="G57" s="284"/>
      <c r="H57" s="284"/>
      <c r="I57" s="284"/>
      <c r="J57" s="284"/>
      <c r="K57" s="284"/>
      <c r="L57" s="284"/>
      <c r="M57" s="284"/>
    </row>
    <row r="58" spans="2:13" ht="15.75" x14ac:dyDescent="0.2">
      <c r="B58" s="440" t="s">
        <v>120</v>
      </c>
      <c r="C58" s="440"/>
      <c r="D58" s="440"/>
      <c r="E58" s="440"/>
      <c r="F58" s="111">
        <f>ROUND((60*F57*0.00211*F59)/F56,2)</f>
        <v>61</v>
      </c>
      <c r="G58" s="284"/>
      <c r="H58" s="284"/>
      <c r="I58" s="284"/>
      <c r="J58" s="284"/>
      <c r="K58" s="284"/>
      <c r="L58" s="284"/>
      <c r="M58" s="284"/>
    </row>
    <row r="59" spans="2:13" ht="15.75" x14ac:dyDescent="0.2">
      <c r="B59" s="440" t="s">
        <v>121</v>
      </c>
      <c r="C59" s="440"/>
      <c r="D59" s="440"/>
      <c r="E59" s="440"/>
      <c r="F59" s="110">
        <v>100</v>
      </c>
      <c r="G59" s="284"/>
      <c r="H59" s="284"/>
      <c r="I59" s="284"/>
      <c r="J59" s="284"/>
      <c r="K59" s="284"/>
      <c r="L59" s="284"/>
      <c r="M59" s="284"/>
    </row>
    <row r="60" spans="2:13" ht="13.5" thickBot="1" x14ac:dyDescent="0.25"/>
    <row r="61" spans="2:13" ht="42" customHeight="1" thickTop="1" thickBot="1" x14ac:dyDescent="0.25">
      <c r="B61" s="445" t="s">
        <v>160</v>
      </c>
      <c r="C61" s="445"/>
      <c r="D61" s="445"/>
      <c r="E61" s="445"/>
      <c r="F61" s="273"/>
      <c r="G61" s="446" t="s">
        <v>161</v>
      </c>
      <c r="H61" s="447"/>
      <c r="I61" s="447"/>
      <c r="J61" s="447"/>
      <c r="K61" s="448"/>
    </row>
    <row r="62" spans="2:13" ht="21.75" customHeight="1" thickTop="1" thickBot="1" x14ac:dyDescent="0.25">
      <c r="B62" s="449" t="s">
        <v>162</v>
      </c>
      <c r="C62" s="450"/>
      <c r="D62" s="449" t="s">
        <v>163</v>
      </c>
      <c r="E62" s="450"/>
      <c r="F62" s="273"/>
      <c r="G62" s="451" t="s">
        <v>164</v>
      </c>
      <c r="H62" s="452"/>
      <c r="I62" s="453"/>
      <c r="J62" s="274">
        <v>45</v>
      </c>
      <c r="K62" s="275" t="str">
        <f>IF(J62="","",IF(J62&lt;50,"Très bon",IF(J62&lt;55,"Bon",IF(J62&lt;60,"moyen","Insuffisant"))))</f>
        <v>Très bon</v>
      </c>
    </row>
    <row r="63" spans="2:13" ht="45" customHeight="1" thickTop="1" thickBot="1" x14ac:dyDescent="0.25">
      <c r="B63" s="105" t="s">
        <v>165</v>
      </c>
      <c r="C63" s="110">
        <v>175</v>
      </c>
      <c r="D63" s="105" t="s">
        <v>165</v>
      </c>
      <c r="E63" s="110">
        <v>154</v>
      </c>
      <c r="G63" s="449" t="s">
        <v>173</v>
      </c>
      <c r="H63" s="454"/>
      <c r="I63" s="454"/>
      <c r="J63" s="454"/>
      <c r="K63" s="455"/>
    </row>
    <row r="64" spans="2:13" ht="45" customHeight="1" thickTop="1" thickBot="1" x14ac:dyDescent="0.25">
      <c r="B64" s="276" t="s">
        <v>166</v>
      </c>
      <c r="C64" s="110">
        <v>17</v>
      </c>
      <c r="D64" s="276" t="s">
        <v>166</v>
      </c>
      <c r="E64" s="110">
        <v>14</v>
      </c>
      <c r="G64" s="456" t="s">
        <v>167</v>
      </c>
      <c r="H64" s="457"/>
      <c r="I64" s="458"/>
      <c r="J64" s="277">
        <v>120</v>
      </c>
      <c r="K64" s="27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8" t="s">
        <v>168</v>
      </c>
      <c r="C65" s="279">
        <f>0.73606*C63+1.13375*C64-85</f>
        <v>63.084250000000026</v>
      </c>
      <c r="D65" s="168" t="s">
        <v>168</v>
      </c>
      <c r="E65" s="279">
        <f>0.62952*E63+1.00785*E64-68</f>
        <v>43.055979999999991</v>
      </c>
      <c r="G65" s="459" t="s">
        <v>169</v>
      </c>
      <c r="H65" s="460"/>
      <c r="I65" s="461"/>
      <c r="J65" s="280">
        <v>64</v>
      </c>
      <c r="K65" s="278" t="str">
        <f>IF(J65="","",IF(J65&lt;=J62,"Excellente récupération",IF(J65&lt;J62+10,"Très bonne récupération",IF(J65&lt;J62+20,"Bonne Récupération", "Récupération insuffisante"))))</f>
        <v>Bonne Récupération</v>
      </c>
    </row>
    <row r="66" spans="2:11" ht="21.75" customHeight="1" thickTop="1" thickBot="1" x14ac:dyDescent="0.25">
      <c r="G66" s="449" t="s">
        <v>170</v>
      </c>
      <c r="H66" s="454"/>
      <c r="I66" s="450"/>
      <c r="J66" s="281">
        <f>IF(J62="","",((J62+J64+J65)-200)/10)</f>
        <v>2.9</v>
      </c>
      <c r="K66" s="275" t="str">
        <f>IF(J62="","",IF(J66&lt;=1,"Excellent",IF(J66&lt;3,"Très bon",IF(J66&lt;6,"Bon",IF(J66&lt;10,"moyen","Insuffisant")))))</f>
        <v>Très bon</v>
      </c>
    </row>
    <row r="67" spans="2:11" ht="16.5" thickTop="1" x14ac:dyDescent="0.2">
      <c r="B67" s="462" t="s">
        <v>174</v>
      </c>
      <c r="C67" s="462"/>
      <c r="D67" s="462"/>
      <c r="E67" s="462"/>
    </row>
    <row r="68" spans="2:11" ht="15.75" x14ac:dyDescent="0.2">
      <c r="B68" s="440" t="s">
        <v>162</v>
      </c>
      <c r="C68" s="440"/>
      <c r="D68" s="440" t="s">
        <v>163</v>
      </c>
      <c r="E68" s="440"/>
    </row>
    <row r="69" spans="2:11" ht="15.75" x14ac:dyDescent="0.2">
      <c r="B69" s="105" t="s">
        <v>171</v>
      </c>
      <c r="C69" s="110">
        <v>63.1</v>
      </c>
      <c r="D69" s="105" t="s">
        <v>171</v>
      </c>
      <c r="E69" s="110">
        <v>44.2</v>
      </c>
    </row>
    <row r="70" spans="2:11" ht="18.75" x14ac:dyDescent="0.2">
      <c r="B70" s="282" t="s">
        <v>172</v>
      </c>
      <c r="C70" s="279">
        <f>C69/(C63*0.01)^2</f>
        <v>20.604081632653063</v>
      </c>
      <c r="D70" s="282" t="s">
        <v>172</v>
      </c>
      <c r="E70" s="279">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zoomScale="110" zoomScaleNormal="110" workbookViewId="0">
      <pane ySplit="3" topLeftCell="A4" activePane="bottomLeft" state="frozen"/>
      <selection pane="bottomLeft" activeCell="N35" sqref="N35"/>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10" width="6.7109375" customWidth="1"/>
    <col min="11" max="11" width="6.7109375" hidden="1" customWidth="1"/>
    <col min="12" max="12" width="10"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468" t="s">
        <v>188</v>
      </c>
      <c r="B1" s="468"/>
      <c r="C1" s="468"/>
      <c r="D1" s="468"/>
      <c r="E1" s="468"/>
      <c r="F1" s="468"/>
      <c r="G1" s="468"/>
      <c r="H1" s="468"/>
      <c r="I1" s="468"/>
      <c r="J1" s="468"/>
      <c r="K1" s="468"/>
      <c r="L1" s="468"/>
      <c r="M1" s="468"/>
      <c r="N1" s="468"/>
      <c r="O1" s="468"/>
      <c r="P1" s="468"/>
      <c r="Q1" s="468"/>
      <c r="R1" s="468"/>
      <c r="S1" s="468"/>
      <c r="T1" s="468"/>
      <c r="U1" s="468"/>
      <c r="V1" s="468"/>
      <c r="W1" s="468"/>
      <c r="X1" s="468"/>
      <c r="Y1" s="468"/>
      <c r="Z1" s="469"/>
      <c r="AA1" s="469"/>
      <c r="AB1" s="469"/>
      <c r="AC1" s="469"/>
      <c r="AD1" s="469"/>
      <c r="AE1" s="469"/>
      <c r="AF1" s="469"/>
      <c r="AG1" s="469"/>
      <c r="AH1" s="469"/>
      <c r="AI1" s="469"/>
    </row>
    <row r="2" spans="1:36" ht="12.75" customHeight="1" x14ac:dyDescent="0.2">
      <c r="A2" s="470" t="s">
        <v>143</v>
      </c>
      <c r="B2" s="470" t="s">
        <v>9</v>
      </c>
      <c r="C2" s="470" t="s">
        <v>0</v>
      </c>
      <c r="D2" s="470" t="s">
        <v>15</v>
      </c>
      <c r="E2" s="470" t="s">
        <v>16</v>
      </c>
      <c r="F2" s="141" t="s">
        <v>16</v>
      </c>
      <c r="G2" s="472" t="s">
        <v>12</v>
      </c>
      <c r="H2" s="484" t="s">
        <v>257</v>
      </c>
      <c r="I2" s="485"/>
      <c r="J2" s="485"/>
      <c r="K2" s="485"/>
      <c r="L2" s="486"/>
      <c r="M2" s="31" t="s">
        <v>17</v>
      </c>
      <c r="N2" s="474" t="s">
        <v>40</v>
      </c>
      <c r="O2" s="149"/>
      <c r="P2" s="474" t="s">
        <v>11</v>
      </c>
      <c r="Q2" s="149"/>
      <c r="R2" s="474" t="s">
        <v>22</v>
      </c>
      <c r="S2" s="149"/>
      <c r="T2" s="31" t="s">
        <v>19</v>
      </c>
      <c r="U2" s="149"/>
      <c r="V2" s="31" t="s">
        <v>19</v>
      </c>
      <c r="W2" s="156"/>
      <c r="X2" s="476" t="s">
        <v>13</v>
      </c>
      <c r="Y2" s="477"/>
      <c r="Z2" s="478" t="s">
        <v>14</v>
      </c>
      <c r="AA2" s="479"/>
      <c r="AB2" s="479"/>
      <c r="AC2" s="479"/>
      <c r="AD2" s="479"/>
      <c r="AE2" s="479"/>
      <c r="AF2" s="479"/>
      <c r="AG2" s="479"/>
      <c r="AH2" s="479"/>
      <c r="AI2" s="479"/>
      <c r="AJ2" s="480"/>
    </row>
    <row r="3" spans="1:36" ht="12.75" customHeight="1" x14ac:dyDescent="0.2">
      <c r="A3" s="471"/>
      <c r="B3" s="471"/>
      <c r="C3" s="471"/>
      <c r="D3" s="471"/>
      <c r="E3" s="471"/>
      <c r="F3" s="141"/>
      <c r="G3" s="473"/>
      <c r="H3" s="329" t="s">
        <v>42</v>
      </c>
      <c r="I3" s="327" t="s">
        <v>15</v>
      </c>
      <c r="J3" s="327" t="s">
        <v>16</v>
      </c>
      <c r="K3" s="328"/>
      <c r="L3" s="378" t="s">
        <v>12</v>
      </c>
      <c r="M3" s="32" t="s">
        <v>18</v>
      </c>
      <c r="N3" s="475"/>
      <c r="O3" s="150"/>
      <c r="P3" s="475"/>
      <c r="Q3" s="150"/>
      <c r="R3" s="475"/>
      <c r="S3" s="150"/>
      <c r="T3" s="32" t="s">
        <v>20</v>
      </c>
      <c r="U3" s="150"/>
      <c r="V3" s="32" t="s">
        <v>21</v>
      </c>
      <c r="W3" s="157"/>
      <c r="X3" s="476"/>
      <c r="Y3" s="477"/>
      <c r="Z3" s="481"/>
      <c r="AA3" s="482"/>
      <c r="AB3" s="482"/>
      <c r="AC3" s="482"/>
      <c r="AD3" s="482"/>
      <c r="AE3" s="482"/>
      <c r="AF3" s="482"/>
      <c r="AG3" s="482"/>
      <c r="AH3" s="482"/>
      <c r="AI3" s="482"/>
      <c r="AJ3" s="483"/>
    </row>
    <row r="4" spans="1:36" x14ac:dyDescent="0.2">
      <c r="A4" s="2" t="s">
        <v>3</v>
      </c>
      <c r="B4" s="2">
        <v>1</v>
      </c>
      <c r="C4" s="40"/>
      <c r="D4" s="40"/>
      <c r="E4" s="40"/>
      <c r="F4" s="71">
        <f>E4</f>
        <v>0</v>
      </c>
      <c r="G4" s="86" t="str">
        <f>IF((D4*60+F4)=0,"",ROUND((C4*60)/(D4*60+F4),1))</f>
        <v/>
      </c>
      <c r="H4" s="329"/>
      <c r="I4" s="329"/>
      <c r="J4" s="329"/>
      <c r="K4" s="71">
        <f>J4</f>
        <v>0</v>
      </c>
      <c r="L4" s="345" t="str">
        <f>IF((I4*60+K4)=0,"",ROUND((H4*60)/(I4*60+K4),1))</f>
        <v/>
      </c>
      <c r="M4" s="117"/>
      <c r="N4" s="117"/>
      <c r="O4" s="162">
        <f>IF(N4="",0,1)</f>
        <v>0</v>
      </c>
      <c r="P4" s="117"/>
      <c r="Q4" s="162">
        <f>IF(P4="",0,1)</f>
        <v>0</v>
      </c>
      <c r="R4" s="117"/>
      <c r="S4" s="162">
        <f>IF(R4="",0,1)</f>
        <v>0</v>
      </c>
      <c r="T4" s="117"/>
      <c r="U4" s="162">
        <f>IF(T9="",0,1)</f>
        <v>0</v>
      </c>
      <c r="V4" s="117"/>
      <c r="W4" s="162">
        <f>IF(V4="",0,1)</f>
        <v>0</v>
      </c>
      <c r="X4" s="466"/>
      <c r="Y4" s="467"/>
      <c r="Z4" s="463"/>
      <c r="AA4" s="464"/>
      <c r="AB4" s="464"/>
      <c r="AC4" s="464"/>
      <c r="AD4" s="464"/>
      <c r="AE4" s="464"/>
      <c r="AF4" s="464"/>
      <c r="AG4" s="464"/>
      <c r="AH4" s="464"/>
      <c r="AI4" s="464"/>
      <c r="AJ4" s="465"/>
    </row>
    <row r="5" spans="1:36" x14ac:dyDescent="0.2">
      <c r="A5" s="2" t="s">
        <v>4</v>
      </c>
      <c r="B5" s="2">
        <f>B4+1</f>
        <v>2</v>
      </c>
      <c r="C5" s="40"/>
      <c r="D5" s="40"/>
      <c r="E5" s="40"/>
      <c r="F5" s="71">
        <f>E5</f>
        <v>0</v>
      </c>
      <c r="G5" s="86" t="str">
        <f>IF((D5*60+F5)=0,"",ROUND((C5*60)/(D5*60+F5),1))</f>
        <v/>
      </c>
      <c r="H5" s="329"/>
      <c r="I5" s="329"/>
      <c r="J5" s="329"/>
      <c r="K5" s="71">
        <f t="shared" ref="K5:K6" si="0">J5</f>
        <v>0</v>
      </c>
      <c r="L5" s="345" t="str">
        <f>IF((I5*60+K5)=0,"",ROUND((H5*60)/(I5*60+K5),1))</f>
        <v/>
      </c>
      <c r="M5" s="117"/>
      <c r="N5" s="117"/>
      <c r="O5" s="162">
        <f>IF(N5="",O4,O4+1)</f>
        <v>0</v>
      </c>
      <c r="P5" s="117"/>
      <c r="Q5" s="162">
        <f>IF(P5="",Q4,Q4+1)</f>
        <v>0</v>
      </c>
      <c r="R5" s="117"/>
      <c r="S5" s="162">
        <f>IF(R5="",S4,S4+1)</f>
        <v>0</v>
      </c>
      <c r="T5" s="117"/>
      <c r="U5" s="162">
        <f>IF(T5="",U4,U4+1)</f>
        <v>0</v>
      </c>
      <c r="V5" s="117"/>
      <c r="W5" s="162">
        <f>IF(V5="",W4,W4+1)</f>
        <v>0</v>
      </c>
      <c r="X5" s="466"/>
      <c r="Y5" s="467"/>
      <c r="Z5" s="463"/>
      <c r="AA5" s="464"/>
      <c r="AB5" s="464"/>
      <c r="AC5" s="464"/>
      <c r="AD5" s="464"/>
      <c r="AE5" s="464"/>
      <c r="AF5" s="464"/>
      <c r="AG5" s="464"/>
      <c r="AH5" s="464"/>
      <c r="AI5" s="464"/>
      <c r="AJ5" s="465"/>
    </row>
    <row r="6" spans="1:36" x14ac:dyDescent="0.2">
      <c r="A6" s="71" t="s">
        <v>5</v>
      </c>
      <c r="B6" s="71">
        <f>B5+1</f>
        <v>3</v>
      </c>
      <c r="C6" s="40"/>
      <c r="D6" s="40"/>
      <c r="E6" s="40"/>
      <c r="F6" s="71">
        <f>E6</f>
        <v>0</v>
      </c>
      <c r="G6" s="86" t="str">
        <f>IF((D6*60+F6)=0,"",ROUND((C6*60)/(D6*60+F6),1))</f>
        <v/>
      </c>
      <c r="H6" s="329"/>
      <c r="I6" s="329"/>
      <c r="J6" s="329"/>
      <c r="K6" s="71">
        <f t="shared" si="0"/>
        <v>0</v>
      </c>
      <c r="L6" s="345" t="str">
        <f>IF((I6*60+K6)=0,"",ROUND((H6*60)/(I6*60+K6),1))</f>
        <v/>
      </c>
      <c r="M6" s="117"/>
      <c r="N6" s="117"/>
      <c r="O6" s="162">
        <f>IF(N6="",O5,O5+1)</f>
        <v>0</v>
      </c>
      <c r="P6" s="117"/>
      <c r="Q6" s="162">
        <f>IF(P6="",Q5,Q5+1)</f>
        <v>0</v>
      </c>
      <c r="R6" s="117"/>
      <c r="S6" s="162">
        <f>IF(R6="",S5,S5+1)</f>
        <v>0</v>
      </c>
      <c r="T6" s="117"/>
      <c r="U6" s="162">
        <f>IF(T6="",U5,U5+1)</f>
        <v>0</v>
      </c>
      <c r="V6" s="117"/>
      <c r="W6" s="162">
        <f>IF(V6="",W5,W5+1)</f>
        <v>0</v>
      </c>
      <c r="X6" s="466"/>
      <c r="Y6" s="467"/>
      <c r="Z6" s="463"/>
      <c r="AA6" s="464"/>
      <c r="AB6" s="464"/>
      <c r="AC6" s="464"/>
      <c r="AD6" s="464"/>
      <c r="AE6" s="464"/>
      <c r="AF6" s="464"/>
      <c r="AG6" s="464"/>
      <c r="AH6" s="464"/>
      <c r="AI6" s="464"/>
      <c r="AJ6" s="465"/>
    </row>
    <row r="7" spans="1:36" x14ac:dyDescent="0.2">
      <c r="A7" s="491" t="s">
        <v>140</v>
      </c>
      <c r="B7" s="492"/>
      <c r="C7" s="13">
        <f>SUM(C4:C6)</f>
        <v>0</v>
      </c>
      <c r="D7" s="13">
        <f>SUM(D4:D6)+ROUNDDOWN(F7/60,0)</f>
        <v>0</v>
      </c>
      <c r="E7" s="13">
        <f>F7-60*ROUNDDOWN(F7/60,0)</f>
        <v>0</v>
      </c>
      <c r="F7" s="131">
        <f>SUM(F4:F6)</f>
        <v>0</v>
      </c>
      <c r="G7" s="52">
        <f>IF((D7*60+E7)=0,0,ROUND((C7*60)/(D7*60+E7),1))</f>
        <v>0</v>
      </c>
      <c r="H7" s="13">
        <f>SUM(H4:H6)</f>
        <v>0</v>
      </c>
      <c r="I7" s="13">
        <f>SUM(I4:I6)+ROUNDDOWN(K7/60,0)</f>
        <v>0</v>
      </c>
      <c r="J7" s="13">
        <f>K7-60*ROUNDDOWN(K7/60,0)</f>
        <v>0</v>
      </c>
      <c r="K7" s="131">
        <f>SUM(K4:K6)</f>
        <v>0</v>
      </c>
      <c r="L7" s="52">
        <f>IF((I7*60+J7)=0,0,ROUND((H7*60)/(I7*60+J7),1))</f>
        <v>0</v>
      </c>
      <c r="M7" s="27">
        <f>SUM(M4:M6)</f>
        <v>0</v>
      </c>
      <c r="N7" s="27">
        <f>IF(SUM(N4:N6)=0,0,ROUND(AVERAGE(N4:N6),0))</f>
        <v>0</v>
      </c>
      <c r="O7" s="163">
        <f>IF(O6=0,0,1)</f>
        <v>0</v>
      </c>
      <c r="P7" s="27">
        <f>IF(SUM(P4:P6)=0,0,ROUND(AVERAGE(P4:P6),0))</f>
        <v>0</v>
      </c>
      <c r="Q7" s="163">
        <f>IF(Q6=0,0,1)</f>
        <v>0</v>
      </c>
      <c r="R7" s="27">
        <f>IF(SUM(R4:R6)=0,0,ROUND(AVERAGE(R4:R6),0))</f>
        <v>0</v>
      </c>
      <c r="S7" s="163">
        <f>IF(S6=0,0,1)</f>
        <v>0</v>
      </c>
      <c r="T7" s="27">
        <f>IF(SUM(T4:T6)=0,0,ROUND(AVERAGE(T4:T6),0))</f>
        <v>0</v>
      </c>
      <c r="U7" s="163">
        <f>IF(U6=0,0,1)</f>
        <v>0</v>
      </c>
      <c r="V7" s="27">
        <f>IF(SUM(V4:V6)=0,0,ROUND(AVERAGE(V4:V6),0))</f>
        <v>0</v>
      </c>
      <c r="W7" s="163">
        <f>IF(W6=0,0,1)</f>
        <v>0</v>
      </c>
      <c r="X7" s="493"/>
      <c r="Y7" s="494"/>
      <c r="Z7" s="487"/>
      <c r="AA7" s="488"/>
      <c r="AB7" s="488"/>
      <c r="AC7" s="488"/>
      <c r="AD7" s="488"/>
      <c r="AE7" s="488"/>
      <c r="AF7" s="488"/>
      <c r="AG7" s="488"/>
      <c r="AH7" s="488"/>
      <c r="AI7" s="488"/>
      <c r="AJ7" s="489"/>
    </row>
    <row r="8" spans="1:36" x14ac:dyDescent="0.2">
      <c r="A8" s="21" t="s">
        <v>6</v>
      </c>
      <c r="B8" s="22">
        <f>B6+1</f>
        <v>4</v>
      </c>
      <c r="C8" s="40"/>
      <c r="D8" s="40"/>
      <c r="E8" s="40"/>
      <c r="F8" s="71">
        <f t="shared" ref="F8:F14" si="1">E8</f>
        <v>0</v>
      </c>
      <c r="G8" s="86" t="str">
        <f t="shared" ref="G8:G14" si="2">IF((D8*60+F8)=0,"",ROUND((C8*60)/(D8*60+F8),1))</f>
        <v/>
      </c>
      <c r="H8" s="329"/>
      <c r="I8" s="329"/>
      <c r="J8" s="329"/>
      <c r="K8" s="71">
        <f>J8</f>
        <v>0</v>
      </c>
      <c r="L8" s="345" t="str">
        <f t="shared" ref="L8:L14" si="3">IF((I8*60+K8)=0,"",ROUND((H8*60)/(I8*60+K8),1))</f>
        <v/>
      </c>
      <c r="M8" s="117"/>
      <c r="N8" s="117"/>
      <c r="O8" s="162">
        <f>IF(N8="",0,1)</f>
        <v>0</v>
      </c>
      <c r="P8" s="117"/>
      <c r="Q8" s="162">
        <f>IF(P8="",0,1)</f>
        <v>0</v>
      </c>
      <c r="R8" s="117"/>
      <c r="S8" s="162">
        <f>IF(R8="",0,1)</f>
        <v>0</v>
      </c>
      <c r="T8" s="117"/>
      <c r="U8" s="162">
        <f>IF(T8="",0,1)</f>
        <v>0</v>
      </c>
      <c r="V8" s="117"/>
      <c r="W8" s="162">
        <f>IF(V8="",0,1)</f>
        <v>0</v>
      </c>
      <c r="X8" s="466"/>
      <c r="Y8" s="467"/>
      <c r="Z8" s="463"/>
      <c r="AA8" s="464"/>
      <c r="AB8" s="464"/>
      <c r="AC8" s="464"/>
      <c r="AD8" s="464"/>
      <c r="AE8" s="464"/>
      <c r="AF8" s="464"/>
      <c r="AG8" s="464"/>
      <c r="AH8" s="464"/>
      <c r="AI8" s="464"/>
      <c r="AJ8" s="465"/>
    </row>
    <row r="9" spans="1:36" x14ac:dyDescent="0.2">
      <c r="A9" s="21" t="s">
        <v>7</v>
      </c>
      <c r="B9" s="22">
        <f t="shared" ref="B9:B14" si="4">B8+1</f>
        <v>5</v>
      </c>
      <c r="C9" s="40"/>
      <c r="D9" s="40"/>
      <c r="E9" s="40"/>
      <c r="F9" s="71">
        <f t="shared" si="1"/>
        <v>0</v>
      </c>
      <c r="G9" s="86" t="str">
        <f t="shared" si="2"/>
        <v/>
      </c>
      <c r="H9" s="329"/>
      <c r="I9" s="329"/>
      <c r="J9" s="329"/>
      <c r="K9" s="71">
        <f t="shared" ref="K9:K14" si="5">J9</f>
        <v>0</v>
      </c>
      <c r="L9" s="345" t="str">
        <f t="shared" si="3"/>
        <v/>
      </c>
      <c r="M9" s="117"/>
      <c r="N9" s="117"/>
      <c r="O9" s="162">
        <f t="shared" ref="O9:O14" si="6">IF(N9="",O8,O8+1)</f>
        <v>0</v>
      </c>
      <c r="P9" s="117"/>
      <c r="Q9" s="162">
        <f t="shared" ref="Q9:Q14" si="7">IF(P9="",Q8,Q8+1)</f>
        <v>0</v>
      </c>
      <c r="R9" s="117"/>
      <c r="S9" s="162">
        <f t="shared" ref="S9:S14" si="8">IF(R9="",S8,S8+1)</f>
        <v>0</v>
      </c>
      <c r="T9" s="117"/>
      <c r="U9" s="162">
        <f t="shared" ref="U9:U14" si="9">IF(T9="",U8,U8+1)</f>
        <v>0</v>
      </c>
      <c r="V9" s="117"/>
      <c r="W9" s="162">
        <f t="shared" ref="W9:W14" si="10">IF(V9="",W8,W8+1)</f>
        <v>0</v>
      </c>
      <c r="X9" s="466"/>
      <c r="Y9" s="467"/>
      <c r="Z9" s="463"/>
      <c r="AA9" s="464"/>
      <c r="AB9" s="464"/>
      <c r="AC9" s="464"/>
      <c r="AD9" s="464"/>
      <c r="AE9" s="464"/>
      <c r="AF9" s="464"/>
      <c r="AG9" s="464"/>
      <c r="AH9" s="464"/>
      <c r="AI9" s="464"/>
      <c r="AJ9" s="465"/>
    </row>
    <row r="10" spans="1:36" x14ac:dyDescent="0.2">
      <c r="A10" s="21" t="s">
        <v>8</v>
      </c>
      <c r="B10" s="22">
        <f t="shared" si="4"/>
        <v>6</v>
      </c>
      <c r="C10" s="40"/>
      <c r="D10" s="40"/>
      <c r="E10" s="40"/>
      <c r="F10" s="71">
        <f t="shared" si="1"/>
        <v>0</v>
      </c>
      <c r="G10" s="86" t="str">
        <f t="shared" si="2"/>
        <v/>
      </c>
      <c r="H10" s="329"/>
      <c r="I10" s="329"/>
      <c r="J10" s="329"/>
      <c r="K10" s="71">
        <f t="shared" si="5"/>
        <v>0</v>
      </c>
      <c r="L10" s="345" t="str">
        <f t="shared" si="3"/>
        <v/>
      </c>
      <c r="M10" s="117"/>
      <c r="N10" s="117"/>
      <c r="O10" s="162">
        <f t="shared" si="6"/>
        <v>0</v>
      </c>
      <c r="P10" s="117"/>
      <c r="Q10" s="162">
        <f t="shared" si="7"/>
        <v>0</v>
      </c>
      <c r="R10" s="117"/>
      <c r="S10" s="162">
        <f t="shared" si="8"/>
        <v>0</v>
      </c>
      <c r="T10" s="117"/>
      <c r="U10" s="162">
        <f t="shared" si="9"/>
        <v>0</v>
      </c>
      <c r="V10" s="117"/>
      <c r="W10" s="162">
        <f t="shared" si="10"/>
        <v>0</v>
      </c>
      <c r="X10" s="466"/>
      <c r="Y10" s="467"/>
      <c r="Z10" s="463"/>
      <c r="AA10" s="464"/>
      <c r="AB10" s="464"/>
      <c r="AC10" s="464"/>
      <c r="AD10" s="464"/>
      <c r="AE10" s="464"/>
      <c r="AF10" s="464"/>
      <c r="AG10" s="464"/>
      <c r="AH10" s="464"/>
      <c r="AI10" s="464"/>
      <c r="AJ10" s="465"/>
    </row>
    <row r="11" spans="1:36" x14ac:dyDescent="0.2">
      <c r="A11" s="21" t="s">
        <v>2</v>
      </c>
      <c r="B11" s="22">
        <f t="shared" si="4"/>
        <v>7</v>
      </c>
      <c r="C11" s="40"/>
      <c r="D11" s="40"/>
      <c r="E11" s="40"/>
      <c r="F11" s="71">
        <f t="shared" si="1"/>
        <v>0</v>
      </c>
      <c r="G11" s="86" t="str">
        <f t="shared" si="2"/>
        <v/>
      </c>
      <c r="H11" s="329"/>
      <c r="I11" s="329"/>
      <c r="J11" s="329"/>
      <c r="K11" s="71">
        <f t="shared" si="5"/>
        <v>0</v>
      </c>
      <c r="L11" s="345" t="str">
        <f t="shared" si="3"/>
        <v/>
      </c>
      <c r="M11" s="117"/>
      <c r="N11" s="117"/>
      <c r="O11" s="162">
        <f t="shared" si="6"/>
        <v>0</v>
      </c>
      <c r="P11" s="117"/>
      <c r="Q11" s="162">
        <f t="shared" si="7"/>
        <v>0</v>
      </c>
      <c r="R11" s="117"/>
      <c r="S11" s="162">
        <f t="shared" si="8"/>
        <v>0</v>
      </c>
      <c r="T11" s="117"/>
      <c r="U11" s="162">
        <f t="shared" si="9"/>
        <v>0</v>
      </c>
      <c r="V11" s="117"/>
      <c r="W11" s="162">
        <f t="shared" si="10"/>
        <v>0</v>
      </c>
      <c r="X11" s="466"/>
      <c r="Y11" s="467"/>
      <c r="Z11" s="463"/>
      <c r="AA11" s="464"/>
      <c r="AB11" s="464"/>
      <c r="AC11" s="464"/>
      <c r="AD11" s="464"/>
      <c r="AE11" s="464"/>
      <c r="AF11" s="464"/>
      <c r="AG11" s="464"/>
      <c r="AH11" s="464"/>
      <c r="AI11" s="464"/>
      <c r="AJ11" s="465"/>
    </row>
    <row r="12" spans="1:36" x14ac:dyDescent="0.2">
      <c r="A12" s="21" t="s">
        <v>3</v>
      </c>
      <c r="B12" s="22">
        <f t="shared" si="4"/>
        <v>8</v>
      </c>
      <c r="C12" s="40"/>
      <c r="D12" s="40"/>
      <c r="E12" s="40"/>
      <c r="F12" s="71">
        <f t="shared" si="1"/>
        <v>0</v>
      </c>
      <c r="G12" s="86" t="str">
        <f t="shared" si="2"/>
        <v/>
      </c>
      <c r="H12" s="329"/>
      <c r="I12" s="329"/>
      <c r="J12" s="329"/>
      <c r="K12" s="71">
        <f t="shared" si="5"/>
        <v>0</v>
      </c>
      <c r="L12" s="345" t="str">
        <f t="shared" si="3"/>
        <v/>
      </c>
      <c r="M12" s="117"/>
      <c r="N12" s="117"/>
      <c r="O12" s="162">
        <f t="shared" si="6"/>
        <v>0</v>
      </c>
      <c r="P12" s="117"/>
      <c r="Q12" s="162">
        <f t="shared" si="7"/>
        <v>0</v>
      </c>
      <c r="R12" s="117"/>
      <c r="S12" s="162">
        <f t="shared" si="8"/>
        <v>0</v>
      </c>
      <c r="T12" s="117"/>
      <c r="U12" s="162">
        <f t="shared" si="9"/>
        <v>0</v>
      </c>
      <c r="V12" s="117"/>
      <c r="W12" s="162">
        <f t="shared" si="10"/>
        <v>0</v>
      </c>
      <c r="X12" s="466"/>
      <c r="Y12" s="467"/>
      <c r="Z12" s="463"/>
      <c r="AA12" s="464"/>
      <c r="AB12" s="464"/>
      <c r="AC12" s="464"/>
      <c r="AD12" s="464"/>
      <c r="AE12" s="464"/>
      <c r="AF12" s="464"/>
      <c r="AG12" s="464"/>
      <c r="AH12" s="464"/>
      <c r="AI12" s="464"/>
      <c r="AJ12" s="465"/>
    </row>
    <row r="13" spans="1:36" x14ac:dyDescent="0.2">
      <c r="A13" s="21" t="s">
        <v>4</v>
      </c>
      <c r="B13" s="22">
        <f t="shared" si="4"/>
        <v>9</v>
      </c>
      <c r="C13" s="40"/>
      <c r="D13" s="40"/>
      <c r="E13" s="40"/>
      <c r="F13" s="71">
        <f t="shared" si="1"/>
        <v>0</v>
      </c>
      <c r="G13" s="86" t="str">
        <f t="shared" si="2"/>
        <v/>
      </c>
      <c r="H13" s="329"/>
      <c r="I13" s="329"/>
      <c r="J13" s="329"/>
      <c r="K13" s="71">
        <f t="shared" si="5"/>
        <v>0</v>
      </c>
      <c r="L13" s="345" t="str">
        <f t="shared" si="3"/>
        <v/>
      </c>
      <c r="M13" s="117"/>
      <c r="N13" s="117"/>
      <c r="O13" s="162">
        <f t="shared" si="6"/>
        <v>0</v>
      </c>
      <c r="P13" s="117"/>
      <c r="Q13" s="162">
        <f t="shared" si="7"/>
        <v>0</v>
      </c>
      <c r="R13" s="117"/>
      <c r="S13" s="162">
        <f t="shared" si="8"/>
        <v>0</v>
      </c>
      <c r="T13" s="117"/>
      <c r="U13" s="162">
        <f t="shared" si="9"/>
        <v>0</v>
      </c>
      <c r="V13" s="117"/>
      <c r="W13" s="162">
        <f t="shared" si="10"/>
        <v>0</v>
      </c>
      <c r="X13" s="466"/>
      <c r="Y13" s="467"/>
      <c r="Z13" s="463"/>
      <c r="AA13" s="464"/>
      <c r="AB13" s="464"/>
      <c r="AC13" s="464"/>
      <c r="AD13" s="464"/>
      <c r="AE13" s="464"/>
      <c r="AF13" s="464"/>
      <c r="AG13" s="464"/>
      <c r="AH13" s="464"/>
      <c r="AI13" s="464"/>
      <c r="AJ13" s="465"/>
    </row>
    <row r="14" spans="1:36" x14ac:dyDescent="0.2">
      <c r="A14" s="114" t="s">
        <v>5</v>
      </c>
      <c r="B14" s="115">
        <f t="shared" si="4"/>
        <v>10</v>
      </c>
      <c r="C14" s="40"/>
      <c r="D14" s="40"/>
      <c r="E14" s="40"/>
      <c r="F14" s="71">
        <f t="shared" si="1"/>
        <v>0</v>
      </c>
      <c r="G14" s="86" t="str">
        <f t="shared" si="2"/>
        <v/>
      </c>
      <c r="H14" s="329"/>
      <c r="I14" s="329"/>
      <c r="J14" s="329"/>
      <c r="K14" s="71">
        <f t="shared" si="5"/>
        <v>0</v>
      </c>
      <c r="L14" s="345" t="str">
        <f t="shared" si="3"/>
        <v/>
      </c>
      <c r="M14" s="117"/>
      <c r="N14" s="117"/>
      <c r="O14" s="162">
        <f t="shared" si="6"/>
        <v>0</v>
      </c>
      <c r="P14" s="117"/>
      <c r="Q14" s="162">
        <f t="shared" si="7"/>
        <v>0</v>
      </c>
      <c r="R14" s="117"/>
      <c r="S14" s="162">
        <f t="shared" si="8"/>
        <v>0</v>
      </c>
      <c r="T14" s="117"/>
      <c r="U14" s="162">
        <f t="shared" si="9"/>
        <v>0</v>
      </c>
      <c r="V14" s="117"/>
      <c r="W14" s="162">
        <f t="shared" si="10"/>
        <v>0</v>
      </c>
      <c r="X14" s="466"/>
      <c r="Y14" s="467"/>
      <c r="Z14" s="463"/>
      <c r="AA14" s="464"/>
      <c r="AB14" s="464"/>
      <c r="AC14" s="464"/>
      <c r="AD14" s="464"/>
      <c r="AE14" s="464"/>
      <c r="AF14" s="464"/>
      <c r="AG14" s="464"/>
      <c r="AH14" s="464"/>
      <c r="AI14" s="464"/>
      <c r="AJ14" s="465"/>
    </row>
    <row r="15" spans="1:36" x14ac:dyDescent="0.2">
      <c r="A15" s="491" t="s">
        <v>141</v>
      </c>
      <c r="B15" s="492"/>
      <c r="C15" s="13">
        <f>SUM(C8:C14)</f>
        <v>0</v>
      </c>
      <c r="D15" s="13">
        <f>SUM(D8:D14)+ROUNDDOWN(F15/60,0)</f>
        <v>0</v>
      </c>
      <c r="E15" s="13">
        <f>F15-60*ROUNDDOWN(F15/60,0)</f>
        <v>0</v>
      </c>
      <c r="F15" s="131">
        <f>SUM(F8:F14)</f>
        <v>0</v>
      </c>
      <c r="G15" s="52">
        <f>IF((D15*60+E15)=0,0,ROUND((C15*60)/(D15*60+E15),1))</f>
        <v>0</v>
      </c>
      <c r="H15" s="13">
        <f>SUM(H8:H14)</f>
        <v>0</v>
      </c>
      <c r="I15" s="13">
        <f>SUM(I8:I14)+ROUNDDOWN(K15/60,0)</f>
        <v>0</v>
      </c>
      <c r="J15" s="13">
        <f>K15-60*ROUNDDOWN(K15/60,0)</f>
        <v>0</v>
      </c>
      <c r="K15" s="131">
        <f>SUM(K8:K14)</f>
        <v>0</v>
      </c>
      <c r="L15" s="52">
        <f>IF((I15*60+J15)=0,0,ROUND((H15*60)/(I15*60+J15),1))</f>
        <v>0</v>
      </c>
      <c r="M15" s="27">
        <f>SUM(M8:M14)</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7">
        <f>IF(SUM(V8:V14)=0,0,ROUND(AVERAGE(V8:V14),0))</f>
        <v>0</v>
      </c>
      <c r="W15" s="163">
        <f>IF(W14=0,0,1)</f>
        <v>0</v>
      </c>
      <c r="X15" s="493"/>
      <c r="Y15" s="494"/>
      <c r="Z15" s="487"/>
      <c r="AA15" s="488"/>
      <c r="AB15" s="488"/>
      <c r="AC15" s="488"/>
      <c r="AD15" s="488"/>
      <c r="AE15" s="488"/>
      <c r="AF15" s="488"/>
      <c r="AG15" s="488"/>
      <c r="AH15" s="488"/>
      <c r="AI15" s="488"/>
      <c r="AJ15" s="489"/>
    </row>
    <row r="16" spans="1:36" x14ac:dyDescent="0.2">
      <c r="A16" s="22" t="s">
        <v>6</v>
      </c>
      <c r="B16" s="22">
        <f>B14+1</f>
        <v>11</v>
      </c>
      <c r="C16" s="40"/>
      <c r="D16" s="40"/>
      <c r="E16" s="40"/>
      <c r="F16" s="71">
        <f t="shared" ref="F16:F22" si="11">E16</f>
        <v>0</v>
      </c>
      <c r="G16" s="86" t="str">
        <f t="shared" ref="G16:G22" si="12">IF((D16*60+F16)=0,"",ROUND((C16*60)/(D16*60+F16),1))</f>
        <v/>
      </c>
      <c r="H16" s="329"/>
      <c r="I16" s="329"/>
      <c r="J16" s="329"/>
      <c r="K16" s="71">
        <f>J16</f>
        <v>0</v>
      </c>
      <c r="L16" s="345" t="str">
        <f t="shared" ref="L16:L22" si="13">IF((I16*60+K16)=0,"",ROUND((H16*60)/(I16*60+K16),1))</f>
        <v/>
      </c>
      <c r="M16" s="117"/>
      <c r="N16" s="117"/>
      <c r="O16" s="162">
        <f>IF(N16="",0,1)</f>
        <v>0</v>
      </c>
      <c r="P16" s="117"/>
      <c r="Q16" s="162">
        <f>IF(P16="",0,1)</f>
        <v>0</v>
      </c>
      <c r="R16" s="117"/>
      <c r="S16" s="162">
        <f>IF(R16="",0,1)</f>
        <v>0</v>
      </c>
      <c r="T16" s="117"/>
      <c r="U16" s="162">
        <f>IF(T16="",0,1)</f>
        <v>0</v>
      </c>
      <c r="V16" s="117"/>
      <c r="W16" s="162">
        <f>IF(V16="",0,1)</f>
        <v>0</v>
      </c>
      <c r="X16" s="466"/>
      <c r="Y16" s="490"/>
      <c r="Z16" s="463"/>
      <c r="AA16" s="464"/>
      <c r="AB16" s="464"/>
      <c r="AC16" s="464"/>
      <c r="AD16" s="464"/>
      <c r="AE16" s="464"/>
      <c r="AF16" s="464"/>
      <c r="AG16" s="464"/>
      <c r="AH16" s="464"/>
      <c r="AI16" s="464"/>
      <c r="AJ16" s="465"/>
    </row>
    <row r="17" spans="1:36" x14ac:dyDescent="0.2">
      <c r="A17" s="22" t="s">
        <v>7</v>
      </c>
      <c r="B17" s="22">
        <f t="shared" ref="B17:B22" si="14">B16+1</f>
        <v>12</v>
      </c>
      <c r="C17" s="40"/>
      <c r="D17" s="40"/>
      <c r="E17" s="40"/>
      <c r="F17" s="71">
        <f t="shared" si="11"/>
        <v>0</v>
      </c>
      <c r="G17" s="86" t="str">
        <f t="shared" si="12"/>
        <v/>
      </c>
      <c r="H17" s="329"/>
      <c r="I17" s="329"/>
      <c r="J17" s="329"/>
      <c r="K17" s="71">
        <f t="shared" ref="K17:K22" si="15">J17</f>
        <v>0</v>
      </c>
      <c r="L17" s="345" t="str">
        <f t="shared" si="13"/>
        <v/>
      </c>
      <c r="M17" s="117"/>
      <c r="N17" s="117"/>
      <c r="O17" s="162">
        <f t="shared" ref="O17:O22" si="16">IF(N17="",O16,O16+1)</f>
        <v>0</v>
      </c>
      <c r="P17" s="117"/>
      <c r="Q17" s="162">
        <f t="shared" ref="Q17:Q22" si="17">IF(P17="",Q16,Q16+1)</f>
        <v>0</v>
      </c>
      <c r="R17" s="117"/>
      <c r="S17" s="162">
        <f t="shared" ref="S17:S22" si="18">IF(R17="",S16,S16+1)</f>
        <v>0</v>
      </c>
      <c r="T17" s="117"/>
      <c r="U17" s="162">
        <f t="shared" ref="U17:U22" si="19">IF(T17="",U16,U16+1)</f>
        <v>0</v>
      </c>
      <c r="V17" s="117"/>
      <c r="W17" s="162">
        <f t="shared" ref="W17:W22" si="20">IF(V17="",W16,W16+1)</f>
        <v>0</v>
      </c>
      <c r="X17" s="466"/>
      <c r="Y17" s="490"/>
      <c r="Z17" s="463"/>
      <c r="AA17" s="464"/>
      <c r="AB17" s="464"/>
      <c r="AC17" s="464"/>
      <c r="AD17" s="464"/>
      <c r="AE17" s="464"/>
      <c r="AF17" s="464"/>
      <c r="AG17" s="464"/>
      <c r="AH17" s="464"/>
      <c r="AI17" s="464"/>
      <c r="AJ17" s="465"/>
    </row>
    <row r="18" spans="1:36" x14ac:dyDescent="0.2">
      <c r="A18" s="22" t="s">
        <v>8</v>
      </c>
      <c r="B18" s="22">
        <f t="shared" si="14"/>
        <v>13</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466"/>
      <c r="Y18" s="490"/>
      <c r="Z18" s="463"/>
      <c r="AA18" s="464"/>
      <c r="AB18" s="464"/>
      <c r="AC18" s="464"/>
      <c r="AD18" s="464"/>
      <c r="AE18" s="464"/>
      <c r="AF18" s="464"/>
      <c r="AG18" s="464"/>
      <c r="AH18" s="464"/>
      <c r="AI18" s="464"/>
      <c r="AJ18" s="465"/>
    </row>
    <row r="19" spans="1:36" x14ac:dyDescent="0.2">
      <c r="A19" s="22" t="s">
        <v>2</v>
      </c>
      <c r="B19" s="22">
        <f t="shared" si="14"/>
        <v>14</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466"/>
      <c r="Y19" s="490"/>
      <c r="Z19" s="463"/>
      <c r="AA19" s="464"/>
      <c r="AB19" s="464"/>
      <c r="AC19" s="464"/>
      <c r="AD19" s="464"/>
      <c r="AE19" s="464"/>
      <c r="AF19" s="464"/>
      <c r="AG19" s="464"/>
      <c r="AH19" s="464"/>
      <c r="AI19" s="464"/>
      <c r="AJ19" s="465"/>
    </row>
    <row r="20" spans="1:36" x14ac:dyDescent="0.2">
      <c r="A20" s="22" t="s">
        <v>3</v>
      </c>
      <c r="B20" s="22">
        <f t="shared" si="14"/>
        <v>15</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466"/>
      <c r="Y20" s="490"/>
      <c r="Z20" s="463"/>
      <c r="AA20" s="464"/>
      <c r="AB20" s="464"/>
      <c r="AC20" s="464"/>
      <c r="AD20" s="464"/>
      <c r="AE20" s="464"/>
      <c r="AF20" s="464"/>
      <c r="AG20" s="464"/>
      <c r="AH20" s="464"/>
      <c r="AI20" s="464"/>
      <c r="AJ20" s="465"/>
    </row>
    <row r="21" spans="1:36" x14ac:dyDescent="0.2">
      <c r="A21" s="22" t="s">
        <v>4</v>
      </c>
      <c r="B21" s="22">
        <f t="shared" si="14"/>
        <v>16</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466"/>
      <c r="Y21" s="490"/>
      <c r="Z21" s="463"/>
      <c r="AA21" s="464"/>
      <c r="AB21" s="464"/>
      <c r="AC21" s="464"/>
      <c r="AD21" s="464"/>
      <c r="AE21" s="464"/>
      <c r="AF21" s="464"/>
      <c r="AG21" s="464"/>
      <c r="AH21" s="464"/>
      <c r="AI21" s="464"/>
      <c r="AJ21" s="465"/>
    </row>
    <row r="22" spans="1:36" x14ac:dyDescent="0.2">
      <c r="A22" s="115" t="s">
        <v>5</v>
      </c>
      <c r="B22" s="115">
        <f t="shared" si="14"/>
        <v>17</v>
      </c>
      <c r="C22" s="40"/>
      <c r="D22" s="40"/>
      <c r="E22" s="40"/>
      <c r="F22" s="71">
        <f t="shared" si="11"/>
        <v>0</v>
      </c>
      <c r="G22" s="86" t="str">
        <f t="shared" si="12"/>
        <v/>
      </c>
      <c r="H22" s="329"/>
      <c r="I22" s="329"/>
      <c r="J22" s="329"/>
      <c r="K22" s="71">
        <f t="shared" si="15"/>
        <v>0</v>
      </c>
      <c r="L22" s="345" t="str">
        <f t="shared" si="13"/>
        <v/>
      </c>
      <c r="M22" s="117"/>
      <c r="N22" s="117"/>
      <c r="O22" s="162">
        <f t="shared" si="16"/>
        <v>0</v>
      </c>
      <c r="P22" s="117"/>
      <c r="Q22" s="162">
        <f t="shared" si="17"/>
        <v>0</v>
      </c>
      <c r="R22" s="117"/>
      <c r="S22" s="162">
        <f t="shared" si="18"/>
        <v>0</v>
      </c>
      <c r="T22" s="117"/>
      <c r="U22" s="162">
        <f t="shared" si="19"/>
        <v>0</v>
      </c>
      <c r="V22" s="117"/>
      <c r="W22" s="162">
        <f t="shared" si="20"/>
        <v>0</v>
      </c>
      <c r="X22" s="466"/>
      <c r="Y22" s="490"/>
      <c r="Z22" s="463"/>
      <c r="AA22" s="464"/>
      <c r="AB22" s="464"/>
      <c r="AC22" s="464"/>
      <c r="AD22" s="464"/>
      <c r="AE22" s="464"/>
      <c r="AF22" s="464"/>
      <c r="AG22" s="464"/>
      <c r="AH22" s="464"/>
      <c r="AI22" s="464"/>
      <c r="AJ22" s="465"/>
    </row>
    <row r="23" spans="1:36" x14ac:dyDescent="0.2">
      <c r="A23" s="491" t="s">
        <v>142</v>
      </c>
      <c r="B23" s="492"/>
      <c r="C23" s="13">
        <f>SUM(C16:C22)</f>
        <v>0</v>
      </c>
      <c r="D23" s="13">
        <f>SUM(D16:D22)+ROUNDDOWN(F23/60,0)</f>
        <v>0</v>
      </c>
      <c r="E23" s="13">
        <f>F23-60*ROUNDDOWN(F23/60,0)</f>
        <v>0</v>
      </c>
      <c r="F23" s="131">
        <f>SUM(F16:F22)</f>
        <v>0</v>
      </c>
      <c r="G23" s="52">
        <f>IF((D23*60+E23)=0,0,ROUND((C23*60)/(D23*60+E23),1))</f>
        <v>0</v>
      </c>
      <c r="H23" s="13">
        <f>SUM(H16:H22)</f>
        <v>0</v>
      </c>
      <c r="I23" s="13">
        <f>SUM(I16:I22)+ROUNDDOWN(K23/60,0)</f>
        <v>0</v>
      </c>
      <c r="J23" s="13">
        <f>K23-60*ROUNDDOWN(K23/60,0)</f>
        <v>0</v>
      </c>
      <c r="K23" s="131">
        <f>SUM(K16:K22)</f>
        <v>0</v>
      </c>
      <c r="L23" s="52">
        <f>IF((I23*60+J23)=0,0,ROUND((H23*60)/(I23*60+J23),1))</f>
        <v>0</v>
      </c>
      <c r="M23" s="27">
        <f>SUM(M17:M22)</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7">
        <f>IF(SUM(V16:V22)=0,0,ROUND(AVERAGE(V16:V22),0))</f>
        <v>0</v>
      </c>
      <c r="W23" s="163">
        <f>IF(W22=0,0,1)</f>
        <v>0</v>
      </c>
      <c r="X23" s="493"/>
      <c r="Y23" s="495"/>
      <c r="Z23" s="487"/>
      <c r="AA23" s="488"/>
      <c r="AB23" s="488"/>
      <c r="AC23" s="488"/>
      <c r="AD23" s="488"/>
      <c r="AE23" s="488"/>
      <c r="AF23" s="488"/>
      <c r="AG23" s="488"/>
      <c r="AH23" s="488"/>
      <c r="AI23" s="488"/>
      <c r="AJ23" s="489"/>
    </row>
    <row r="24" spans="1:36" x14ac:dyDescent="0.2">
      <c r="A24" s="21" t="s">
        <v>6</v>
      </c>
      <c r="B24" s="22">
        <f>B22+1</f>
        <v>18</v>
      </c>
      <c r="C24" s="40"/>
      <c r="D24" s="40"/>
      <c r="E24" s="40"/>
      <c r="F24" s="71">
        <f t="shared" ref="F24:F30" si="21">E24</f>
        <v>0</v>
      </c>
      <c r="G24" s="86" t="str">
        <f t="shared" ref="G24:G30" si="22">IF((D24*60+F24)=0,"",ROUND((C24*60)/(D24*60+F24),1))</f>
        <v/>
      </c>
      <c r="H24" s="329"/>
      <c r="I24" s="329"/>
      <c r="J24" s="329"/>
      <c r="K24" s="71">
        <f>J24</f>
        <v>0</v>
      </c>
      <c r="L24" s="345" t="str">
        <f t="shared" ref="L24:L30" si="23">IF((I24*60+K24)=0,"",ROUND((H24*60)/(I24*60+K24),1))</f>
        <v/>
      </c>
      <c r="M24" s="117"/>
      <c r="N24" s="117"/>
      <c r="O24" s="162">
        <f>IF(N24="",0,1)</f>
        <v>0</v>
      </c>
      <c r="P24" s="117"/>
      <c r="Q24" s="162">
        <f>IF(P24="",0,1)</f>
        <v>0</v>
      </c>
      <c r="R24" s="117"/>
      <c r="S24" s="162">
        <f>IF(R24="",0,1)</f>
        <v>0</v>
      </c>
      <c r="T24" s="117"/>
      <c r="U24" s="162">
        <f>IF(T24="",0,1)</f>
        <v>0</v>
      </c>
      <c r="V24" s="117"/>
      <c r="W24" s="162">
        <f>IF(V24="",0,1)</f>
        <v>0</v>
      </c>
      <c r="X24" s="496"/>
      <c r="Y24" s="496"/>
      <c r="Z24" s="463"/>
      <c r="AA24" s="464"/>
      <c r="AB24" s="464"/>
      <c r="AC24" s="464"/>
      <c r="AD24" s="464"/>
      <c r="AE24" s="464"/>
      <c r="AF24" s="464"/>
      <c r="AG24" s="464"/>
      <c r="AH24" s="464"/>
      <c r="AI24" s="464"/>
      <c r="AJ24" s="465"/>
    </row>
    <row r="25" spans="1:36" x14ac:dyDescent="0.2">
      <c r="A25" s="21" t="s">
        <v>7</v>
      </c>
      <c r="B25" s="22">
        <f t="shared" ref="B25:B30" si="24">B24+1</f>
        <v>19</v>
      </c>
      <c r="C25" s="40"/>
      <c r="D25" s="40"/>
      <c r="E25" s="40"/>
      <c r="F25" s="71">
        <f t="shared" si="21"/>
        <v>0</v>
      </c>
      <c r="G25" s="86" t="str">
        <f t="shared" si="22"/>
        <v/>
      </c>
      <c r="H25" s="329"/>
      <c r="I25" s="329"/>
      <c r="J25" s="329"/>
      <c r="K25" s="71">
        <f t="shared" ref="K25:K30" si="25">J25</f>
        <v>0</v>
      </c>
      <c r="L25" s="345" t="str">
        <f t="shared" si="23"/>
        <v/>
      </c>
      <c r="M25" s="117"/>
      <c r="N25" s="117"/>
      <c r="O25" s="162">
        <f t="shared" ref="O25:O30" si="26">IF(N25="",O24,O24+1)</f>
        <v>0</v>
      </c>
      <c r="P25" s="117"/>
      <c r="Q25" s="162">
        <f t="shared" ref="Q25:Q30" si="27">IF(P25="",Q24,Q24+1)</f>
        <v>0</v>
      </c>
      <c r="R25" s="117"/>
      <c r="S25" s="162">
        <f t="shared" ref="S25:S30" si="28">IF(R25="",S24,S24+1)</f>
        <v>0</v>
      </c>
      <c r="T25" s="117"/>
      <c r="U25" s="162">
        <f t="shared" ref="U25:U30" si="29">IF(T25="",U24,U24+1)</f>
        <v>0</v>
      </c>
      <c r="V25" s="117"/>
      <c r="W25" s="162">
        <f t="shared" ref="W25:W30" si="30">IF(V25="",W24,W24+1)</f>
        <v>0</v>
      </c>
      <c r="X25" s="496"/>
      <c r="Y25" s="496"/>
      <c r="Z25" s="463"/>
      <c r="AA25" s="464"/>
      <c r="AB25" s="464"/>
      <c r="AC25" s="464"/>
      <c r="AD25" s="464"/>
      <c r="AE25" s="464"/>
      <c r="AF25" s="464"/>
      <c r="AG25" s="464"/>
      <c r="AH25" s="464"/>
      <c r="AI25" s="464"/>
      <c r="AJ25" s="465"/>
    </row>
    <row r="26" spans="1:36" x14ac:dyDescent="0.2">
      <c r="A26" s="21" t="s">
        <v>8</v>
      </c>
      <c r="B26" s="22">
        <f t="shared" si="24"/>
        <v>20</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496"/>
      <c r="Y26" s="496"/>
      <c r="Z26" s="463"/>
      <c r="AA26" s="464"/>
      <c r="AB26" s="464"/>
      <c r="AC26" s="464"/>
      <c r="AD26" s="464"/>
      <c r="AE26" s="464"/>
      <c r="AF26" s="464"/>
      <c r="AG26" s="464"/>
      <c r="AH26" s="464"/>
      <c r="AI26" s="464"/>
      <c r="AJ26" s="465"/>
    </row>
    <row r="27" spans="1:36" x14ac:dyDescent="0.2">
      <c r="A27" s="21" t="s">
        <v>2</v>
      </c>
      <c r="B27" s="22">
        <f t="shared" si="24"/>
        <v>21</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496"/>
      <c r="Y27" s="496"/>
      <c r="Z27" s="463"/>
      <c r="AA27" s="464"/>
      <c r="AB27" s="464"/>
      <c r="AC27" s="464"/>
      <c r="AD27" s="464"/>
      <c r="AE27" s="464"/>
      <c r="AF27" s="464"/>
      <c r="AG27" s="464"/>
      <c r="AH27" s="464"/>
      <c r="AI27" s="464"/>
      <c r="AJ27" s="465"/>
    </row>
    <row r="28" spans="1:36" x14ac:dyDescent="0.2">
      <c r="A28" s="21" t="s">
        <v>3</v>
      </c>
      <c r="B28" s="22">
        <f t="shared" si="24"/>
        <v>22</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496"/>
      <c r="Y28" s="496"/>
      <c r="Z28" s="463"/>
      <c r="AA28" s="464"/>
      <c r="AB28" s="464"/>
      <c r="AC28" s="464"/>
      <c r="AD28" s="464"/>
      <c r="AE28" s="464"/>
      <c r="AF28" s="464"/>
      <c r="AG28" s="464"/>
      <c r="AH28" s="464"/>
      <c r="AI28" s="464"/>
      <c r="AJ28" s="465"/>
    </row>
    <row r="29" spans="1:36" x14ac:dyDescent="0.2">
      <c r="A29" s="21" t="s">
        <v>4</v>
      </c>
      <c r="B29" s="22">
        <f t="shared" si="24"/>
        <v>23</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496"/>
      <c r="Y29" s="496"/>
      <c r="Z29" s="498" t="s">
        <v>196</v>
      </c>
      <c r="AA29" s="499"/>
      <c r="AB29" s="499"/>
      <c r="AC29" s="499"/>
      <c r="AD29" s="499"/>
      <c r="AE29" s="499"/>
      <c r="AF29" s="499"/>
      <c r="AG29" s="499"/>
      <c r="AH29" s="499"/>
      <c r="AI29" s="499"/>
      <c r="AJ29" s="500"/>
    </row>
    <row r="30" spans="1:36" x14ac:dyDescent="0.2">
      <c r="A30" s="114" t="s">
        <v>5</v>
      </c>
      <c r="B30" s="115">
        <f t="shared" si="24"/>
        <v>24</v>
      </c>
      <c r="C30" s="40"/>
      <c r="D30" s="40"/>
      <c r="E30" s="40"/>
      <c r="F30" s="71">
        <f t="shared" si="21"/>
        <v>0</v>
      </c>
      <c r="G30" s="86" t="str">
        <f t="shared" si="22"/>
        <v/>
      </c>
      <c r="H30" s="329"/>
      <c r="I30" s="329"/>
      <c r="J30" s="329"/>
      <c r="K30" s="71">
        <f t="shared" si="25"/>
        <v>0</v>
      </c>
      <c r="L30" s="345" t="str">
        <f t="shared" si="23"/>
        <v/>
      </c>
      <c r="M30" s="117"/>
      <c r="N30" s="117"/>
      <c r="O30" s="162">
        <f t="shared" si="26"/>
        <v>0</v>
      </c>
      <c r="P30" s="117"/>
      <c r="Q30" s="162">
        <f t="shared" si="27"/>
        <v>0</v>
      </c>
      <c r="R30" s="117"/>
      <c r="S30" s="162">
        <f t="shared" si="28"/>
        <v>0</v>
      </c>
      <c r="T30" s="117"/>
      <c r="U30" s="162">
        <f t="shared" si="29"/>
        <v>0</v>
      </c>
      <c r="V30" s="117"/>
      <c r="W30" s="162">
        <f t="shared" si="30"/>
        <v>0</v>
      </c>
      <c r="X30" s="496"/>
      <c r="Y30" s="496"/>
      <c r="Z30" s="501"/>
      <c r="AA30" s="502"/>
      <c r="AB30" s="502"/>
      <c r="AC30" s="502"/>
      <c r="AD30" s="502"/>
      <c r="AE30" s="502"/>
      <c r="AF30" s="502"/>
      <c r="AG30" s="502"/>
      <c r="AH30" s="502"/>
      <c r="AI30" s="502"/>
      <c r="AJ30" s="503"/>
    </row>
    <row r="31" spans="1:36" x14ac:dyDescent="0.2">
      <c r="A31" s="491" t="s">
        <v>138</v>
      </c>
      <c r="B31" s="492"/>
      <c r="C31" s="13">
        <f>SUM(C24:C30)</f>
        <v>0</v>
      </c>
      <c r="D31" s="13">
        <f>SUM(D24:D30)+ROUNDDOWN(F31/60,0)</f>
        <v>0</v>
      </c>
      <c r="E31" s="13">
        <f>F31-60*ROUNDDOWN(F31/60,0)</f>
        <v>0</v>
      </c>
      <c r="F31" s="131">
        <f>SUM(F24:F30)</f>
        <v>0</v>
      </c>
      <c r="G31" s="52">
        <f>IF((D31*60+E31)=0,0,ROUND((C31*60)/(D31*60+E31),1))</f>
        <v>0</v>
      </c>
      <c r="H31" s="13">
        <f>SUM(H24:H30)</f>
        <v>0</v>
      </c>
      <c r="I31" s="13">
        <f>SUM(I24:I30)+ROUNDDOWN(K31/60,0)</f>
        <v>0</v>
      </c>
      <c r="J31" s="13">
        <f>K31-60*ROUNDDOWN(K31/60,0)</f>
        <v>0</v>
      </c>
      <c r="K31" s="131">
        <f>SUM(K24:K30)</f>
        <v>0</v>
      </c>
      <c r="L31" s="52">
        <f>IF((I31*60+J31)=0,0,ROUND((H31*60)/(I31*60+J31),1))</f>
        <v>0</v>
      </c>
      <c r="M31" s="27">
        <f>SUM(M24:M30)</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27">
        <f>IF(SUM(V24:V30)=0,0,ROUND(AVERAGE(V24:V30),0))</f>
        <v>0</v>
      </c>
      <c r="W31" s="163">
        <f>IF(W30=0,0,1)</f>
        <v>0</v>
      </c>
      <c r="X31" s="497"/>
      <c r="Y31" s="497"/>
      <c r="Z31" s="504"/>
      <c r="AA31" s="505"/>
      <c r="AB31" s="505"/>
      <c r="AC31" s="505"/>
      <c r="AD31" s="505"/>
      <c r="AE31" s="505"/>
      <c r="AF31" s="505"/>
      <c r="AG31" s="505"/>
      <c r="AH31" s="505"/>
      <c r="AI31" s="505"/>
      <c r="AJ31" s="506"/>
    </row>
    <row r="32" spans="1:36" x14ac:dyDescent="0.2">
      <c r="A32" s="21" t="s">
        <v>6</v>
      </c>
      <c r="B32" s="22">
        <f>B30+1</f>
        <v>25</v>
      </c>
      <c r="C32" s="40"/>
      <c r="D32" s="40"/>
      <c r="E32" s="40"/>
      <c r="F32" s="71">
        <f t="shared" ref="F32:F38" si="31">E32</f>
        <v>0</v>
      </c>
      <c r="G32" s="86" t="str">
        <f t="shared" ref="G32:G38" si="32">IF((D32*60+F32)=0,"",ROUND((C32*60)/(D32*60+F32),1))</f>
        <v/>
      </c>
      <c r="H32" s="329"/>
      <c r="I32" s="329"/>
      <c r="J32" s="329"/>
      <c r="K32" s="71">
        <f>J32</f>
        <v>0</v>
      </c>
      <c r="L32" s="345" t="str">
        <f t="shared" ref="L32:L38" si="33">IF((I32*60+K32)=0,"",ROUND((H32*60)/(I32*60+K32),1))</f>
        <v/>
      </c>
      <c r="M32" s="117"/>
      <c r="N32" s="117"/>
      <c r="O32" s="162">
        <f>IF(N32="",0,1)</f>
        <v>0</v>
      </c>
      <c r="P32" s="117"/>
      <c r="Q32" s="162">
        <f>IF(P32="",0,1)</f>
        <v>0</v>
      </c>
      <c r="R32" s="117"/>
      <c r="S32" s="162">
        <f>IF(R32="",0,1)</f>
        <v>0</v>
      </c>
      <c r="T32" s="117"/>
      <c r="U32" s="162">
        <f>IF(T32="",0,1)</f>
        <v>0</v>
      </c>
      <c r="V32" s="117"/>
      <c r="W32" s="162">
        <f>IF(V32="",0,1)</f>
        <v>0</v>
      </c>
      <c r="X32" s="496"/>
      <c r="Y32" s="496"/>
      <c r="Z32" s="501"/>
      <c r="AA32" s="502"/>
      <c r="AB32" s="502"/>
      <c r="AC32" s="502"/>
      <c r="AD32" s="502"/>
      <c r="AE32" s="502"/>
      <c r="AF32" s="502"/>
      <c r="AG32" s="502"/>
      <c r="AH32" s="502"/>
      <c r="AI32" s="502"/>
      <c r="AJ32" s="503"/>
    </row>
    <row r="33" spans="1:36" x14ac:dyDescent="0.2">
      <c r="A33" s="21" t="s">
        <v>7</v>
      </c>
      <c r="B33" s="22">
        <f t="shared" ref="B33:B38" si="34">B32+1</f>
        <v>26</v>
      </c>
      <c r="C33" s="40"/>
      <c r="D33" s="40"/>
      <c r="E33" s="40"/>
      <c r="F33" s="71">
        <f t="shared" si="31"/>
        <v>0</v>
      </c>
      <c r="G33" s="86" t="str">
        <f t="shared" si="32"/>
        <v/>
      </c>
      <c r="H33" s="329"/>
      <c r="I33" s="329"/>
      <c r="J33" s="329"/>
      <c r="K33" s="71">
        <f t="shared" ref="K33:K38" si="35">J33</f>
        <v>0</v>
      </c>
      <c r="L33" s="345" t="str">
        <f t="shared" si="33"/>
        <v/>
      </c>
      <c r="M33" s="117"/>
      <c r="N33" s="117"/>
      <c r="O33" s="162">
        <f t="shared" ref="O33:W38" si="36">IF(N33="",O32,O32+1)</f>
        <v>0</v>
      </c>
      <c r="P33" s="117"/>
      <c r="Q33" s="162">
        <f t="shared" si="36"/>
        <v>0</v>
      </c>
      <c r="R33" s="117"/>
      <c r="S33" s="162">
        <f t="shared" si="36"/>
        <v>0</v>
      </c>
      <c r="T33" s="117"/>
      <c r="U33" s="162">
        <f t="shared" si="36"/>
        <v>0</v>
      </c>
      <c r="V33" s="117"/>
      <c r="W33" s="162">
        <f t="shared" si="36"/>
        <v>0</v>
      </c>
      <c r="X33" s="496"/>
      <c r="Y33" s="496"/>
      <c r="Z33" s="501"/>
      <c r="AA33" s="502"/>
      <c r="AB33" s="502"/>
      <c r="AC33" s="502"/>
      <c r="AD33" s="502"/>
      <c r="AE33" s="502"/>
      <c r="AF33" s="502"/>
      <c r="AG33" s="502"/>
      <c r="AH33" s="502"/>
      <c r="AI33" s="502"/>
      <c r="AJ33" s="503"/>
    </row>
    <row r="34" spans="1:36" x14ac:dyDescent="0.2">
      <c r="A34" s="21" t="s">
        <v>8</v>
      </c>
      <c r="B34" s="22">
        <f t="shared" si="34"/>
        <v>27</v>
      </c>
      <c r="C34" s="40"/>
      <c r="D34" s="40"/>
      <c r="E34" s="40"/>
      <c r="F34" s="71">
        <f t="shared" si="31"/>
        <v>0</v>
      </c>
      <c r="G34" s="86" t="str">
        <f t="shared" si="32"/>
        <v/>
      </c>
      <c r="H34" s="329"/>
      <c r="I34" s="329"/>
      <c r="J34" s="329"/>
      <c r="K34" s="71">
        <f t="shared" si="35"/>
        <v>0</v>
      </c>
      <c r="L34" s="345" t="str">
        <f t="shared" si="33"/>
        <v/>
      </c>
      <c r="M34" s="117"/>
      <c r="N34" s="117"/>
      <c r="O34" s="162">
        <f t="shared" si="36"/>
        <v>0</v>
      </c>
      <c r="P34" s="117"/>
      <c r="Q34" s="162">
        <f t="shared" si="36"/>
        <v>0</v>
      </c>
      <c r="R34" s="117"/>
      <c r="S34" s="162">
        <f t="shared" si="36"/>
        <v>0</v>
      </c>
      <c r="T34" s="117"/>
      <c r="U34" s="162">
        <f t="shared" si="36"/>
        <v>0</v>
      </c>
      <c r="V34" s="117"/>
      <c r="W34" s="162">
        <f t="shared" si="36"/>
        <v>0</v>
      </c>
      <c r="X34" s="496"/>
      <c r="Y34" s="496"/>
      <c r="Z34" s="501"/>
      <c r="AA34" s="502"/>
      <c r="AB34" s="502"/>
      <c r="AC34" s="502"/>
      <c r="AD34" s="502"/>
      <c r="AE34" s="502"/>
      <c r="AF34" s="502"/>
      <c r="AG34" s="502"/>
      <c r="AH34" s="502"/>
      <c r="AI34" s="502"/>
      <c r="AJ34" s="503"/>
    </row>
    <row r="35" spans="1:36" x14ac:dyDescent="0.2">
      <c r="A35" s="21" t="s">
        <v>2</v>
      </c>
      <c r="B35" s="22">
        <f t="shared" si="34"/>
        <v>28</v>
      </c>
      <c r="C35" s="40"/>
      <c r="D35" s="40"/>
      <c r="E35" s="40"/>
      <c r="F35" s="71">
        <f t="shared" si="31"/>
        <v>0</v>
      </c>
      <c r="G35" s="86" t="str">
        <f t="shared" si="32"/>
        <v/>
      </c>
      <c r="H35" s="329"/>
      <c r="I35" s="329"/>
      <c r="J35" s="329"/>
      <c r="K35" s="71">
        <f t="shared" si="35"/>
        <v>0</v>
      </c>
      <c r="L35" s="345" t="str">
        <f t="shared" si="33"/>
        <v/>
      </c>
      <c r="M35" s="117"/>
      <c r="N35" s="117"/>
      <c r="O35" s="162">
        <f t="shared" si="36"/>
        <v>0</v>
      </c>
      <c r="P35" s="117"/>
      <c r="Q35" s="162">
        <f t="shared" si="36"/>
        <v>0</v>
      </c>
      <c r="R35" s="117"/>
      <c r="S35" s="162">
        <f t="shared" si="36"/>
        <v>0</v>
      </c>
      <c r="T35" s="117"/>
      <c r="U35" s="162">
        <f t="shared" si="36"/>
        <v>0</v>
      </c>
      <c r="V35" s="117"/>
      <c r="W35" s="162">
        <f t="shared" si="36"/>
        <v>0</v>
      </c>
      <c r="X35" s="496"/>
      <c r="Y35" s="496"/>
      <c r="Z35" s="501"/>
      <c r="AA35" s="502"/>
      <c r="AB35" s="502"/>
      <c r="AC35" s="502"/>
      <c r="AD35" s="502"/>
      <c r="AE35" s="502"/>
      <c r="AF35" s="502"/>
      <c r="AG35" s="502"/>
      <c r="AH35" s="502"/>
      <c r="AI35" s="502"/>
      <c r="AJ35" s="503"/>
    </row>
    <row r="36" spans="1:36" x14ac:dyDescent="0.2">
      <c r="A36" s="21" t="s">
        <v>3</v>
      </c>
      <c r="B36" s="22">
        <f t="shared" si="34"/>
        <v>29</v>
      </c>
      <c r="C36" s="40"/>
      <c r="D36" s="40"/>
      <c r="E36" s="40"/>
      <c r="F36" s="71">
        <f t="shared" si="31"/>
        <v>0</v>
      </c>
      <c r="G36" s="86" t="str">
        <f t="shared" si="32"/>
        <v/>
      </c>
      <c r="H36" s="329"/>
      <c r="I36" s="329"/>
      <c r="J36" s="329"/>
      <c r="K36" s="71">
        <f t="shared" si="35"/>
        <v>0</v>
      </c>
      <c r="L36" s="345" t="str">
        <f t="shared" si="33"/>
        <v/>
      </c>
      <c r="M36" s="117"/>
      <c r="N36" s="117"/>
      <c r="O36" s="162">
        <f t="shared" si="36"/>
        <v>0</v>
      </c>
      <c r="P36" s="117"/>
      <c r="Q36" s="162">
        <f t="shared" si="36"/>
        <v>0</v>
      </c>
      <c r="R36" s="117"/>
      <c r="S36" s="162">
        <f t="shared" si="36"/>
        <v>0</v>
      </c>
      <c r="T36" s="117"/>
      <c r="U36" s="162">
        <f t="shared" si="36"/>
        <v>0</v>
      </c>
      <c r="V36" s="117"/>
      <c r="W36" s="162">
        <f t="shared" si="36"/>
        <v>0</v>
      </c>
      <c r="X36" s="496"/>
      <c r="Y36" s="496"/>
      <c r="Z36" s="501"/>
      <c r="AA36" s="502"/>
      <c r="AB36" s="502"/>
      <c r="AC36" s="502"/>
      <c r="AD36" s="502"/>
      <c r="AE36" s="502"/>
      <c r="AF36" s="502"/>
      <c r="AG36" s="502"/>
      <c r="AH36" s="502"/>
      <c r="AI36" s="502"/>
      <c r="AJ36" s="503"/>
    </row>
    <row r="37" spans="1:36" x14ac:dyDescent="0.2">
      <c r="A37" s="21" t="s">
        <v>4</v>
      </c>
      <c r="B37" s="22">
        <f t="shared" si="34"/>
        <v>30</v>
      </c>
      <c r="C37" s="40"/>
      <c r="D37" s="40"/>
      <c r="E37" s="40"/>
      <c r="F37" s="71">
        <f t="shared" si="31"/>
        <v>0</v>
      </c>
      <c r="G37" s="86" t="str">
        <f t="shared" si="32"/>
        <v/>
      </c>
      <c r="H37" s="329"/>
      <c r="I37" s="329"/>
      <c r="J37" s="329"/>
      <c r="K37" s="71">
        <f t="shared" si="35"/>
        <v>0</v>
      </c>
      <c r="L37" s="345" t="str">
        <f t="shared" si="33"/>
        <v/>
      </c>
      <c r="M37" s="117"/>
      <c r="N37" s="117"/>
      <c r="O37" s="162">
        <f t="shared" si="36"/>
        <v>0</v>
      </c>
      <c r="P37" s="117"/>
      <c r="Q37" s="162">
        <f t="shared" si="36"/>
        <v>0</v>
      </c>
      <c r="R37" s="117"/>
      <c r="S37" s="162">
        <f t="shared" si="36"/>
        <v>0</v>
      </c>
      <c r="T37" s="117"/>
      <c r="U37" s="162">
        <f t="shared" si="36"/>
        <v>0</v>
      </c>
      <c r="V37" s="117"/>
      <c r="W37" s="162">
        <f t="shared" si="36"/>
        <v>0</v>
      </c>
      <c r="X37" s="496"/>
      <c r="Y37" s="496"/>
      <c r="Z37" s="501"/>
      <c r="AA37" s="502"/>
      <c r="AB37" s="502"/>
      <c r="AC37" s="502"/>
      <c r="AD37" s="502"/>
      <c r="AE37" s="502"/>
      <c r="AF37" s="502"/>
      <c r="AG37" s="502"/>
      <c r="AH37" s="502"/>
      <c r="AI37" s="502"/>
      <c r="AJ37" s="503"/>
    </row>
    <row r="38" spans="1:36" x14ac:dyDescent="0.2">
      <c r="A38" s="114" t="s">
        <v>5</v>
      </c>
      <c r="B38" s="115">
        <f t="shared" si="34"/>
        <v>31</v>
      </c>
      <c r="C38" s="40"/>
      <c r="D38" s="40"/>
      <c r="E38" s="40"/>
      <c r="F38" s="71">
        <f t="shared" si="31"/>
        <v>0</v>
      </c>
      <c r="G38" s="86" t="str">
        <f t="shared" si="32"/>
        <v/>
      </c>
      <c r="H38" s="329"/>
      <c r="I38" s="329"/>
      <c r="J38" s="329"/>
      <c r="K38" s="71">
        <f t="shared" si="35"/>
        <v>0</v>
      </c>
      <c r="L38" s="345" t="str">
        <f t="shared" si="33"/>
        <v/>
      </c>
      <c r="M38" s="117"/>
      <c r="N38" s="117"/>
      <c r="O38" s="162">
        <f t="shared" si="36"/>
        <v>0</v>
      </c>
      <c r="P38" s="117"/>
      <c r="Q38" s="162">
        <f t="shared" si="36"/>
        <v>0</v>
      </c>
      <c r="R38" s="117"/>
      <c r="S38" s="162">
        <f t="shared" si="36"/>
        <v>0</v>
      </c>
      <c r="T38" s="117"/>
      <c r="U38" s="162">
        <f t="shared" si="36"/>
        <v>0</v>
      </c>
      <c r="V38" s="117"/>
      <c r="W38" s="162">
        <f t="shared" si="36"/>
        <v>0</v>
      </c>
      <c r="X38" s="496"/>
      <c r="Y38" s="496"/>
      <c r="Z38" s="501"/>
      <c r="AA38" s="502"/>
      <c r="AB38" s="502"/>
      <c r="AC38" s="502"/>
      <c r="AD38" s="502"/>
      <c r="AE38" s="502"/>
      <c r="AF38" s="502"/>
      <c r="AG38" s="502"/>
      <c r="AH38" s="502"/>
      <c r="AI38" s="502"/>
      <c r="AJ38" s="503"/>
    </row>
    <row r="39" spans="1:36" x14ac:dyDescent="0.2">
      <c r="A39" s="491" t="s">
        <v>10</v>
      </c>
      <c r="B39" s="492"/>
      <c r="C39" s="13">
        <f>SUM(C32:C38)</f>
        <v>0</v>
      </c>
      <c r="D39" s="13">
        <f>SUM(D32:D38)+ROUNDDOWN(F39/60,0)</f>
        <v>0</v>
      </c>
      <c r="E39" s="13">
        <f>F39-60*ROUNDDOWN(F39/60,0)</f>
        <v>0</v>
      </c>
      <c r="F39" s="131">
        <f>SUM(F32:F38)</f>
        <v>0</v>
      </c>
      <c r="G39" s="52">
        <f>IF((D39*60+E39)=0,0,ROUND((C39*60)/(D39*60+E39),1))</f>
        <v>0</v>
      </c>
      <c r="H39" s="13">
        <f>SUM(H32:H38)</f>
        <v>0</v>
      </c>
      <c r="I39" s="13">
        <f>SUM(I32:I38)+ROUNDDOWN(K39/60,0)</f>
        <v>0</v>
      </c>
      <c r="J39" s="13">
        <f>K39-60*ROUNDDOWN(K39/60,0)</f>
        <v>0</v>
      </c>
      <c r="K39" s="131">
        <f>SUM(K32:K38)</f>
        <v>0</v>
      </c>
      <c r="L39" s="52">
        <f>IF((I39*60+J39)=0,0,ROUND((H39*60)/(I39*60+J39),1))</f>
        <v>0</v>
      </c>
      <c r="M39" s="27">
        <f>SUM(M32:M38)</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7">
        <f>IF(SUM(V32:V38)=0,0,ROUND(AVERAGE(V32:V38),0))</f>
        <v>0</v>
      </c>
      <c r="W39" s="163">
        <f>IF(W38=0,0,1)</f>
        <v>0</v>
      </c>
      <c r="X39" s="493"/>
      <c r="Y39" s="494"/>
      <c r="Z39" s="487"/>
      <c r="AA39" s="488"/>
      <c r="AB39" s="488"/>
      <c r="AC39" s="488"/>
      <c r="AD39" s="488"/>
      <c r="AE39" s="488"/>
      <c r="AF39" s="488"/>
      <c r="AG39" s="488"/>
      <c r="AH39" s="488"/>
      <c r="AI39" s="488"/>
      <c r="AJ39" s="489"/>
    </row>
    <row r="40" spans="1:36" x14ac:dyDescent="0.2">
      <c r="A40" s="512" t="s">
        <v>255</v>
      </c>
      <c r="B40" s="513"/>
      <c r="C40" s="14">
        <f>C7+C15+C23+C31+C39</f>
        <v>0</v>
      </c>
      <c r="D40" s="11">
        <f>D7+D15+D23+D31+D39+ROUNDDOWN(F40/60,0)</f>
        <v>0</v>
      </c>
      <c r="E40" s="11">
        <f>F40-60*ROUNDDOWN(F40/60,0)</f>
        <v>0</v>
      </c>
      <c r="F40" s="133">
        <f>E7+E15+E23+E31+E39</f>
        <v>0</v>
      </c>
      <c r="G40" s="60">
        <f>IF((D40*60+E40)=0,0,ROUND((C40*60)/(D40*60+E40),1))</f>
        <v>0</v>
      </c>
      <c r="H40" s="14">
        <f>H7+H15+H23+H31+H39</f>
        <v>0</v>
      </c>
      <c r="I40" s="11">
        <f>I7+I15+I23+I31+I39+ROUNDDOWN(K40/60,0)</f>
        <v>0</v>
      </c>
      <c r="J40" s="11">
        <f>K40-60*ROUNDDOWN(K40/60,0)</f>
        <v>0</v>
      </c>
      <c r="K40" s="133">
        <f>J7+J15+J23+J31+J39</f>
        <v>0</v>
      </c>
      <c r="L40" s="60">
        <f>IF((I40*60+J40)=0,0,ROUND((H40*60)/(I40*60+J40),1))</f>
        <v>0</v>
      </c>
      <c r="M40" s="44">
        <f>M7+M15+M23+M31+M39</f>
        <v>0</v>
      </c>
      <c r="N40" s="44" t="str">
        <f>IF(N41=0,"",(N7+N15+N23+N31+N39)/N41)</f>
        <v/>
      </c>
      <c r="O40" s="178"/>
      <c r="P40" s="44" t="str">
        <f>IF(P41=0,"",(P7+P15+P23+P31+P39)/P41)</f>
        <v/>
      </c>
      <c r="Q40" s="178"/>
      <c r="R40" s="28" t="str">
        <f>IF(R41=0,"",(R7+R15+R23+R31+R39)/R41)</f>
        <v/>
      </c>
      <c r="S40" s="178"/>
      <c r="T40" s="28" t="str">
        <f>IF(T41=0,"",(T7+T15+T23+T31+T39)/T41)</f>
        <v/>
      </c>
      <c r="U40" s="178"/>
      <c r="V40" s="28" t="str">
        <f>IF(V41=0,"",(V7+V15+V23+V31+V39)/V41)</f>
        <v/>
      </c>
      <c r="W40" s="178"/>
      <c r="X40" s="192"/>
      <c r="Y40" s="193"/>
      <c r="Z40" s="193"/>
      <c r="AA40" s="193"/>
      <c r="AB40" s="193"/>
      <c r="AC40" s="38"/>
      <c r="AD40" s="256"/>
      <c r="AE40" s="255"/>
      <c r="AF40" s="2" t="s">
        <v>0</v>
      </c>
      <c r="AG40" s="2" t="s">
        <v>15</v>
      </c>
      <c r="AH40" s="2" t="s">
        <v>16</v>
      </c>
      <c r="AI40" s="2" t="s">
        <v>12</v>
      </c>
      <c r="AJ40" s="2" t="s">
        <v>26</v>
      </c>
    </row>
    <row r="41" spans="1:36" x14ac:dyDescent="0.2">
      <c r="A41" s="514"/>
      <c r="B41" s="514"/>
      <c r="C41" s="6"/>
      <c r="D41" s="6"/>
      <c r="E41" s="6"/>
      <c r="F41" s="194"/>
      <c r="G41" s="195"/>
      <c r="H41" s="195"/>
      <c r="I41" s="195"/>
      <c r="J41" s="195"/>
      <c r="K41" s="195"/>
      <c r="L41" s="195"/>
      <c r="M41" s="189"/>
      <c r="N41" s="196">
        <f>O7+O15+O23+O31+O39</f>
        <v>0</v>
      </c>
      <c r="O41" s="197"/>
      <c r="P41" s="196">
        <f>+Q7+Q15+Q23+Q31+Q39</f>
        <v>0</v>
      </c>
      <c r="Q41" s="197"/>
      <c r="R41" s="196">
        <f>S7+S15+S23+S31+S39</f>
        <v>0</v>
      </c>
      <c r="S41" s="197"/>
      <c r="T41" s="196">
        <f>U7+U15+U23+U31+U39</f>
        <v>0</v>
      </c>
      <c r="U41" s="197"/>
      <c r="V41" s="196">
        <f>W7+W15+W23+W31+W39</f>
        <v>0</v>
      </c>
      <c r="W41" s="188"/>
      <c r="X41" s="190"/>
      <c r="Y41" s="190"/>
      <c r="Z41" s="190"/>
      <c r="AA41" s="190"/>
      <c r="AB41" s="191"/>
      <c r="AC41" s="507" t="s">
        <v>139</v>
      </c>
      <c r="AD41" s="508"/>
      <c r="AE41" s="509"/>
      <c r="AF41" s="23">
        <f>C40</f>
        <v>0</v>
      </c>
      <c r="AG41" s="23">
        <f>D40</f>
        <v>0</v>
      </c>
      <c r="AH41" s="12">
        <f>E40</f>
        <v>0</v>
      </c>
      <c r="AI41" s="12">
        <f>IF((AG41*60+AH41)=0,0,ROUND((AF41*60)/(AG41*60+AH41),1))</f>
        <v>0</v>
      </c>
      <c r="AJ41" s="257">
        <f>M40</f>
        <v>0</v>
      </c>
    </row>
    <row r="42" spans="1:36" x14ac:dyDescent="0.2">
      <c r="A42" s="510"/>
      <c r="B42" s="510"/>
      <c r="C42" s="185"/>
      <c r="D42" s="185"/>
      <c r="E42" s="185"/>
      <c r="F42" s="154"/>
      <c r="G42" s="184"/>
      <c r="H42" s="369"/>
      <c r="I42" s="184"/>
      <c r="J42" s="184"/>
      <c r="K42" s="184"/>
      <c r="L42" s="369"/>
      <c r="M42" s="187"/>
      <c r="N42" s="510"/>
      <c r="O42" s="510"/>
      <c r="P42" s="510"/>
      <c r="Q42" s="510"/>
      <c r="R42" s="510"/>
      <c r="S42" s="510"/>
      <c r="T42" s="510"/>
      <c r="U42" s="510"/>
      <c r="V42" s="510"/>
      <c r="W42" s="154"/>
      <c r="X42" s="186"/>
      <c r="Y42" s="186"/>
      <c r="Z42" s="186"/>
      <c r="AA42" s="184"/>
      <c r="AB42" s="187"/>
      <c r="AI42" s="6"/>
    </row>
    <row r="43" spans="1:36" ht="12.75" customHeight="1" x14ac:dyDescent="0.2">
      <c r="A43" s="510"/>
      <c r="B43" s="511"/>
      <c r="C43" s="185"/>
      <c r="D43" s="185"/>
      <c r="E43" s="185"/>
      <c r="F43" s="154"/>
      <c r="G43" s="184"/>
      <c r="H43" s="369"/>
      <c r="I43" s="184"/>
      <c r="J43" s="184"/>
      <c r="K43" s="184"/>
      <c r="L43" s="369"/>
      <c r="M43" s="187"/>
      <c r="N43" s="510"/>
      <c r="O43" s="510"/>
      <c r="P43" s="510"/>
      <c r="Q43" s="510"/>
      <c r="R43" s="510"/>
      <c r="S43" s="510"/>
      <c r="T43" s="510"/>
      <c r="U43" s="510"/>
      <c r="V43" s="510"/>
      <c r="W43" s="154"/>
      <c r="X43" s="186"/>
      <c r="Y43" s="186"/>
      <c r="Z43" s="515" t="s">
        <v>195</v>
      </c>
      <c r="AA43" s="515"/>
      <c r="AB43" s="515"/>
      <c r="AC43" s="515"/>
      <c r="AD43" s="515"/>
      <c r="AE43" s="371" t="s">
        <v>42</v>
      </c>
      <c r="AF43" s="345" t="s">
        <v>15</v>
      </c>
      <c r="AG43" s="345" t="s">
        <v>16</v>
      </c>
      <c r="AH43" s="371" t="s">
        <v>12</v>
      </c>
      <c r="AI43" s="190"/>
    </row>
    <row r="44" spans="1:36" x14ac:dyDescent="0.2">
      <c r="Z44" s="516" t="s">
        <v>139</v>
      </c>
      <c r="AA44" s="516"/>
      <c r="AB44" s="516"/>
      <c r="AC44" s="516"/>
      <c r="AD44" s="516"/>
      <c r="AE44" s="164">
        <f>H40</f>
        <v>0</v>
      </c>
      <c r="AF44" s="370">
        <f>I40</f>
        <v>0</v>
      </c>
      <c r="AG44" s="370">
        <f>J40</f>
        <v>0</v>
      </c>
      <c r="AH44" s="379">
        <f>L40</f>
        <v>0</v>
      </c>
    </row>
  </sheetData>
  <sheetProtection sheet="1" selectLockedCells="1"/>
  <mergeCells count="99">
    <mergeCell ref="Z43:AD43"/>
    <mergeCell ref="Z44:AD44"/>
    <mergeCell ref="X38:Y38"/>
    <mergeCell ref="Z38:AJ38"/>
    <mergeCell ref="N43:V43"/>
    <mergeCell ref="A43:B43"/>
    <mergeCell ref="N42:V42"/>
    <mergeCell ref="A42:B42"/>
    <mergeCell ref="A40:B40"/>
    <mergeCell ref="A41:B41"/>
    <mergeCell ref="X32:Y32"/>
    <mergeCell ref="X33:Y33"/>
    <mergeCell ref="A39:B39"/>
    <mergeCell ref="X39:Y39"/>
    <mergeCell ref="AC41:AE41"/>
    <mergeCell ref="Z32:AJ32"/>
    <mergeCell ref="Z33:AJ33"/>
    <mergeCell ref="Z39:AJ39"/>
    <mergeCell ref="X34:Y34"/>
    <mergeCell ref="Z34:AJ34"/>
    <mergeCell ref="X35:Y35"/>
    <mergeCell ref="Z35:AJ35"/>
    <mergeCell ref="X37:Y37"/>
    <mergeCell ref="Z37:AJ37"/>
    <mergeCell ref="X36:Y36"/>
    <mergeCell ref="Z36:AJ36"/>
    <mergeCell ref="X29:Y29"/>
    <mergeCell ref="X30:Y30"/>
    <mergeCell ref="A31:B31"/>
    <mergeCell ref="X31:Y31"/>
    <mergeCell ref="Z29:AJ29"/>
    <mergeCell ref="Z30:AJ30"/>
    <mergeCell ref="Z31:AJ31"/>
    <mergeCell ref="X26:Y26"/>
    <mergeCell ref="X27:Y27"/>
    <mergeCell ref="X28:Y28"/>
    <mergeCell ref="Z26:AJ26"/>
    <mergeCell ref="Z27:AJ27"/>
    <mergeCell ref="Z28:AJ28"/>
    <mergeCell ref="X25:Y25"/>
    <mergeCell ref="X22:Y22"/>
    <mergeCell ref="Z23:AJ23"/>
    <mergeCell ref="Z24:AJ24"/>
    <mergeCell ref="Z25:AJ25"/>
    <mergeCell ref="Z22:AJ22"/>
    <mergeCell ref="A23:B23"/>
    <mergeCell ref="X23:Y23"/>
    <mergeCell ref="X20:Y20"/>
    <mergeCell ref="X24:Y24"/>
    <mergeCell ref="X18:Y18"/>
    <mergeCell ref="X19:Y19"/>
    <mergeCell ref="X21:Y21"/>
    <mergeCell ref="Z18:AJ18"/>
    <mergeCell ref="Z19:AJ19"/>
    <mergeCell ref="Z20:AJ20"/>
    <mergeCell ref="Z21:AJ21"/>
    <mergeCell ref="Z17:AJ17"/>
    <mergeCell ref="X17:Y17"/>
    <mergeCell ref="A7:B7"/>
    <mergeCell ref="X7:Y7"/>
    <mergeCell ref="Z14:AJ14"/>
    <mergeCell ref="Z15:AJ15"/>
    <mergeCell ref="Z16:AJ16"/>
    <mergeCell ref="X10:Y10"/>
    <mergeCell ref="Z8:AJ8"/>
    <mergeCell ref="Z9:AJ9"/>
    <mergeCell ref="Z10:AJ10"/>
    <mergeCell ref="X8:Y8"/>
    <mergeCell ref="X9:Y9"/>
    <mergeCell ref="A15:B15"/>
    <mergeCell ref="X15:Y15"/>
    <mergeCell ref="X16:Y16"/>
    <mergeCell ref="A1:AI1"/>
    <mergeCell ref="A2:A3"/>
    <mergeCell ref="B2:B3"/>
    <mergeCell ref="C2:C3"/>
    <mergeCell ref="D2:D3"/>
    <mergeCell ref="E2:E3"/>
    <mergeCell ref="G2:G3"/>
    <mergeCell ref="N2:N3"/>
    <mergeCell ref="X2:Y3"/>
    <mergeCell ref="Z2:AJ3"/>
    <mergeCell ref="H2:L2"/>
    <mergeCell ref="P2:P3"/>
    <mergeCell ref="R2:R3"/>
    <mergeCell ref="Z11:AJ11"/>
    <mergeCell ref="Z12:AJ12"/>
    <mergeCell ref="Z13:AJ13"/>
    <mergeCell ref="X14:Y14"/>
    <mergeCell ref="X4:Y4"/>
    <mergeCell ref="Z4:AJ4"/>
    <mergeCell ref="X5:Y5"/>
    <mergeCell ref="X11:Y11"/>
    <mergeCell ref="X12:Y12"/>
    <mergeCell ref="X13:Y13"/>
    <mergeCell ref="Z5:AJ5"/>
    <mergeCell ref="Z6:AJ6"/>
    <mergeCell ref="Z7:AJ7"/>
    <mergeCell ref="X6:Y6"/>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zoomScale="110" zoomScaleNormal="110" workbookViewId="0">
      <pane ySplit="3" topLeftCell="A4" activePane="bottomLeft" state="frozen"/>
      <selection pane="bottomLeft" activeCell="J39" sqref="J39:J41"/>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10" width="7.85546875" style="5" customWidth="1"/>
    <col min="11" max="11" width="7.85546875" style="5" hidden="1" customWidth="1"/>
    <col min="12" max="12" width="7.85546875" style="5"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25" t="s">
        <v>219</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s="1" customFormat="1" ht="10.5"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25"/>
      <c r="V2" s="25" t="s">
        <v>19</v>
      </c>
      <c r="W2" s="136"/>
      <c r="X2" s="530" t="s">
        <v>13</v>
      </c>
      <c r="Y2" s="534" t="s">
        <v>14</v>
      </c>
      <c r="Z2" s="535"/>
      <c r="AA2" s="535"/>
      <c r="AB2" s="535"/>
      <c r="AC2" s="535"/>
      <c r="AD2" s="536"/>
    </row>
    <row r="3" spans="1:30" s="1" customFormat="1" ht="10.5" customHeight="1" x14ac:dyDescent="0.2">
      <c r="A3" s="527"/>
      <c r="B3" s="527"/>
      <c r="C3" s="527"/>
      <c r="D3" s="527"/>
      <c r="E3" s="527"/>
      <c r="F3" s="71"/>
      <c r="G3" s="533"/>
      <c r="H3" s="381" t="s">
        <v>0</v>
      </c>
      <c r="I3" s="327" t="s">
        <v>15</v>
      </c>
      <c r="J3" s="327" t="s">
        <v>16</v>
      </c>
      <c r="K3" s="328"/>
      <c r="L3" s="381" t="s">
        <v>12</v>
      </c>
      <c r="M3" s="26" t="s">
        <v>18</v>
      </c>
      <c r="N3" s="529"/>
      <c r="O3" s="137"/>
      <c r="P3" s="529"/>
      <c r="Q3" s="137"/>
      <c r="R3" s="529"/>
      <c r="S3" s="137"/>
      <c r="T3" s="26" t="s">
        <v>20</v>
      </c>
      <c r="U3" s="26"/>
      <c r="V3" s="26" t="s">
        <v>21</v>
      </c>
      <c r="W3" s="137"/>
      <c r="X3" s="531"/>
      <c r="Y3" s="537"/>
      <c r="Z3" s="538"/>
      <c r="AA3" s="538"/>
      <c r="AB3" s="538"/>
      <c r="AC3" s="538"/>
      <c r="AD3" s="539"/>
    </row>
    <row r="4" spans="1:30" ht="12.95" hidden="1" customHeight="1" x14ac:dyDescent="0.2">
      <c r="A4" s="71" t="s">
        <v>5</v>
      </c>
      <c r="B4" s="71">
        <v>1</v>
      </c>
      <c r="C4" s="40"/>
      <c r="D4" s="40"/>
      <c r="E4" s="40"/>
      <c r="F4" s="71">
        <f>E4</f>
        <v>0</v>
      </c>
      <c r="G4" s="86" t="str">
        <f>IF((D4*60+E4)=0,"",ROUND((C4*60)/(D4*60+E4),1))</f>
        <v/>
      </c>
      <c r="H4" s="329"/>
      <c r="I4" s="329"/>
      <c r="J4" s="329"/>
      <c r="K4" s="71">
        <f t="shared" ref="K4" si="0">J4</f>
        <v>0</v>
      </c>
      <c r="L4" s="380" t="s">
        <v>12</v>
      </c>
      <c r="M4" s="117"/>
      <c r="N4" s="117"/>
      <c r="O4" s="162">
        <f>IF(N4="",0,1)</f>
        <v>0</v>
      </c>
      <c r="P4" s="117"/>
      <c r="Q4" s="162">
        <f>IF(P4="",0,1)</f>
        <v>0</v>
      </c>
      <c r="R4" s="117"/>
      <c r="S4" s="162">
        <f>IF(R4="",0,1)</f>
        <v>0</v>
      </c>
      <c r="T4" s="117"/>
      <c r="U4" s="162">
        <f>IF(T4="",0,1)</f>
        <v>0</v>
      </c>
      <c r="V4" s="117"/>
      <c r="W4" s="162">
        <f>IF(V4="",0,1)</f>
        <v>0</v>
      </c>
      <c r="X4" s="237"/>
      <c r="Y4" s="501"/>
      <c r="Z4" s="502"/>
      <c r="AA4" s="502"/>
      <c r="AB4" s="502"/>
      <c r="AC4" s="502"/>
      <c r="AD4" s="503"/>
    </row>
    <row r="5" spans="1:30" s="7" customFormat="1" ht="12.95" hidden="1" customHeight="1" x14ac:dyDescent="0.2">
      <c r="A5" s="491" t="s">
        <v>10</v>
      </c>
      <c r="B5" s="492"/>
      <c r="C5" s="13">
        <f>SUM(C4:C4)</f>
        <v>0</v>
      </c>
      <c r="D5" s="13">
        <f>SUM(D4:D4)+ROUNDDOWN(F5/60,0)</f>
        <v>0</v>
      </c>
      <c r="E5" s="13">
        <f>F5-60*ROUNDDOWN(F5/60,0)</f>
        <v>0</v>
      </c>
      <c r="F5" s="131">
        <f>SUM(F4:F4)</f>
        <v>0</v>
      </c>
      <c r="G5" s="52">
        <f>IF((D5*60+E5)=0,0,ROUND((C5*60)/(D5*60+E5),1))</f>
        <v>0</v>
      </c>
      <c r="H5" s="345">
        <f>SUM(H4:H4)</f>
        <v>0</v>
      </c>
      <c r="I5" s="13">
        <f>SUM(I4:I4)+ROUNDDOWN(K5/60,0)</f>
        <v>0</v>
      </c>
      <c r="J5" s="13">
        <f>K5-60*ROUNDDOWN(K5/60,0)</f>
        <v>0</v>
      </c>
      <c r="K5" s="131">
        <f>SUM(K4:K4)</f>
        <v>0</v>
      </c>
      <c r="L5" s="380" t="s">
        <v>12</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43"/>
      <c r="Z5" s="544"/>
      <c r="AA5" s="544"/>
      <c r="AB5" s="544"/>
      <c r="AC5" s="544"/>
      <c r="AD5" s="544"/>
    </row>
    <row r="6" spans="1:30" s="7" customFormat="1" ht="12.95" hidden="1" customHeight="1" x14ac:dyDescent="0.2">
      <c r="A6" s="520" t="s">
        <v>138</v>
      </c>
      <c r="B6" s="521"/>
      <c r="C6" s="73">
        <f>C5+'Décembre 17'!C39</f>
        <v>0</v>
      </c>
      <c r="D6" s="73">
        <f>ROUNDDOWN(F6/60,0)+'Décembre 17'!D39+D5</f>
        <v>0</v>
      </c>
      <c r="E6" s="73">
        <f>F6-60*ROUNDDOWN(F6/60,0)</f>
        <v>0</v>
      </c>
      <c r="F6" s="132">
        <f>E5+'Décembre 17'!E39</f>
        <v>0</v>
      </c>
      <c r="G6" s="73" t="str">
        <f>IF((D6*60+E6)=0,"",ROUND((C6*60)/(D6*60+E6),1))</f>
        <v/>
      </c>
      <c r="H6" s="345">
        <f>H5+'Décembre 17'!H39</f>
        <v>0</v>
      </c>
      <c r="I6" s="73">
        <f>ROUNDDOWN(K6/60,0)+'Décembre 17'!I39+I5</f>
        <v>0</v>
      </c>
      <c r="J6" s="73">
        <f>K6-60*ROUNDDOWN(K6/60,0)</f>
        <v>0</v>
      </c>
      <c r="K6" s="132">
        <f>J5+'Décembre 17'!J39</f>
        <v>0</v>
      </c>
      <c r="L6" s="380" t="s">
        <v>12</v>
      </c>
      <c r="M6" s="83">
        <f>M5+'Décembre 17'!M39</f>
        <v>0</v>
      </c>
      <c r="N6" s="83">
        <f>IF(N5=0,'Décembre 17'!N39,IF(N5+'Décembre 17'!N39=0,"",ROUND((SUM(Janvier!N4:N4)+SUM('Décembre 17'!N32:N35))/(Janvier!O4+'Décembre 17'!O35),0)))</f>
        <v>0</v>
      </c>
      <c r="O6" s="180"/>
      <c r="P6" s="83">
        <f>IF(P5=0,'Décembre 17'!P39,IF(P5+'Décembre 17'!P39=0,"",ROUND((SUM(Janvier!P4:P4)+SUM('Décembre 17'!P32:P35))/(Janvier!Q4+'Décembre 17'!Q35),0)))</f>
        <v>0</v>
      </c>
      <c r="Q6" s="180"/>
      <c r="R6" s="83">
        <f>IF(R5=0,'Décembre 17'!R39,IF(R5+'Décembre 17'!R39=0,"",ROUND((SUM(Janvier!R4:R4)+SUM('Décembre 17'!R32:R35))/(Janvier!S4+'Décembre 17'!S35),0)))</f>
        <v>0</v>
      </c>
      <c r="S6" s="180"/>
      <c r="T6" s="83">
        <f>IF(T5=0,'Décembre 17'!T39,IF(T5+'Décembre 17'!T39=0,"",ROUND((SUM(Janvier!T4:T4)+SUM('Décembre 17'!T32:T35))/(Janvier!U4+'Décembre 17'!U35),0)))</f>
        <v>0</v>
      </c>
      <c r="U6" s="180"/>
      <c r="V6" s="83">
        <f>IF(V5=0,'Décembre 17'!V39,IF(V5+'Décembre 17'!V39=0,"",ROUND((SUM(Janvier!V4:V4)+SUM('Décembre 17'!V32:V35))/(Janvier!W4+'Décembre 17'!W35),0)))</f>
        <v>0</v>
      </c>
      <c r="W6" s="180"/>
      <c r="X6" s="239"/>
      <c r="Y6" s="522"/>
      <c r="Z6" s="523"/>
      <c r="AA6" s="523"/>
      <c r="AB6" s="523"/>
      <c r="AC6" s="523"/>
      <c r="AD6" s="524"/>
    </row>
    <row r="7" spans="1:30" ht="12.95" customHeight="1" x14ac:dyDescent="0.2">
      <c r="A7" s="2" t="s">
        <v>6</v>
      </c>
      <c r="B7" s="2">
        <v>1</v>
      </c>
      <c r="C7" s="40"/>
      <c r="D7" s="40"/>
      <c r="E7" s="40"/>
      <c r="F7" s="71">
        <f>E7</f>
        <v>0</v>
      </c>
      <c r="G7" s="86" t="str">
        <f t="shared" ref="G7:G41" si="1">IF((D7*60+F7)=0,"",ROUND((C7*60)/(D7*60+F7),1))</f>
        <v/>
      </c>
      <c r="H7" s="329"/>
      <c r="I7" s="329"/>
      <c r="J7" s="329"/>
      <c r="K7" s="71">
        <f>J7</f>
        <v>0</v>
      </c>
      <c r="L7" s="345" t="str">
        <f t="shared" ref="L7:L41" si="2">IF((I7*60+K7)=0,"",ROUND((H7*60)/(I7*60+K7),1))</f>
        <v/>
      </c>
      <c r="M7" s="117"/>
      <c r="N7" s="117"/>
      <c r="O7" s="162">
        <f>IF(N7="",0,1)</f>
        <v>0</v>
      </c>
      <c r="P7" s="117"/>
      <c r="Q7" s="162">
        <f>IF(P7="",0,1)</f>
        <v>0</v>
      </c>
      <c r="R7" s="117"/>
      <c r="S7" s="162">
        <f>IF(R7="",0,1)</f>
        <v>0</v>
      </c>
      <c r="T7" s="117"/>
      <c r="U7" s="162">
        <f>IF(T7="",0,1)</f>
        <v>0</v>
      </c>
      <c r="V7" s="117"/>
      <c r="W7" s="162">
        <f>IF(V7="",0,1)</f>
        <v>0</v>
      </c>
      <c r="X7" s="237"/>
      <c r="Y7" s="501"/>
      <c r="Z7" s="502"/>
      <c r="AA7" s="502"/>
      <c r="AB7" s="502"/>
      <c r="AC7" s="502"/>
      <c r="AD7" s="503"/>
    </row>
    <row r="8" spans="1:30" ht="12.95" customHeight="1" x14ac:dyDescent="0.2">
      <c r="A8" s="2" t="s">
        <v>7</v>
      </c>
      <c r="B8" s="2">
        <f t="shared" ref="B8:B29" si="3">B7+1</f>
        <v>2</v>
      </c>
      <c r="C8" s="40"/>
      <c r="D8" s="40"/>
      <c r="E8" s="40"/>
      <c r="F8" s="71">
        <f t="shared" ref="F8:F13" si="4">E8</f>
        <v>0</v>
      </c>
      <c r="G8" s="86" t="str">
        <f t="shared" si="1"/>
        <v/>
      </c>
      <c r="H8" s="329"/>
      <c r="I8" s="329"/>
      <c r="J8" s="329"/>
      <c r="K8" s="71">
        <f t="shared" ref="K8:K13" si="5">J8</f>
        <v>0</v>
      </c>
      <c r="L8" s="345"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501"/>
      <c r="Z8" s="502"/>
      <c r="AA8" s="502"/>
      <c r="AB8" s="502"/>
      <c r="AC8" s="502"/>
      <c r="AD8" s="503"/>
    </row>
    <row r="9" spans="1:30" ht="12.95" customHeight="1" x14ac:dyDescent="0.2">
      <c r="A9" s="2" t="s">
        <v>8</v>
      </c>
      <c r="B9" s="2">
        <f t="shared" si="3"/>
        <v>3</v>
      </c>
      <c r="C9" s="40"/>
      <c r="D9" s="40"/>
      <c r="E9" s="40"/>
      <c r="F9" s="71">
        <f t="shared" si="4"/>
        <v>0</v>
      </c>
      <c r="G9" s="86" t="str">
        <f>IF((D9*60+F9)=0,"",ROUND((C9*60)/(D9*60+F9),1))</f>
        <v/>
      </c>
      <c r="H9" s="329"/>
      <c r="I9" s="329"/>
      <c r="J9" s="329"/>
      <c r="K9" s="71">
        <f t="shared" si="5"/>
        <v>0</v>
      </c>
      <c r="L9" s="345" t="str">
        <f>IF((I9*60+K9)=0,"",ROUND((H9*60)/(I9*60+K9),1))</f>
        <v/>
      </c>
      <c r="M9" s="117"/>
      <c r="N9" s="117"/>
      <c r="O9" s="162">
        <f t="shared" si="6"/>
        <v>0</v>
      </c>
      <c r="P9" s="117"/>
      <c r="Q9" s="162">
        <f t="shared" si="7"/>
        <v>0</v>
      </c>
      <c r="R9" s="117"/>
      <c r="S9" s="162">
        <f t="shared" si="8"/>
        <v>0</v>
      </c>
      <c r="T9" s="117"/>
      <c r="U9" s="162">
        <f t="shared" si="9"/>
        <v>0</v>
      </c>
      <c r="V9" s="117"/>
      <c r="W9" s="162">
        <f t="shared" si="10"/>
        <v>0</v>
      </c>
      <c r="X9" s="237"/>
      <c r="Y9" s="501"/>
      <c r="Z9" s="502"/>
      <c r="AA9" s="502"/>
      <c r="AB9" s="502"/>
      <c r="AC9" s="502"/>
      <c r="AD9" s="503"/>
    </row>
    <row r="10" spans="1:30" ht="12.95" customHeight="1" x14ac:dyDescent="0.2">
      <c r="A10" s="2" t="s">
        <v>2</v>
      </c>
      <c r="B10" s="2">
        <f t="shared" si="3"/>
        <v>4</v>
      </c>
      <c r="C10" s="40"/>
      <c r="D10" s="40"/>
      <c r="E10" s="40"/>
      <c r="F10" s="71">
        <f t="shared" si="4"/>
        <v>0</v>
      </c>
      <c r="G10" s="86" t="str">
        <f t="shared" si="1"/>
        <v/>
      </c>
      <c r="H10" s="329"/>
      <c r="I10" s="329"/>
      <c r="J10" s="329"/>
      <c r="K10" s="71">
        <f t="shared" si="5"/>
        <v>0</v>
      </c>
      <c r="L10" s="345" t="str">
        <f t="shared" si="2"/>
        <v/>
      </c>
      <c r="M10" s="117"/>
      <c r="N10" s="117"/>
      <c r="O10" s="162">
        <f t="shared" si="6"/>
        <v>0</v>
      </c>
      <c r="P10" s="117"/>
      <c r="Q10" s="162">
        <f t="shared" si="7"/>
        <v>0</v>
      </c>
      <c r="R10" s="117"/>
      <c r="S10" s="162">
        <f t="shared" si="8"/>
        <v>0</v>
      </c>
      <c r="T10" s="117"/>
      <c r="U10" s="162">
        <f t="shared" si="9"/>
        <v>0</v>
      </c>
      <c r="V10" s="117"/>
      <c r="W10" s="162">
        <f t="shared" si="10"/>
        <v>0</v>
      </c>
      <c r="X10" s="237"/>
      <c r="Y10" s="501"/>
      <c r="Z10" s="502"/>
      <c r="AA10" s="502"/>
      <c r="AB10" s="502"/>
      <c r="AC10" s="502"/>
      <c r="AD10" s="503"/>
    </row>
    <row r="11" spans="1:30" ht="12.95" customHeight="1" x14ac:dyDescent="0.2">
      <c r="A11" s="2" t="s">
        <v>3</v>
      </c>
      <c r="B11" s="2">
        <f t="shared" si="3"/>
        <v>5</v>
      </c>
      <c r="C11" s="40"/>
      <c r="D11" s="40"/>
      <c r="E11" s="40"/>
      <c r="F11" s="71">
        <f t="shared" si="4"/>
        <v>0</v>
      </c>
      <c r="G11" s="86" t="str">
        <f t="shared" si="1"/>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237"/>
      <c r="Y11" s="501"/>
      <c r="Z11" s="502"/>
      <c r="AA11" s="502"/>
      <c r="AB11" s="502"/>
      <c r="AC11" s="502"/>
      <c r="AD11" s="503"/>
    </row>
    <row r="12" spans="1:30" ht="12.95" customHeight="1" x14ac:dyDescent="0.2">
      <c r="A12" s="2" t="s">
        <v>4</v>
      </c>
      <c r="B12" s="2">
        <f t="shared" si="3"/>
        <v>6</v>
      </c>
      <c r="C12" s="40"/>
      <c r="D12" s="40"/>
      <c r="E12" s="40"/>
      <c r="F12" s="71">
        <f t="shared" si="4"/>
        <v>0</v>
      </c>
      <c r="G12" s="86" t="str">
        <f t="shared" si="1"/>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237"/>
      <c r="Y12" s="501"/>
      <c r="Z12" s="502"/>
      <c r="AA12" s="502"/>
      <c r="AB12" s="502"/>
      <c r="AC12" s="502"/>
      <c r="AD12" s="503"/>
    </row>
    <row r="13" spans="1:30" ht="12.95" customHeight="1" x14ac:dyDescent="0.2">
      <c r="A13" s="71" t="s">
        <v>5</v>
      </c>
      <c r="B13" s="71">
        <f t="shared" si="3"/>
        <v>7</v>
      </c>
      <c r="C13" s="40"/>
      <c r="D13" s="40"/>
      <c r="E13" s="40"/>
      <c r="F13" s="71">
        <f t="shared" si="4"/>
        <v>0</v>
      </c>
      <c r="G13" s="86" t="str">
        <f t="shared" si="1"/>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237"/>
      <c r="Y13" s="501"/>
      <c r="Z13" s="502"/>
      <c r="AA13" s="502"/>
      <c r="AB13" s="502"/>
      <c r="AC13" s="502"/>
      <c r="AD13" s="503"/>
    </row>
    <row r="14" spans="1:30" s="8" customFormat="1" ht="12.95" customHeight="1" x14ac:dyDescent="0.2">
      <c r="A14" s="491" t="s">
        <v>102</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487"/>
      <c r="Z14" s="488"/>
      <c r="AA14" s="488"/>
      <c r="AB14" s="488"/>
      <c r="AC14" s="488"/>
      <c r="AD14" s="489"/>
    </row>
    <row r="15" spans="1:30" ht="12.95" customHeight="1" x14ac:dyDescent="0.2">
      <c r="A15" s="2" t="s">
        <v>6</v>
      </c>
      <c r="B15" s="2">
        <f>B13+1</f>
        <v>8</v>
      </c>
      <c r="C15" s="40"/>
      <c r="D15" s="40"/>
      <c r="E15" s="40"/>
      <c r="F15" s="71">
        <f>E15</f>
        <v>0</v>
      </c>
      <c r="G15" s="86" t="str">
        <f t="shared" si="1"/>
        <v/>
      </c>
      <c r="H15" s="329"/>
      <c r="I15" s="329"/>
      <c r="J15" s="329"/>
      <c r="K15" s="71">
        <f>J15</f>
        <v>0</v>
      </c>
      <c r="L15" s="345" t="str">
        <f t="shared" si="2"/>
        <v/>
      </c>
      <c r="M15" s="117"/>
      <c r="N15" s="117"/>
      <c r="O15" s="162">
        <f>IF(N15="",0,1)</f>
        <v>0</v>
      </c>
      <c r="P15" s="117"/>
      <c r="Q15" s="162">
        <f>IF(P15="",0,1)</f>
        <v>0</v>
      </c>
      <c r="R15" s="117"/>
      <c r="S15" s="162">
        <f>IF(R15="",0,1)</f>
        <v>0</v>
      </c>
      <c r="T15" s="117"/>
      <c r="U15" s="162">
        <f>IF(T15="",0,1)</f>
        <v>0</v>
      </c>
      <c r="V15" s="117"/>
      <c r="W15" s="162">
        <f>IF(V15="",0,1)</f>
        <v>0</v>
      </c>
      <c r="X15" s="237"/>
      <c r="Y15" s="540" t="s">
        <v>233</v>
      </c>
      <c r="Z15" s="541"/>
      <c r="AA15" s="541"/>
      <c r="AB15" s="541"/>
      <c r="AC15" s="541"/>
      <c r="AD15" s="542"/>
    </row>
    <row r="16" spans="1:30" ht="12.95" customHeight="1" x14ac:dyDescent="0.2">
      <c r="A16" s="2" t="s">
        <v>7</v>
      </c>
      <c r="B16" s="2">
        <f t="shared" si="3"/>
        <v>9</v>
      </c>
      <c r="C16" s="40"/>
      <c r="D16" s="40"/>
      <c r="E16" s="40"/>
      <c r="F16" s="71">
        <f t="shared" ref="F16:F21" si="11">E16</f>
        <v>0</v>
      </c>
      <c r="G16" s="86" t="str">
        <f t="shared" si="1"/>
        <v/>
      </c>
      <c r="H16" s="329"/>
      <c r="I16" s="329"/>
      <c r="J16" s="329"/>
      <c r="K16" s="71">
        <f t="shared" ref="K16:K21" si="12">J16</f>
        <v>0</v>
      </c>
      <c r="L16" s="345" t="str">
        <f t="shared" si="2"/>
        <v/>
      </c>
      <c r="M16" s="117"/>
      <c r="N16" s="117"/>
      <c r="O16" s="162">
        <f t="shared" ref="O16:O21" si="13">IF(N16="",O15,O15+1)</f>
        <v>0</v>
      </c>
      <c r="P16" s="117"/>
      <c r="Q16" s="162">
        <f t="shared" ref="Q16:Q21" si="14">IF(P16="",Q15,Q15+1)</f>
        <v>0</v>
      </c>
      <c r="R16" s="117"/>
      <c r="S16" s="162">
        <f t="shared" ref="S16:S21" si="15">IF(R16="",S15,S15+1)</f>
        <v>0</v>
      </c>
      <c r="T16" s="117"/>
      <c r="U16" s="162">
        <f t="shared" ref="U16:U21" si="16">IF(T16="",U15,U15+1)</f>
        <v>0</v>
      </c>
      <c r="V16" s="117"/>
      <c r="W16" s="162">
        <f t="shared" ref="W16:W21" si="17">IF(V16="",W15,W15+1)</f>
        <v>0</v>
      </c>
      <c r="X16" s="237"/>
      <c r="Y16" s="463"/>
      <c r="Z16" s="464"/>
      <c r="AA16" s="464"/>
      <c r="AB16" s="464"/>
      <c r="AC16" s="464"/>
      <c r="AD16" s="465"/>
    </row>
    <row r="17" spans="1:48" ht="12.95" customHeight="1" x14ac:dyDescent="0.2">
      <c r="A17" s="2" t="s">
        <v>8</v>
      </c>
      <c r="B17" s="2">
        <f t="shared" si="3"/>
        <v>10</v>
      </c>
      <c r="C17" s="40"/>
      <c r="D17" s="40"/>
      <c r="E17" s="40"/>
      <c r="F17" s="71">
        <f t="shared" si="11"/>
        <v>0</v>
      </c>
      <c r="G17" s="86" t="str">
        <f t="shared" si="1"/>
        <v/>
      </c>
      <c r="H17" s="329"/>
      <c r="I17" s="329"/>
      <c r="J17" s="329"/>
      <c r="K17" s="71">
        <f t="shared" si="12"/>
        <v>0</v>
      </c>
      <c r="L17" s="345" t="str">
        <f t="shared" si="2"/>
        <v/>
      </c>
      <c r="M17" s="117"/>
      <c r="N17" s="117"/>
      <c r="O17" s="162">
        <f t="shared" si="13"/>
        <v>0</v>
      </c>
      <c r="P17" s="117"/>
      <c r="Q17" s="162">
        <f t="shared" si="14"/>
        <v>0</v>
      </c>
      <c r="R17" s="117"/>
      <c r="S17" s="162">
        <f t="shared" si="15"/>
        <v>0</v>
      </c>
      <c r="T17" s="117"/>
      <c r="U17" s="162">
        <f t="shared" si="16"/>
        <v>0</v>
      </c>
      <c r="V17" s="117"/>
      <c r="W17" s="162">
        <f t="shared" si="17"/>
        <v>0</v>
      </c>
      <c r="X17" s="237"/>
      <c r="Y17" s="463"/>
      <c r="Z17" s="464"/>
      <c r="AA17" s="464"/>
      <c r="AB17" s="464"/>
      <c r="AC17" s="464"/>
      <c r="AD17" s="465"/>
    </row>
    <row r="18" spans="1:48" ht="12.95" customHeight="1" x14ac:dyDescent="0.2">
      <c r="A18" s="2" t="s">
        <v>2</v>
      </c>
      <c r="B18" s="2">
        <f t="shared" si="3"/>
        <v>11</v>
      </c>
      <c r="C18" s="40"/>
      <c r="D18" s="40"/>
      <c r="E18" s="40"/>
      <c r="F18" s="71">
        <f t="shared" si="11"/>
        <v>0</v>
      </c>
      <c r="G18" s="86" t="str">
        <f t="shared" si="1"/>
        <v/>
      </c>
      <c r="H18" s="329"/>
      <c r="I18" s="329"/>
      <c r="J18" s="329"/>
      <c r="K18" s="71">
        <f t="shared" si="12"/>
        <v>0</v>
      </c>
      <c r="L18" s="345" t="str">
        <f t="shared" si="2"/>
        <v/>
      </c>
      <c r="M18" s="117"/>
      <c r="N18" s="117"/>
      <c r="O18" s="162">
        <f t="shared" si="13"/>
        <v>0</v>
      </c>
      <c r="P18" s="117"/>
      <c r="Q18" s="162">
        <f t="shared" si="14"/>
        <v>0</v>
      </c>
      <c r="R18" s="117"/>
      <c r="S18" s="162">
        <f t="shared" si="15"/>
        <v>0</v>
      </c>
      <c r="T18" s="117"/>
      <c r="U18" s="162">
        <f t="shared" si="16"/>
        <v>0</v>
      </c>
      <c r="V18" s="117"/>
      <c r="W18" s="162">
        <f t="shared" si="17"/>
        <v>0</v>
      </c>
      <c r="X18" s="237"/>
      <c r="Y18" s="463"/>
      <c r="Z18" s="464"/>
      <c r="AA18" s="464"/>
      <c r="AB18" s="464"/>
      <c r="AC18" s="464"/>
      <c r="AD18" s="465"/>
    </row>
    <row r="19" spans="1:48" ht="12.95" customHeight="1" x14ac:dyDescent="0.2">
      <c r="A19" s="2" t="s">
        <v>3</v>
      </c>
      <c r="B19" s="2">
        <f t="shared" si="3"/>
        <v>12</v>
      </c>
      <c r="C19" s="40"/>
      <c r="D19" s="40"/>
      <c r="E19" s="40"/>
      <c r="F19" s="71">
        <f t="shared" si="11"/>
        <v>0</v>
      </c>
      <c r="G19" s="86" t="str">
        <f t="shared" si="1"/>
        <v/>
      </c>
      <c r="H19" s="329"/>
      <c r="I19" s="329"/>
      <c r="J19" s="329"/>
      <c r="K19" s="71">
        <f t="shared" si="12"/>
        <v>0</v>
      </c>
      <c r="L19" s="345" t="str">
        <f t="shared" si="2"/>
        <v/>
      </c>
      <c r="M19" s="117"/>
      <c r="N19" s="117"/>
      <c r="O19" s="162">
        <f t="shared" si="13"/>
        <v>0</v>
      </c>
      <c r="P19" s="117"/>
      <c r="Q19" s="162">
        <f t="shared" si="14"/>
        <v>0</v>
      </c>
      <c r="R19" s="117"/>
      <c r="S19" s="162">
        <f t="shared" si="15"/>
        <v>0</v>
      </c>
      <c r="T19" s="117"/>
      <c r="U19" s="162">
        <f t="shared" si="16"/>
        <v>0</v>
      </c>
      <c r="V19" s="117"/>
      <c r="W19" s="162">
        <f t="shared" si="17"/>
        <v>0</v>
      </c>
      <c r="X19" s="237"/>
      <c r="Y19" s="463"/>
      <c r="Z19" s="464"/>
      <c r="AA19" s="464"/>
      <c r="AB19" s="464"/>
      <c r="AC19" s="464"/>
      <c r="AD19" s="465"/>
    </row>
    <row r="20" spans="1:48" ht="12.95" customHeight="1" x14ac:dyDescent="0.2">
      <c r="A20" s="2" t="s">
        <v>4</v>
      </c>
      <c r="B20" s="2">
        <f t="shared" si="3"/>
        <v>13</v>
      </c>
      <c r="C20" s="40"/>
      <c r="D20" s="40"/>
      <c r="E20" s="40"/>
      <c r="F20" s="71">
        <f t="shared" si="11"/>
        <v>0</v>
      </c>
      <c r="G20" s="86" t="str">
        <f t="shared" si="1"/>
        <v/>
      </c>
      <c r="H20" s="329"/>
      <c r="I20" s="329"/>
      <c r="J20" s="329"/>
      <c r="K20" s="71">
        <f t="shared" si="12"/>
        <v>0</v>
      </c>
      <c r="L20" s="345" t="str">
        <f t="shared" si="2"/>
        <v/>
      </c>
      <c r="M20" s="117"/>
      <c r="N20" s="117"/>
      <c r="O20" s="162">
        <f t="shared" si="13"/>
        <v>0</v>
      </c>
      <c r="P20" s="117"/>
      <c r="Q20" s="162">
        <f t="shared" si="14"/>
        <v>0</v>
      </c>
      <c r="R20" s="117"/>
      <c r="S20" s="162">
        <f t="shared" si="15"/>
        <v>0</v>
      </c>
      <c r="T20" s="117"/>
      <c r="U20" s="162">
        <f t="shared" si="16"/>
        <v>0</v>
      </c>
      <c r="V20" s="117"/>
      <c r="W20" s="162">
        <f t="shared" si="17"/>
        <v>0</v>
      </c>
      <c r="X20" s="237"/>
      <c r="Y20" s="463"/>
      <c r="Z20" s="464"/>
      <c r="AA20" s="464"/>
      <c r="AB20" s="464"/>
      <c r="AC20" s="464"/>
      <c r="AD20" s="465"/>
    </row>
    <row r="21" spans="1:48" ht="12.95" customHeight="1" x14ac:dyDescent="0.2">
      <c r="A21" s="71" t="s">
        <v>5</v>
      </c>
      <c r="B21" s="71">
        <f t="shared" si="3"/>
        <v>14</v>
      </c>
      <c r="C21" s="40"/>
      <c r="D21" s="40"/>
      <c r="E21" s="40"/>
      <c r="F21" s="71">
        <f t="shared" si="11"/>
        <v>0</v>
      </c>
      <c r="G21" s="86" t="str">
        <f t="shared" si="1"/>
        <v/>
      </c>
      <c r="H21" s="329"/>
      <c r="I21" s="329"/>
      <c r="J21" s="329"/>
      <c r="K21" s="71">
        <f t="shared" si="12"/>
        <v>0</v>
      </c>
      <c r="L21" s="345" t="str">
        <f t="shared" si="2"/>
        <v/>
      </c>
      <c r="M21" s="117"/>
      <c r="N21" s="117"/>
      <c r="O21" s="162">
        <f t="shared" si="13"/>
        <v>0</v>
      </c>
      <c r="P21" s="117"/>
      <c r="Q21" s="162">
        <f t="shared" si="14"/>
        <v>0</v>
      </c>
      <c r="R21" s="117"/>
      <c r="S21" s="162">
        <f t="shared" si="15"/>
        <v>0</v>
      </c>
      <c r="T21" s="117"/>
      <c r="U21" s="162">
        <f t="shared" si="16"/>
        <v>0</v>
      </c>
      <c r="V21" s="117"/>
      <c r="W21" s="162">
        <f t="shared" si="17"/>
        <v>0</v>
      </c>
      <c r="X21" s="237"/>
      <c r="Y21" s="463"/>
      <c r="Z21" s="464"/>
      <c r="AA21" s="464"/>
      <c r="AB21" s="464"/>
      <c r="AC21" s="464"/>
      <c r="AD21" s="465"/>
    </row>
    <row r="22" spans="1:48" s="8" customFormat="1" ht="12.95" customHeight="1" x14ac:dyDescent="0.2">
      <c r="A22" s="491" t="s">
        <v>55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87"/>
      <c r="Z22" s="488"/>
      <c r="AA22" s="488"/>
      <c r="AB22" s="488"/>
      <c r="AC22" s="488"/>
      <c r="AD22" s="489"/>
    </row>
    <row r="23" spans="1:48" ht="12.95" customHeight="1" x14ac:dyDescent="0.2">
      <c r="A23" s="2" t="s">
        <v>6</v>
      </c>
      <c r="B23" s="2">
        <f>B21+1</f>
        <v>15</v>
      </c>
      <c r="C23" s="40"/>
      <c r="D23" s="40"/>
      <c r="E23" s="40"/>
      <c r="F23" s="71">
        <f t="shared" ref="F23:F41" si="18">E23</f>
        <v>0</v>
      </c>
      <c r="G23" s="86" t="str">
        <f t="shared" si="1"/>
        <v/>
      </c>
      <c r="H23" s="329"/>
      <c r="I23" s="329"/>
      <c r="J23" s="329"/>
      <c r="K23" s="71">
        <f>J23</f>
        <v>0</v>
      </c>
      <c r="L23" s="345" t="str">
        <f t="shared" si="2"/>
        <v/>
      </c>
      <c r="M23" s="117"/>
      <c r="N23" s="117"/>
      <c r="O23" s="162">
        <f>IF(N23="",0,1)</f>
        <v>0</v>
      </c>
      <c r="P23" s="117"/>
      <c r="Q23" s="162">
        <f>IF(P23="",0,1)</f>
        <v>0</v>
      </c>
      <c r="R23" s="117"/>
      <c r="S23" s="162">
        <f>IF(R23="",0,1)</f>
        <v>0</v>
      </c>
      <c r="T23" s="117"/>
      <c r="U23" s="162">
        <f>IF(T23="",0,1)</f>
        <v>0</v>
      </c>
      <c r="V23" s="117"/>
      <c r="W23" s="162">
        <f>IF(V23="",0,1)</f>
        <v>0</v>
      </c>
      <c r="X23" s="237"/>
      <c r="Y23" s="463"/>
      <c r="Z23" s="464"/>
      <c r="AA23" s="464"/>
      <c r="AB23" s="464"/>
      <c r="AC23" s="464"/>
      <c r="AD23" s="465"/>
    </row>
    <row r="24" spans="1:48" ht="12.95" customHeight="1" x14ac:dyDescent="0.2">
      <c r="A24" s="2" t="s">
        <v>7</v>
      </c>
      <c r="B24" s="2">
        <f t="shared" si="3"/>
        <v>16</v>
      </c>
      <c r="C24" s="40"/>
      <c r="D24" s="40"/>
      <c r="E24" s="40"/>
      <c r="F24" s="71">
        <f t="shared" si="18"/>
        <v>0</v>
      </c>
      <c r="G24" s="86" t="str">
        <f t="shared" si="1"/>
        <v/>
      </c>
      <c r="H24" s="329"/>
      <c r="I24" s="329"/>
      <c r="J24" s="329"/>
      <c r="K24" s="71">
        <f t="shared" ref="K24:K29" si="19">J24</f>
        <v>0</v>
      </c>
      <c r="L24" s="345" t="str">
        <f t="shared" si="2"/>
        <v/>
      </c>
      <c r="M24" s="117"/>
      <c r="N24" s="117"/>
      <c r="O24" s="162">
        <f t="shared" ref="O24:O29" si="20">IF(N24="",O23,O23+1)</f>
        <v>0</v>
      </c>
      <c r="P24" s="117"/>
      <c r="Q24" s="162">
        <f t="shared" ref="Q24:Q29" si="21">IF(P24="",Q23,Q23+1)</f>
        <v>0</v>
      </c>
      <c r="R24" s="117"/>
      <c r="S24" s="162">
        <f t="shared" ref="S24:S29" si="22">IF(R24="",S23,S23+1)</f>
        <v>0</v>
      </c>
      <c r="T24" s="117"/>
      <c r="U24" s="162">
        <f t="shared" ref="U24:U29" si="23">IF(T24="",U23,U23+1)</f>
        <v>0</v>
      </c>
      <c r="V24" s="117"/>
      <c r="W24" s="162">
        <f t="shared" ref="W24:W29" si="24">IF(V24="",W23,W23+1)</f>
        <v>0</v>
      </c>
      <c r="X24" s="237"/>
      <c r="Y24" s="463"/>
      <c r="Z24" s="464"/>
      <c r="AA24" s="464"/>
      <c r="AB24" s="464"/>
      <c r="AC24" s="464"/>
      <c r="AD24" s="465"/>
    </row>
    <row r="25" spans="1:48" ht="12.95" customHeight="1" x14ac:dyDescent="0.2">
      <c r="A25" s="2" t="s">
        <v>8</v>
      </c>
      <c r="B25" s="2">
        <f t="shared" si="3"/>
        <v>17</v>
      </c>
      <c r="C25" s="40"/>
      <c r="D25" s="40"/>
      <c r="E25" s="40"/>
      <c r="F25" s="71">
        <f t="shared" si="18"/>
        <v>0</v>
      </c>
      <c r="G25" s="86" t="str">
        <f t="shared" si="1"/>
        <v/>
      </c>
      <c r="H25" s="329"/>
      <c r="I25" s="329"/>
      <c r="J25" s="329"/>
      <c r="K25" s="71">
        <f t="shared" si="19"/>
        <v>0</v>
      </c>
      <c r="L25" s="345" t="str">
        <f t="shared" si="2"/>
        <v/>
      </c>
      <c r="M25" s="117"/>
      <c r="N25" s="117"/>
      <c r="O25" s="162">
        <f t="shared" si="20"/>
        <v>0</v>
      </c>
      <c r="P25" s="117"/>
      <c r="Q25" s="162">
        <f t="shared" si="21"/>
        <v>0</v>
      </c>
      <c r="R25" s="117"/>
      <c r="S25" s="162">
        <f t="shared" si="22"/>
        <v>0</v>
      </c>
      <c r="T25" s="117"/>
      <c r="U25" s="162">
        <f t="shared" si="23"/>
        <v>0</v>
      </c>
      <c r="V25" s="117"/>
      <c r="W25" s="162">
        <f t="shared" si="24"/>
        <v>0</v>
      </c>
      <c r="X25" s="237"/>
      <c r="Y25" s="463"/>
      <c r="Z25" s="464"/>
      <c r="AA25" s="464"/>
      <c r="AB25" s="464"/>
      <c r="AC25" s="464"/>
      <c r="AD25" s="465"/>
    </row>
    <row r="26" spans="1:48" ht="12.95" customHeight="1" x14ac:dyDescent="0.2">
      <c r="A26" s="2" t="s">
        <v>2</v>
      </c>
      <c r="B26" s="2">
        <f t="shared" si="3"/>
        <v>18</v>
      </c>
      <c r="C26" s="40"/>
      <c r="D26" s="40"/>
      <c r="E26" s="40"/>
      <c r="F26" s="71">
        <f t="shared" si="18"/>
        <v>0</v>
      </c>
      <c r="G26" s="86" t="str">
        <f t="shared" si="1"/>
        <v/>
      </c>
      <c r="H26" s="329"/>
      <c r="I26" s="329"/>
      <c r="J26" s="329"/>
      <c r="K26" s="71">
        <f t="shared" si="19"/>
        <v>0</v>
      </c>
      <c r="L26" s="345" t="str">
        <f t="shared" si="2"/>
        <v/>
      </c>
      <c r="M26" s="117"/>
      <c r="N26" s="117"/>
      <c r="O26" s="162">
        <f t="shared" si="20"/>
        <v>0</v>
      </c>
      <c r="P26" s="117"/>
      <c r="Q26" s="162">
        <f t="shared" si="21"/>
        <v>0</v>
      </c>
      <c r="R26" s="117"/>
      <c r="S26" s="162">
        <f t="shared" si="22"/>
        <v>0</v>
      </c>
      <c r="T26" s="117"/>
      <c r="U26" s="162">
        <f t="shared" si="23"/>
        <v>0</v>
      </c>
      <c r="V26" s="117"/>
      <c r="W26" s="162">
        <f t="shared" si="24"/>
        <v>0</v>
      </c>
      <c r="X26" s="237"/>
      <c r="Y26" s="463"/>
      <c r="Z26" s="464"/>
      <c r="AA26" s="464"/>
      <c r="AB26" s="464"/>
      <c r="AC26" s="464"/>
      <c r="AD26" s="465"/>
    </row>
    <row r="27" spans="1:48" ht="12.95" customHeight="1" x14ac:dyDescent="0.2">
      <c r="A27" s="2" t="s">
        <v>3</v>
      </c>
      <c r="B27" s="2">
        <f t="shared" si="3"/>
        <v>19</v>
      </c>
      <c r="C27" s="40"/>
      <c r="D27" s="40"/>
      <c r="E27" s="40"/>
      <c r="F27" s="71">
        <f t="shared" si="18"/>
        <v>0</v>
      </c>
      <c r="G27" s="86" t="str">
        <f t="shared" si="1"/>
        <v/>
      </c>
      <c r="H27" s="329"/>
      <c r="I27" s="329"/>
      <c r="J27" s="329"/>
      <c r="K27" s="71">
        <f t="shared" si="19"/>
        <v>0</v>
      </c>
      <c r="L27" s="345" t="str">
        <f t="shared" si="2"/>
        <v/>
      </c>
      <c r="M27" s="117"/>
      <c r="N27" s="117"/>
      <c r="O27" s="162">
        <f t="shared" si="20"/>
        <v>0</v>
      </c>
      <c r="P27" s="117"/>
      <c r="Q27" s="162">
        <f t="shared" si="21"/>
        <v>0</v>
      </c>
      <c r="R27" s="117"/>
      <c r="S27" s="162">
        <f t="shared" si="22"/>
        <v>0</v>
      </c>
      <c r="T27" s="117"/>
      <c r="U27" s="162">
        <f t="shared" si="23"/>
        <v>0</v>
      </c>
      <c r="V27" s="117"/>
      <c r="W27" s="162">
        <f t="shared" si="24"/>
        <v>0</v>
      </c>
      <c r="X27" s="237"/>
      <c r="Y27" s="463"/>
      <c r="Z27" s="464"/>
      <c r="AA27" s="464"/>
      <c r="AB27" s="464"/>
      <c r="AC27" s="464"/>
      <c r="AD27" s="465"/>
    </row>
    <row r="28" spans="1:48" ht="12.95" customHeight="1" x14ac:dyDescent="0.2">
      <c r="A28" s="2" t="s">
        <v>4</v>
      </c>
      <c r="B28" s="2">
        <f t="shared" si="3"/>
        <v>20</v>
      </c>
      <c r="C28" s="40"/>
      <c r="D28" s="40"/>
      <c r="E28" s="40"/>
      <c r="F28" s="71">
        <f t="shared" si="18"/>
        <v>0</v>
      </c>
      <c r="G28" s="86" t="str">
        <f t="shared" si="1"/>
        <v/>
      </c>
      <c r="H28" s="329"/>
      <c r="I28" s="329"/>
      <c r="J28" s="329"/>
      <c r="K28" s="71">
        <f t="shared" si="19"/>
        <v>0</v>
      </c>
      <c r="L28" s="345" t="str">
        <f t="shared" si="2"/>
        <v/>
      </c>
      <c r="M28" s="117"/>
      <c r="N28" s="117"/>
      <c r="O28" s="162">
        <f t="shared" si="20"/>
        <v>0</v>
      </c>
      <c r="P28" s="117"/>
      <c r="Q28" s="162">
        <f t="shared" si="21"/>
        <v>0</v>
      </c>
      <c r="R28" s="117"/>
      <c r="S28" s="162">
        <f t="shared" si="22"/>
        <v>0</v>
      </c>
      <c r="T28" s="117"/>
      <c r="U28" s="162">
        <f t="shared" si="23"/>
        <v>0</v>
      </c>
      <c r="V28" s="117"/>
      <c r="W28" s="162">
        <f t="shared" si="24"/>
        <v>0</v>
      </c>
      <c r="X28" s="237"/>
      <c r="Y28" s="463"/>
      <c r="Z28" s="464"/>
      <c r="AA28" s="464"/>
      <c r="AB28" s="464"/>
      <c r="AC28" s="464"/>
      <c r="AD28" s="465"/>
    </row>
    <row r="29" spans="1:48" ht="12.95" customHeight="1" x14ac:dyDescent="0.2">
      <c r="A29" s="112" t="s">
        <v>99</v>
      </c>
      <c r="B29" s="71">
        <f t="shared" si="3"/>
        <v>21</v>
      </c>
      <c r="C29" s="40"/>
      <c r="D29" s="40"/>
      <c r="E29" s="40"/>
      <c r="F29" s="71">
        <f t="shared" si="18"/>
        <v>0</v>
      </c>
      <c r="G29" s="86" t="str">
        <f t="shared" si="1"/>
        <v/>
      </c>
      <c r="H29" s="329"/>
      <c r="I29" s="329"/>
      <c r="J29" s="329"/>
      <c r="K29" s="71">
        <f t="shared" si="19"/>
        <v>0</v>
      </c>
      <c r="L29" s="345" t="str">
        <f t="shared" si="2"/>
        <v/>
      </c>
      <c r="M29" s="117"/>
      <c r="N29" s="117"/>
      <c r="O29" s="162">
        <f t="shared" si="20"/>
        <v>0</v>
      </c>
      <c r="P29" s="117"/>
      <c r="Q29" s="162">
        <f t="shared" si="21"/>
        <v>0</v>
      </c>
      <c r="R29" s="117"/>
      <c r="S29" s="162">
        <f t="shared" si="22"/>
        <v>0</v>
      </c>
      <c r="T29" s="117"/>
      <c r="U29" s="162">
        <f t="shared" si="23"/>
        <v>0</v>
      </c>
      <c r="V29" s="117"/>
      <c r="W29" s="162">
        <f t="shared" si="24"/>
        <v>0</v>
      </c>
      <c r="X29" s="237"/>
      <c r="Y29" s="463"/>
      <c r="Z29" s="464"/>
      <c r="AA29" s="464"/>
      <c r="AB29" s="464"/>
      <c r="AC29" s="464"/>
      <c r="AD29" s="465"/>
    </row>
    <row r="30" spans="1:48" s="8" customFormat="1" ht="12.95" customHeight="1" x14ac:dyDescent="0.2">
      <c r="A30" s="491" t="s">
        <v>56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87"/>
      <c r="Z30" s="488"/>
      <c r="AA30" s="488"/>
      <c r="AB30" s="488"/>
      <c r="AC30" s="488"/>
      <c r="AD30" s="489"/>
      <c r="AE30"/>
      <c r="AF30"/>
      <c r="AG30"/>
      <c r="AH30"/>
      <c r="AI30"/>
      <c r="AJ30"/>
      <c r="AK30"/>
      <c r="AL30"/>
      <c r="AM30"/>
      <c r="AN30"/>
      <c r="AO30"/>
      <c r="AP30"/>
      <c r="AQ30"/>
      <c r="AR30"/>
      <c r="AS30"/>
      <c r="AT30"/>
      <c r="AU30"/>
      <c r="AV30"/>
    </row>
    <row r="31" spans="1:48" s="84" customFormat="1" ht="12.95" customHeight="1" x14ac:dyDescent="0.2">
      <c r="A31" s="92" t="s">
        <v>100</v>
      </c>
      <c r="B31" s="2">
        <f>B29+1</f>
        <v>22</v>
      </c>
      <c r="C31" s="40"/>
      <c r="D31" s="40"/>
      <c r="E31" s="40"/>
      <c r="F31" s="71">
        <f t="shared" si="18"/>
        <v>0</v>
      </c>
      <c r="G31" s="86" t="str">
        <f t="shared" si="1"/>
        <v/>
      </c>
      <c r="H31" s="329"/>
      <c r="I31" s="329"/>
      <c r="J31" s="329"/>
      <c r="K31" s="71">
        <f>J31</f>
        <v>0</v>
      </c>
      <c r="L31" s="345" t="str">
        <f t="shared" si="2"/>
        <v/>
      </c>
      <c r="M31" s="117"/>
      <c r="N31" s="117"/>
      <c r="O31" s="162">
        <f>IF(N31="",0,1)</f>
        <v>0</v>
      </c>
      <c r="P31" s="117"/>
      <c r="Q31" s="162">
        <f>IF(P31="",0,1)</f>
        <v>0</v>
      </c>
      <c r="R31" s="117"/>
      <c r="S31" s="162">
        <f>IF(R31="",0,1)</f>
        <v>0</v>
      </c>
      <c r="T31" s="117"/>
      <c r="U31" s="162">
        <f>IF(T31="",0,1)</f>
        <v>0</v>
      </c>
      <c r="V31" s="117"/>
      <c r="W31" s="162">
        <f>IF(V31="",0,1)</f>
        <v>0</v>
      </c>
      <c r="X31" s="237"/>
      <c r="Y31" s="463"/>
      <c r="Z31" s="464"/>
      <c r="AA31" s="464"/>
      <c r="AB31" s="464"/>
      <c r="AC31" s="464"/>
      <c r="AD31" s="465"/>
      <c r="AE31"/>
      <c r="AF31"/>
      <c r="AG31"/>
      <c r="AH31"/>
      <c r="AI31"/>
      <c r="AJ31"/>
      <c r="AK31"/>
      <c r="AL31"/>
      <c r="AM31"/>
      <c r="AN31"/>
      <c r="AO31"/>
      <c r="AP31"/>
      <c r="AQ31"/>
      <c r="AR31"/>
      <c r="AS31"/>
      <c r="AT31"/>
      <c r="AU31"/>
      <c r="AV31"/>
    </row>
    <row r="32" spans="1:48" s="84" customFormat="1" ht="12.95" customHeight="1" x14ac:dyDescent="0.2">
      <c r="A32" s="92" t="s">
        <v>103</v>
      </c>
      <c r="B32" s="2">
        <f t="shared" ref="B32:B37" si="25">B31+1</f>
        <v>23</v>
      </c>
      <c r="C32" s="40"/>
      <c r="D32" s="40"/>
      <c r="E32" s="40"/>
      <c r="F32" s="71">
        <f t="shared" si="18"/>
        <v>0</v>
      </c>
      <c r="G32" s="86" t="str">
        <f t="shared" si="1"/>
        <v/>
      </c>
      <c r="H32" s="329"/>
      <c r="I32" s="329"/>
      <c r="J32" s="329"/>
      <c r="K32" s="71">
        <f t="shared" ref="K32:K37" si="26">J32</f>
        <v>0</v>
      </c>
      <c r="L32" s="345" t="str">
        <f t="shared" si="2"/>
        <v/>
      </c>
      <c r="M32" s="117"/>
      <c r="N32" s="117"/>
      <c r="O32" s="162">
        <f t="shared" ref="O32:O37" si="27">IF(N32="",O31,O31+1)</f>
        <v>0</v>
      </c>
      <c r="P32" s="117"/>
      <c r="Q32" s="162">
        <f t="shared" ref="Q32:Q37" si="28">IF(P32="",Q31,Q31+1)</f>
        <v>0</v>
      </c>
      <c r="R32" s="117"/>
      <c r="S32" s="162">
        <f t="shared" ref="S32:S37" si="29">IF(R32="",S31,S31+1)</f>
        <v>0</v>
      </c>
      <c r="T32" s="117"/>
      <c r="U32" s="162">
        <f t="shared" ref="U32:U37" si="30">IF(T32="",U31,U31+1)</f>
        <v>0</v>
      </c>
      <c r="V32" s="117"/>
      <c r="W32" s="162">
        <f t="shared" ref="W32:W37" si="31">IF(V32="",W31,W31+1)</f>
        <v>0</v>
      </c>
      <c r="X32" s="237"/>
      <c r="Y32" s="463"/>
      <c r="Z32" s="464"/>
      <c r="AA32" s="464"/>
      <c r="AB32" s="464"/>
      <c r="AC32" s="464"/>
      <c r="AD32" s="465"/>
      <c r="AE32"/>
      <c r="AF32"/>
      <c r="AG32"/>
      <c r="AH32"/>
      <c r="AI32"/>
      <c r="AJ32"/>
      <c r="AK32"/>
      <c r="AL32"/>
      <c r="AM32"/>
      <c r="AN32"/>
      <c r="AO32"/>
      <c r="AP32"/>
      <c r="AQ32"/>
      <c r="AR32"/>
      <c r="AS32"/>
      <c r="AT32"/>
      <c r="AU32"/>
      <c r="AV32"/>
    </row>
    <row r="33" spans="1:48" s="84" customFormat="1" ht="12.95" customHeight="1" x14ac:dyDescent="0.2">
      <c r="A33" s="92" t="s">
        <v>104</v>
      </c>
      <c r="B33" s="2">
        <f t="shared" si="25"/>
        <v>24</v>
      </c>
      <c r="C33" s="40"/>
      <c r="D33" s="40"/>
      <c r="E33" s="40"/>
      <c r="F33" s="71">
        <f t="shared" si="18"/>
        <v>0</v>
      </c>
      <c r="G33" s="86" t="str">
        <f t="shared" si="1"/>
        <v/>
      </c>
      <c r="H33" s="329"/>
      <c r="I33" s="329"/>
      <c r="J33" s="329"/>
      <c r="K33" s="71">
        <f t="shared" si="26"/>
        <v>0</v>
      </c>
      <c r="L33" s="345" t="str">
        <f t="shared" si="2"/>
        <v/>
      </c>
      <c r="M33" s="117"/>
      <c r="N33" s="117"/>
      <c r="O33" s="162">
        <f t="shared" si="27"/>
        <v>0</v>
      </c>
      <c r="P33" s="117"/>
      <c r="Q33" s="162">
        <f t="shared" si="28"/>
        <v>0</v>
      </c>
      <c r="R33" s="117"/>
      <c r="S33" s="162">
        <f t="shared" si="29"/>
        <v>0</v>
      </c>
      <c r="T33" s="117"/>
      <c r="U33" s="162">
        <f t="shared" si="30"/>
        <v>0</v>
      </c>
      <c r="V33" s="117"/>
      <c r="W33" s="162">
        <f t="shared" si="31"/>
        <v>0</v>
      </c>
      <c r="X33" s="237"/>
      <c r="Y33" s="463"/>
      <c r="Z33" s="464"/>
      <c r="AA33" s="464"/>
      <c r="AB33" s="464"/>
      <c r="AC33" s="464"/>
      <c r="AD33" s="465"/>
      <c r="AE33"/>
      <c r="AF33"/>
      <c r="AG33"/>
      <c r="AH33"/>
      <c r="AI33"/>
      <c r="AJ33"/>
      <c r="AK33"/>
      <c r="AL33"/>
      <c r="AM33"/>
      <c r="AN33"/>
      <c r="AO33"/>
      <c r="AP33"/>
      <c r="AQ33"/>
      <c r="AR33"/>
      <c r="AS33"/>
      <c r="AT33"/>
      <c r="AU33"/>
      <c r="AV33"/>
    </row>
    <row r="34" spans="1:48" s="84" customFormat="1" ht="12.95" customHeight="1" x14ac:dyDescent="0.2">
      <c r="A34" s="92" t="s">
        <v>101</v>
      </c>
      <c r="B34" s="2">
        <f t="shared" si="25"/>
        <v>25</v>
      </c>
      <c r="C34" s="40"/>
      <c r="D34" s="40"/>
      <c r="E34" s="40"/>
      <c r="F34" s="71">
        <f t="shared" si="18"/>
        <v>0</v>
      </c>
      <c r="G34" s="86" t="str">
        <f t="shared" si="1"/>
        <v/>
      </c>
      <c r="H34" s="329"/>
      <c r="I34" s="329"/>
      <c r="J34" s="329"/>
      <c r="K34" s="71">
        <f t="shared" si="26"/>
        <v>0</v>
      </c>
      <c r="L34" s="345" t="str">
        <f t="shared" si="2"/>
        <v/>
      </c>
      <c r="M34" s="117"/>
      <c r="N34" s="117"/>
      <c r="O34" s="162">
        <f t="shared" si="27"/>
        <v>0</v>
      </c>
      <c r="P34" s="117"/>
      <c r="Q34" s="162">
        <f t="shared" si="28"/>
        <v>0</v>
      </c>
      <c r="R34" s="117"/>
      <c r="S34" s="162">
        <f t="shared" si="29"/>
        <v>0</v>
      </c>
      <c r="T34" s="117"/>
      <c r="U34" s="162">
        <f t="shared" si="30"/>
        <v>0</v>
      </c>
      <c r="V34" s="117"/>
      <c r="W34" s="162">
        <f t="shared" si="31"/>
        <v>0</v>
      </c>
      <c r="X34" s="237"/>
      <c r="Y34" s="463"/>
      <c r="Z34" s="464"/>
      <c r="AA34" s="464"/>
      <c r="AB34" s="464"/>
      <c r="AC34" s="464"/>
      <c r="AD34" s="465"/>
      <c r="AE34"/>
      <c r="AF34"/>
      <c r="AG34"/>
      <c r="AH34"/>
      <c r="AI34"/>
      <c r="AJ34"/>
      <c r="AK34"/>
      <c r="AL34"/>
      <c r="AM34"/>
      <c r="AN34"/>
      <c r="AO34"/>
      <c r="AP34"/>
      <c r="AQ34"/>
      <c r="AR34"/>
      <c r="AS34"/>
      <c r="AT34"/>
      <c r="AU34"/>
      <c r="AV34"/>
    </row>
    <row r="35" spans="1:48" s="84" customFormat="1" ht="12.95" customHeight="1" x14ac:dyDescent="0.2">
      <c r="A35" s="92" t="s">
        <v>97</v>
      </c>
      <c r="B35" s="2">
        <f t="shared" si="25"/>
        <v>26</v>
      </c>
      <c r="C35" s="40"/>
      <c r="D35" s="40"/>
      <c r="E35" s="40"/>
      <c r="F35" s="71">
        <f t="shared" si="18"/>
        <v>0</v>
      </c>
      <c r="G35" s="86" t="str">
        <f t="shared" si="1"/>
        <v/>
      </c>
      <c r="H35" s="329"/>
      <c r="I35" s="329"/>
      <c r="J35" s="329"/>
      <c r="K35" s="71">
        <f t="shared" si="26"/>
        <v>0</v>
      </c>
      <c r="L35" s="345" t="str">
        <f t="shared" si="2"/>
        <v/>
      </c>
      <c r="M35" s="117"/>
      <c r="N35" s="117"/>
      <c r="O35" s="162">
        <f t="shared" si="27"/>
        <v>0</v>
      </c>
      <c r="P35" s="117"/>
      <c r="Q35" s="162">
        <f t="shared" si="28"/>
        <v>0</v>
      </c>
      <c r="R35" s="117"/>
      <c r="S35" s="162">
        <f t="shared" si="29"/>
        <v>0</v>
      </c>
      <c r="T35" s="117"/>
      <c r="U35" s="162">
        <f t="shared" si="30"/>
        <v>0</v>
      </c>
      <c r="V35" s="117"/>
      <c r="W35" s="162">
        <f t="shared" si="31"/>
        <v>0</v>
      </c>
      <c r="X35" s="237"/>
      <c r="Y35" s="463"/>
      <c r="Z35" s="464"/>
      <c r="AA35" s="464"/>
      <c r="AB35" s="464"/>
      <c r="AC35" s="464"/>
      <c r="AD35" s="465"/>
      <c r="AE35"/>
      <c r="AF35"/>
      <c r="AG35"/>
      <c r="AH35"/>
      <c r="AI35"/>
      <c r="AJ35"/>
      <c r="AK35"/>
      <c r="AL35"/>
      <c r="AM35"/>
      <c r="AN35"/>
      <c r="AO35"/>
      <c r="AP35"/>
      <c r="AQ35"/>
      <c r="AR35"/>
      <c r="AS35"/>
      <c r="AT35"/>
      <c r="AU35"/>
      <c r="AV35"/>
    </row>
    <row r="36" spans="1:48" s="84" customFormat="1" ht="12.95" customHeight="1" x14ac:dyDescent="0.2">
      <c r="A36" s="287" t="s">
        <v>98</v>
      </c>
      <c r="B36" s="2">
        <f t="shared" si="25"/>
        <v>27</v>
      </c>
      <c r="C36" s="40"/>
      <c r="D36" s="40"/>
      <c r="E36" s="40"/>
      <c r="F36" s="71">
        <f t="shared" si="18"/>
        <v>0</v>
      </c>
      <c r="G36" s="86" t="str">
        <f t="shared" si="1"/>
        <v/>
      </c>
      <c r="H36" s="329"/>
      <c r="I36" s="329"/>
      <c r="J36" s="329"/>
      <c r="K36" s="71">
        <f t="shared" si="26"/>
        <v>0</v>
      </c>
      <c r="L36" s="345" t="str">
        <f t="shared" si="2"/>
        <v/>
      </c>
      <c r="M36" s="117"/>
      <c r="N36" s="117"/>
      <c r="O36" s="162">
        <f t="shared" si="27"/>
        <v>0</v>
      </c>
      <c r="P36" s="117"/>
      <c r="Q36" s="162">
        <f t="shared" si="28"/>
        <v>0</v>
      </c>
      <c r="R36" s="117"/>
      <c r="S36" s="162">
        <f t="shared" si="29"/>
        <v>0</v>
      </c>
      <c r="T36" s="117"/>
      <c r="U36" s="162">
        <f t="shared" si="30"/>
        <v>0</v>
      </c>
      <c r="V36" s="117"/>
      <c r="W36" s="162">
        <f t="shared" si="31"/>
        <v>0</v>
      </c>
      <c r="X36" s="237"/>
      <c r="Y36" s="463"/>
      <c r="Z36" s="464"/>
      <c r="AA36" s="464"/>
      <c r="AB36" s="464"/>
      <c r="AC36" s="464"/>
      <c r="AD36" s="465"/>
      <c r="AE36"/>
      <c r="AF36"/>
      <c r="AG36"/>
      <c r="AH36"/>
      <c r="AI36"/>
      <c r="AJ36"/>
      <c r="AK36"/>
      <c r="AL36"/>
      <c r="AM36"/>
      <c r="AN36"/>
      <c r="AO36"/>
      <c r="AP36"/>
      <c r="AQ36"/>
      <c r="AR36"/>
      <c r="AS36"/>
      <c r="AT36"/>
      <c r="AU36"/>
      <c r="AV36"/>
    </row>
    <row r="37" spans="1:48" s="84" customFormat="1" ht="12.95" customHeight="1" x14ac:dyDescent="0.2">
      <c r="A37" s="298" t="s">
        <v>99</v>
      </c>
      <c r="B37" s="71">
        <f t="shared" si="25"/>
        <v>28</v>
      </c>
      <c r="C37" s="40"/>
      <c r="D37" s="40"/>
      <c r="E37" s="40"/>
      <c r="F37" s="71">
        <f t="shared" si="18"/>
        <v>0</v>
      </c>
      <c r="G37" s="86" t="str">
        <f t="shared" si="1"/>
        <v/>
      </c>
      <c r="H37" s="329"/>
      <c r="I37" s="329"/>
      <c r="J37" s="329"/>
      <c r="K37" s="71">
        <f t="shared" si="26"/>
        <v>0</v>
      </c>
      <c r="L37" s="345" t="str">
        <f t="shared" si="2"/>
        <v/>
      </c>
      <c r="M37" s="117"/>
      <c r="N37" s="117"/>
      <c r="O37" s="162">
        <f t="shared" si="27"/>
        <v>0</v>
      </c>
      <c r="P37" s="117"/>
      <c r="Q37" s="162">
        <f t="shared" si="28"/>
        <v>0</v>
      </c>
      <c r="R37" s="117"/>
      <c r="S37" s="162">
        <f t="shared" si="29"/>
        <v>0</v>
      </c>
      <c r="T37" s="117"/>
      <c r="U37" s="162">
        <f t="shared" si="30"/>
        <v>0</v>
      </c>
      <c r="V37" s="117"/>
      <c r="W37" s="162">
        <f t="shared" si="31"/>
        <v>0</v>
      </c>
      <c r="X37" s="237"/>
      <c r="Y37" s="463"/>
      <c r="Z37" s="464"/>
      <c r="AA37" s="464"/>
      <c r="AB37" s="464"/>
      <c r="AC37" s="464"/>
      <c r="AD37" s="465"/>
      <c r="AE37"/>
      <c r="AF37"/>
      <c r="AG37"/>
      <c r="AH37"/>
      <c r="AI37"/>
      <c r="AJ37"/>
      <c r="AK37"/>
      <c r="AL37"/>
      <c r="AM37"/>
      <c r="AN37"/>
      <c r="AO37"/>
      <c r="AP37"/>
      <c r="AQ37"/>
      <c r="AR37"/>
      <c r="AS37"/>
      <c r="AT37"/>
      <c r="AU37"/>
      <c r="AV37"/>
    </row>
    <row r="38" spans="1:48" s="84" customFormat="1" ht="12.95" customHeight="1" x14ac:dyDescent="0.2">
      <c r="A38" s="491" t="s">
        <v>57</v>
      </c>
      <c r="B38" s="492"/>
      <c r="C38" s="118">
        <f>SUM(C31:C37)</f>
        <v>0</v>
      </c>
      <c r="D38" s="13">
        <f>SUM(D31:D37)+ROUNDDOWN(F38/60,0)</f>
        <v>0</v>
      </c>
      <c r="E38" s="13">
        <f>F38-60*ROUNDDOWN(F38/60,0)</f>
        <v>0</v>
      </c>
      <c r="F38" s="131">
        <f>SUM(F31:F37)</f>
        <v>0</v>
      </c>
      <c r="G38" s="52">
        <f>IF((D38*60+E38)=0,0,ROUND((C38*60)/(D38*60+E38),1))</f>
        <v>0</v>
      </c>
      <c r="H38" s="118">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119"/>
      <c r="Y38" s="547"/>
      <c r="Z38" s="548"/>
      <c r="AA38" s="548"/>
      <c r="AB38" s="548"/>
      <c r="AC38" s="548"/>
      <c r="AD38" s="549"/>
      <c r="AE38"/>
      <c r="AF38"/>
      <c r="AG38"/>
      <c r="AH38"/>
      <c r="AI38"/>
      <c r="AJ38"/>
      <c r="AK38"/>
      <c r="AL38"/>
      <c r="AM38"/>
      <c r="AN38"/>
      <c r="AO38"/>
      <c r="AP38"/>
      <c r="AQ38"/>
      <c r="AR38"/>
      <c r="AS38"/>
      <c r="AT38"/>
      <c r="AU38"/>
      <c r="AV38"/>
    </row>
    <row r="39" spans="1:48" s="84" customFormat="1" ht="12.95" customHeight="1" x14ac:dyDescent="0.2">
      <c r="A39" s="313" t="s">
        <v>100</v>
      </c>
      <c r="B39" s="2">
        <f>B37+1</f>
        <v>29</v>
      </c>
      <c r="C39" s="40"/>
      <c r="D39" s="40"/>
      <c r="E39" s="40"/>
      <c r="F39" s="71">
        <f t="shared" si="18"/>
        <v>0</v>
      </c>
      <c r="G39" s="86" t="str">
        <f t="shared" si="1"/>
        <v/>
      </c>
      <c r="H39" s="329"/>
      <c r="I39" s="329"/>
      <c r="J39" s="329"/>
      <c r="K39" s="71">
        <f>J39</f>
        <v>0</v>
      </c>
      <c r="L39" s="345" t="str">
        <f t="shared" si="2"/>
        <v/>
      </c>
      <c r="M39" s="117"/>
      <c r="N39" s="117"/>
      <c r="O39" s="162">
        <f>IF(N39="",0,1)</f>
        <v>0</v>
      </c>
      <c r="P39" s="117"/>
      <c r="Q39" s="162">
        <f>IF(P39="",0,1)</f>
        <v>0</v>
      </c>
      <c r="R39" s="117"/>
      <c r="S39" s="162">
        <f>IF(R39="",0,1)</f>
        <v>0</v>
      </c>
      <c r="T39" s="117"/>
      <c r="U39" s="162">
        <f>IF(T39="",0,1)</f>
        <v>0</v>
      </c>
      <c r="V39" s="117"/>
      <c r="W39" s="162">
        <f>IF(V39="",0,1)</f>
        <v>0</v>
      </c>
      <c r="X39" s="240"/>
      <c r="Y39" s="517"/>
      <c r="Z39" s="518"/>
      <c r="AA39" s="518"/>
      <c r="AB39" s="518"/>
      <c r="AC39" s="518"/>
      <c r="AD39" s="519"/>
      <c r="AE39"/>
      <c r="AF39"/>
      <c r="AG39"/>
      <c r="AH39"/>
      <c r="AI39"/>
      <c r="AJ39"/>
      <c r="AK39"/>
      <c r="AL39"/>
      <c r="AM39"/>
      <c r="AN39"/>
      <c r="AO39"/>
      <c r="AP39"/>
      <c r="AQ39"/>
      <c r="AR39"/>
      <c r="AS39"/>
      <c r="AT39"/>
      <c r="AU39"/>
      <c r="AV39"/>
    </row>
    <row r="40" spans="1:48" s="84" customFormat="1" ht="12.95" customHeight="1" x14ac:dyDescent="0.2">
      <c r="A40" s="313" t="s">
        <v>103</v>
      </c>
      <c r="B40" s="2">
        <f>B39+1</f>
        <v>30</v>
      </c>
      <c r="C40" s="40"/>
      <c r="D40" s="40"/>
      <c r="E40" s="40"/>
      <c r="F40" s="71">
        <f t="shared" si="18"/>
        <v>0</v>
      </c>
      <c r="G40" s="86" t="str">
        <f t="shared" si="1"/>
        <v/>
      </c>
      <c r="H40" s="329"/>
      <c r="I40" s="329"/>
      <c r="J40" s="329"/>
      <c r="K40" s="71">
        <f>J40</f>
        <v>0</v>
      </c>
      <c r="L40" s="345" t="str">
        <f t="shared" si="2"/>
        <v/>
      </c>
      <c r="M40" s="117"/>
      <c r="N40" s="117"/>
      <c r="O40" s="162">
        <f>IF(N40="",O39,O39+1)</f>
        <v>0</v>
      </c>
      <c r="P40" s="117"/>
      <c r="Q40" s="162">
        <f>IF(P40="",Q39,Q39+1)</f>
        <v>0</v>
      </c>
      <c r="R40" s="117"/>
      <c r="S40" s="162">
        <f>IF(R40="",S39,S39+1)</f>
        <v>0</v>
      </c>
      <c r="T40" s="117"/>
      <c r="U40" s="162">
        <f>IF(T40="",U39,U39+1)</f>
        <v>0</v>
      </c>
      <c r="V40" s="117"/>
      <c r="W40" s="162">
        <f>IF(V40="",W39,W39+1)</f>
        <v>0</v>
      </c>
      <c r="X40" s="240"/>
      <c r="Y40" s="517"/>
      <c r="Z40" s="518"/>
      <c r="AA40" s="518"/>
      <c r="AB40" s="518"/>
      <c r="AC40" s="518"/>
      <c r="AD40" s="519"/>
      <c r="AE40"/>
      <c r="AF40"/>
      <c r="AG40"/>
      <c r="AH40"/>
      <c r="AI40"/>
      <c r="AJ40"/>
      <c r="AK40"/>
      <c r="AL40"/>
      <c r="AM40"/>
      <c r="AN40"/>
      <c r="AO40"/>
      <c r="AP40"/>
      <c r="AQ40"/>
      <c r="AR40"/>
      <c r="AS40"/>
      <c r="AT40"/>
      <c r="AU40"/>
      <c r="AV40"/>
    </row>
    <row r="41" spans="1:48" s="84" customFormat="1" ht="12.95" customHeight="1" x14ac:dyDescent="0.2">
      <c r="A41" s="313" t="s">
        <v>104</v>
      </c>
      <c r="B41" s="2">
        <f>B40+1</f>
        <v>31</v>
      </c>
      <c r="C41" s="40"/>
      <c r="D41" s="40"/>
      <c r="E41" s="40"/>
      <c r="F41" s="71">
        <f t="shared" si="18"/>
        <v>0</v>
      </c>
      <c r="G41" s="86" t="str">
        <f t="shared" si="1"/>
        <v/>
      </c>
      <c r="H41" s="329"/>
      <c r="I41" s="329"/>
      <c r="J41" s="329"/>
      <c r="K41" s="71">
        <f t="shared" ref="K41" si="32">J41</f>
        <v>0</v>
      </c>
      <c r="L41" s="345" t="str">
        <f t="shared" si="2"/>
        <v/>
      </c>
      <c r="M41" s="117"/>
      <c r="N41" s="117"/>
      <c r="O41" s="162">
        <f>IF(N41="",O40,O40+1)</f>
        <v>0</v>
      </c>
      <c r="P41" s="117"/>
      <c r="Q41" s="162">
        <f>IF(P41="",Q40,Q40+1)</f>
        <v>0</v>
      </c>
      <c r="R41" s="117"/>
      <c r="S41" s="162">
        <f>IF(R41="",S40,S40+1)</f>
        <v>0</v>
      </c>
      <c r="T41" s="117"/>
      <c r="U41" s="162">
        <f>IF(T41="",U40,U40+1)</f>
        <v>0</v>
      </c>
      <c r="V41" s="117"/>
      <c r="W41" s="162">
        <f>IF(V41="",W40,W40+1)</f>
        <v>0</v>
      </c>
      <c r="X41" s="240"/>
      <c r="Y41" s="517"/>
      <c r="Z41" s="518"/>
      <c r="AA41" s="518"/>
      <c r="AB41" s="518"/>
      <c r="AC41" s="518"/>
      <c r="AD41" s="519"/>
      <c r="AE41"/>
      <c r="AF41"/>
      <c r="AG41"/>
      <c r="AH41"/>
      <c r="AI41"/>
      <c r="AJ41"/>
      <c r="AK41"/>
      <c r="AL41"/>
      <c r="AM41"/>
      <c r="AN41"/>
      <c r="AO41"/>
      <c r="AP41"/>
      <c r="AQ41"/>
      <c r="AR41"/>
      <c r="AS41"/>
      <c r="AT41"/>
      <c r="AU41"/>
      <c r="AV41"/>
    </row>
    <row r="42" spans="1:48" s="84" customFormat="1" ht="12.95" customHeight="1" x14ac:dyDescent="0.2">
      <c r="A42" s="545" t="s">
        <v>10</v>
      </c>
      <c r="B42" s="546"/>
      <c r="C42" s="13">
        <f>SUM(C39:C41)</f>
        <v>0</v>
      </c>
      <c r="D42" s="13">
        <f>SUM(D39:D41)+ROUNDDOWN(F42/60,0)</f>
        <v>0</v>
      </c>
      <c r="E42" s="13">
        <f>F42-60*ROUNDDOWN(F42/60,0)</f>
        <v>0</v>
      </c>
      <c r="F42" s="131">
        <f>SUM(F39:F41)</f>
        <v>0</v>
      </c>
      <c r="G42" s="52">
        <f>IF((D42*60+E42)=0,0,ROUND((C42*60)/(D42*60+E42),1))</f>
        <v>0</v>
      </c>
      <c r="H42" s="13">
        <f>SUM(H39:H41)</f>
        <v>0</v>
      </c>
      <c r="I42" s="13">
        <f>SUM(I39:I41)+ROUNDDOWN(K42/60,0)</f>
        <v>0</v>
      </c>
      <c r="J42" s="13">
        <f>K42-60*ROUNDDOWN(K42/60,0)</f>
        <v>0</v>
      </c>
      <c r="K42" s="131">
        <f>SUM(K39:K41)</f>
        <v>0</v>
      </c>
      <c r="L42" s="52">
        <f>IF((I42*60+J42)=0,0,ROUND((H42*60)/(I42*60+J42),1))</f>
        <v>0</v>
      </c>
      <c r="M42" s="27">
        <f>SUM(M39:M41)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7">
        <f>IF(SUM(V39:V41)=0,0,ROUND(AVERAGE(V39:V41),0))</f>
        <v>0</v>
      </c>
      <c r="W42" s="163">
        <f>IF(W41=0,0,1)</f>
        <v>0</v>
      </c>
      <c r="X42" s="312"/>
      <c r="Y42" s="504"/>
      <c r="Z42" s="505"/>
      <c r="AA42" s="505"/>
      <c r="AB42" s="505"/>
      <c r="AC42" s="505"/>
      <c r="AD42" s="506"/>
      <c r="AE42"/>
      <c r="AF42"/>
      <c r="AG42"/>
      <c r="AH42"/>
      <c r="AI42"/>
      <c r="AJ42"/>
      <c r="AK42"/>
      <c r="AL42"/>
      <c r="AM42"/>
      <c r="AN42"/>
      <c r="AO42"/>
      <c r="AP42"/>
      <c r="AQ42"/>
      <c r="AR42"/>
      <c r="AS42"/>
      <c r="AT42"/>
      <c r="AU42"/>
      <c r="AV42"/>
    </row>
    <row r="43" spans="1:48" ht="12.95" customHeight="1" x14ac:dyDescent="0.2">
      <c r="A43" s="512" t="s">
        <v>25</v>
      </c>
      <c r="B43" s="513"/>
      <c r="C43" s="14">
        <f>C5+C14+C22+C30+C38+C42</f>
        <v>0</v>
      </c>
      <c r="D43" s="11">
        <f>D5+D14+D22+D30+D38+D42+ROUNDDOWN(F43/60,0)</f>
        <v>0</v>
      </c>
      <c r="E43" s="11">
        <f>F43-60*ROUNDDOWN(F43/60,0)</f>
        <v>0</v>
      </c>
      <c r="F43" s="133">
        <f>E5+E14+E22+E30+E38+E42</f>
        <v>0</v>
      </c>
      <c r="G43" s="60">
        <f>IF((D43*60+E43)=0,0,ROUND((C43*60)/(D43*60+E43),1))</f>
        <v>0</v>
      </c>
      <c r="H43" s="14">
        <f>H5+H14+H22+H30+H38+H42</f>
        <v>0</v>
      </c>
      <c r="I43" s="11">
        <f>I5+I14+I22+I30+I38+I42+ROUNDDOWN(K43/60,0)</f>
        <v>0</v>
      </c>
      <c r="J43" s="11">
        <f>K43-60*ROUNDDOWN(K43/60,0)</f>
        <v>0</v>
      </c>
      <c r="K43" s="133">
        <f>J5+J14+J22+J30+J38+J42</f>
        <v>0</v>
      </c>
      <c r="L43" s="60">
        <f>IF((I43*60+J43)=0,0,ROUND((H43*60)/(I43*60+J43),1))</f>
        <v>0</v>
      </c>
      <c r="M43" s="28">
        <f>M5+M14+M22+M30+M38+M42</f>
        <v>0</v>
      </c>
      <c r="N43" s="44" t="str">
        <f>IF(N44=0,"",(N5+N14+N22+N30+N38+N42)/N44)</f>
        <v/>
      </c>
      <c r="O43" s="178"/>
      <c r="P43" s="44" t="str">
        <f>IF(P44=0,"",(P5+P14+P22+P30+P38+P42)/P44)</f>
        <v/>
      </c>
      <c r="Q43" s="178"/>
      <c r="R43" s="44" t="str">
        <f>IF(R44=0,"",(R5+R14+R22+R30+R38+R42)/R44)</f>
        <v/>
      </c>
      <c r="S43" s="178"/>
      <c r="T43" s="44" t="str">
        <f>IF(T44=0,"",(T5+T14+T22+T30+T38+T42)/T44)</f>
        <v/>
      </c>
      <c r="U43" s="178"/>
      <c r="V43" s="44" t="str">
        <f>IF(V44=0,"",(V5+V14+V22+V30+V38+V42)/V44)</f>
        <v/>
      </c>
      <c r="W43" s="178"/>
      <c r="X43" s="4"/>
      <c r="Y43" s="30"/>
      <c r="Z43" s="2" t="s">
        <v>0</v>
      </c>
      <c r="AA43" s="2" t="s">
        <v>30</v>
      </c>
      <c r="AB43" s="2" t="s">
        <v>16</v>
      </c>
      <c r="AC43" s="2" t="s">
        <v>23</v>
      </c>
      <c r="AD43" s="2" t="s">
        <v>26</v>
      </c>
    </row>
    <row r="44" spans="1:48" ht="12" customHeight="1" x14ac:dyDescent="0.2">
      <c r="A44" s="514"/>
      <c r="B44" s="514"/>
      <c r="C44" s="2" t="s">
        <v>0</v>
      </c>
      <c r="D44" s="2" t="s">
        <v>15</v>
      </c>
      <c r="E44" s="2" t="s">
        <v>16</v>
      </c>
      <c r="F44" s="71"/>
      <c r="G44" s="22" t="s">
        <v>12</v>
      </c>
      <c r="H44" s="345" t="s">
        <v>42</v>
      </c>
      <c r="I44" s="345" t="s">
        <v>15</v>
      </c>
      <c r="J44" s="345" t="s">
        <v>16</v>
      </c>
      <c r="K44" s="331"/>
      <c r="L44" s="383" t="s">
        <v>12</v>
      </c>
      <c r="M44" s="45" t="s">
        <v>41</v>
      </c>
      <c r="N44" s="158">
        <f>O14+O22+O30+O38+O42</f>
        <v>0</v>
      </c>
      <c r="O44" s="158"/>
      <c r="P44" s="158">
        <f>Q14+Q22+Q30+Q38+Q42</f>
        <v>0</v>
      </c>
      <c r="Q44" s="158"/>
      <c r="R44" s="158">
        <f>S14+S22+S30+S38+S42</f>
        <v>0</v>
      </c>
      <c r="S44" s="158"/>
      <c r="T44" s="158">
        <f>U14+U22+U30+U38+U42</f>
        <v>0</v>
      </c>
      <c r="U44" s="158"/>
      <c r="V44" s="158">
        <f>W14+W22+W30+W38+W42</f>
        <v>0</v>
      </c>
      <c r="W44" s="126"/>
      <c r="X44" s="207"/>
      <c r="Y44" s="245" t="s">
        <v>139</v>
      </c>
      <c r="Z44" s="23">
        <f>C43+C45</f>
        <v>0</v>
      </c>
      <c r="AA44" s="12">
        <f>D43+D45+ROUNDDOWN(AE44/60,0)</f>
        <v>0</v>
      </c>
      <c r="AB44" s="12">
        <f>AE44-60*ROUNDDOWN(AE44/60,0)</f>
        <v>0</v>
      </c>
      <c r="AC44" s="12">
        <f>IF((AA44*60+AB44)=0,0,ROUND((Z44*60)/(AA44*60+AB44),1))</f>
        <v>0</v>
      </c>
      <c r="AD44" s="23">
        <f>M43+M45</f>
        <v>0</v>
      </c>
      <c r="AE44" s="200">
        <f>E43+E45</f>
        <v>0</v>
      </c>
    </row>
    <row r="45" spans="1:48" ht="12" customHeight="1" x14ac:dyDescent="0.2">
      <c r="A45" s="556" t="s">
        <v>254</v>
      </c>
      <c r="B45" s="556"/>
      <c r="C45" s="48">
        <f>'Décembre 17'!C40</f>
        <v>0</v>
      </c>
      <c r="D45" s="49">
        <f>'Décembre 17'!D40</f>
        <v>0</v>
      </c>
      <c r="E45" s="49">
        <f>'Décembre 17'!E40</f>
        <v>0</v>
      </c>
      <c r="F45" s="143"/>
      <c r="G45" s="50">
        <f>IF((D45*60+E45)=0,0,ROUND((C45*60)/(D45*60+E45),1))</f>
        <v>0</v>
      </c>
      <c r="H45" s="349">
        <f>'Décembre 17'!H40</f>
        <v>0</v>
      </c>
      <c r="I45" s="348">
        <f>'Décembre 17'!I40</f>
        <v>0</v>
      </c>
      <c r="J45" s="348">
        <f>'Décembre 17'!J40</f>
        <v>0</v>
      </c>
      <c r="K45" s="382"/>
      <c r="L45" s="346">
        <f>IF((I45*60+J45)=0,0,ROUND((H45*60)/(I45*60+J45),1))</f>
        <v>0</v>
      </c>
      <c r="M45" s="199">
        <f>'Décembre 17'!M40</f>
        <v>0</v>
      </c>
      <c r="X45" s="65"/>
      <c r="Y45" s="291" t="s">
        <v>253</v>
      </c>
      <c r="Z45" s="217">
        <f>C43</f>
        <v>0</v>
      </c>
      <c r="AA45" s="246">
        <f>D43+ROUNDDOWN(AE45/60,0)</f>
        <v>0</v>
      </c>
      <c r="AB45" s="246">
        <f>AE45-60*ROUNDDOWN(AE45/60,0)</f>
        <v>0</v>
      </c>
      <c r="AC45" s="246">
        <f>IF((AA45*60+AB45)=0,0,ROUND((Z45*60)/(AA45*60+AB45),1))</f>
        <v>0</v>
      </c>
      <c r="AD45" s="246">
        <f>M43</f>
        <v>0</v>
      </c>
      <c r="AE45" s="200">
        <f>E43</f>
        <v>0</v>
      </c>
    </row>
    <row r="46" spans="1:48" ht="12" customHeight="1" x14ac:dyDescent="0.2">
      <c r="A46" s="93"/>
      <c r="B46" s="93"/>
      <c r="C46" s="66"/>
      <c r="D46" s="66"/>
      <c r="E46" s="66"/>
      <c r="F46" s="142"/>
      <c r="G46" s="67"/>
      <c r="H46" s="67"/>
      <c r="I46" s="67"/>
      <c r="J46" s="67"/>
      <c r="K46" s="67"/>
      <c r="L46" s="67"/>
      <c r="M46" s="67"/>
      <c r="X46" s="65"/>
      <c r="Y46" s="205"/>
    </row>
    <row r="47" spans="1:48" ht="12" customHeight="1" x14ac:dyDescent="0.2">
      <c r="A47" s="93"/>
      <c r="B47" s="93"/>
      <c r="C47" s="66"/>
      <c r="D47" s="66"/>
      <c r="E47" s="66"/>
      <c r="F47" s="142"/>
      <c r="G47" s="67"/>
      <c r="H47" s="67"/>
      <c r="I47" s="67"/>
      <c r="J47" s="67"/>
      <c r="K47" s="67"/>
      <c r="L47" s="67"/>
      <c r="M47" s="66"/>
      <c r="R47" s="550" t="s">
        <v>195</v>
      </c>
      <c r="S47" s="551"/>
      <c r="T47" s="551"/>
      <c r="U47" s="551"/>
      <c r="V47" s="551"/>
      <c r="W47" s="551"/>
      <c r="X47" s="552"/>
      <c r="Y47" s="371" t="s">
        <v>42</v>
      </c>
      <c r="Z47" s="345" t="s">
        <v>15</v>
      </c>
      <c r="AA47" s="345" t="s">
        <v>16</v>
      </c>
      <c r="AB47" s="345" t="s">
        <v>12</v>
      </c>
      <c r="AC47" s="190"/>
      <c r="AD47" s="65"/>
      <c r="AE47" s="200">
        <f>J43+J45</f>
        <v>0</v>
      </c>
    </row>
    <row r="48" spans="1:48" ht="12" customHeight="1" x14ac:dyDescent="0.2">
      <c r="A48" s="93"/>
      <c r="B48" s="93"/>
      <c r="C48" s="66"/>
      <c r="D48" s="66"/>
      <c r="E48" s="66"/>
      <c r="F48" s="142"/>
      <c r="G48" s="67"/>
      <c r="H48" s="67"/>
      <c r="I48" s="67"/>
      <c r="J48" s="67"/>
      <c r="K48" s="67"/>
      <c r="L48" s="67"/>
      <c r="M48" s="66"/>
      <c r="R48" s="507" t="s">
        <v>139</v>
      </c>
      <c r="S48" s="508"/>
      <c r="T48" s="508"/>
      <c r="U48" s="508"/>
      <c r="V48" s="508"/>
      <c r="W48" s="508"/>
      <c r="X48" s="509"/>
      <c r="Y48" s="164">
        <f>H43+H45</f>
        <v>0</v>
      </c>
      <c r="Z48" s="12">
        <f>I43+I45+ROUNDDOWN(AE47/60,0)</f>
        <v>0</v>
      </c>
      <c r="AA48" s="12">
        <f>AE47-60*ROUNDDOWN(AE47/60,0)</f>
        <v>0</v>
      </c>
      <c r="AB48" s="12">
        <f>IF((Z48*60+AA48)=0,0,ROUND((Y48*60)/(Z48*60+AA48),1))</f>
        <v>0</v>
      </c>
      <c r="AC48" s="190"/>
      <c r="AD48" s="64"/>
      <c r="AE48" s="200">
        <f>J43</f>
        <v>0</v>
      </c>
    </row>
    <row r="49" spans="18:28" ht="12" customHeight="1" x14ac:dyDescent="0.2">
      <c r="R49" s="553" t="s">
        <v>187</v>
      </c>
      <c r="S49" s="554"/>
      <c r="T49" s="554"/>
      <c r="U49" s="554"/>
      <c r="V49" s="554"/>
      <c r="W49" s="554"/>
      <c r="X49" s="555"/>
      <c r="Y49" s="217">
        <f>H43</f>
        <v>0</v>
      </c>
      <c r="Z49" s="321">
        <f>I43+ROUNDDOWN(AD49/60,0)</f>
        <v>0</v>
      </c>
      <c r="AA49" s="321">
        <f>AE48-60*ROUNDDOWN(AE48/60,0)</f>
        <v>0</v>
      </c>
      <c r="AB49" s="372">
        <f>IF((Z49*60+AA49)=0,0,ROUND((Y49*60)/(Z49*60+AA49),1))</f>
        <v>0</v>
      </c>
    </row>
    <row r="50" spans="18:28" ht="12" customHeight="1" x14ac:dyDescent="0.2">
      <c r="Y50" s="63"/>
    </row>
    <row r="51" spans="18:28" ht="12" customHeight="1" x14ac:dyDescent="0.2"/>
  </sheetData>
  <sheetProtection sheet="1" selectLockedCells="1"/>
  <mergeCells count="65">
    <mergeCell ref="R47:X47"/>
    <mergeCell ref="R48:X48"/>
    <mergeCell ref="R49:X49"/>
    <mergeCell ref="A44:B44"/>
    <mergeCell ref="A43:B43"/>
    <mergeCell ref="A45:B45"/>
    <mergeCell ref="A38:B38"/>
    <mergeCell ref="Y36:AD36"/>
    <mergeCell ref="Y19:AD19"/>
    <mergeCell ref="Y20:AD20"/>
    <mergeCell ref="A42:B42"/>
    <mergeCell ref="Y42:AD42"/>
    <mergeCell ref="Y37:AD37"/>
    <mergeCell ref="Y38:AD38"/>
    <mergeCell ref="Y31:AD31"/>
    <mergeCell ref="Y32:AD32"/>
    <mergeCell ref="Y33:AD33"/>
    <mergeCell ref="Y35:AD35"/>
    <mergeCell ref="Y41:AD41"/>
    <mergeCell ref="Y34:AD34"/>
    <mergeCell ref="A30:B30"/>
    <mergeCell ref="A22:B22"/>
    <mergeCell ref="Y4:AD4"/>
    <mergeCell ref="Y14:AD14"/>
    <mergeCell ref="Y15:AD15"/>
    <mergeCell ref="Y16:AD16"/>
    <mergeCell ref="Y23:AD23"/>
    <mergeCell ref="Y5:AD5"/>
    <mergeCell ref="Y12:AD12"/>
    <mergeCell ref="Y13:AD13"/>
    <mergeCell ref="Y21:AD21"/>
    <mergeCell ref="Y17:AD17"/>
    <mergeCell ref="Y18:AD18"/>
    <mergeCell ref="Y22:AD22"/>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4:B14"/>
    <mergeCell ref="Y6:AD6"/>
    <mergeCell ref="Y7:AD7"/>
    <mergeCell ref="Y10:AD10"/>
    <mergeCell ref="Y11:AD11"/>
    <mergeCell ref="Y8:AD8"/>
    <mergeCell ref="Y9:AD9"/>
    <mergeCell ref="Y26:AD26"/>
    <mergeCell ref="Y27:AD27"/>
    <mergeCell ref="Y24:AD24"/>
    <mergeCell ref="Y25:AD25"/>
    <mergeCell ref="Y40:AD40"/>
    <mergeCell ref="Y39:AD39"/>
    <mergeCell ref="Y28:AD28"/>
    <mergeCell ref="Y29:AD29"/>
    <mergeCell ref="Y30:AD30"/>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44"/>
  <sheetViews>
    <sheetView zoomScale="110" zoomScaleNormal="110" workbookViewId="0">
      <pane ySplit="3" topLeftCell="A4" activePane="bottomLeft" state="frozen"/>
      <selection activeCell="B1" sqref="B1"/>
      <selection pane="bottomLeft" activeCell="H34" sqref="H34:J3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10" width="6.42578125" customWidth="1"/>
    <col min="11" max="11" width="6.42578125" hidden="1" customWidth="1"/>
    <col min="12" max="12" width="10.7109375"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25" t="s">
        <v>220</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261" ht="12"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136"/>
      <c r="X2" s="530" t="s">
        <v>13</v>
      </c>
      <c r="Y2" s="534" t="s">
        <v>14</v>
      </c>
      <c r="Z2" s="535"/>
      <c r="AA2" s="535"/>
      <c r="AB2" s="535"/>
      <c r="AC2" s="535"/>
      <c r="AD2" s="536"/>
    </row>
    <row r="3" spans="1:261" ht="11.45" customHeight="1" x14ac:dyDescent="0.2">
      <c r="A3" s="527"/>
      <c r="B3" s="527"/>
      <c r="C3" s="527"/>
      <c r="D3" s="527"/>
      <c r="E3" s="527"/>
      <c r="F3" s="71"/>
      <c r="G3" s="533"/>
      <c r="H3" s="381" t="s">
        <v>0</v>
      </c>
      <c r="I3" s="330" t="s">
        <v>15</v>
      </c>
      <c r="J3" s="330" t="s">
        <v>16</v>
      </c>
      <c r="K3" s="323"/>
      <c r="L3" s="381" t="s">
        <v>12</v>
      </c>
      <c r="M3" s="26" t="s">
        <v>18</v>
      </c>
      <c r="N3" s="529"/>
      <c r="O3" s="137"/>
      <c r="P3" s="529"/>
      <c r="Q3" s="137"/>
      <c r="R3" s="529"/>
      <c r="S3" s="137"/>
      <c r="T3" s="26" t="s">
        <v>20</v>
      </c>
      <c r="U3" s="137"/>
      <c r="V3" s="26" t="s">
        <v>21</v>
      </c>
      <c r="W3" s="137"/>
      <c r="X3" s="531"/>
      <c r="Y3" s="537"/>
      <c r="Z3" s="538"/>
      <c r="AA3" s="538"/>
      <c r="AB3" s="538"/>
      <c r="AC3" s="538"/>
      <c r="AD3" s="539"/>
    </row>
    <row r="4" spans="1:261" ht="11.45" customHeight="1" x14ac:dyDescent="0.2">
      <c r="A4" s="2" t="s">
        <v>2</v>
      </c>
      <c r="B4" s="45">
        <v>1</v>
      </c>
      <c r="C4" s="40"/>
      <c r="D4" s="40"/>
      <c r="E4" s="40"/>
      <c r="F4" s="71">
        <f>E4</f>
        <v>0</v>
      </c>
      <c r="G4" s="86" t="str">
        <f>IF((D4*60+E4)=0,"",ROUND((C4*60)/(D4*60+E4),1))</f>
        <v/>
      </c>
      <c r="H4" s="329"/>
      <c r="I4" s="329"/>
      <c r="J4" s="329"/>
      <c r="K4" s="71">
        <f t="shared" ref="K4:K7" si="0">J4</f>
        <v>0</v>
      </c>
      <c r="L4" s="345" t="str">
        <f>IF((I4*60+J4)=0,"",ROUND((H4*60)/(I4*60+J4),1))</f>
        <v/>
      </c>
      <c r="M4" s="117"/>
      <c r="N4" s="117"/>
      <c r="O4" s="162">
        <f>IF(N4="",0,1)</f>
        <v>0</v>
      </c>
      <c r="P4" s="117"/>
      <c r="Q4" s="162">
        <f>IF(P4="",0,1)</f>
        <v>0</v>
      </c>
      <c r="R4" s="117"/>
      <c r="S4" s="162">
        <f>IF(R4="",0,1)</f>
        <v>0</v>
      </c>
      <c r="T4" s="117"/>
      <c r="U4" s="162">
        <f>IF(T4="",0,1)</f>
        <v>0</v>
      </c>
      <c r="V4" s="117"/>
      <c r="W4" s="162">
        <f>IF(V4="",0,1)</f>
        <v>0</v>
      </c>
      <c r="X4" s="237"/>
      <c r="Y4" s="558"/>
      <c r="Z4" s="558"/>
      <c r="AA4" s="558"/>
      <c r="AB4" s="558"/>
      <c r="AC4" s="558"/>
      <c r="AD4" s="558"/>
    </row>
    <row r="5" spans="1:261" ht="11.45" customHeight="1" x14ac:dyDescent="0.2">
      <c r="A5" s="2" t="s">
        <v>3</v>
      </c>
      <c r="B5" s="45">
        <f>B4+1</f>
        <v>2</v>
      </c>
      <c r="C5" s="40"/>
      <c r="D5" s="40"/>
      <c r="E5" s="40"/>
      <c r="F5" s="71">
        <f>E5</f>
        <v>0</v>
      </c>
      <c r="G5" s="86" t="str">
        <f>IF((D5*60+E5)=0,"",ROUND((C5*60)/(D5*60+E5),1))</f>
        <v/>
      </c>
      <c r="H5" s="329"/>
      <c r="I5" s="329"/>
      <c r="J5" s="329"/>
      <c r="K5" s="71">
        <f t="shared" si="0"/>
        <v>0</v>
      </c>
      <c r="L5" s="345" t="str">
        <f>IF((I5*60+J5)=0,"",ROUND((H5*60)/(I5*60+J5),1))</f>
        <v/>
      </c>
      <c r="M5" s="117"/>
      <c r="N5" s="117"/>
      <c r="O5" s="162">
        <f>IF(N5="",O4,O4+1)</f>
        <v>0</v>
      </c>
      <c r="P5" s="117"/>
      <c r="Q5" s="162">
        <f>IF(P5="",Q4,Q4+1)</f>
        <v>0</v>
      </c>
      <c r="R5" s="117"/>
      <c r="S5" s="162">
        <f>IF(R5="",S4,S4+1)</f>
        <v>0</v>
      </c>
      <c r="T5" s="117"/>
      <c r="U5" s="162">
        <f>IF(T5="",U4,U4+1)</f>
        <v>0</v>
      </c>
      <c r="V5" s="117"/>
      <c r="W5" s="162">
        <f>IF(V5="",W4,W4+1)</f>
        <v>0</v>
      </c>
      <c r="X5" s="237"/>
      <c r="Y5" s="558"/>
      <c r="Z5" s="558"/>
      <c r="AA5" s="558"/>
      <c r="AB5" s="558"/>
      <c r="AC5" s="558"/>
      <c r="AD5" s="558"/>
    </row>
    <row r="6" spans="1:261" ht="12.95" customHeight="1" x14ac:dyDescent="0.2">
      <c r="A6" s="2" t="s">
        <v>4</v>
      </c>
      <c r="B6" s="45">
        <f>B5+1</f>
        <v>3</v>
      </c>
      <c r="C6" s="40"/>
      <c r="D6" s="40"/>
      <c r="E6" s="40"/>
      <c r="F6" s="71">
        <f>E6</f>
        <v>0</v>
      </c>
      <c r="G6" s="86" t="str">
        <f>IF((D6*60+E6)=0,"",ROUND((C6*60)/(D6*60+E6),1))</f>
        <v/>
      </c>
      <c r="H6" s="329"/>
      <c r="I6" s="329"/>
      <c r="J6" s="329"/>
      <c r="K6" s="71">
        <f t="shared" si="0"/>
        <v>0</v>
      </c>
      <c r="L6" s="345" t="str">
        <f>IF((I6*60+J6)=0,"",ROUND((H6*60)/(I6*60+J6),1))</f>
        <v/>
      </c>
      <c r="M6" s="117"/>
      <c r="N6" s="117"/>
      <c r="O6" s="162">
        <f>IF(N6="",O5,O5+1)</f>
        <v>0</v>
      </c>
      <c r="P6" s="117"/>
      <c r="Q6" s="162">
        <f>IF(P6="",Q5,Q5+1)</f>
        <v>0</v>
      </c>
      <c r="R6" s="117"/>
      <c r="S6" s="162">
        <f>IF(R6="",S5,S5+1)</f>
        <v>0</v>
      </c>
      <c r="T6" s="117"/>
      <c r="U6" s="162">
        <f>IF(T6="",U5,U5+1)</f>
        <v>0</v>
      </c>
      <c r="V6" s="117"/>
      <c r="W6" s="162">
        <f>IF(V6="",W5,W5+1)</f>
        <v>0</v>
      </c>
      <c r="X6" s="237"/>
      <c r="Y6" s="558"/>
      <c r="Z6" s="558"/>
      <c r="AA6" s="558"/>
      <c r="AB6" s="558"/>
      <c r="AC6" s="558"/>
      <c r="AD6" s="558"/>
    </row>
    <row r="7" spans="1:261" x14ac:dyDescent="0.2">
      <c r="A7" s="71" t="s">
        <v>5</v>
      </c>
      <c r="B7" s="314">
        <f>B6+1</f>
        <v>4</v>
      </c>
      <c r="C7" s="40"/>
      <c r="D7" s="40"/>
      <c r="E7" s="40"/>
      <c r="F7" s="71">
        <f>E7</f>
        <v>0</v>
      </c>
      <c r="G7" s="86" t="str">
        <f>IF((D7*60+E7)=0,"",ROUND((C7*60)/(D7*60+E7),1))</f>
        <v/>
      </c>
      <c r="H7" s="329"/>
      <c r="I7" s="329"/>
      <c r="J7" s="329"/>
      <c r="K7" s="71">
        <f t="shared" si="0"/>
        <v>0</v>
      </c>
      <c r="L7" s="345" t="str">
        <f>IF((I7*60+J7)=0,"",ROUND((H7*60)/(I7*60+J7),1))</f>
        <v/>
      </c>
      <c r="M7" s="117"/>
      <c r="N7" s="117"/>
      <c r="O7" s="162">
        <f>IF(N7="",O6,O6+1)</f>
        <v>0</v>
      </c>
      <c r="P7" s="117"/>
      <c r="Q7" s="162">
        <f>IF(P7="",Q6,Q6+1)</f>
        <v>0</v>
      </c>
      <c r="R7" s="117"/>
      <c r="S7" s="162">
        <f>IF(R7="",S6,S6+1)</f>
        <v>0</v>
      </c>
      <c r="T7" s="117"/>
      <c r="U7" s="162">
        <f>IF(T7="",U6,U6+1)</f>
        <v>0</v>
      </c>
      <c r="V7" s="117"/>
      <c r="W7" s="162">
        <f>IF(V7="",W6,W6+1)</f>
        <v>0</v>
      </c>
      <c r="X7" s="237"/>
      <c r="Y7" s="558"/>
      <c r="Z7" s="558"/>
      <c r="AA7" s="558"/>
      <c r="AB7" s="558"/>
      <c r="AC7" s="558"/>
      <c r="AD7" s="558"/>
    </row>
    <row r="8" spans="1:261" s="75" customFormat="1" x14ac:dyDescent="0.2">
      <c r="A8" s="560" t="s">
        <v>10</v>
      </c>
      <c r="B8" s="561"/>
      <c r="C8" s="95">
        <f>SUM(C4:C7)</f>
        <v>0</v>
      </c>
      <c r="D8" s="95">
        <f>SUM(D4:D7)+ROUNDDOWN(F8/60,0)</f>
        <v>0</v>
      </c>
      <c r="E8" s="95">
        <f>F8-60*ROUNDDOWN(F8/60,0)</f>
        <v>0</v>
      </c>
      <c r="F8" s="140">
        <f>SUM(F4:F7)</f>
        <v>0</v>
      </c>
      <c r="G8" s="179">
        <f>IF((D8*60+E8)=0,0,ROUND((C8*60)/(D8*60+E8),1))</f>
        <v>0</v>
      </c>
      <c r="H8" s="377">
        <f>SUM(H4:H7)</f>
        <v>0</v>
      </c>
      <c r="I8" s="326">
        <f>SUM(I4:I7)+ROUNDDOWN(K8/60,0)</f>
        <v>0</v>
      </c>
      <c r="J8" s="326">
        <f>K8-60*ROUNDDOWN(K8/60,0)</f>
        <v>0</v>
      </c>
      <c r="K8" s="140">
        <f>SUM(K4:K7)</f>
        <v>0</v>
      </c>
      <c r="L8" s="179">
        <f>IF((I8*60+J8)=0,0,ROUND((H8*60)/(I8*60+J8),1))</f>
        <v>0</v>
      </c>
      <c r="M8" s="96">
        <f>SUM(M4:M7)</f>
        <v>0</v>
      </c>
      <c r="N8" s="97">
        <f>IF(SUM(N4:N7)=0,0,ROUND(AVERAGE(N4:N7),0))</f>
        <v>0</v>
      </c>
      <c r="O8" s="163">
        <f>IF(O7=0,0,1)</f>
        <v>0</v>
      </c>
      <c r="P8" s="97">
        <f>IF(SUM(P7:P7)=0,0,ROUND(AVERAGE(P4:P7),0))</f>
        <v>0</v>
      </c>
      <c r="Q8" s="163">
        <f>IF(Q7=0,0,1)</f>
        <v>0</v>
      </c>
      <c r="R8" s="97">
        <f>IF(SUM(R7:R7)=0,0,ROUND(AVERAGE(R4:R7),0))</f>
        <v>0</v>
      </c>
      <c r="S8" s="163">
        <f>IF(S7=0,0,1)</f>
        <v>0</v>
      </c>
      <c r="T8" s="97">
        <f>IF(SUM(T7:T7)=0,0,ROUND(AVERAGE(T4:T7),0))</f>
        <v>0</v>
      </c>
      <c r="U8" s="163">
        <f>IF(U7=0,0,1)</f>
        <v>0</v>
      </c>
      <c r="V8" s="97">
        <f>IF(SUM(V7:V7)=0,0,ROUND(AVERAGE(V4:V7),0))</f>
        <v>0</v>
      </c>
      <c r="W8" s="163">
        <f>IF(W7=0,0,1)</f>
        <v>0</v>
      </c>
      <c r="X8" s="233"/>
      <c r="Y8" s="562"/>
      <c r="Z8" s="562"/>
      <c r="AA8" s="562"/>
      <c r="AB8" s="562"/>
      <c r="AC8" s="562"/>
      <c r="AD8" s="562"/>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row>
    <row r="9" spans="1:261" s="94" customFormat="1" x14ac:dyDescent="0.2">
      <c r="A9" s="520" t="s">
        <v>58</v>
      </c>
      <c r="B9" s="521"/>
      <c r="C9" s="73">
        <f>C8+Janvier!C42</f>
        <v>0</v>
      </c>
      <c r="D9" s="73">
        <f>ROUNDDOWN(F9/60,0)+Janvier!D42+D8</f>
        <v>0</v>
      </c>
      <c r="E9" s="73">
        <f>F9-60*ROUNDDOWN(F9/60,0)</f>
        <v>0</v>
      </c>
      <c r="F9" s="132">
        <f>E8+Janvier!E42</f>
        <v>0</v>
      </c>
      <c r="G9" s="73">
        <f>IF((D9*60+E9)=0,0,ROUND((C9*60)/(D9*60+E9),1))</f>
        <v>0</v>
      </c>
      <c r="H9" s="73">
        <f>H8+Janvier!H42</f>
        <v>0</v>
      </c>
      <c r="I9" s="73">
        <f>ROUNDDOWN(K9/60,0)+Janvier!I42+I8</f>
        <v>0</v>
      </c>
      <c r="J9" s="73">
        <f>K9-60*ROUNDDOWN(K9/60,0)</f>
        <v>0</v>
      </c>
      <c r="K9" s="132">
        <f>J8+Janvier!J42</f>
        <v>0</v>
      </c>
      <c r="L9" s="73">
        <f>IF((I9*60+J9)=0,0,ROUND((H9*60)/(I9*60+J9),1))</f>
        <v>0</v>
      </c>
      <c r="M9" s="83">
        <f>M8+Janvier!M42</f>
        <v>0</v>
      </c>
      <c r="N9" s="83">
        <f>IF(N8=0,Janvier!N42,IF(N8+Janvier!N42=0,"",ROUND((SUM(N4:N7)+SUM(Janvier!N39:'Janvier'!N41))/(O7+Janvier!O41),0)))</f>
        <v>0</v>
      </c>
      <c r="O9" s="99"/>
      <c r="P9" s="83">
        <f>IF(P8=0,Janvier!P42,IF(P8+Janvier!P42=0,"",ROUND((SUM(P4:P7)+SUM(Janvier!P39:'Janvier'!P41))/(Q7+Janvier!Q41),0)))</f>
        <v>0</v>
      </c>
      <c r="Q9" s="99"/>
      <c r="R9" s="83">
        <f>IF(R8=0,Janvier!R42,IF(R8+Janvier!R42=0,"",ROUND((SUM(R4:R7)+SUM(Janvier!R39:'Janvier'!R41))/(S7+Janvier!S41),0)))</f>
        <v>0</v>
      </c>
      <c r="S9" s="99"/>
      <c r="T9" s="83">
        <f>IF(T8=0,Janvier!T42,IF(T8+Janvier!T42=0,"",ROUND((SUM(T4:T7)+SUM(Janvier!T39:'Janvier'!T41))/(U7+Janvier!U41),0)))</f>
        <v>0</v>
      </c>
      <c r="U9" s="99"/>
      <c r="V9" s="83">
        <f>IF(V8=0,Janvier!V42,IF(V8+Janvier!V42=0,"",ROUND((SUM(V4:V7)+SUM(Janvier!V39:'Janvier'!V41))/(W7+Janvier!W41),0)))</f>
        <v>0</v>
      </c>
      <c r="W9" s="99"/>
      <c r="X9" s="234"/>
      <c r="Y9" s="563"/>
      <c r="Z9" s="563"/>
      <c r="AA9" s="563"/>
      <c r="AB9" s="563"/>
      <c r="AC9" s="563"/>
      <c r="AD9" s="563"/>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row>
    <row r="10" spans="1:261" x14ac:dyDescent="0.2">
      <c r="A10" s="2" t="s">
        <v>6</v>
      </c>
      <c r="B10" s="2">
        <f>B7+1</f>
        <v>5</v>
      </c>
      <c r="C10" s="40"/>
      <c r="D10" s="40"/>
      <c r="E10" s="40"/>
      <c r="F10" s="71">
        <f>E10</f>
        <v>0</v>
      </c>
      <c r="G10" s="86" t="str">
        <f>IF((D10*60+E10)=0,"",ROUND((C10*60)/(D10*60+E10),1))</f>
        <v/>
      </c>
      <c r="H10" s="329"/>
      <c r="I10" s="329"/>
      <c r="J10" s="329"/>
      <c r="K10" s="71">
        <f>J10</f>
        <v>0</v>
      </c>
      <c r="L10" s="345" t="str">
        <f>IF((I10*60+J10)=0,"",ROUND((H10*60)/(I10*60+J10),1))</f>
        <v/>
      </c>
      <c r="M10" s="117"/>
      <c r="N10" s="117"/>
      <c r="O10" s="162">
        <f>IF(N10="",0,1)</f>
        <v>0</v>
      </c>
      <c r="P10" s="117"/>
      <c r="Q10" s="162">
        <f>IF(P10="",0,1)</f>
        <v>0</v>
      </c>
      <c r="R10" s="117"/>
      <c r="S10" s="162">
        <f>IF(R10="",0,1)</f>
        <v>0</v>
      </c>
      <c r="T10" s="117"/>
      <c r="U10" s="162">
        <f>IF(T10="",0,1)</f>
        <v>0</v>
      </c>
      <c r="V10" s="117"/>
      <c r="W10" s="162">
        <f>IF(V10="",0,1)</f>
        <v>0</v>
      </c>
      <c r="X10" s="237"/>
      <c r="Y10" s="558"/>
      <c r="Z10" s="558"/>
      <c r="AA10" s="558"/>
      <c r="AB10" s="558"/>
      <c r="AC10" s="558"/>
      <c r="AD10" s="558"/>
    </row>
    <row r="11" spans="1:261" x14ac:dyDescent="0.2">
      <c r="A11" s="2" t="s">
        <v>7</v>
      </c>
      <c r="B11" s="2">
        <f t="shared" ref="B11:B29" si="1">B10+1</f>
        <v>6</v>
      </c>
      <c r="C11" s="40"/>
      <c r="D11" s="40"/>
      <c r="E11" s="40"/>
      <c r="F11" s="71">
        <f t="shared" ref="F11:F16" si="2">E11</f>
        <v>0</v>
      </c>
      <c r="G11" s="86" t="str">
        <f t="shared" ref="G11:G16" si="3">IF((D11*60+E11)=0,"",ROUND((C11*60)/(D11*60+E11),1))</f>
        <v/>
      </c>
      <c r="H11" s="329"/>
      <c r="I11" s="329"/>
      <c r="J11" s="329"/>
      <c r="K11" s="71">
        <f t="shared" ref="K11:K16" si="4">J11</f>
        <v>0</v>
      </c>
      <c r="L11" s="345" t="str">
        <f t="shared" ref="L11:L16" si="5">IF((I11*60+J11)=0,"",ROUND((H11*60)/(I11*60+J11),1))</f>
        <v/>
      </c>
      <c r="M11" s="117"/>
      <c r="N11" s="117"/>
      <c r="O11" s="162">
        <f t="shared" ref="O11:O16" si="6">IF(N11="",O10,O10+1)</f>
        <v>0</v>
      </c>
      <c r="P11" s="117"/>
      <c r="Q11" s="162">
        <f t="shared" ref="Q11:Q16" si="7">IF(P11="",Q10,Q10+1)</f>
        <v>0</v>
      </c>
      <c r="R11" s="117"/>
      <c r="S11" s="162">
        <f t="shared" ref="S11:S16" si="8">IF(R11="",S10,S10+1)</f>
        <v>0</v>
      </c>
      <c r="T11" s="117"/>
      <c r="U11" s="162">
        <f t="shared" ref="U11:U16" si="9">IF(T11="",U10,U10+1)</f>
        <v>0</v>
      </c>
      <c r="V11" s="117"/>
      <c r="W11" s="162">
        <f t="shared" ref="W11:W16" si="10">IF(V11="",W10,W10+1)</f>
        <v>0</v>
      </c>
      <c r="X11" s="237"/>
      <c r="Y11" s="558"/>
      <c r="Z11" s="558"/>
      <c r="AA11" s="558"/>
      <c r="AB11" s="558"/>
      <c r="AC11" s="558"/>
      <c r="AD11" s="558"/>
    </row>
    <row r="12" spans="1:261" x14ac:dyDescent="0.2">
      <c r="A12" s="2" t="s">
        <v>8</v>
      </c>
      <c r="B12" s="2">
        <f t="shared" si="1"/>
        <v>7</v>
      </c>
      <c r="C12" s="40"/>
      <c r="D12" s="40"/>
      <c r="E12" s="40"/>
      <c r="F12" s="71">
        <f t="shared" si="2"/>
        <v>0</v>
      </c>
      <c r="G12" s="86" t="str">
        <f t="shared" si="3"/>
        <v/>
      </c>
      <c r="H12" s="329"/>
      <c r="I12" s="329"/>
      <c r="J12" s="329"/>
      <c r="K12" s="71">
        <f t="shared" si="4"/>
        <v>0</v>
      </c>
      <c r="L12" s="345" t="str">
        <f t="shared" si="5"/>
        <v/>
      </c>
      <c r="M12" s="117"/>
      <c r="N12" s="117"/>
      <c r="O12" s="162">
        <f t="shared" si="6"/>
        <v>0</v>
      </c>
      <c r="P12" s="117"/>
      <c r="Q12" s="162">
        <f t="shared" si="7"/>
        <v>0</v>
      </c>
      <c r="R12" s="117"/>
      <c r="S12" s="162">
        <f t="shared" si="8"/>
        <v>0</v>
      </c>
      <c r="T12" s="117"/>
      <c r="U12" s="162">
        <f t="shared" si="9"/>
        <v>0</v>
      </c>
      <c r="V12" s="117"/>
      <c r="W12" s="162">
        <f t="shared" si="10"/>
        <v>0</v>
      </c>
      <c r="X12" s="237"/>
      <c r="Y12" s="558"/>
      <c r="Z12" s="558"/>
      <c r="AA12" s="558"/>
      <c r="AB12" s="558"/>
      <c r="AC12" s="558"/>
      <c r="AD12" s="558"/>
    </row>
    <row r="13" spans="1:261" x14ac:dyDescent="0.2">
      <c r="A13" s="2" t="s">
        <v>2</v>
      </c>
      <c r="B13" s="2">
        <f t="shared" si="1"/>
        <v>8</v>
      </c>
      <c r="C13" s="40"/>
      <c r="D13" s="40"/>
      <c r="E13" s="40"/>
      <c r="F13" s="71">
        <f t="shared" si="2"/>
        <v>0</v>
      </c>
      <c r="G13" s="86" t="str">
        <f t="shared" si="3"/>
        <v/>
      </c>
      <c r="H13" s="329"/>
      <c r="I13" s="329"/>
      <c r="J13" s="329"/>
      <c r="K13" s="71">
        <f t="shared" si="4"/>
        <v>0</v>
      </c>
      <c r="L13" s="345" t="str">
        <f t="shared" si="5"/>
        <v/>
      </c>
      <c r="M13" s="117"/>
      <c r="N13" s="117"/>
      <c r="O13" s="162">
        <f t="shared" si="6"/>
        <v>0</v>
      </c>
      <c r="P13" s="117"/>
      <c r="Q13" s="162">
        <f t="shared" si="7"/>
        <v>0</v>
      </c>
      <c r="R13" s="117"/>
      <c r="S13" s="162">
        <f t="shared" si="8"/>
        <v>0</v>
      </c>
      <c r="T13" s="117"/>
      <c r="U13" s="162">
        <f t="shared" si="9"/>
        <v>0</v>
      </c>
      <c r="V13" s="117"/>
      <c r="W13" s="162">
        <f t="shared" si="10"/>
        <v>0</v>
      </c>
      <c r="X13" s="237"/>
      <c r="Y13" s="558"/>
      <c r="Z13" s="558"/>
      <c r="AA13" s="558"/>
      <c r="AB13" s="558"/>
      <c r="AC13" s="558"/>
      <c r="AD13" s="558"/>
    </row>
    <row r="14" spans="1:261" x14ac:dyDescent="0.2">
      <c r="A14" s="2" t="s">
        <v>3</v>
      </c>
      <c r="B14" s="2">
        <f t="shared" si="1"/>
        <v>9</v>
      </c>
      <c r="C14" s="40"/>
      <c r="D14" s="40"/>
      <c r="E14" s="40"/>
      <c r="F14" s="71">
        <f t="shared" si="2"/>
        <v>0</v>
      </c>
      <c r="G14" s="86" t="str">
        <f t="shared" si="3"/>
        <v/>
      </c>
      <c r="H14" s="329"/>
      <c r="I14" s="329"/>
      <c r="J14" s="329"/>
      <c r="K14" s="71">
        <f t="shared" si="4"/>
        <v>0</v>
      </c>
      <c r="L14" s="345" t="str">
        <f t="shared" si="5"/>
        <v/>
      </c>
      <c r="M14" s="117"/>
      <c r="N14" s="117"/>
      <c r="O14" s="162">
        <f t="shared" si="6"/>
        <v>0</v>
      </c>
      <c r="P14" s="117"/>
      <c r="Q14" s="162">
        <f t="shared" si="7"/>
        <v>0</v>
      </c>
      <c r="R14" s="117"/>
      <c r="S14" s="162">
        <f t="shared" si="8"/>
        <v>0</v>
      </c>
      <c r="T14" s="117"/>
      <c r="U14" s="162">
        <f t="shared" si="9"/>
        <v>0</v>
      </c>
      <c r="V14" s="117"/>
      <c r="W14" s="162">
        <f t="shared" si="10"/>
        <v>0</v>
      </c>
      <c r="X14" s="237"/>
      <c r="Y14" s="558"/>
      <c r="Z14" s="558"/>
      <c r="AA14" s="558"/>
      <c r="AB14" s="558"/>
      <c r="AC14" s="558"/>
      <c r="AD14" s="558"/>
    </row>
    <row r="15" spans="1:261" x14ac:dyDescent="0.2">
      <c r="A15" s="2" t="s">
        <v>4</v>
      </c>
      <c r="B15" s="2">
        <f t="shared" si="1"/>
        <v>10</v>
      </c>
      <c r="C15" s="40"/>
      <c r="D15" s="40"/>
      <c r="E15" s="40"/>
      <c r="F15" s="71">
        <f t="shared" si="2"/>
        <v>0</v>
      </c>
      <c r="G15" s="86" t="str">
        <f t="shared" si="3"/>
        <v/>
      </c>
      <c r="H15" s="329"/>
      <c r="I15" s="329"/>
      <c r="J15" s="329"/>
      <c r="K15" s="71">
        <f t="shared" si="4"/>
        <v>0</v>
      </c>
      <c r="L15" s="345" t="str">
        <f t="shared" si="5"/>
        <v/>
      </c>
      <c r="M15" s="117"/>
      <c r="N15" s="117"/>
      <c r="O15" s="162">
        <f t="shared" si="6"/>
        <v>0</v>
      </c>
      <c r="P15" s="117"/>
      <c r="Q15" s="162">
        <f t="shared" si="7"/>
        <v>0</v>
      </c>
      <c r="R15" s="117"/>
      <c r="S15" s="162">
        <f t="shared" si="8"/>
        <v>0</v>
      </c>
      <c r="T15" s="117"/>
      <c r="U15" s="162">
        <f t="shared" si="9"/>
        <v>0</v>
      </c>
      <c r="V15" s="117"/>
      <c r="W15" s="162">
        <f t="shared" si="10"/>
        <v>0</v>
      </c>
      <c r="X15" s="237"/>
      <c r="Y15" s="559" t="s">
        <v>234</v>
      </c>
      <c r="Z15" s="559"/>
      <c r="AA15" s="559"/>
      <c r="AB15" s="559"/>
      <c r="AC15" s="559"/>
      <c r="AD15" s="559"/>
    </row>
    <row r="16" spans="1:261" x14ac:dyDescent="0.2">
      <c r="A16" s="71" t="s">
        <v>5</v>
      </c>
      <c r="B16" s="71">
        <f t="shared" si="1"/>
        <v>11</v>
      </c>
      <c r="C16" s="40"/>
      <c r="D16" s="40"/>
      <c r="E16" s="40"/>
      <c r="F16" s="71">
        <f t="shared" si="2"/>
        <v>0</v>
      </c>
      <c r="G16" s="86" t="str">
        <f t="shared" si="3"/>
        <v/>
      </c>
      <c r="H16" s="329"/>
      <c r="I16" s="329"/>
      <c r="J16" s="329"/>
      <c r="K16" s="71">
        <f t="shared" si="4"/>
        <v>0</v>
      </c>
      <c r="L16" s="345" t="str">
        <f t="shared" si="5"/>
        <v/>
      </c>
      <c r="M16" s="117"/>
      <c r="N16" s="117"/>
      <c r="O16" s="162">
        <f t="shared" si="6"/>
        <v>0</v>
      </c>
      <c r="P16" s="117"/>
      <c r="Q16" s="162">
        <f t="shared" si="7"/>
        <v>0</v>
      </c>
      <c r="R16" s="117"/>
      <c r="S16" s="162">
        <f t="shared" si="8"/>
        <v>0</v>
      </c>
      <c r="T16" s="117"/>
      <c r="U16" s="162">
        <f t="shared" si="9"/>
        <v>0</v>
      </c>
      <c r="V16" s="117"/>
      <c r="W16" s="162">
        <f t="shared" si="10"/>
        <v>0</v>
      </c>
      <c r="X16" s="237"/>
      <c r="Y16" s="557"/>
      <c r="Z16" s="557"/>
      <c r="AA16" s="557"/>
      <c r="AB16" s="557"/>
      <c r="AC16" s="557"/>
      <c r="AD16" s="557"/>
    </row>
    <row r="17" spans="1:30" s="8" customFormat="1" x14ac:dyDescent="0.2">
      <c r="A17" s="491" t="s">
        <v>127</v>
      </c>
      <c r="B17" s="492"/>
      <c r="C17" s="13">
        <f>SUM(C10:C16)</f>
        <v>0</v>
      </c>
      <c r="D17" s="13">
        <f>SUM(D10:D16)+ROUNDDOWN(F17/60,0)</f>
        <v>0</v>
      </c>
      <c r="E17" s="13">
        <f>F17-60*ROUNDDOWN(F17/60,0)</f>
        <v>0</v>
      </c>
      <c r="F17" s="131">
        <f>SUM(F10:F16)</f>
        <v>0</v>
      </c>
      <c r="G17" s="179">
        <f>IF((D17*60+E17)=0,0,ROUND((C17*60)/(D17*60+E17),1))</f>
        <v>0</v>
      </c>
      <c r="H17" s="13">
        <f>SUM(H10:H16)</f>
        <v>0</v>
      </c>
      <c r="I17" s="13">
        <f>SUM(I10:I16)+ROUNDDOWN(K17/60,0)</f>
        <v>0</v>
      </c>
      <c r="J17" s="13">
        <f>K17-60*ROUNDDOWN(K17/60,0)</f>
        <v>0</v>
      </c>
      <c r="K17" s="131">
        <f>SUM(K10:K16)</f>
        <v>0</v>
      </c>
      <c r="L17" s="179">
        <f>IF((I17*60+J17)=0,0,ROUND((H17*60)/(I17*60+J17),1))</f>
        <v>0</v>
      </c>
      <c r="M17" s="27">
        <f>SUM(M10:M16)</f>
        <v>0</v>
      </c>
      <c r="N17" s="27">
        <f>IF(SUM(N10:N16)=0,0,ROUND(AVERAGE(N10:N16),0))</f>
        <v>0</v>
      </c>
      <c r="O17" s="163">
        <f>IF(O16=0,0,1)</f>
        <v>0</v>
      </c>
      <c r="P17" s="27">
        <f>IF(SUM(P10:P16)=0,0,ROUND(AVERAGE(P10:P16),0))</f>
        <v>0</v>
      </c>
      <c r="Q17" s="163">
        <f>IF(Q16=0,0,1)</f>
        <v>0</v>
      </c>
      <c r="R17" s="27">
        <f>IF(SUM(R10:R16)=0,0,ROUND(AVERAGE(R10:R16),0))</f>
        <v>0</v>
      </c>
      <c r="S17" s="163">
        <f>IF(S16=0,0,1)</f>
        <v>0</v>
      </c>
      <c r="T17" s="27">
        <f>IF(SUM(T10:T16)=0,0,ROUND(AVERAGE(T10:T16),0))</f>
        <v>0</v>
      </c>
      <c r="U17" s="163">
        <f>IF(U16=0,0,1)</f>
        <v>0</v>
      </c>
      <c r="V17" s="27">
        <f>IF(SUM(V10:V16)=0,0,ROUND(AVERAGE(V10:V16),0))</f>
        <v>0</v>
      </c>
      <c r="W17" s="163">
        <f>IF(W16=0,0,1)</f>
        <v>0</v>
      </c>
      <c r="X17" s="238"/>
      <c r="Y17" s="565"/>
      <c r="Z17" s="565"/>
      <c r="AA17" s="565"/>
      <c r="AB17" s="565"/>
      <c r="AC17" s="565"/>
      <c r="AD17" s="565"/>
    </row>
    <row r="18" spans="1:30" x14ac:dyDescent="0.2">
      <c r="A18" s="2" t="s">
        <v>6</v>
      </c>
      <c r="B18" s="2">
        <f>B16+1</f>
        <v>12</v>
      </c>
      <c r="C18" s="40"/>
      <c r="D18" s="40"/>
      <c r="E18" s="40"/>
      <c r="F18" s="71">
        <f>E18</f>
        <v>0</v>
      </c>
      <c r="G18" s="86" t="str">
        <f t="shared" ref="G18:G36" si="11">IF((D18*60+F18)=0,"",ROUND((C18*60)/(D18*60+F18),1))</f>
        <v/>
      </c>
      <c r="H18" s="329"/>
      <c r="I18" s="329"/>
      <c r="J18" s="329"/>
      <c r="K18" s="71">
        <f>J18</f>
        <v>0</v>
      </c>
      <c r="L18" s="345" t="str">
        <f t="shared" ref="L18:L36" si="12">IF((I18*60+K18)=0,"",ROUND((H18*60)/(I18*60+K18),1))</f>
        <v/>
      </c>
      <c r="M18" s="117"/>
      <c r="N18" s="117"/>
      <c r="O18" s="162">
        <f>IF(N18="",0,1)</f>
        <v>0</v>
      </c>
      <c r="P18" s="117"/>
      <c r="Q18" s="162">
        <f>IF(P18="",0,1)</f>
        <v>0</v>
      </c>
      <c r="R18" s="117"/>
      <c r="S18" s="162">
        <f>IF(R18="",0,1)</f>
        <v>0</v>
      </c>
      <c r="T18" s="117"/>
      <c r="U18" s="162">
        <f>IF(T18="",0,1)</f>
        <v>0</v>
      </c>
      <c r="V18" s="117"/>
      <c r="W18" s="162">
        <f>IF(V18="",0,1)</f>
        <v>0</v>
      </c>
      <c r="X18" s="237"/>
      <c r="Y18" s="557"/>
      <c r="Z18" s="557"/>
      <c r="AA18" s="557"/>
      <c r="AB18" s="557"/>
      <c r="AC18" s="557"/>
      <c r="AD18" s="557"/>
    </row>
    <row r="19" spans="1:30" x14ac:dyDescent="0.2">
      <c r="A19" s="2" t="s">
        <v>7</v>
      </c>
      <c r="B19" s="2">
        <f t="shared" si="1"/>
        <v>13</v>
      </c>
      <c r="C19" s="40"/>
      <c r="D19" s="40"/>
      <c r="E19" s="40"/>
      <c r="F19" s="71">
        <f t="shared" ref="F19:F24" si="13">E19</f>
        <v>0</v>
      </c>
      <c r="G19" s="86" t="str">
        <f t="shared" si="11"/>
        <v/>
      </c>
      <c r="H19" s="329"/>
      <c r="I19" s="329"/>
      <c r="J19" s="329"/>
      <c r="K19" s="71">
        <f t="shared" ref="K19:K24" si="14">J19</f>
        <v>0</v>
      </c>
      <c r="L19" s="345" t="str">
        <f t="shared" si="12"/>
        <v/>
      </c>
      <c r="M19" s="117"/>
      <c r="N19" s="117"/>
      <c r="O19" s="162">
        <f t="shared" ref="O19:O24" si="15">IF(N19="",O18,O18+1)</f>
        <v>0</v>
      </c>
      <c r="P19" s="117"/>
      <c r="Q19" s="162">
        <f t="shared" ref="Q19:Q24" si="16">IF(P19="",Q18,Q18+1)</f>
        <v>0</v>
      </c>
      <c r="R19" s="117"/>
      <c r="S19" s="162">
        <f t="shared" ref="S19:S24" si="17">IF(R19="",S18,S18+1)</f>
        <v>0</v>
      </c>
      <c r="T19" s="117"/>
      <c r="U19" s="162">
        <f t="shared" ref="U19:U24" si="18">IF(T19="",U18,U18+1)</f>
        <v>0</v>
      </c>
      <c r="V19" s="117"/>
      <c r="W19" s="162">
        <f t="shared" ref="W19:W24" si="19">IF(V19="",W18,W18+1)</f>
        <v>0</v>
      </c>
      <c r="X19" s="237"/>
      <c r="Y19" s="557"/>
      <c r="Z19" s="557"/>
      <c r="AA19" s="557"/>
      <c r="AB19" s="557"/>
      <c r="AC19" s="557"/>
      <c r="AD19" s="557"/>
    </row>
    <row r="20" spans="1:30" x14ac:dyDescent="0.2">
      <c r="A20" s="2" t="s">
        <v>8</v>
      </c>
      <c r="B20" s="2">
        <f t="shared" si="1"/>
        <v>14</v>
      </c>
      <c r="C20" s="40"/>
      <c r="D20" s="40"/>
      <c r="E20" s="40"/>
      <c r="F20" s="71">
        <f t="shared" si="13"/>
        <v>0</v>
      </c>
      <c r="G20" s="86" t="str">
        <f t="shared" si="11"/>
        <v/>
      </c>
      <c r="H20" s="329"/>
      <c r="I20" s="329"/>
      <c r="J20" s="329"/>
      <c r="K20" s="71">
        <f t="shared" si="14"/>
        <v>0</v>
      </c>
      <c r="L20" s="345"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557"/>
      <c r="Z20" s="557"/>
      <c r="AA20" s="557"/>
      <c r="AB20" s="557"/>
      <c r="AC20" s="557"/>
      <c r="AD20" s="557"/>
    </row>
    <row r="21" spans="1:30" x14ac:dyDescent="0.2">
      <c r="A21" s="2" t="s">
        <v>2</v>
      </c>
      <c r="B21" s="2">
        <f t="shared" si="1"/>
        <v>15</v>
      </c>
      <c r="C21" s="40"/>
      <c r="D21" s="40"/>
      <c r="E21" s="40"/>
      <c r="F21" s="71">
        <f t="shared" si="13"/>
        <v>0</v>
      </c>
      <c r="G21" s="86" t="str">
        <f t="shared" si="11"/>
        <v/>
      </c>
      <c r="H21" s="329"/>
      <c r="I21" s="329"/>
      <c r="J21" s="329"/>
      <c r="K21" s="71">
        <f t="shared" si="14"/>
        <v>0</v>
      </c>
      <c r="L21" s="345"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557"/>
      <c r="Z21" s="557"/>
      <c r="AA21" s="557"/>
      <c r="AB21" s="557"/>
      <c r="AC21" s="557"/>
      <c r="AD21" s="557"/>
    </row>
    <row r="22" spans="1:30" x14ac:dyDescent="0.2">
      <c r="A22" s="2" t="s">
        <v>3</v>
      </c>
      <c r="B22" s="2">
        <f t="shared" si="1"/>
        <v>16</v>
      </c>
      <c r="C22" s="40"/>
      <c r="D22" s="40"/>
      <c r="E22" s="40"/>
      <c r="F22" s="71">
        <f t="shared" si="13"/>
        <v>0</v>
      </c>
      <c r="G22" s="86" t="str">
        <f t="shared" si="11"/>
        <v/>
      </c>
      <c r="H22" s="329"/>
      <c r="I22" s="329"/>
      <c r="J22" s="329"/>
      <c r="K22" s="71">
        <f t="shared" si="14"/>
        <v>0</v>
      </c>
      <c r="L22" s="345" t="str">
        <f t="shared" si="12"/>
        <v/>
      </c>
      <c r="M22" s="117"/>
      <c r="N22" s="117"/>
      <c r="O22" s="162">
        <f t="shared" si="15"/>
        <v>0</v>
      </c>
      <c r="P22" s="117"/>
      <c r="Q22" s="162">
        <f t="shared" si="16"/>
        <v>0</v>
      </c>
      <c r="R22" s="117"/>
      <c r="S22" s="162">
        <f t="shared" si="17"/>
        <v>0</v>
      </c>
      <c r="T22" s="117"/>
      <c r="U22" s="162">
        <f t="shared" si="18"/>
        <v>0</v>
      </c>
      <c r="V22" s="117"/>
      <c r="W22" s="162">
        <f t="shared" si="19"/>
        <v>0</v>
      </c>
      <c r="X22" s="237"/>
      <c r="Y22" s="557"/>
      <c r="Z22" s="557"/>
      <c r="AA22" s="557"/>
      <c r="AB22" s="557"/>
      <c r="AC22" s="557"/>
      <c r="AD22" s="557"/>
    </row>
    <row r="23" spans="1:30" x14ac:dyDescent="0.2">
      <c r="A23" s="2" t="s">
        <v>4</v>
      </c>
      <c r="B23" s="2">
        <f t="shared" si="1"/>
        <v>17</v>
      </c>
      <c r="C23" s="40"/>
      <c r="D23" s="40"/>
      <c r="E23" s="40"/>
      <c r="F23" s="71">
        <f t="shared" si="13"/>
        <v>0</v>
      </c>
      <c r="G23" s="86" t="str">
        <f t="shared" si="11"/>
        <v/>
      </c>
      <c r="H23" s="329"/>
      <c r="I23" s="329"/>
      <c r="J23" s="329"/>
      <c r="K23" s="71">
        <f t="shared" si="14"/>
        <v>0</v>
      </c>
      <c r="L23" s="345" t="str">
        <f t="shared" si="12"/>
        <v/>
      </c>
      <c r="M23" s="117"/>
      <c r="N23" s="117"/>
      <c r="O23" s="162">
        <f t="shared" si="15"/>
        <v>0</v>
      </c>
      <c r="P23" s="117"/>
      <c r="Q23" s="162">
        <f t="shared" si="16"/>
        <v>0</v>
      </c>
      <c r="R23" s="117"/>
      <c r="S23" s="162">
        <f t="shared" si="17"/>
        <v>0</v>
      </c>
      <c r="T23" s="117"/>
      <c r="U23" s="162">
        <f t="shared" si="18"/>
        <v>0</v>
      </c>
      <c r="V23" s="117"/>
      <c r="W23" s="162">
        <f t="shared" si="19"/>
        <v>0</v>
      </c>
      <c r="X23" s="237"/>
      <c r="Y23" s="557"/>
      <c r="Z23" s="557"/>
      <c r="AA23" s="557"/>
      <c r="AB23" s="557"/>
      <c r="AC23" s="557"/>
      <c r="AD23" s="557"/>
    </row>
    <row r="24" spans="1:30" x14ac:dyDescent="0.2">
      <c r="A24" s="71" t="s">
        <v>5</v>
      </c>
      <c r="B24" s="71">
        <f t="shared" si="1"/>
        <v>18</v>
      </c>
      <c r="C24" s="40"/>
      <c r="D24" s="40"/>
      <c r="E24" s="40"/>
      <c r="F24" s="71">
        <f t="shared" si="13"/>
        <v>0</v>
      </c>
      <c r="G24" s="86" t="str">
        <f t="shared" si="11"/>
        <v/>
      </c>
      <c r="H24" s="329"/>
      <c r="I24" s="329"/>
      <c r="J24" s="329"/>
      <c r="K24" s="71">
        <f t="shared" si="14"/>
        <v>0</v>
      </c>
      <c r="L24" s="345" t="str">
        <f t="shared" si="12"/>
        <v/>
      </c>
      <c r="M24" s="117"/>
      <c r="N24" s="117"/>
      <c r="O24" s="162">
        <f t="shared" si="15"/>
        <v>0</v>
      </c>
      <c r="P24" s="117"/>
      <c r="Q24" s="162">
        <f t="shared" si="16"/>
        <v>0</v>
      </c>
      <c r="R24" s="117"/>
      <c r="S24" s="162">
        <f t="shared" si="17"/>
        <v>0</v>
      </c>
      <c r="T24" s="117"/>
      <c r="U24" s="162">
        <f t="shared" si="18"/>
        <v>0</v>
      </c>
      <c r="V24" s="117"/>
      <c r="W24" s="162">
        <f t="shared" si="19"/>
        <v>0</v>
      </c>
      <c r="X24" s="237"/>
      <c r="Y24" s="557"/>
      <c r="Z24" s="557"/>
      <c r="AA24" s="557"/>
      <c r="AB24" s="557"/>
      <c r="AC24" s="557"/>
      <c r="AD24" s="557"/>
    </row>
    <row r="25" spans="1:30" s="8" customFormat="1" x14ac:dyDescent="0.2">
      <c r="A25" s="491" t="s">
        <v>59</v>
      </c>
      <c r="B25" s="492"/>
      <c r="C25" s="13">
        <f>SUM(C18:C24)</f>
        <v>0</v>
      </c>
      <c r="D25" s="13">
        <f>SUM(D18:D24)+ROUNDDOWN(F25/60,0)</f>
        <v>0</v>
      </c>
      <c r="E25" s="13">
        <f>F25-60*ROUNDDOWN(F25/60,0)</f>
        <v>0</v>
      </c>
      <c r="F25" s="131">
        <f>SUM(F18:F24)</f>
        <v>0</v>
      </c>
      <c r="G25" s="52">
        <f>IF((D25*60+E25)=0,0,ROUND((C25*60)/(D25*60+E25),1))</f>
        <v>0</v>
      </c>
      <c r="H25" s="13">
        <f>SUM(H18:H24)</f>
        <v>0</v>
      </c>
      <c r="I25" s="13">
        <f>SUM(I18:I24)+ROUNDDOWN(K25/60,0)</f>
        <v>0</v>
      </c>
      <c r="J25" s="13">
        <f>K25-60*ROUNDDOWN(K25/60,0)</f>
        <v>0</v>
      </c>
      <c r="K25" s="131">
        <f>SUM(K18:K24)</f>
        <v>0</v>
      </c>
      <c r="L25" s="52">
        <f>IF((I25*60+J25)=0,0,ROUND((H25*60)/(I25*60+J25),1))</f>
        <v>0</v>
      </c>
      <c r="M25" s="27">
        <f>SUM(M18:M24)</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7">
        <f>IF(SUM(V18:V24)=0,0,ROUND(AVERAGE(V18:V24),0))</f>
        <v>0</v>
      </c>
      <c r="W25" s="163">
        <f>IF(W24=0,0,1)</f>
        <v>0</v>
      </c>
      <c r="X25" s="119"/>
      <c r="Y25" s="564"/>
      <c r="Z25" s="564"/>
      <c r="AA25" s="564"/>
      <c r="AB25" s="564"/>
      <c r="AC25" s="564"/>
      <c r="AD25" s="564"/>
    </row>
    <row r="26" spans="1:30" x14ac:dyDescent="0.2">
      <c r="A26" s="2" t="s">
        <v>6</v>
      </c>
      <c r="B26" s="2">
        <f>B24+1</f>
        <v>19</v>
      </c>
      <c r="C26" s="40"/>
      <c r="D26" s="40"/>
      <c r="E26" s="40"/>
      <c r="F26" s="71">
        <f t="shared" ref="F26:F36" si="20">E26</f>
        <v>0</v>
      </c>
      <c r="G26" s="86" t="str">
        <f t="shared" si="11"/>
        <v/>
      </c>
      <c r="H26" s="329"/>
      <c r="I26" s="329"/>
      <c r="J26" s="329"/>
      <c r="K26" s="71">
        <f>J26</f>
        <v>0</v>
      </c>
      <c r="L26" s="345" t="str">
        <f t="shared" si="12"/>
        <v/>
      </c>
      <c r="M26" s="117"/>
      <c r="N26" s="117"/>
      <c r="O26" s="162">
        <f>IF(N26="",0,1)</f>
        <v>0</v>
      </c>
      <c r="P26" s="117"/>
      <c r="Q26" s="162">
        <f>IF(P26="",0,1)</f>
        <v>0</v>
      </c>
      <c r="R26" s="117"/>
      <c r="S26" s="162">
        <f>IF(R26="",0,1)</f>
        <v>0</v>
      </c>
      <c r="T26" s="117"/>
      <c r="U26" s="162">
        <f>IF(T26="",0,1)</f>
        <v>0</v>
      </c>
      <c r="V26" s="117"/>
      <c r="W26" s="162">
        <f>IF(V26="",0,1)</f>
        <v>0</v>
      </c>
      <c r="X26" s="237"/>
      <c r="Y26" s="557"/>
      <c r="Z26" s="557"/>
      <c r="AA26" s="557"/>
      <c r="AB26" s="557"/>
      <c r="AC26" s="557"/>
      <c r="AD26" s="557"/>
    </row>
    <row r="27" spans="1:30" x14ac:dyDescent="0.2">
      <c r="A27" s="2" t="s">
        <v>7</v>
      </c>
      <c r="B27" s="2">
        <f t="shared" si="1"/>
        <v>20</v>
      </c>
      <c r="C27" s="40"/>
      <c r="D27" s="40"/>
      <c r="E27" s="40"/>
      <c r="F27" s="71">
        <f t="shared" si="20"/>
        <v>0</v>
      </c>
      <c r="G27" s="86" t="str">
        <f t="shared" si="11"/>
        <v/>
      </c>
      <c r="H27" s="329"/>
      <c r="I27" s="329"/>
      <c r="J27" s="329"/>
      <c r="K27" s="71">
        <f t="shared" ref="K27:K32" si="21">J27</f>
        <v>0</v>
      </c>
      <c r="L27" s="345" t="str">
        <f t="shared" si="12"/>
        <v/>
      </c>
      <c r="M27" s="117"/>
      <c r="N27" s="117"/>
      <c r="O27" s="162">
        <f t="shared" ref="O27:O32" si="22">IF(N27="",O26,O26+1)</f>
        <v>0</v>
      </c>
      <c r="P27" s="117"/>
      <c r="Q27" s="162">
        <f t="shared" ref="Q27:Q32" si="23">IF(P27="",Q26,Q26+1)</f>
        <v>0</v>
      </c>
      <c r="R27" s="117"/>
      <c r="S27" s="162">
        <f t="shared" ref="S27:S32" si="24">IF(R27="",S26,S26+1)</f>
        <v>0</v>
      </c>
      <c r="T27" s="117"/>
      <c r="U27" s="162">
        <f t="shared" ref="U27:U32" si="25">IF(T27="",U26,U26+1)</f>
        <v>0</v>
      </c>
      <c r="V27" s="117"/>
      <c r="W27" s="162">
        <f t="shared" ref="W27:W32" si="26">IF(V27="",W26,W26+1)</f>
        <v>0</v>
      </c>
      <c r="X27" s="237"/>
      <c r="Y27" s="557"/>
      <c r="Z27" s="557"/>
      <c r="AA27" s="557"/>
      <c r="AB27" s="557"/>
      <c r="AC27" s="557"/>
      <c r="AD27" s="557"/>
    </row>
    <row r="28" spans="1:30" x14ac:dyDescent="0.2">
      <c r="A28" s="2" t="s">
        <v>8</v>
      </c>
      <c r="B28" s="2">
        <f t="shared" si="1"/>
        <v>21</v>
      </c>
      <c r="C28" s="40"/>
      <c r="D28" s="40"/>
      <c r="E28" s="40"/>
      <c r="F28" s="71">
        <f t="shared" si="20"/>
        <v>0</v>
      </c>
      <c r="G28" s="86" t="str">
        <f t="shared" si="11"/>
        <v/>
      </c>
      <c r="H28" s="329"/>
      <c r="I28" s="329"/>
      <c r="J28" s="329"/>
      <c r="K28" s="71">
        <f t="shared" si="21"/>
        <v>0</v>
      </c>
      <c r="L28" s="345" t="str">
        <f t="shared" si="12"/>
        <v/>
      </c>
      <c r="M28" s="117"/>
      <c r="N28" s="117"/>
      <c r="O28" s="162">
        <f t="shared" si="22"/>
        <v>0</v>
      </c>
      <c r="P28" s="117"/>
      <c r="Q28" s="162">
        <f t="shared" si="23"/>
        <v>0</v>
      </c>
      <c r="R28" s="117"/>
      <c r="S28" s="162">
        <f t="shared" si="24"/>
        <v>0</v>
      </c>
      <c r="T28" s="117"/>
      <c r="U28" s="162">
        <f t="shared" si="25"/>
        <v>0</v>
      </c>
      <c r="V28" s="117"/>
      <c r="W28" s="162">
        <f t="shared" si="26"/>
        <v>0</v>
      </c>
      <c r="X28" s="237"/>
      <c r="Y28" s="557"/>
      <c r="Z28" s="557"/>
      <c r="AA28" s="557"/>
      <c r="AB28" s="557"/>
      <c r="AC28" s="557"/>
      <c r="AD28" s="557"/>
    </row>
    <row r="29" spans="1:30" x14ac:dyDescent="0.2">
      <c r="A29" s="2" t="s">
        <v>2</v>
      </c>
      <c r="B29" s="2">
        <f t="shared" si="1"/>
        <v>22</v>
      </c>
      <c r="C29" s="40"/>
      <c r="D29" s="40"/>
      <c r="E29" s="40"/>
      <c r="F29" s="71">
        <f t="shared" si="20"/>
        <v>0</v>
      </c>
      <c r="G29" s="86" t="str">
        <f t="shared" si="11"/>
        <v/>
      </c>
      <c r="H29" s="329"/>
      <c r="I29" s="329"/>
      <c r="J29" s="329"/>
      <c r="K29" s="71">
        <f t="shared" si="21"/>
        <v>0</v>
      </c>
      <c r="L29" s="345" t="str">
        <f t="shared" si="12"/>
        <v/>
      </c>
      <c r="M29" s="117"/>
      <c r="N29" s="117"/>
      <c r="O29" s="162">
        <f t="shared" si="22"/>
        <v>0</v>
      </c>
      <c r="P29" s="117"/>
      <c r="Q29" s="162">
        <f t="shared" si="23"/>
        <v>0</v>
      </c>
      <c r="R29" s="117"/>
      <c r="S29" s="162">
        <f t="shared" si="24"/>
        <v>0</v>
      </c>
      <c r="T29" s="117"/>
      <c r="U29" s="162">
        <f t="shared" si="25"/>
        <v>0</v>
      </c>
      <c r="V29" s="117"/>
      <c r="W29" s="162">
        <f t="shared" si="26"/>
        <v>0</v>
      </c>
      <c r="X29" s="237"/>
      <c r="Y29" s="557"/>
      <c r="Z29" s="557"/>
      <c r="AA29" s="557"/>
      <c r="AB29" s="557"/>
      <c r="AC29" s="557"/>
      <c r="AD29" s="557"/>
    </row>
    <row r="30" spans="1:30" x14ac:dyDescent="0.2">
      <c r="A30" s="2" t="s">
        <v>3</v>
      </c>
      <c r="B30" s="2">
        <f>B29+1</f>
        <v>23</v>
      </c>
      <c r="C30" s="40"/>
      <c r="D30" s="40"/>
      <c r="E30" s="40"/>
      <c r="F30" s="71">
        <f t="shared" si="20"/>
        <v>0</v>
      </c>
      <c r="G30" s="86" t="str">
        <f t="shared" si="11"/>
        <v/>
      </c>
      <c r="H30" s="329"/>
      <c r="I30" s="329"/>
      <c r="J30" s="329"/>
      <c r="K30" s="71">
        <f t="shared" si="21"/>
        <v>0</v>
      </c>
      <c r="L30" s="345" t="str">
        <f t="shared" si="12"/>
        <v/>
      </c>
      <c r="M30" s="117"/>
      <c r="N30" s="117"/>
      <c r="O30" s="162">
        <f t="shared" si="22"/>
        <v>0</v>
      </c>
      <c r="P30" s="117"/>
      <c r="Q30" s="162">
        <f t="shared" si="23"/>
        <v>0</v>
      </c>
      <c r="R30" s="117"/>
      <c r="S30" s="162">
        <f t="shared" si="24"/>
        <v>0</v>
      </c>
      <c r="T30" s="117"/>
      <c r="U30" s="162">
        <f t="shared" si="25"/>
        <v>0</v>
      </c>
      <c r="V30" s="117"/>
      <c r="W30" s="162">
        <f t="shared" si="26"/>
        <v>0</v>
      </c>
      <c r="X30" s="237"/>
      <c r="Y30" s="557"/>
      <c r="Z30" s="557"/>
      <c r="AA30" s="557"/>
      <c r="AB30" s="557"/>
      <c r="AC30" s="557"/>
      <c r="AD30" s="557"/>
    </row>
    <row r="31" spans="1:30" x14ac:dyDescent="0.2">
      <c r="A31" s="2" t="s">
        <v>4</v>
      </c>
      <c r="B31" s="2">
        <f>B30+1</f>
        <v>24</v>
      </c>
      <c r="C31" s="40"/>
      <c r="D31" s="40"/>
      <c r="E31" s="40"/>
      <c r="F31" s="71">
        <f t="shared" si="20"/>
        <v>0</v>
      </c>
      <c r="G31" s="86" t="str">
        <f t="shared" si="11"/>
        <v/>
      </c>
      <c r="H31" s="329"/>
      <c r="I31" s="329"/>
      <c r="J31" s="329"/>
      <c r="K31" s="71">
        <f t="shared" si="21"/>
        <v>0</v>
      </c>
      <c r="L31" s="345" t="str">
        <f t="shared" si="12"/>
        <v/>
      </c>
      <c r="M31" s="117"/>
      <c r="N31" s="117"/>
      <c r="O31" s="162">
        <f t="shared" si="22"/>
        <v>0</v>
      </c>
      <c r="P31" s="117"/>
      <c r="Q31" s="162">
        <f t="shared" si="23"/>
        <v>0</v>
      </c>
      <c r="R31" s="117"/>
      <c r="S31" s="162">
        <f t="shared" si="24"/>
        <v>0</v>
      </c>
      <c r="T31" s="117"/>
      <c r="U31" s="162">
        <f t="shared" si="25"/>
        <v>0</v>
      </c>
      <c r="V31" s="117"/>
      <c r="W31" s="162">
        <f t="shared" si="26"/>
        <v>0</v>
      </c>
      <c r="X31" s="237"/>
      <c r="Y31" s="557"/>
      <c r="Z31" s="557"/>
      <c r="AA31" s="557"/>
      <c r="AB31" s="557"/>
      <c r="AC31" s="557"/>
      <c r="AD31" s="557"/>
    </row>
    <row r="32" spans="1:30" x14ac:dyDescent="0.2">
      <c r="A32" s="71" t="s">
        <v>5</v>
      </c>
      <c r="B32" s="71">
        <f>B31+1</f>
        <v>25</v>
      </c>
      <c r="C32" s="40"/>
      <c r="D32" s="40"/>
      <c r="E32" s="40"/>
      <c r="F32" s="71">
        <f t="shared" si="20"/>
        <v>0</v>
      </c>
      <c r="G32" s="86" t="str">
        <f t="shared" si="11"/>
        <v/>
      </c>
      <c r="H32" s="329"/>
      <c r="I32" s="329"/>
      <c r="J32" s="329"/>
      <c r="K32" s="71">
        <f t="shared" si="21"/>
        <v>0</v>
      </c>
      <c r="L32" s="345" t="str">
        <f t="shared" si="12"/>
        <v/>
      </c>
      <c r="M32" s="117"/>
      <c r="N32" s="117"/>
      <c r="O32" s="162">
        <f t="shared" si="22"/>
        <v>0</v>
      </c>
      <c r="P32" s="117"/>
      <c r="Q32" s="162">
        <f t="shared" si="23"/>
        <v>0</v>
      </c>
      <c r="R32" s="117"/>
      <c r="S32" s="162">
        <f t="shared" si="24"/>
        <v>0</v>
      </c>
      <c r="T32" s="117"/>
      <c r="U32" s="162">
        <f t="shared" si="25"/>
        <v>0</v>
      </c>
      <c r="V32" s="117"/>
      <c r="W32" s="162">
        <f t="shared" si="26"/>
        <v>0</v>
      </c>
      <c r="X32" s="237"/>
      <c r="Y32" s="557"/>
      <c r="Z32" s="557"/>
      <c r="AA32" s="557"/>
      <c r="AB32" s="557"/>
      <c r="AC32" s="557"/>
      <c r="AD32" s="557"/>
    </row>
    <row r="33" spans="1:52" s="8" customFormat="1" x14ac:dyDescent="0.2">
      <c r="A33" s="491" t="s">
        <v>60</v>
      </c>
      <c r="B33" s="492"/>
      <c r="C33" s="13">
        <f>SUM(C26:C32)</f>
        <v>0</v>
      </c>
      <c r="D33" s="13">
        <f>SUM(D26:D32)+ROUNDDOWN(F33/60,0)</f>
        <v>0</v>
      </c>
      <c r="E33" s="13">
        <f>F33-60*ROUNDDOWN(F33/60,0)</f>
        <v>0</v>
      </c>
      <c r="F33" s="131">
        <f>SUM(F26:F32)</f>
        <v>0</v>
      </c>
      <c r="G33" s="52">
        <f>IF((D33*60+E33)=0,0,ROUND((C33*60)/(D33*60+E33),1))</f>
        <v>0</v>
      </c>
      <c r="H33" s="13">
        <f>SUM(H26:H32)</f>
        <v>0</v>
      </c>
      <c r="I33" s="13">
        <f>SUM(I26:I32)+ROUNDDOWN(K33/60,0)</f>
        <v>0</v>
      </c>
      <c r="J33" s="13">
        <f>K33-60*ROUNDDOWN(K33/60,0)</f>
        <v>0</v>
      </c>
      <c r="K33" s="131">
        <f>SUM(K26:K32)</f>
        <v>0</v>
      </c>
      <c r="L33" s="52">
        <f>IF((I33*60+J33)=0,0,ROUND((H33*60)/(I33*60+J33),1))</f>
        <v>0</v>
      </c>
      <c r="M33" s="27">
        <f>SUM(M26:M32)</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7">
        <f>IF(SUM(V26:V32)=0,0,ROUND(AVERAGE(V26:V32),0))</f>
        <v>0</v>
      </c>
      <c r="W33" s="163">
        <f>IF(W32=0,0,1)</f>
        <v>0</v>
      </c>
      <c r="X33" s="119"/>
      <c r="Y33" s="564"/>
      <c r="Z33" s="564"/>
      <c r="AA33" s="564"/>
      <c r="AB33" s="564"/>
      <c r="AC33" s="564"/>
      <c r="AD33" s="564"/>
      <c r="AF33"/>
      <c r="AG33"/>
      <c r="AH33"/>
      <c r="AI33"/>
      <c r="AJ33"/>
      <c r="AK33"/>
      <c r="AL33"/>
      <c r="AM33"/>
      <c r="AN33"/>
      <c r="AO33"/>
      <c r="AP33"/>
      <c r="AQ33"/>
      <c r="AR33"/>
      <c r="AS33"/>
      <c r="AT33"/>
      <c r="AU33"/>
      <c r="AV33"/>
      <c r="AW33"/>
      <c r="AX33"/>
      <c r="AY33"/>
      <c r="AZ33"/>
    </row>
    <row r="34" spans="1:52" s="84" customFormat="1" x14ac:dyDescent="0.2">
      <c r="A34" s="236" t="s">
        <v>100</v>
      </c>
      <c r="B34" s="81">
        <f>B32+1</f>
        <v>26</v>
      </c>
      <c r="C34" s="40"/>
      <c r="D34" s="40"/>
      <c r="E34" s="40"/>
      <c r="F34" s="71">
        <f t="shared" si="20"/>
        <v>0</v>
      </c>
      <c r="G34" s="86" t="str">
        <f t="shared" si="11"/>
        <v/>
      </c>
      <c r="H34" s="329"/>
      <c r="I34" s="329"/>
      <c r="J34" s="329"/>
      <c r="K34" s="71">
        <f>J34</f>
        <v>0</v>
      </c>
      <c r="L34" s="345" t="str">
        <f t="shared" si="12"/>
        <v/>
      </c>
      <c r="M34" s="117"/>
      <c r="N34" s="117"/>
      <c r="O34" s="162">
        <f>IF(N34="",0,1)</f>
        <v>0</v>
      </c>
      <c r="P34" s="117"/>
      <c r="Q34" s="162">
        <f>IF(P34="",0,1)</f>
        <v>0</v>
      </c>
      <c r="R34" s="117"/>
      <c r="S34" s="162">
        <f>IF(R34="",0,1)</f>
        <v>0</v>
      </c>
      <c r="T34" s="117"/>
      <c r="U34" s="162">
        <f>IF(T34="",0,1)</f>
        <v>0</v>
      </c>
      <c r="V34" s="117"/>
      <c r="W34" s="162">
        <f>IF(V34="",0,1)</f>
        <v>0</v>
      </c>
      <c r="X34" s="237"/>
      <c r="Y34" s="569" t="s">
        <v>231</v>
      </c>
      <c r="Z34" s="569"/>
      <c r="AA34" s="569"/>
      <c r="AB34" s="569"/>
      <c r="AC34" s="569"/>
      <c r="AD34" s="569"/>
      <c r="AE34"/>
      <c r="AF34"/>
      <c r="AG34"/>
      <c r="AH34"/>
      <c r="AI34"/>
      <c r="AJ34"/>
      <c r="AK34"/>
      <c r="AL34"/>
      <c r="AM34"/>
      <c r="AN34"/>
      <c r="AO34"/>
      <c r="AP34"/>
      <c r="AQ34"/>
      <c r="AR34"/>
      <c r="AS34"/>
      <c r="AT34"/>
      <c r="AU34"/>
      <c r="AV34"/>
      <c r="AW34"/>
      <c r="AX34"/>
      <c r="AY34"/>
      <c r="AZ34"/>
    </row>
    <row r="35" spans="1:52" s="84" customFormat="1" x14ac:dyDescent="0.2">
      <c r="A35" s="236" t="s">
        <v>103</v>
      </c>
      <c r="B35" s="318">
        <f>B34+1</f>
        <v>27</v>
      </c>
      <c r="C35" s="40"/>
      <c r="D35" s="40"/>
      <c r="E35" s="40"/>
      <c r="F35" s="71">
        <f t="shared" si="20"/>
        <v>0</v>
      </c>
      <c r="G35" s="86" t="str">
        <f t="shared" si="11"/>
        <v/>
      </c>
      <c r="H35" s="329"/>
      <c r="I35" s="329"/>
      <c r="J35" s="329"/>
      <c r="K35" s="71">
        <f>J35</f>
        <v>0</v>
      </c>
      <c r="L35" s="345" t="str">
        <f t="shared" si="12"/>
        <v/>
      </c>
      <c r="M35" s="117"/>
      <c r="N35" s="117"/>
      <c r="O35" s="162">
        <f>IF(N35="",O34,O34+1)</f>
        <v>0</v>
      </c>
      <c r="P35" s="117"/>
      <c r="Q35" s="162">
        <f>IF(P35="",Q34,Q34+1)</f>
        <v>0</v>
      </c>
      <c r="R35" s="117"/>
      <c r="S35" s="162">
        <f>IF(R35="",S34,S34+1)</f>
        <v>0</v>
      </c>
      <c r="T35" s="117"/>
      <c r="U35" s="162">
        <f>IF(T35="",U34,U34+1)</f>
        <v>0</v>
      </c>
      <c r="V35" s="117"/>
      <c r="W35" s="162">
        <f>IF(V35="",W34,W34+1)</f>
        <v>0</v>
      </c>
      <c r="X35" s="237"/>
      <c r="Y35" s="558"/>
      <c r="Z35" s="558"/>
      <c r="AA35" s="558"/>
      <c r="AB35" s="558"/>
      <c r="AC35" s="558"/>
      <c r="AD35" s="558"/>
      <c r="AE35"/>
      <c r="AF35"/>
      <c r="AG35"/>
      <c r="AH35"/>
      <c r="AI35"/>
      <c r="AJ35"/>
      <c r="AK35"/>
      <c r="AL35"/>
      <c r="AM35"/>
      <c r="AN35"/>
      <c r="AO35"/>
      <c r="AP35"/>
      <c r="AQ35"/>
      <c r="AR35"/>
      <c r="AS35"/>
      <c r="AT35"/>
      <c r="AU35"/>
      <c r="AV35"/>
      <c r="AW35"/>
      <c r="AX35"/>
      <c r="AY35"/>
      <c r="AZ35"/>
    </row>
    <row r="36" spans="1:52" s="84" customFormat="1" x14ac:dyDescent="0.2">
      <c r="A36" s="236" t="s">
        <v>104</v>
      </c>
      <c r="B36" s="318">
        <f>B35+1</f>
        <v>28</v>
      </c>
      <c r="C36" s="40"/>
      <c r="D36" s="40"/>
      <c r="E36" s="40"/>
      <c r="F36" s="71">
        <f t="shared" si="20"/>
        <v>0</v>
      </c>
      <c r="G36" s="86" t="str">
        <f t="shared" si="11"/>
        <v/>
      </c>
      <c r="H36" s="329"/>
      <c r="I36" s="329"/>
      <c r="J36" s="329"/>
      <c r="K36" s="71">
        <f t="shared" ref="K36" si="27">J36</f>
        <v>0</v>
      </c>
      <c r="L36" s="345" t="str">
        <f t="shared" si="12"/>
        <v/>
      </c>
      <c r="M36" s="117"/>
      <c r="N36" s="117"/>
      <c r="O36" s="162">
        <f>IF(N36="",O35,O35+1)</f>
        <v>0</v>
      </c>
      <c r="P36" s="117"/>
      <c r="Q36" s="162">
        <f>IF(P36="",Q35,Q35+1)</f>
        <v>0</v>
      </c>
      <c r="R36" s="117"/>
      <c r="S36" s="162">
        <f>IF(R36="",S35,S35+1)</f>
        <v>0</v>
      </c>
      <c r="T36" s="117"/>
      <c r="U36" s="162">
        <f>IF(T36="",U35,U35+1)</f>
        <v>0</v>
      </c>
      <c r="V36" s="117"/>
      <c r="W36" s="162">
        <f>IF(V36="",W35,W35+1)</f>
        <v>0</v>
      </c>
      <c r="X36" s="237"/>
      <c r="Y36" s="558"/>
      <c r="Z36" s="558"/>
      <c r="AA36" s="558"/>
      <c r="AB36" s="558"/>
      <c r="AC36" s="558"/>
      <c r="AD36" s="558"/>
      <c r="AE36"/>
      <c r="AF36"/>
      <c r="AG36"/>
      <c r="AH36"/>
      <c r="AI36"/>
      <c r="AJ36"/>
      <c r="AK36"/>
      <c r="AL36"/>
      <c r="AM36"/>
      <c r="AN36"/>
      <c r="AO36"/>
      <c r="AP36"/>
      <c r="AQ36"/>
      <c r="AR36"/>
      <c r="AS36"/>
      <c r="AT36"/>
      <c r="AU36"/>
      <c r="AV36"/>
      <c r="AW36"/>
      <c r="AX36"/>
      <c r="AY36"/>
      <c r="AZ36"/>
    </row>
    <row r="37" spans="1:52" s="84" customFormat="1" x14ac:dyDescent="0.2">
      <c r="A37" s="560" t="s">
        <v>10</v>
      </c>
      <c r="B37" s="561"/>
      <c r="C37" s="118">
        <f>SUM(C34:C36)</f>
        <v>0</v>
      </c>
      <c r="D37" s="13">
        <f>SUM(D34:D36)+ROUNDDOWN(F37/60,0)</f>
        <v>0</v>
      </c>
      <c r="E37" s="13">
        <f>F37-60*ROUNDDOWN(F37/60,0)</f>
        <v>0</v>
      </c>
      <c r="F37" s="131">
        <f>SUM(F34:F36)</f>
        <v>0</v>
      </c>
      <c r="G37" s="52">
        <f>IF((D37*60+E37)=0,0,ROUND((C37*60)/(D37*60+E37),1))</f>
        <v>0</v>
      </c>
      <c r="H37" s="118">
        <f>SUM(H34:H36)</f>
        <v>0</v>
      </c>
      <c r="I37" s="13">
        <f>SUM(I34:I36)+ROUNDDOWN(K37/60,0)</f>
        <v>0</v>
      </c>
      <c r="J37" s="13">
        <f>K37-60*ROUNDDOWN(K37/60,0)</f>
        <v>0</v>
      </c>
      <c r="K37" s="131">
        <f>SUM(K34:K36)</f>
        <v>0</v>
      </c>
      <c r="L37" s="52">
        <f>IF((I37*60+J37)=0,0,ROUND((H37*60)/(I37*60+J37),1))</f>
        <v>0</v>
      </c>
      <c r="M37" s="27">
        <f>SUM(M34:M36)</f>
        <v>0</v>
      </c>
      <c r="N37" s="27">
        <f>IF(SUM(N34:N36)=0,0,ROUND(AVERAGE(N34:N36),0))</f>
        <v>0</v>
      </c>
      <c r="O37" s="163">
        <f>IF(O36=0,0,1)</f>
        <v>0</v>
      </c>
      <c r="P37" s="27">
        <f>IF(SUM(P34:P36)=0,0,ROUND(AVERAGE(P34:P36),0))</f>
        <v>0</v>
      </c>
      <c r="Q37" s="163">
        <f>IF(Q36=0,0,1)</f>
        <v>0</v>
      </c>
      <c r="R37" s="27">
        <f>IF(SUM(R34:R36)=0,0,ROUND(AVERAGE(R34:R36),0))</f>
        <v>0</v>
      </c>
      <c r="S37" s="163">
        <f>IF(S36=0,0,1)</f>
        <v>0</v>
      </c>
      <c r="T37" s="27">
        <f>IF(SUM(T34:T36)=0,0,ROUND(AVERAGE(T34:T36),0))</f>
        <v>0</v>
      </c>
      <c r="U37" s="163">
        <f>IF(U36=0,0,1)</f>
        <v>0</v>
      </c>
      <c r="V37" s="27">
        <f>IF(SUM(V34:V36)=0,0,ROUND(AVERAGE(V34:V36),0))</f>
        <v>0</v>
      </c>
      <c r="W37" s="163">
        <f>IF(W36=0,0,1)</f>
        <v>0</v>
      </c>
      <c r="X37" s="119"/>
      <c r="Y37" s="564"/>
      <c r="Z37" s="564"/>
      <c r="AA37" s="564"/>
      <c r="AB37" s="564"/>
      <c r="AC37" s="564"/>
      <c r="AD37" s="564"/>
      <c r="AE37"/>
      <c r="AF37"/>
      <c r="AG37"/>
      <c r="AH37"/>
      <c r="AI37"/>
      <c r="AJ37"/>
      <c r="AK37"/>
      <c r="AL37"/>
      <c r="AM37"/>
      <c r="AN37"/>
      <c r="AO37"/>
      <c r="AP37"/>
      <c r="AQ37"/>
      <c r="AR37"/>
      <c r="AS37"/>
      <c r="AT37"/>
      <c r="AU37"/>
      <c r="AV37"/>
      <c r="AW37"/>
      <c r="AX37"/>
      <c r="AY37"/>
      <c r="AZ37"/>
    </row>
    <row r="38" spans="1:52" s="84" customFormat="1" x14ac:dyDescent="0.2">
      <c r="A38" s="512" t="s">
        <v>27</v>
      </c>
      <c r="B38" s="513"/>
      <c r="C38" s="14">
        <f>C8+C17+C25+C33+C37</f>
        <v>0</v>
      </c>
      <c r="D38" s="300">
        <f>D8+D17+D25+D33+D37+ROUNDDOWN(F38/60,0)</f>
        <v>0</v>
      </c>
      <c r="E38" s="300">
        <f>F38-60*ROUNDDOWN(F38/60,0)</f>
        <v>0</v>
      </c>
      <c r="F38" s="133">
        <f>E8+E17+E25+E33+E37</f>
        <v>0</v>
      </c>
      <c r="G38" s="301">
        <f>IF((D38*60+E38)=0,0,ROUND((C38*60)/(D38*60+E38),1))</f>
        <v>0</v>
      </c>
      <c r="H38" s="14">
        <f>H8+H17+H25+H33+H37</f>
        <v>0</v>
      </c>
      <c r="I38" s="300">
        <f>I8+I17+I25+I33+I37+ROUNDDOWN(K38/60,0)</f>
        <v>0</v>
      </c>
      <c r="J38" s="300">
        <f>K38-60*ROUNDDOWN(K38/60,0)</f>
        <v>0</v>
      </c>
      <c r="K38" s="133">
        <f>J8+J17+J25+J33+J37</f>
        <v>0</v>
      </c>
      <c r="L38" s="301">
        <f>IF((I38*60+J38)=0,0,ROUND((H38*60)/(I38*60+J38),1))</f>
        <v>0</v>
      </c>
      <c r="M38" s="14">
        <f>M8+M17+M25+M33+M37</f>
        <v>0</v>
      </c>
      <c r="N38" s="14" t="str">
        <f>IF(N39=0,"",(N8+N17+N25+N33+N37)/N39)</f>
        <v/>
      </c>
      <c r="O38" s="302"/>
      <c r="P38" s="14" t="str">
        <f>IF(P39=0,"",(P8+P17+P25+P33+P37)/P39)</f>
        <v/>
      </c>
      <c r="Q38" s="302"/>
      <c r="R38" s="14" t="str">
        <f>IF(R39=0,"",(R8+R17+R25+R33+R37)/R39)</f>
        <v/>
      </c>
      <c r="S38" s="302"/>
      <c r="T38" s="14" t="str">
        <f>IF(T39=0,"",(T8+T17+T25+T33+T37)/T39)</f>
        <v/>
      </c>
      <c r="U38" s="302"/>
      <c r="V38" s="14" t="str">
        <f>IF(V39=0,"",(V8+V17+V25+V33+V37)/V39)</f>
        <v/>
      </c>
      <c r="W38" s="302"/>
      <c r="X38" s="64"/>
      <c r="Y38" s="297"/>
      <c r="Z38" s="2" t="s">
        <v>0</v>
      </c>
      <c r="AA38" s="2" t="s">
        <v>30</v>
      </c>
      <c r="AB38" s="2" t="s">
        <v>16</v>
      </c>
      <c r="AC38" s="2" t="s">
        <v>23</v>
      </c>
      <c r="AD38" s="2" t="s">
        <v>26</v>
      </c>
      <c r="AE38"/>
      <c r="AF38"/>
      <c r="AG38"/>
      <c r="AH38"/>
      <c r="AI38"/>
      <c r="AJ38"/>
      <c r="AK38"/>
      <c r="AL38"/>
      <c r="AM38"/>
      <c r="AN38"/>
      <c r="AO38"/>
      <c r="AP38"/>
      <c r="AQ38"/>
      <c r="AR38"/>
      <c r="AS38"/>
      <c r="AT38"/>
      <c r="AU38"/>
      <c r="AV38"/>
      <c r="AW38"/>
      <c r="AX38"/>
      <c r="AY38"/>
      <c r="AZ38"/>
    </row>
    <row r="39" spans="1:52" x14ac:dyDescent="0.2">
      <c r="A39" s="567"/>
      <c r="B39" s="568"/>
      <c r="C39" s="2" t="s">
        <v>0</v>
      </c>
      <c r="D39" s="2" t="s">
        <v>15</v>
      </c>
      <c r="E39" s="2" t="s">
        <v>16</v>
      </c>
      <c r="F39" s="71"/>
      <c r="G39" s="22" t="s">
        <v>12</v>
      </c>
      <c r="H39" s="345" t="s">
        <v>42</v>
      </c>
      <c r="I39" s="345" t="s">
        <v>15</v>
      </c>
      <c r="J39" s="345" t="s">
        <v>16</v>
      </c>
      <c r="K39" s="331"/>
      <c r="L39" s="383" t="s">
        <v>12</v>
      </c>
      <c r="M39" s="45" t="s">
        <v>41</v>
      </c>
      <c r="N39" s="158">
        <f>O8+O17+O25+O33+O37</f>
        <v>0</v>
      </c>
      <c r="O39" s="159"/>
      <c r="P39" s="158">
        <f>Q8+Q17+Q25+Q33+Q37</f>
        <v>0</v>
      </c>
      <c r="Q39" s="159"/>
      <c r="R39" s="158">
        <f>S8+S17+S25+S33+S37</f>
        <v>0</v>
      </c>
      <c r="S39" s="159"/>
      <c r="T39" s="158">
        <f>U8+U17+U25+U33+U37</f>
        <v>0</v>
      </c>
      <c r="U39" s="159"/>
      <c r="V39" s="158">
        <f>W8+W17+W25+W33+W37</f>
        <v>0</v>
      </c>
      <c r="W39" s="126"/>
      <c r="X39" s="64"/>
      <c r="Y39" s="210" t="s">
        <v>139</v>
      </c>
      <c r="Z39" s="164">
        <f>C38+Janvier!Z44</f>
        <v>0</v>
      </c>
      <c r="AA39" s="210">
        <f>D38+Janvier!AA44+ROUNDDOWN(AE39/60,0)</f>
        <v>0</v>
      </c>
      <c r="AB39" s="210">
        <f>AE39-60*ROUNDDOWN(AE39/60,0)</f>
        <v>0</v>
      </c>
      <c r="AC39" s="210">
        <f>IF((AA39*60+AB39)=0,0,ROUND((Z39*60)/(AA39*60+AB39),1))</f>
        <v>0</v>
      </c>
      <c r="AD39" s="164">
        <f>M38+Janvier!AD44</f>
        <v>0</v>
      </c>
      <c r="AE39" s="10">
        <f>E38+Janvier!$AB$44</f>
        <v>0</v>
      </c>
    </row>
    <row r="40" spans="1:52" x14ac:dyDescent="0.2">
      <c r="A40" s="556" t="s">
        <v>254</v>
      </c>
      <c r="B40" s="556"/>
      <c r="C40" s="48">
        <f>'Décembre 17'!C40</f>
        <v>0</v>
      </c>
      <c r="D40" s="49">
        <f>'Décembre 17'!D40</f>
        <v>0</v>
      </c>
      <c r="E40" s="49">
        <f>'Décembre 17'!E40</f>
        <v>0</v>
      </c>
      <c r="F40" s="143"/>
      <c r="G40" s="50">
        <f>IF((D40*60+E40)=0,0,ROUND((C40*60)/(D40*60+E40),1))</f>
        <v>0</v>
      </c>
      <c r="H40" s="349">
        <f>'Décembre 17'!H40</f>
        <v>0</v>
      </c>
      <c r="I40" s="348">
        <f>'Décembre 17'!I40</f>
        <v>0</v>
      </c>
      <c r="J40" s="348">
        <f>'Décembre 17'!J40</f>
        <v>0</v>
      </c>
      <c r="K40" s="50"/>
      <c r="L40" s="346">
        <f>IF((I40*60+J40)=0,0,ROUND((H40*60)/(I40*60+J40),1))</f>
        <v>0</v>
      </c>
      <c r="M40" s="199">
        <f>'Décembre 17'!M40</f>
        <v>0</v>
      </c>
      <c r="X40" s="64"/>
      <c r="Y40" s="216" t="s">
        <v>253</v>
      </c>
      <c r="Z40" s="217">
        <f>C38+Janvier!Z45</f>
        <v>0</v>
      </c>
      <c r="AA40" s="215">
        <f>D38+Janvier!AA45+ROUNDDOWN(AE40/60,0)</f>
        <v>0</v>
      </c>
      <c r="AB40" s="215">
        <f>AE40-60*ROUNDDOWN(AE40/60,0)</f>
        <v>0</v>
      </c>
      <c r="AC40" s="215">
        <f>IF((AA40*60+AB40)=0,0,ROUND((Z40*60)/(AA40*60+AB40),1))</f>
        <v>0</v>
      </c>
      <c r="AD40" s="217">
        <f>M38+Janvier!AD45</f>
        <v>0</v>
      </c>
      <c r="AE40" s="10">
        <f>E38+Janvier!$AB$45</f>
        <v>0</v>
      </c>
    </row>
    <row r="41" spans="1:52" x14ac:dyDescent="0.2">
      <c r="A41" s="566" t="s">
        <v>25</v>
      </c>
      <c r="B41" s="566"/>
      <c r="C41" s="48">
        <f>Janvier!C43</f>
        <v>0</v>
      </c>
      <c r="D41" s="49">
        <f>Janvier!D43</f>
        <v>0</v>
      </c>
      <c r="E41" s="49">
        <f>Janvier!E43</f>
        <v>0</v>
      </c>
      <c r="F41" s="143"/>
      <c r="G41" s="50">
        <f>IF((D41*60+E41)=0,0,ROUND((C41*60)/(D41*60+E41),1))</f>
        <v>0</v>
      </c>
      <c r="H41" s="349">
        <f>Janvier!H43</f>
        <v>0</v>
      </c>
      <c r="I41" s="348">
        <f>Janvier!I43</f>
        <v>0</v>
      </c>
      <c r="J41" s="348">
        <f>Janvier!J43</f>
        <v>0</v>
      </c>
      <c r="K41" s="50"/>
      <c r="L41" s="346">
        <f>IF((I41*60+J41)=0,0,ROUND((H41*60)/(I41*60+J41),1))</f>
        <v>0</v>
      </c>
      <c r="M41" s="51">
        <f>Janvier!M43</f>
        <v>0</v>
      </c>
      <c r="X41" s="64"/>
      <c r="Y41" s="64"/>
      <c r="AB41" s="332"/>
      <c r="AC41" s="190"/>
      <c r="AD41" s="65"/>
    </row>
    <row r="42" spans="1:52" ht="12.75" customHeight="1" x14ac:dyDescent="0.2">
      <c r="A42" s="93"/>
      <c r="B42" s="93"/>
      <c r="C42" s="66"/>
      <c r="D42" s="66"/>
      <c r="E42" s="66"/>
      <c r="F42" s="142"/>
      <c r="G42" s="67"/>
      <c r="H42" s="67"/>
      <c r="I42" s="67"/>
      <c r="J42" s="67"/>
      <c r="K42" s="67"/>
      <c r="L42" s="67"/>
      <c r="M42" s="67"/>
      <c r="V42" s="550" t="s">
        <v>195</v>
      </c>
      <c r="W42" s="551"/>
      <c r="X42" s="552"/>
      <c r="Y42" s="375" t="s">
        <v>42</v>
      </c>
      <c r="Z42" s="345" t="s">
        <v>15</v>
      </c>
      <c r="AA42" s="345" t="s">
        <v>16</v>
      </c>
      <c r="AB42" s="345" t="s">
        <v>12</v>
      </c>
      <c r="AC42" s="190"/>
      <c r="AD42" s="65"/>
      <c r="AE42" s="200">
        <f>J38+J40+J41</f>
        <v>0</v>
      </c>
    </row>
    <row r="43" spans="1:52" x14ac:dyDescent="0.2">
      <c r="A43" s="93"/>
      <c r="B43" s="93"/>
      <c r="C43" s="66"/>
      <c r="D43" s="66"/>
      <c r="E43" s="66"/>
      <c r="F43" s="142"/>
      <c r="G43" s="67"/>
      <c r="H43" s="67"/>
      <c r="I43" s="67"/>
      <c r="J43" s="67"/>
      <c r="K43" s="67"/>
      <c r="L43" s="67"/>
      <c r="M43" s="66"/>
      <c r="V43" s="507" t="s">
        <v>139</v>
      </c>
      <c r="W43" s="508"/>
      <c r="X43" s="509"/>
      <c r="Y43" s="164">
        <f>H38+Janvier!Y48</f>
        <v>0</v>
      </c>
      <c r="Z43" s="12">
        <f>I38+I40+I41+ROUNDDOWN(AE42/60,0)</f>
        <v>0</v>
      </c>
      <c r="AA43" s="12">
        <f>AE42-60*ROUNDDOWN(AE42/60,0)</f>
        <v>0</v>
      </c>
      <c r="AB43" s="12">
        <f>IF((Z43*60+AA43)=0,0,ROUND((Y43*60)/(Z43*60+AA43),1))</f>
        <v>0</v>
      </c>
      <c r="AC43" s="190"/>
      <c r="AD43" s="64"/>
      <c r="AE43" s="200">
        <f>J38+J41</f>
        <v>0</v>
      </c>
    </row>
    <row r="44" spans="1:52" x14ac:dyDescent="0.2">
      <c r="A44" s="93"/>
      <c r="B44" s="93"/>
      <c r="C44" s="66"/>
      <c r="D44" s="66"/>
      <c r="E44" s="66"/>
      <c r="F44" s="142"/>
      <c r="G44" s="67"/>
      <c r="H44" s="67"/>
      <c r="I44" s="67"/>
      <c r="J44" s="67"/>
      <c r="K44" s="67"/>
      <c r="L44" s="67"/>
      <c r="M44" s="66"/>
      <c r="V44" s="553" t="s">
        <v>187</v>
      </c>
      <c r="W44" s="554"/>
      <c r="X44" s="555"/>
      <c r="Y44" s="217">
        <f>H41+H38</f>
        <v>0</v>
      </c>
      <c r="Z44" s="325">
        <f>I38+I41+ROUNDDOWN(AE43/60,0)</f>
        <v>0</v>
      </c>
      <c r="AA44" s="325">
        <f>AE43-60*ROUNDDOWN(AE43/60,0)</f>
        <v>0</v>
      </c>
      <c r="AB44" s="376">
        <f>IF((Z44*60+AA44)=0,0,ROUND((Y44*60)/(Z44*60+AA44),1))</f>
        <v>0</v>
      </c>
    </row>
  </sheetData>
  <sheetProtection sheet="1" selectLockedCells="1"/>
  <mergeCells count="60">
    <mergeCell ref="A25:B25"/>
    <mergeCell ref="A41:B41"/>
    <mergeCell ref="A40:B40"/>
    <mergeCell ref="A33:B33"/>
    <mergeCell ref="A39:B39"/>
    <mergeCell ref="Y34:AD34"/>
    <mergeCell ref="Y36:AD36"/>
    <mergeCell ref="Y33:AD33"/>
    <mergeCell ref="A38:B38"/>
    <mergeCell ref="Y37:AD37"/>
    <mergeCell ref="A37:B37"/>
    <mergeCell ref="Y35:AD35"/>
    <mergeCell ref="A17:B17"/>
    <mergeCell ref="Y19:AD19"/>
    <mergeCell ref="Y20:AD20"/>
    <mergeCell ref="Y21:AD21"/>
    <mergeCell ref="Y22:AD22"/>
    <mergeCell ref="Y17:AD17"/>
    <mergeCell ref="Y18:AD18"/>
    <mergeCell ref="A8:B8"/>
    <mergeCell ref="Y13:AD13"/>
    <mergeCell ref="Y8:AD8"/>
    <mergeCell ref="Y9:AD9"/>
    <mergeCell ref="Y10:AD10"/>
    <mergeCell ref="A9:B9"/>
    <mergeCell ref="Y11:AD11"/>
    <mergeCell ref="A1:AC1"/>
    <mergeCell ref="A2:A3"/>
    <mergeCell ref="B2:B3"/>
    <mergeCell ref="C2:C3"/>
    <mergeCell ref="D2:D3"/>
    <mergeCell ref="G2:G3"/>
    <mergeCell ref="N2:N3"/>
    <mergeCell ref="E2:E3"/>
    <mergeCell ref="H2:L2"/>
    <mergeCell ref="Y29:AD29"/>
    <mergeCell ref="Y23:AD23"/>
    <mergeCell ref="Y24:AD24"/>
    <mergeCell ref="Y12:AD12"/>
    <mergeCell ref="Y15:AD15"/>
    <mergeCell ref="Y16:AD16"/>
    <mergeCell ref="Y25:AD25"/>
    <mergeCell ref="Y26:AD26"/>
    <mergeCell ref="Y27:AD27"/>
    <mergeCell ref="Y14:AD14"/>
    <mergeCell ref="P2:P3"/>
    <mergeCell ref="Y2:AD3"/>
    <mergeCell ref="X2:X3"/>
    <mergeCell ref="R2:R3"/>
    <mergeCell ref="Y28:AD28"/>
    <mergeCell ref="Y7:AD7"/>
    <mergeCell ref="Y4:AD4"/>
    <mergeCell ref="Y5:AD5"/>
    <mergeCell ref="Y6:AD6"/>
    <mergeCell ref="V42:X42"/>
    <mergeCell ref="V43:X43"/>
    <mergeCell ref="V44:X44"/>
    <mergeCell ref="Y30:AD30"/>
    <mergeCell ref="Y31:AD31"/>
    <mergeCell ref="Y32:AD32"/>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47"/>
  <sheetViews>
    <sheetView zoomScale="110" zoomScaleNormal="110" workbookViewId="0">
      <pane ySplit="3" topLeftCell="A4" activePane="bottomLeft" state="frozen"/>
      <selection pane="bottomLeft" activeCell="H34" sqref="H34:J39"/>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customWidth="1"/>
    <col min="9" max="9" width="6.7109375" customWidth="1"/>
    <col min="10" max="10" width="8.28515625" customWidth="1"/>
    <col min="11" max="11" width="5.85546875" hidden="1" customWidth="1"/>
    <col min="12" max="12" width="8.85546875"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578" t="s">
        <v>221</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202"/>
    </row>
    <row r="2" spans="1:31" ht="13.5" customHeight="1" x14ac:dyDescent="0.2">
      <c r="A2" s="470" t="s">
        <v>1</v>
      </c>
      <c r="B2" s="470" t="s">
        <v>9</v>
      </c>
      <c r="C2" s="470" t="s">
        <v>0</v>
      </c>
      <c r="D2" s="470" t="s">
        <v>15</v>
      </c>
      <c r="E2" s="470" t="s">
        <v>16</v>
      </c>
      <c r="F2" s="141" t="s">
        <v>16</v>
      </c>
      <c r="G2" s="472" t="s">
        <v>12</v>
      </c>
      <c r="H2" s="484" t="s">
        <v>257</v>
      </c>
      <c r="I2" s="485"/>
      <c r="J2" s="485"/>
      <c r="K2" s="485"/>
      <c r="L2" s="486"/>
      <c r="M2" s="31" t="s">
        <v>17</v>
      </c>
      <c r="N2" s="474" t="s">
        <v>40</v>
      </c>
      <c r="O2" s="149"/>
      <c r="P2" s="474" t="s">
        <v>11</v>
      </c>
      <c r="Q2" s="149"/>
      <c r="R2" s="474" t="s">
        <v>22</v>
      </c>
      <c r="S2" s="149"/>
      <c r="T2" s="31" t="s">
        <v>19</v>
      </c>
      <c r="U2" s="149"/>
      <c r="V2" s="31" t="s">
        <v>19</v>
      </c>
      <c r="W2" s="149"/>
      <c r="X2" s="579" t="s">
        <v>13</v>
      </c>
      <c r="Y2" s="478" t="s">
        <v>14</v>
      </c>
      <c r="Z2" s="479"/>
      <c r="AA2" s="479"/>
      <c r="AB2" s="479"/>
      <c r="AC2" s="479"/>
      <c r="AD2" s="479"/>
      <c r="AE2" s="480"/>
    </row>
    <row r="3" spans="1:31" ht="15" customHeight="1" x14ac:dyDescent="0.2">
      <c r="A3" s="471"/>
      <c r="B3" s="471"/>
      <c r="C3" s="471"/>
      <c r="D3" s="471"/>
      <c r="E3" s="471"/>
      <c r="F3" s="141"/>
      <c r="G3" s="473"/>
      <c r="H3" s="378" t="s">
        <v>0</v>
      </c>
      <c r="I3" s="330" t="s">
        <v>15</v>
      </c>
      <c r="J3" s="330" t="s">
        <v>16</v>
      </c>
      <c r="K3" s="322"/>
      <c r="L3" s="378" t="s">
        <v>12</v>
      </c>
      <c r="M3" s="32" t="s">
        <v>18</v>
      </c>
      <c r="N3" s="475"/>
      <c r="O3" s="150"/>
      <c r="P3" s="475"/>
      <c r="Q3" s="150"/>
      <c r="R3" s="475"/>
      <c r="S3" s="150"/>
      <c r="T3" s="32" t="s">
        <v>20</v>
      </c>
      <c r="U3" s="150"/>
      <c r="V3" s="32" t="s">
        <v>21</v>
      </c>
      <c r="W3" s="150"/>
      <c r="X3" s="580"/>
      <c r="Y3" s="481"/>
      <c r="Z3" s="482"/>
      <c r="AA3" s="482"/>
      <c r="AB3" s="482"/>
      <c r="AC3" s="482"/>
      <c r="AD3" s="482"/>
      <c r="AE3" s="483"/>
    </row>
    <row r="4" spans="1:31" x14ac:dyDescent="0.2">
      <c r="A4" s="19" t="s">
        <v>2</v>
      </c>
      <c r="B4" s="19">
        <v>1</v>
      </c>
      <c r="C4" s="40"/>
      <c r="D4" s="40"/>
      <c r="E4" s="40"/>
      <c r="F4" s="71">
        <f>E4</f>
        <v>0</v>
      </c>
      <c r="G4" s="102" t="str">
        <f>IF((D4*60+E4)=0,"",ROUND((C4*60)/(D4*60+E4),1))</f>
        <v/>
      </c>
      <c r="H4" s="329"/>
      <c r="I4" s="329"/>
      <c r="J4" s="329"/>
      <c r="K4" s="71">
        <f>J4</f>
        <v>0</v>
      </c>
      <c r="L4" s="348" t="str">
        <f>IF((I4*60+J4)=0,"",ROUND((H4*60)/(I4*60+J4),1))</f>
        <v/>
      </c>
      <c r="M4" s="117"/>
      <c r="N4" s="117"/>
      <c r="O4" s="162">
        <f>IF(N4="",0,1)</f>
        <v>0</v>
      </c>
      <c r="P4" s="117"/>
      <c r="Q4" s="162">
        <f>IF(P4="",0,1)</f>
        <v>0</v>
      </c>
      <c r="R4" s="117"/>
      <c r="S4" s="162">
        <f>IF(R4="",0,1)</f>
        <v>0</v>
      </c>
      <c r="T4" s="117"/>
      <c r="U4" s="162">
        <f>IF(T4="",0,1)</f>
        <v>0</v>
      </c>
      <c r="V4" s="117"/>
      <c r="W4" s="162">
        <f>IF(V4="",0,1)</f>
        <v>0</v>
      </c>
      <c r="X4" s="237"/>
      <c r="Y4" s="517"/>
      <c r="Z4" s="518"/>
      <c r="AA4" s="518"/>
      <c r="AB4" s="518"/>
      <c r="AC4" s="518"/>
      <c r="AD4" s="518"/>
      <c r="AE4" s="519"/>
    </row>
    <row r="5" spans="1:31" x14ac:dyDescent="0.2">
      <c r="A5" s="19" t="s">
        <v>3</v>
      </c>
      <c r="B5" s="19">
        <f t="shared" ref="B5:B24" si="0">B4+1</f>
        <v>2</v>
      </c>
      <c r="C5" s="40"/>
      <c r="D5" s="40"/>
      <c r="E5" s="40"/>
      <c r="F5" s="71">
        <f>E5</f>
        <v>0</v>
      </c>
      <c r="G5" s="102" t="str">
        <f>IF((D5*60+E5)=0,"",ROUND((C5*60)/(D5*60+E5),1))</f>
        <v/>
      </c>
      <c r="H5" s="329"/>
      <c r="I5" s="329"/>
      <c r="J5" s="329"/>
      <c r="K5" s="71">
        <f>J5</f>
        <v>0</v>
      </c>
      <c r="L5" s="348" t="str">
        <f>IF((I5*60+J5)=0,"",ROUND((H5*60)/(I5*60+J5),1))</f>
        <v/>
      </c>
      <c r="M5" s="117"/>
      <c r="N5" s="117"/>
      <c r="O5" s="162">
        <f>IF(N5="",O4,O4+1)</f>
        <v>0</v>
      </c>
      <c r="P5" s="117"/>
      <c r="Q5" s="162">
        <f>IF(P5="",Q4,Q4+1)</f>
        <v>0</v>
      </c>
      <c r="R5" s="117"/>
      <c r="S5" s="162">
        <f>IF(R5="",S4,S4+1)</f>
        <v>0</v>
      </c>
      <c r="T5" s="117"/>
      <c r="U5" s="162">
        <f>IF(T5="",U4,U4+1)</f>
        <v>0</v>
      </c>
      <c r="V5" s="117"/>
      <c r="W5" s="162">
        <f>IF(V5="",W4,W4+1)</f>
        <v>0</v>
      </c>
      <c r="X5" s="237"/>
      <c r="Y5" s="517"/>
      <c r="Z5" s="518"/>
      <c r="AA5" s="518"/>
      <c r="AB5" s="518"/>
      <c r="AC5" s="518"/>
      <c r="AD5" s="518"/>
      <c r="AE5" s="519"/>
    </row>
    <row r="6" spans="1:31" x14ac:dyDescent="0.2">
      <c r="A6" s="19" t="s">
        <v>4</v>
      </c>
      <c r="B6" s="19">
        <f t="shared" si="0"/>
        <v>3</v>
      </c>
      <c r="C6" s="40"/>
      <c r="D6" s="40"/>
      <c r="E6" s="40"/>
      <c r="F6" s="71">
        <f>E6</f>
        <v>0</v>
      </c>
      <c r="G6" s="102" t="str">
        <f>IF((D6*60+E6)=0,"",ROUND((C6*60)/(D6*60+E6),1))</f>
        <v/>
      </c>
      <c r="H6" s="329"/>
      <c r="I6" s="329"/>
      <c r="J6" s="329"/>
      <c r="K6" s="71">
        <f>J6</f>
        <v>0</v>
      </c>
      <c r="L6" s="348" t="str">
        <f>IF((I6*60+J6)=0,"",ROUND((H6*60)/(I6*60+J6),1))</f>
        <v/>
      </c>
      <c r="M6" s="117"/>
      <c r="N6" s="117"/>
      <c r="O6" s="162">
        <f>IF(N6="",O5,O5+1)</f>
        <v>0</v>
      </c>
      <c r="P6" s="117"/>
      <c r="Q6" s="162">
        <f>IF(P6="",Q5,Q5+1)</f>
        <v>0</v>
      </c>
      <c r="R6" s="117"/>
      <c r="S6" s="162">
        <f>IF(R6="",S5,S5+1)</f>
        <v>0</v>
      </c>
      <c r="T6" s="117"/>
      <c r="U6" s="162">
        <f>IF(T6="",U5,U5+1)</f>
        <v>0</v>
      </c>
      <c r="V6" s="117"/>
      <c r="W6" s="162">
        <f>IF(V6="",W5,W5+1)</f>
        <v>0</v>
      </c>
      <c r="X6" s="237"/>
      <c r="Y6" s="517"/>
      <c r="Z6" s="518"/>
      <c r="AA6" s="518"/>
      <c r="AB6" s="518"/>
      <c r="AC6" s="518"/>
      <c r="AD6" s="518"/>
      <c r="AE6" s="519"/>
    </row>
    <row r="7" spans="1:31" x14ac:dyDescent="0.2">
      <c r="A7" s="141" t="s">
        <v>5</v>
      </c>
      <c r="B7" s="141">
        <f t="shared" si="0"/>
        <v>4</v>
      </c>
      <c r="C7" s="40"/>
      <c r="D7" s="40"/>
      <c r="E7" s="40"/>
      <c r="F7" s="71">
        <f>E7</f>
        <v>0</v>
      </c>
      <c r="G7" s="102" t="str">
        <f>IF((D7*60+E7)=0,"",ROUND((C7*60)/(D7*60+E7),1))</f>
        <v/>
      </c>
      <c r="H7" s="329"/>
      <c r="I7" s="329"/>
      <c r="J7" s="329"/>
      <c r="K7" s="71">
        <f>J7</f>
        <v>0</v>
      </c>
      <c r="L7" s="348" t="str">
        <f>IF((I7*60+J7)=0,"",ROUND((H7*60)/(I7*60+J7),1))</f>
        <v/>
      </c>
      <c r="M7" s="117"/>
      <c r="N7" s="117"/>
      <c r="O7" s="162">
        <f>IF(N7="",O6,O6+1)</f>
        <v>0</v>
      </c>
      <c r="P7" s="117"/>
      <c r="Q7" s="162">
        <f>IF(P7="",Q6,Q6+1)</f>
        <v>0</v>
      </c>
      <c r="R7" s="117"/>
      <c r="S7" s="162">
        <f>IF(R7="",S6,S6+1)</f>
        <v>0</v>
      </c>
      <c r="T7" s="117"/>
      <c r="U7" s="162">
        <f>IF(T7="",U6,U6+1)</f>
        <v>0</v>
      </c>
      <c r="V7" s="117"/>
      <c r="W7" s="162">
        <f>IF(V7="",W6,W6+1)</f>
        <v>0</v>
      </c>
      <c r="X7" s="237"/>
      <c r="Y7" s="517"/>
      <c r="Z7" s="518"/>
      <c r="AA7" s="518"/>
      <c r="AB7" s="518"/>
      <c r="AC7" s="518"/>
      <c r="AD7" s="518"/>
      <c r="AE7" s="519"/>
    </row>
    <row r="8" spans="1:31" x14ac:dyDescent="0.2">
      <c r="A8" s="570" t="s">
        <v>10</v>
      </c>
      <c r="B8" s="571"/>
      <c r="C8" s="15">
        <f>SUM(C4:C7)</f>
        <v>0</v>
      </c>
      <c r="D8" s="15">
        <f>SUM(D4:D7)+ROUNDDOWN(F8/60,0)</f>
        <v>0</v>
      </c>
      <c r="E8" s="15">
        <f>F8-60*ROUNDDOWN(F8/60,0)</f>
        <v>0</v>
      </c>
      <c r="F8" s="146">
        <f>SUM(F4:F7)</f>
        <v>0</v>
      </c>
      <c r="G8" s="62">
        <f>IF((D8*60+E8)=0,0,ROUND((C8*60)/(D8*60+E8),1))</f>
        <v>0</v>
      </c>
      <c r="H8" s="15">
        <f>SUM(H4:H7)</f>
        <v>0</v>
      </c>
      <c r="I8" s="15">
        <f>SUM(I4:I7)+ROUNDDOWN(K8/60,0)</f>
        <v>0</v>
      </c>
      <c r="J8" s="15">
        <f>K8-60*ROUNDDOWN(K8/60,0)</f>
        <v>0</v>
      </c>
      <c r="K8" s="146">
        <f>SUM(K4:K7)</f>
        <v>0</v>
      </c>
      <c r="L8" s="62">
        <f>IF((I8*60+J8)=0,0,ROUND((H8*60)/(I8*60+J8),1))</f>
        <v>0</v>
      </c>
      <c r="M8" s="33">
        <f>SUM(M4:M7)</f>
        <v>0</v>
      </c>
      <c r="N8" s="33">
        <f>IF(SUM(N4:N7)=0,0,ROUND(AVERAGE(N4:N7),0))</f>
        <v>0</v>
      </c>
      <c r="O8" s="163">
        <f>IF(O7=0,0,1)</f>
        <v>0</v>
      </c>
      <c r="P8" s="33">
        <f>IF(SUM(P4:P7)=0,0,ROUND(AVERAGE(P4:P7),0))</f>
        <v>0</v>
      </c>
      <c r="Q8" s="163">
        <f>IF(Q7=0,0,1)</f>
        <v>0</v>
      </c>
      <c r="R8" s="33">
        <f>IF(SUM(R4:R7)=0,0,ROUND(AVERAGE(R4:R7),0))</f>
        <v>0</v>
      </c>
      <c r="S8" s="163">
        <f>IF(S7=0,0,1)</f>
        <v>0</v>
      </c>
      <c r="T8" s="33">
        <f>IF(SUM(T4:T7)=0,0,ROUND(AVERAGE(T4:T7),0))</f>
        <v>0</v>
      </c>
      <c r="U8" s="163">
        <f>IF(U7=0,0,1)</f>
        <v>0</v>
      </c>
      <c r="V8" s="33">
        <f>IF(SUM(V4:V7)=0,0,ROUND(AVERAGE(V4:V7),0))</f>
        <v>0</v>
      </c>
      <c r="W8" s="163">
        <f>IF(W7=0,0,1)</f>
        <v>0</v>
      </c>
      <c r="X8" s="238"/>
      <c r="Y8" s="487"/>
      <c r="Z8" s="488"/>
      <c r="AA8" s="488"/>
      <c r="AB8" s="488"/>
      <c r="AC8" s="488"/>
      <c r="AD8" s="488"/>
      <c r="AE8" s="489"/>
    </row>
    <row r="9" spans="1:31" x14ac:dyDescent="0.2">
      <c r="A9" s="576" t="s">
        <v>61</v>
      </c>
      <c r="B9" s="577"/>
      <c r="C9" s="98">
        <f>C8+Février!C37</f>
        <v>0</v>
      </c>
      <c r="D9" s="98">
        <f>D8+Février!D37+ROUNDDOWN(F9/60,0)</f>
        <v>0</v>
      </c>
      <c r="E9" s="98">
        <f>F9-60*ROUNDDOWN(F9/60,0)</f>
        <v>0</v>
      </c>
      <c r="F9" s="145">
        <f>E8+Février!E37</f>
        <v>0</v>
      </c>
      <c r="G9" s="98">
        <f>IF((D9*60+E9)=0,0,ROUND((C9*60)/(D9*60+E9),1))</f>
        <v>0</v>
      </c>
      <c r="H9" s="98">
        <f>H8+Février!H37</f>
        <v>0</v>
      </c>
      <c r="I9" s="98">
        <f>I8+Février!I37+ROUNDDOWN(K9/60,0)</f>
        <v>0</v>
      </c>
      <c r="J9" s="98">
        <f>K9-60*ROUNDDOWN(K9/60,0)</f>
        <v>0</v>
      </c>
      <c r="K9" s="145">
        <f>J8+Février!J37</f>
        <v>0</v>
      </c>
      <c r="L9" s="98">
        <f>IF((I9*60+J9)=0,0,ROUND((H9*60)/(I9*60+J9),1))</f>
        <v>0</v>
      </c>
      <c r="M9" s="99">
        <f>M8+Février!M37</f>
        <v>0</v>
      </c>
      <c r="N9" s="99">
        <f>IF(N8=0,Février!N37,IF(N8+Février!N37=0,"",ROUND((SUM(N4:N7)+SUM(Février!N34:N36))/(O7+Février!O36),0)))</f>
        <v>0</v>
      </c>
      <c r="O9" s="180">
        <f>IF(O7=0,0,1)</f>
        <v>0</v>
      </c>
      <c r="P9" s="99">
        <f>IF(P8=0,Février!P37,IF(P8+Février!P37=0,"",ROUND((SUM(P4:P7)+SUM(Février!P34:P36))/(Q7+Février!Q36),0)))</f>
        <v>0</v>
      </c>
      <c r="Q9" s="180">
        <f>IF(Q7=0,0,1)</f>
        <v>0</v>
      </c>
      <c r="R9" s="99">
        <f>IF(R8=0,Février!R37,IF(R8+Février!R37=0,"",ROUND((SUM(R4:R7)+SUM(Février!R34:R36))/(S7+Février!S36),0)))</f>
        <v>0</v>
      </c>
      <c r="S9" s="180">
        <f>IF(S7=0,0,1)</f>
        <v>0</v>
      </c>
      <c r="T9" s="99">
        <f>IF(T8=0,Février!T37,IF(T8+Février!T37=0,"",ROUND((SUM(T4:T7)+SUM(Février!T34:T36))/(U7+Février!U36),0)))</f>
        <v>0</v>
      </c>
      <c r="U9" s="180">
        <f>IF(U7=0,0,1)</f>
        <v>0</v>
      </c>
      <c r="V9" s="99">
        <f>IF(V8=0,Février!V37,IF(V8+Février!V37=0,"",ROUND((SUM(V4:V7)+SUM(Février!V34:V36))/(W7+Février!W36),0)))</f>
        <v>0</v>
      </c>
      <c r="W9" s="180">
        <f>IF(W7=0,0,1)</f>
        <v>0</v>
      </c>
      <c r="X9" s="239"/>
      <c r="Y9" s="522"/>
      <c r="Z9" s="523"/>
      <c r="AA9" s="523"/>
      <c r="AB9" s="523"/>
      <c r="AC9" s="523"/>
      <c r="AD9" s="523"/>
      <c r="AE9" s="524"/>
    </row>
    <row r="10" spans="1:31" x14ac:dyDescent="0.2">
      <c r="A10" s="19" t="s">
        <v>6</v>
      </c>
      <c r="B10" s="19">
        <f>B7+1</f>
        <v>5</v>
      </c>
      <c r="C10" s="40"/>
      <c r="D10" s="40"/>
      <c r="E10" s="40"/>
      <c r="F10" s="71">
        <f>E10</f>
        <v>0</v>
      </c>
      <c r="G10" s="102" t="str">
        <f t="shared" ref="G10:G39" si="1">IF((D10*60+F10)=0,"",ROUND((C10*60)/(D10*60+F10),1))</f>
        <v/>
      </c>
      <c r="H10" s="329"/>
      <c r="I10" s="329"/>
      <c r="J10" s="329"/>
      <c r="K10" s="71">
        <f>J10</f>
        <v>0</v>
      </c>
      <c r="L10" s="348" t="str">
        <f t="shared" ref="L10:L39" si="2">IF((I10*60+K10)=0,"",ROUND((H10*60)/(I10*60+K10),1))</f>
        <v/>
      </c>
      <c r="M10" s="117"/>
      <c r="N10" s="117"/>
      <c r="O10" s="162">
        <f>IF(N10="",0,1)</f>
        <v>0</v>
      </c>
      <c r="P10" s="117"/>
      <c r="Q10" s="162">
        <f>IF(P10="",0,1)</f>
        <v>0</v>
      </c>
      <c r="R10" s="117"/>
      <c r="S10" s="162">
        <f>IF(R10="",0,1)</f>
        <v>0</v>
      </c>
      <c r="T10" s="117"/>
      <c r="U10" s="162">
        <f>IF(T10="",0,1)</f>
        <v>0</v>
      </c>
      <c r="V10" s="117"/>
      <c r="W10" s="162">
        <f>IF(V10="",0,1)</f>
        <v>0</v>
      </c>
      <c r="X10" s="237"/>
      <c r="Y10" s="517"/>
      <c r="Z10" s="518"/>
      <c r="AA10" s="518"/>
      <c r="AB10" s="518"/>
      <c r="AC10" s="518"/>
      <c r="AD10" s="518"/>
      <c r="AE10" s="519"/>
    </row>
    <row r="11" spans="1:31" x14ac:dyDescent="0.2">
      <c r="A11" s="19" t="s">
        <v>7</v>
      </c>
      <c r="B11" s="19">
        <f t="shared" si="0"/>
        <v>6</v>
      </c>
      <c r="C11" s="40"/>
      <c r="D11" s="40"/>
      <c r="E11" s="40"/>
      <c r="F11" s="71">
        <f t="shared" ref="F11:F16" si="3">E11</f>
        <v>0</v>
      </c>
      <c r="G11" s="102" t="str">
        <f t="shared" si="1"/>
        <v/>
      </c>
      <c r="H11" s="329"/>
      <c r="I11" s="329"/>
      <c r="J11" s="329"/>
      <c r="K11" s="71">
        <f t="shared" ref="K11:K16" si="4">J11</f>
        <v>0</v>
      </c>
      <c r="L11" s="348" t="str">
        <f t="shared" si="2"/>
        <v/>
      </c>
      <c r="M11" s="117"/>
      <c r="N11" s="117"/>
      <c r="O11" s="162">
        <f t="shared" ref="O11:O16" si="5">IF(N11="",O10,O10+1)</f>
        <v>0</v>
      </c>
      <c r="P11" s="117"/>
      <c r="Q11" s="162">
        <f t="shared" ref="Q11:Q16" si="6">IF(P11="",Q10,Q10+1)</f>
        <v>0</v>
      </c>
      <c r="R11" s="117"/>
      <c r="S11" s="162">
        <f t="shared" ref="S11:S16" si="7">IF(R11="",S10,S10+1)</f>
        <v>0</v>
      </c>
      <c r="T11" s="117"/>
      <c r="U11" s="162">
        <f t="shared" ref="U11:U16" si="8">IF(T11="",U10,U10+1)</f>
        <v>0</v>
      </c>
      <c r="V11" s="117"/>
      <c r="W11" s="162">
        <f t="shared" ref="W11:W16" si="9">IF(V11="",W10,W10+1)</f>
        <v>0</v>
      </c>
      <c r="X11" s="237"/>
      <c r="Y11" s="517"/>
      <c r="Z11" s="518"/>
      <c r="AA11" s="518"/>
      <c r="AB11" s="518"/>
      <c r="AC11" s="518"/>
      <c r="AD11" s="518"/>
      <c r="AE11" s="519"/>
    </row>
    <row r="12" spans="1:31" x14ac:dyDescent="0.2">
      <c r="A12" s="19" t="s">
        <v>8</v>
      </c>
      <c r="B12" s="19">
        <f t="shared" si="0"/>
        <v>7</v>
      </c>
      <c r="C12" s="40"/>
      <c r="D12" s="40"/>
      <c r="E12" s="40"/>
      <c r="F12" s="71">
        <f t="shared" si="3"/>
        <v>0</v>
      </c>
      <c r="G12" s="102" t="str">
        <f t="shared" si="1"/>
        <v/>
      </c>
      <c r="H12" s="329"/>
      <c r="I12" s="329"/>
      <c r="J12" s="329"/>
      <c r="K12" s="71">
        <f t="shared" si="4"/>
        <v>0</v>
      </c>
      <c r="L12" s="348" t="str">
        <f t="shared" si="2"/>
        <v/>
      </c>
      <c r="M12" s="117"/>
      <c r="N12" s="117"/>
      <c r="O12" s="162">
        <f t="shared" si="5"/>
        <v>0</v>
      </c>
      <c r="P12" s="117"/>
      <c r="Q12" s="162">
        <f t="shared" si="6"/>
        <v>0</v>
      </c>
      <c r="R12" s="117"/>
      <c r="S12" s="162">
        <f t="shared" si="7"/>
        <v>0</v>
      </c>
      <c r="T12" s="117"/>
      <c r="U12" s="162">
        <f t="shared" si="8"/>
        <v>0</v>
      </c>
      <c r="V12" s="117"/>
      <c r="W12" s="162">
        <f t="shared" si="9"/>
        <v>0</v>
      </c>
      <c r="X12" s="237"/>
      <c r="Y12" s="517"/>
      <c r="Z12" s="518"/>
      <c r="AA12" s="518"/>
      <c r="AB12" s="518"/>
      <c r="AC12" s="518"/>
      <c r="AD12" s="518"/>
      <c r="AE12" s="519"/>
    </row>
    <row r="13" spans="1:31" x14ac:dyDescent="0.2">
      <c r="A13" s="19" t="s">
        <v>2</v>
      </c>
      <c r="B13" s="19">
        <f t="shared" si="0"/>
        <v>8</v>
      </c>
      <c r="C13" s="40"/>
      <c r="D13" s="40"/>
      <c r="E13" s="40"/>
      <c r="F13" s="71">
        <f t="shared" si="3"/>
        <v>0</v>
      </c>
      <c r="G13" s="102" t="str">
        <f t="shared" si="1"/>
        <v/>
      </c>
      <c r="H13" s="329"/>
      <c r="I13" s="329"/>
      <c r="J13" s="329"/>
      <c r="K13" s="71">
        <f t="shared" si="4"/>
        <v>0</v>
      </c>
      <c r="L13" s="348" t="str">
        <f t="shared" si="2"/>
        <v/>
      </c>
      <c r="M13" s="117"/>
      <c r="N13" s="117"/>
      <c r="O13" s="162">
        <f t="shared" si="5"/>
        <v>0</v>
      </c>
      <c r="P13" s="117"/>
      <c r="Q13" s="162">
        <f t="shared" si="6"/>
        <v>0</v>
      </c>
      <c r="R13" s="117"/>
      <c r="S13" s="162">
        <f t="shared" si="7"/>
        <v>0</v>
      </c>
      <c r="T13" s="117"/>
      <c r="U13" s="162">
        <f t="shared" si="8"/>
        <v>0</v>
      </c>
      <c r="V13" s="117"/>
      <c r="W13" s="162">
        <f t="shared" si="9"/>
        <v>0</v>
      </c>
      <c r="X13" s="237"/>
      <c r="Y13" s="517"/>
      <c r="Z13" s="518"/>
      <c r="AA13" s="518"/>
      <c r="AB13" s="518"/>
      <c r="AC13" s="518"/>
      <c r="AD13" s="518"/>
      <c r="AE13" s="519"/>
    </row>
    <row r="14" spans="1:31" x14ac:dyDescent="0.2">
      <c r="A14" s="19" t="s">
        <v>3</v>
      </c>
      <c r="B14" s="19">
        <f t="shared" si="0"/>
        <v>9</v>
      </c>
      <c r="C14" s="40"/>
      <c r="D14" s="40"/>
      <c r="E14" s="40"/>
      <c r="F14" s="71">
        <f t="shared" si="3"/>
        <v>0</v>
      </c>
      <c r="G14" s="102" t="str">
        <f t="shared" si="1"/>
        <v/>
      </c>
      <c r="H14" s="329"/>
      <c r="I14" s="329"/>
      <c r="J14" s="329"/>
      <c r="K14" s="71">
        <f t="shared" si="4"/>
        <v>0</v>
      </c>
      <c r="L14" s="348" t="str">
        <f t="shared" si="2"/>
        <v/>
      </c>
      <c r="M14" s="117"/>
      <c r="N14" s="117"/>
      <c r="O14" s="162">
        <f t="shared" si="5"/>
        <v>0</v>
      </c>
      <c r="P14" s="117"/>
      <c r="Q14" s="162">
        <f t="shared" si="6"/>
        <v>0</v>
      </c>
      <c r="R14" s="117"/>
      <c r="S14" s="162">
        <f t="shared" si="7"/>
        <v>0</v>
      </c>
      <c r="T14" s="117"/>
      <c r="U14" s="162">
        <f t="shared" si="8"/>
        <v>0</v>
      </c>
      <c r="V14" s="117"/>
      <c r="W14" s="162">
        <f t="shared" si="9"/>
        <v>0</v>
      </c>
      <c r="X14" s="237"/>
      <c r="Y14" s="517"/>
      <c r="Z14" s="518"/>
      <c r="AA14" s="518"/>
      <c r="AB14" s="518"/>
      <c r="AC14" s="518"/>
      <c r="AD14" s="518"/>
      <c r="AE14" s="519"/>
    </row>
    <row r="15" spans="1:31" x14ac:dyDescent="0.2">
      <c r="A15" s="19" t="s">
        <v>4</v>
      </c>
      <c r="B15" s="19">
        <f t="shared" si="0"/>
        <v>10</v>
      </c>
      <c r="C15" s="40"/>
      <c r="D15" s="40"/>
      <c r="E15" s="40"/>
      <c r="F15" s="71">
        <f t="shared" si="3"/>
        <v>0</v>
      </c>
      <c r="G15" s="102" t="str">
        <f t="shared" si="1"/>
        <v/>
      </c>
      <c r="H15" s="329"/>
      <c r="I15" s="329"/>
      <c r="J15" s="329"/>
      <c r="K15" s="71">
        <f t="shared" si="4"/>
        <v>0</v>
      </c>
      <c r="L15" s="348" t="str">
        <f t="shared" si="2"/>
        <v/>
      </c>
      <c r="M15" s="117"/>
      <c r="N15" s="117"/>
      <c r="O15" s="162">
        <f t="shared" si="5"/>
        <v>0</v>
      </c>
      <c r="P15" s="117"/>
      <c r="Q15" s="162">
        <f t="shared" si="6"/>
        <v>0</v>
      </c>
      <c r="R15" s="117"/>
      <c r="S15" s="162">
        <f t="shared" si="7"/>
        <v>0</v>
      </c>
      <c r="T15" s="117"/>
      <c r="U15" s="162">
        <f t="shared" si="8"/>
        <v>0</v>
      </c>
      <c r="V15" s="117"/>
      <c r="W15" s="162">
        <f t="shared" si="9"/>
        <v>0</v>
      </c>
      <c r="X15" s="237"/>
      <c r="Y15" s="517"/>
      <c r="Z15" s="518"/>
      <c r="AA15" s="518"/>
      <c r="AB15" s="518"/>
      <c r="AC15" s="518"/>
      <c r="AD15" s="518"/>
      <c r="AE15" s="519"/>
    </row>
    <row r="16" spans="1:31" x14ac:dyDescent="0.2">
      <c r="A16" s="141" t="s">
        <v>5</v>
      </c>
      <c r="B16" s="141">
        <f t="shared" si="0"/>
        <v>11</v>
      </c>
      <c r="C16" s="40"/>
      <c r="D16" s="40"/>
      <c r="E16" s="40"/>
      <c r="F16" s="71">
        <f t="shared" si="3"/>
        <v>0</v>
      </c>
      <c r="G16" s="102" t="str">
        <f t="shared" si="1"/>
        <v/>
      </c>
      <c r="H16" s="329"/>
      <c r="I16" s="329"/>
      <c r="J16" s="329"/>
      <c r="K16" s="71">
        <f t="shared" si="4"/>
        <v>0</v>
      </c>
      <c r="L16" s="348" t="str">
        <f t="shared" si="2"/>
        <v/>
      </c>
      <c r="M16" s="117"/>
      <c r="N16" s="117"/>
      <c r="O16" s="162">
        <f t="shared" si="5"/>
        <v>0</v>
      </c>
      <c r="P16" s="117"/>
      <c r="Q16" s="162">
        <f t="shared" si="6"/>
        <v>0</v>
      </c>
      <c r="R16" s="117"/>
      <c r="S16" s="162">
        <f t="shared" si="7"/>
        <v>0</v>
      </c>
      <c r="T16" s="117"/>
      <c r="U16" s="162">
        <f t="shared" si="8"/>
        <v>0</v>
      </c>
      <c r="V16" s="117"/>
      <c r="W16" s="162">
        <f t="shared" si="9"/>
        <v>0</v>
      </c>
      <c r="X16" s="237"/>
      <c r="Y16" s="517"/>
      <c r="Z16" s="518"/>
      <c r="AA16" s="518"/>
      <c r="AB16" s="518"/>
      <c r="AC16" s="518"/>
      <c r="AD16" s="518"/>
      <c r="AE16" s="519"/>
    </row>
    <row r="17" spans="1:31" x14ac:dyDescent="0.2">
      <c r="A17" s="570" t="s">
        <v>189</v>
      </c>
      <c r="B17" s="571"/>
      <c r="C17" s="15">
        <f>SUM(C10:C16)</f>
        <v>0</v>
      </c>
      <c r="D17" s="15">
        <f>SUM(D10:D16)+ROUNDDOWN(F17/60,0)</f>
        <v>0</v>
      </c>
      <c r="E17" s="15">
        <f>F17-60*ROUNDDOWN(F17/60,0)</f>
        <v>0</v>
      </c>
      <c r="F17" s="146">
        <f>SUM(F10:F16)</f>
        <v>0</v>
      </c>
      <c r="G17" s="62">
        <f>IF((D17*60+E17)=0,0,ROUND((C17*60)/(D17*60+E17),1))</f>
        <v>0</v>
      </c>
      <c r="H17" s="15">
        <f>SUM(H10:H16)</f>
        <v>0</v>
      </c>
      <c r="I17" s="13">
        <f>SUM(I10:I16)+ROUNDDOWN(K17/60,0)</f>
        <v>0</v>
      </c>
      <c r="J17" s="13">
        <f>K17-60*ROUNDDOWN(K17/60,0)</f>
        <v>0</v>
      </c>
      <c r="K17" s="131">
        <f>SUM(K10:K16)</f>
        <v>0</v>
      </c>
      <c r="L17" s="62">
        <f>IF((I17*60+J17)=0,0,ROUND((H17*60)/(I17*60+J17),1))</f>
        <v>0</v>
      </c>
      <c r="M17" s="33">
        <f>SUM(M10:M16)</f>
        <v>0</v>
      </c>
      <c r="N17" s="33">
        <f>IF(SUM(N10:N16)=0,0,ROUND(AVERAGE(N10:N16),0))</f>
        <v>0</v>
      </c>
      <c r="O17" s="163">
        <f>IF(O16=0,0,1)</f>
        <v>0</v>
      </c>
      <c r="P17" s="33">
        <f>IF(SUM(P10:P16)=0,0,ROUND(AVERAGE(P10:P16),0))</f>
        <v>0</v>
      </c>
      <c r="Q17" s="163">
        <f>IF(Q16=0,0,1)</f>
        <v>0</v>
      </c>
      <c r="R17" s="33">
        <f>IF(SUM(R10:R16)=0,0,ROUND(AVERAGE(R10:R16),0))</f>
        <v>0</v>
      </c>
      <c r="S17" s="163">
        <f>IF(S16=0,0,1)</f>
        <v>0</v>
      </c>
      <c r="T17" s="33">
        <f>IF(SUM(T10:T16)=0,0,ROUND(AVERAGE(T10:T16),0))</f>
        <v>0</v>
      </c>
      <c r="U17" s="163">
        <f>IF(U16=0,0,1)</f>
        <v>0</v>
      </c>
      <c r="V17" s="33">
        <f>IF(SUM(V10:V16)=0,0,ROUND(AVERAGE(V10:V16),0))</f>
        <v>0</v>
      </c>
      <c r="W17" s="163">
        <f>IF(W16=0,0,1)</f>
        <v>0</v>
      </c>
      <c r="X17" s="238"/>
      <c r="Y17" s="487"/>
      <c r="Z17" s="488"/>
      <c r="AA17" s="488"/>
      <c r="AB17" s="488"/>
      <c r="AC17" s="488"/>
      <c r="AD17" s="488"/>
      <c r="AE17" s="489"/>
    </row>
    <row r="18" spans="1:31" x14ac:dyDescent="0.2">
      <c r="A18" s="19" t="s">
        <v>6</v>
      </c>
      <c r="B18" s="19">
        <f>B16+1</f>
        <v>12</v>
      </c>
      <c r="C18" s="40"/>
      <c r="D18" s="40"/>
      <c r="E18" s="40"/>
      <c r="F18" s="71">
        <f t="shared" ref="F18:F24" si="10">E18</f>
        <v>0</v>
      </c>
      <c r="G18" s="102" t="str">
        <f t="shared" si="1"/>
        <v/>
      </c>
      <c r="H18" s="329"/>
      <c r="I18" s="329"/>
      <c r="J18" s="329"/>
      <c r="K18" s="71">
        <f>J18</f>
        <v>0</v>
      </c>
      <c r="L18" s="348" t="str">
        <f t="shared" si="2"/>
        <v/>
      </c>
      <c r="M18" s="117"/>
      <c r="N18" s="117"/>
      <c r="O18" s="162">
        <f>IF(N18="",0,1)</f>
        <v>0</v>
      </c>
      <c r="P18" s="117"/>
      <c r="Q18" s="162">
        <f>IF(P18="",0,1)</f>
        <v>0</v>
      </c>
      <c r="R18" s="117"/>
      <c r="S18" s="162">
        <f>IF(R18="",0,1)</f>
        <v>0</v>
      </c>
      <c r="T18" s="117"/>
      <c r="U18" s="162">
        <f>IF(T18="",0,1)</f>
        <v>0</v>
      </c>
      <c r="V18" s="117"/>
      <c r="W18" s="162">
        <f>IF(V18="",0,1)</f>
        <v>0</v>
      </c>
      <c r="X18" s="237"/>
      <c r="Y18" s="463"/>
      <c r="Z18" s="464"/>
      <c r="AA18" s="464"/>
      <c r="AB18" s="464"/>
      <c r="AC18" s="464"/>
      <c r="AD18" s="464"/>
      <c r="AE18" s="465"/>
    </row>
    <row r="19" spans="1:31" x14ac:dyDescent="0.2">
      <c r="A19" s="19" t="s">
        <v>7</v>
      </c>
      <c r="B19" s="19">
        <f t="shared" si="0"/>
        <v>13</v>
      </c>
      <c r="C19" s="40"/>
      <c r="D19" s="40"/>
      <c r="E19" s="40"/>
      <c r="F19" s="71">
        <f t="shared" si="10"/>
        <v>0</v>
      </c>
      <c r="G19" s="102" t="str">
        <f t="shared" si="1"/>
        <v/>
      </c>
      <c r="H19" s="329"/>
      <c r="I19" s="329"/>
      <c r="J19" s="329"/>
      <c r="K19" s="71">
        <f t="shared" ref="K19:K24" si="11">J19</f>
        <v>0</v>
      </c>
      <c r="L19" s="348" t="str">
        <f t="shared" si="2"/>
        <v/>
      </c>
      <c r="M19" s="117"/>
      <c r="N19" s="117"/>
      <c r="O19" s="162">
        <f t="shared" ref="O19:O24" si="12">IF(N19="",O18,O18+1)</f>
        <v>0</v>
      </c>
      <c r="P19" s="117"/>
      <c r="Q19" s="162">
        <f t="shared" ref="Q19:Q24" si="13">IF(P19="",Q18,Q18+1)</f>
        <v>0</v>
      </c>
      <c r="R19" s="117"/>
      <c r="S19" s="162">
        <f t="shared" ref="S19:S24" si="14">IF(R19="",S18,S18+1)</f>
        <v>0</v>
      </c>
      <c r="T19" s="117"/>
      <c r="U19" s="162">
        <f t="shared" ref="U19:U24" si="15">IF(T19="",U18,U18+1)</f>
        <v>0</v>
      </c>
      <c r="V19" s="117"/>
      <c r="W19" s="162">
        <f t="shared" ref="W19:W24" si="16">IF(V19="",W18,W18+1)</f>
        <v>0</v>
      </c>
      <c r="X19" s="237"/>
      <c r="Y19" s="463"/>
      <c r="Z19" s="464"/>
      <c r="AA19" s="464"/>
      <c r="AB19" s="464"/>
      <c r="AC19" s="464"/>
      <c r="AD19" s="464"/>
      <c r="AE19" s="465"/>
    </row>
    <row r="20" spans="1:31" x14ac:dyDescent="0.2">
      <c r="A20" s="19" t="s">
        <v>8</v>
      </c>
      <c r="B20" s="19">
        <f t="shared" si="0"/>
        <v>14</v>
      </c>
      <c r="C20" s="40"/>
      <c r="D20" s="40"/>
      <c r="E20" s="40"/>
      <c r="F20" s="71">
        <f t="shared" si="10"/>
        <v>0</v>
      </c>
      <c r="G20" s="102" t="str">
        <f t="shared" si="1"/>
        <v/>
      </c>
      <c r="H20" s="329"/>
      <c r="I20" s="329"/>
      <c r="J20" s="329"/>
      <c r="K20" s="71">
        <f t="shared" si="11"/>
        <v>0</v>
      </c>
      <c r="L20" s="348" t="str">
        <f t="shared" si="2"/>
        <v/>
      </c>
      <c r="M20" s="117"/>
      <c r="N20" s="117"/>
      <c r="O20" s="162">
        <f t="shared" si="12"/>
        <v>0</v>
      </c>
      <c r="P20" s="117"/>
      <c r="Q20" s="162">
        <f t="shared" si="13"/>
        <v>0</v>
      </c>
      <c r="R20" s="117"/>
      <c r="S20" s="162">
        <f t="shared" si="14"/>
        <v>0</v>
      </c>
      <c r="T20" s="117"/>
      <c r="U20" s="162">
        <f t="shared" si="15"/>
        <v>0</v>
      </c>
      <c r="V20" s="117"/>
      <c r="W20" s="162">
        <f t="shared" si="16"/>
        <v>0</v>
      </c>
      <c r="X20" s="237"/>
      <c r="Y20" s="463"/>
      <c r="Z20" s="464"/>
      <c r="AA20" s="464"/>
      <c r="AB20" s="464"/>
      <c r="AC20" s="464"/>
      <c r="AD20" s="464"/>
      <c r="AE20" s="465"/>
    </row>
    <row r="21" spans="1:31" x14ac:dyDescent="0.2">
      <c r="A21" s="19" t="s">
        <v>2</v>
      </c>
      <c r="B21" s="19">
        <f t="shared" si="0"/>
        <v>15</v>
      </c>
      <c r="C21" s="40"/>
      <c r="D21" s="40"/>
      <c r="E21" s="40"/>
      <c r="F21" s="71">
        <f t="shared" si="10"/>
        <v>0</v>
      </c>
      <c r="G21" s="102" t="str">
        <f t="shared" si="1"/>
        <v/>
      </c>
      <c r="H21" s="329"/>
      <c r="I21" s="329"/>
      <c r="J21" s="329"/>
      <c r="K21" s="71">
        <f t="shared" si="11"/>
        <v>0</v>
      </c>
      <c r="L21" s="348" t="str">
        <f t="shared" si="2"/>
        <v/>
      </c>
      <c r="M21" s="117"/>
      <c r="N21" s="117"/>
      <c r="O21" s="162">
        <f t="shared" si="12"/>
        <v>0</v>
      </c>
      <c r="P21" s="117"/>
      <c r="Q21" s="162">
        <f t="shared" si="13"/>
        <v>0</v>
      </c>
      <c r="R21" s="117"/>
      <c r="S21" s="162">
        <f t="shared" si="14"/>
        <v>0</v>
      </c>
      <c r="T21" s="117"/>
      <c r="U21" s="162">
        <f t="shared" si="15"/>
        <v>0</v>
      </c>
      <c r="V21" s="117"/>
      <c r="W21" s="162">
        <f t="shared" si="16"/>
        <v>0</v>
      </c>
      <c r="X21" s="237"/>
      <c r="Y21" s="463"/>
      <c r="Z21" s="464"/>
      <c r="AA21" s="464"/>
      <c r="AB21" s="464"/>
      <c r="AC21" s="464"/>
      <c r="AD21" s="464"/>
      <c r="AE21" s="465"/>
    </row>
    <row r="22" spans="1:31" x14ac:dyDescent="0.2">
      <c r="A22" s="19" t="s">
        <v>3</v>
      </c>
      <c r="B22" s="19">
        <f t="shared" si="0"/>
        <v>16</v>
      </c>
      <c r="C22" s="40"/>
      <c r="D22" s="40"/>
      <c r="E22" s="40"/>
      <c r="F22" s="71">
        <f t="shared" si="10"/>
        <v>0</v>
      </c>
      <c r="G22" s="102" t="str">
        <f t="shared" si="1"/>
        <v/>
      </c>
      <c r="H22" s="329"/>
      <c r="I22" s="329"/>
      <c r="J22" s="329"/>
      <c r="K22" s="71">
        <f t="shared" si="11"/>
        <v>0</v>
      </c>
      <c r="L22" s="348" t="str">
        <f t="shared" si="2"/>
        <v/>
      </c>
      <c r="M22" s="117"/>
      <c r="N22" s="117"/>
      <c r="O22" s="162">
        <f t="shared" si="12"/>
        <v>0</v>
      </c>
      <c r="P22" s="117"/>
      <c r="Q22" s="162">
        <f t="shared" si="13"/>
        <v>0</v>
      </c>
      <c r="R22" s="117"/>
      <c r="S22" s="162">
        <f t="shared" si="14"/>
        <v>0</v>
      </c>
      <c r="T22" s="117"/>
      <c r="U22" s="162">
        <f t="shared" si="15"/>
        <v>0</v>
      </c>
      <c r="V22" s="117"/>
      <c r="W22" s="162">
        <f t="shared" si="16"/>
        <v>0</v>
      </c>
      <c r="X22" s="237"/>
      <c r="Y22" s="463"/>
      <c r="Z22" s="464"/>
      <c r="AA22" s="464"/>
      <c r="AB22" s="464"/>
      <c r="AC22" s="464"/>
      <c r="AD22" s="464"/>
      <c r="AE22" s="465"/>
    </row>
    <row r="23" spans="1:31" x14ac:dyDescent="0.2">
      <c r="A23" s="19" t="s">
        <v>4</v>
      </c>
      <c r="B23" s="19">
        <f t="shared" si="0"/>
        <v>17</v>
      </c>
      <c r="C23" s="40"/>
      <c r="D23" s="40"/>
      <c r="E23" s="40"/>
      <c r="F23" s="71">
        <f t="shared" si="10"/>
        <v>0</v>
      </c>
      <c r="G23" s="102" t="str">
        <f t="shared" si="1"/>
        <v/>
      </c>
      <c r="H23" s="329"/>
      <c r="I23" s="329"/>
      <c r="J23" s="329"/>
      <c r="K23" s="71">
        <f t="shared" si="11"/>
        <v>0</v>
      </c>
      <c r="L23" s="348" t="str">
        <f t="shared" si="2"/>
        <v/>
      </c>
      <c r="M23" s="117"/>
      <c r="N23" s="117"/>
      <c r="O23" s="162">
        <f t="shared" si="12"/>
        <v>0</v>
      </c>
      <c r="P23" s="117"/>
      <c r="Q23" s="162">
        <f t="shared" si="13"/>
        <v>0</v>
      </c>
      <c r="R23" s="117"/>
      <c r="S23" s="162">
        <f t="shared" si="14"/>
        <v>0</v>
      </c>
      <c r="T23" s="117"/>
      <c r="U23" s="162">
        <f t="shared" si="15"/>
        <v>0</v>
      </c>
      <c r="V23" s="117"/>
      <c r="W23" s="162">
        <f t="shared" si="16"/>
        <v>0</v>
      </c>
      <c r="X23" s="237"/>
      <c r="Y23" s="463"/>
      <c r="Z23" s="464"/>
      <c r="AA23" s="464"/>
      <c r="AB23" s="464"/>
      <c r="AC23" s="464"/>
      <c r="AD23" s="464"/>
      <c r="AE23" s="465"/>
    </row>
    <row r="24" spans="1:31" x14ac:dyDescent="0.2">
      <c r="A24" s="141" t="s">
        <v>5</v>
      </c>
      <c r="B24" s="141">
        <f t="shared" si="0"/>
        <v>18</v>
      </c>
      <c r="C24" s="40"/>
      <c r="D24" s="40"/>
      <c r="E24" s="40"/>
      <c r="F24" s="71">
        <f t="shared" si="10"/>
        <v>0</v>
      </c>
      <c r="G24" s="102" t="str">
        <f t="shared" si="1"/>
        <v/>
      </c>
      <c r="H24" s="329"/>
      <c r="I24" s="329"/>
      <c r="J24" s="329"/>
      <c r="K24" s="71">
        <f t="shared" si="11"/>
        <v>0</v>
      </c>
      <c r="L24" s="348" t="str">
        <f t="shared" si="2"/>
        <v/>
      </c>
      <c r="M24" s="117"/>
      <c r="N24" s="117"/>
      <c r="O24" s="162">
        <f t="shared" si="12"/>
        <v>0</v>
      </c>
      <c r="P24" s="117"/>
      <c r="Q24" s="162">
        <f t="shared" si="13"/>
        <v>0</v>
      </c>
      <c r="R24" s="117"/>
      <c r="S24" s="162">
        <f t="shared" si="14"/>
        <v>0</v>
      </c>
      <c r="T24" s="117"/>
      <c r="U24" s="162">
        <f t="shared" si="15"/>
        <v>0</v>
      </c>
      <c r="V24" s="117"/>
      <c r="W24" s="162">
        <f t="shared" si="16"/>
        <v>0</v>
      </c>
      <c r="X24" s="237"/>
      <c r="Y24" s="463"/>
      <c r="Z24" s="464"/>
      <c r="AA24" s="464"/>
      <c r="AB24" s="464"/>
      <c r="AC24" s="464"/>
      <c r="AD24" s="464"/>
      <c r="AE24" s="465"/>
    </row>
    <row r="25" spans="1:31" x14ac:dyDescent="0.2">
      <c r="A25" s="570" t="s">
        <v>62</v>
      </c>
      <c r="B25" s="571"/>
      <c r="C25" s="15">
        <f>SUM(C18:C24)</f>
        <v>0</v>
      </c>
      <c r="D25" s="15">
        <f>SUM(D18:D24)+ROUNDDOWN(F25/60,0)</f>
        <v>0</v>
      </c>
      <c r="E25" s="15">
        <f>F25-60*ROUNDDOWN(F25/60,0)</f>
        <v>0</v>
      </c>
      <c r="F25" s="146">
        <f>SUM(F18:F24)</f>
        <v>0</v>
      </c>
      <c r="G25" s="62">
        <f>IF((D25*60+E25)=0,0,ROUND((C25*60)/(D25*60+E25),1))</f>
        <v>0</v>
      </c>
      <c r="H25" s="15">
        <f>SUM(H18:H24)</f>
        <v>0</v>
      </c>
      <c r="I25" s="13">
        <f>SUM(I18:I24)+ROUNDDOWN(K25/60,0)</f>
        <v>0</v>
      </c>
      <c r="J25" s="13">
        <f>K25-60*ROUNDDOWN(K25/60,0)</f>
        <v>0</v>
      </c>
      <c r="K25" s="131">
        <f>SUM(K18:K24)</f>
        <v>0</v>
      </c>
      <c r="L25" s="62">
        <f>IF((I25*60+J25)=0,0,ROUND((H25*60)/(I25*60+J25),1))</f>
        <v>0</v>
      </c>
      <c r="M25" s="33">
        <f>SUM(M18:M24)</f>
        <v>0</v>
      </c>
      <c r="N25" s="33">
        <f>IF(SUM(N18:N24)=0,0,ROUND(AVERAGE(N18:N24),0))</f>
        <v>0</v>
      </c>
      <c r="O25" s="163">
        <f>IF(O24=0,0,1)</f>
        <v>0</v>
      </c>
      <c r="P25" s="33">
        <f>IF(SUM(P18:P24)=0,0,ROUND(AVERAGE(P18:P24),0))</f>
        <v>0</v>
      </c>
      <c r="Q25" s="163">
        <f>IF(Q24=0,0,1)</f>
        <v>0</v>
      </c>
      <c r="R25" s="33">
        <f>IF(SUM(R18:R24)=0,0,ROUND(AVERAGE(R18:R24),0))</f>
        <v>0</v>
      </c>
      <c r="S25" s="163">
        <f>IF(S24=0,0,1)</f>
        <v>0</v>
      </c>
      <c r="T25" s="33">
        <f>IF(SUM(T18:T24)=0,0,ROUND(AVERAGE(T18:T24),0))</f>
        <v>0</v>
      </c>
      <c r="U25" s="163">
        <f>IF(U24=0,0,1)</f>
        <v>0</v>
      </c>
      <c r="V25" s="33">
        <f>IF(SUM(V18:V24)=0,0,ROUND(AVERAGE(V18:V24),0))</f>
        <v>0</v>
      </c>
      <c r="W25" s="163">
        <f>IF(W24=0,0,1)</f>
        <v>0</v>
      </c>
      <c r="X25" s="238"/>
      <c r="Y25" s="487"/>
      <c r="Z25" s="488"/>
      <c r="AA25" s="488"/>
      <c r="AB25" s="488"/>
      <c r="AC25" s="488"/>
      <c r="AD25" s="488"/>
      <c r="AE25" s="489"/>
    </row>
    <row r="26" spans="1:31" x14ac:dyDescent="0.2">
      <c r="A26" s="19" t="s">
        <v>6</v>
      </c>
      <c r="B26" s="19">
        <f>B24+1</f>
        <v>19</v>
      </c>
      <c r="C26" s="40"/>
      <c r="D26" s="40"/>
      <c r="E26" s="40"/>
      <c r="F26" s="71">
        <f t="shared" ref="F26:F39" si="17">E26</f>
        <v>0</v>
      </c>
      <c r="G26" s="102" t="str">
        <f t="shared" si="1"/>
        <v/>
      </c>
      <c r="H26" s="329"/>
      <c r="I26" s="329"/>
      <c r="J26" s="329"/>
      <c r="K26" s="71">
        <f>J26</f>
        <v>0</v>
      </c>
      <c r="L26" s="348" t="str">
        <f t="shared" si="2"/>
        <v/>
      </c>
      <c r="M26" s="117"/>
      <c r="N26" s="117"/>
      <c r="O26" s="162">
        <f>IF(N26="",0,1)</f>
        <v>0</v>
      </c>
      <c r="P26" s="117"/>
      <c r="Q26" s="162">
        <f>IF(P26="",0,1)</f>
        <v>0</v>
      </c>
      <c r="R26" s="117"/>
      <c r="S26" s="162">
        <f>IF(R26="",0,1)</f>
        <v>0</v>
      </c>
      <c r="T26" s="117"/>
      <c r="U26" s="162">
        <f>IF(T26="",0,1)</f>
        <v>0</v>
      </c>
      <c r="V26" s="117"/>
      <c r="W26" s="162">
        <f>IF(V26="",0,1)</f>
        <v>0</v>
      </c>
      <c r="X26" s="237"/>
      <c r="Y26" s="463"/>
      <c r="Z26" s="464"/>
      <c r="AA26" s="464"/>
      <c r="AB26" s="464"/>
      <c r="AC26" s="464"/>
      <c r="AD26" s="464"/>
      <c r="AE26" s="465"/>
    </row>
    <row r="27" spans="1:31" x14ac:dyDescent="0.2">
      <c r="A27" s="19" t="s">
        <v>7</v>
      </c>
      <c r="B27" s="19">
        <f t="shared" ref="B27:B32" si="18">B26+1</f>
        <v>20</v>
      </c>
      <c r="C27" s="40"/>
      <c r="D27" s="40"/>
      <c r="E27" s="40"/>
      <c r="F27" s="71">
        <f t="shared" si="17"/>
        <v>0</v>
      </c>
      <c r="G27" s="102" t="str">
        <f t="shared" si="1"/>
        <v/>
      </c>
      <c r="H27" s="329"/>
      <c r="I27" s="329"/>
      <c r="J27" s="329"/>
      <c r="K27" s="71">
        <f t="shared" ref="K27:K32" si="19">J27</f>
        <v>0</v>
      </c>
      <c r="L27" s="348" t="str">
        <f t="shared" si="2"/>
        <v/>
      </c>
      <c r="M27" s="117"/>
      <c r="N27" s="117"/>
      <c r="O27" s="162">
        <f t="shared" ref="O27:O32" si="20">IF(N27="",O26,O26+1)</f>
        <v>0</v>
      </c>
      <c r="P27" s="117"/>
      <c r="Q27" s="162">
        <f t="shared" ref="Q27:Q32" si="21">IF(P27="",Q26,Q26+1)</f>
        <v>0</v>
      </c>
      <c r="R27" s="117"/>
      <c r="S27" s="162">
        <f t="shared" ref="S27:S32" si="22">IF(R27="",S26,S26+1)</f>
        <v>0</v>
      </c>
      <c r="T27" s="117"/>
      <c r="U27" s="162">
        <f t="shared" ref="U27:U32" si="23">IF(T27="",U26,U26+1)</f>
        <v>0</v>
      </c>
      <c r="V27" s="117"/>
      <c r="W27" s="162">
        <f t="shared" ref="W27:W32" si="24">IF(V27="",W26,W26+1)</f>
        <v>0</v>
      </c>
      <c r="X27" s="237"/>
      <c r="Y27" s="463"/>
      <c r="Z27" s="464"/>
      <c r="AA27" s="464"/>
      <c r="AB27" s="464"/>
      <c r="AC27" s="464"/>
      <c r="AD27" s="464"/>
      <c r="AE27" s="465"/>
    </row>
    <row r="28" spans="1:31" x14ac:dyDescent="0.2">
      <c r="A28" s="19" t="s">
        <v>8</v>
      </c>
      <c r="B28" s="19">
        <f t="shared" si="18"/>
        <v>21</v>
      </c>
      <c r="C28" s="40"/>
      <c r="D28" s="40"/>
      <c r="E28" s="40"/>
      <c r="F28" s="71">
        <f t="shared" si="17"/>
        <v>0</v>
      </c>
      <c r="G28" s="102" t="str">
        <f t="shared" si="1"/>
        <v/>
      </c>
      <c r="H28" s="329"/>
      <c r="I28" s="329"/>
      <c r="J28" s="329"/>
      <c r="K28" s="71">
        <f t="shared" si="19"/>
        <v>0</v>
      </c>
      <c r="L28" s="348" t="str">
        <f t="shared" si="2"/>
        <v/>
      </c>
      <c r="M28" s="117"/>
      <c r="N28" s="117"/>
      <c r="O28" s="162">
        <f t="shared" si="20"/>
        <v>0</v>
      </c>
      <c r="P28" s="117"/>
      <c r="Q28" s="162">
        <f t="shared" si="21"/>
        <v>0</v>
      </c>
      <c r="R28" s="117"/>
      <c r="S28" s="162">
        <f t="shared" si="22"/>
        <v>0</v>
      </c>
      <c r="T28" s="117"/>
      <c r="U28" s="162">
        <f t="shared" si="23"/>
        <v>0</v>
      </c>
      <c r="V28" s="117"/>
      <c r="W28" s="162">
        <f t="shared" si="24"/>
        <v>0</v>
      </c>
      <c r="X28" s="237"/>
      <c r="Y28" s="463"/>
      <c r="Z28" s="464"/>
      <c r="AA28" s="464"/>
      <c r="AB28" s="464"/>
      <c r="AC28" s="464"/>
      <c r="AD28" s="464"/>
      <c r="AE28" s="465"/>
    </row>
    <row r="29" spans="1:31" x14ac:dyDescent="0.2">
      <c r="A29" s="19" t="s">
        <v>2</v>
      </c>
      <c r="B29" s="19">
        <f t="shared" si="18"/>
        <v>22</v>
      </c>
      <c r="C29" s="40"/>
      <c r="D29" s="40"/>
      <c r="E29" s="40"/>
      <c r="F29" s="71">
        <f t="shared" si="17"/>
        <v>0</v>
      </c>
      <c r="G29" s="102" t="str">
        <f t="shared" si="1"/>
        <v/>
      </c>
      <c r="H29" s="329"/>
      <c r="I29" s="329"/>
      <c r="J29" s="329"/>
      <c r="K29" s="71">
        <f t="shared" si="19"/>
        <v>0</v>
      </c>
      <c r="L29" s="348" t="str">
        <f t="shared" si="2"/>
        <v/>
      </c>
      <c r="M29" s="117"/>
      <c r="N29" s="117"/>
      <c r="O29" s="162">
        <f t="shared" si="20"/>
        <v>0</v>
      </c>
      <c r="P29" s="117"/>
      <c r="Q29" s="162">
        <f t="shared" si="21"/>
        <v>0</v>
      </c>
      <c r="R29" s="117"/>
      <c r="S29" s="162">
        <f t="shared" si="22"/>
        <v>0</v>
      </c>
      <c r="T29" s="117"/>
      <c r="U29" s="162">
        <f t="shared" si="23"/>
        <v>0</v>
      </c>
      <c r="V29" s="117"/>
      <c r="W29" s="162">
        <f t="shared" si="24"/>
        <v>0</v>
      </c>
      <c r="X29" s="237"/>
      <c r="Y29" s="463"/>
      <c r="Z29" s="464"/>
      <c r="AA29" s="464"/>
      <c r="AB29" s="464"/>
      <c r="AC29" s="464"/>
      <c r="AD29" s="464"/>
      <c r="AE29" s="465"/>
    </row>
    <row r="30" spans="1:31" x14ac:dyDescent="0.2">
      <c r="A30" s="19" t="s">
        <v>3</v>
      </c>
      <c r="B30" s="19">
        <f t="shared" si="18"/>
        <v>23</v>
      </c>
      <c r="C30" s="40"/>
      <c r="D30" s="40"/>
      <c r="E30" s="40"/>
      <c r="F30" s="71">
        <f t="shared" si="17"/>
        <v>0</v>
      </c>
      <c r="G30" s="102" t="str">
        <f t="shared" si="1"/>
        <v/>
      </c>
      <c r="H30" s="329"/>
      <c r="I30" s="329"/>
      <c r="J30" s="329"/>
      <c r="K30" s="71">
        <f t="shared" si="19"/>
        <v>0</v>
      </c>
      <c r="L30" s="348" t="str">
        <f t="shared" si="2"/>
        <v/>
      </c>
      <c r="M30" s="117"/>
      <c r="N30" s="117"/>
      <c r="O30" s="162">
        <f t="shared" si="20"/>
        <v>0</v>
      </c>
      <c r="P30" s="117"/>
      <c r="Q30" s="162">
        <f t="shared" si="21"/>
        <v>0</v>
      </c>
      <c r="R30" s="117"/>
      <c r="S30" s="162">
        <f t="shared" si="22"/>
        <v>0</v>
      </c>
      <c r="T30" s="117"/>
      <c r="U30" s="162">
        <f t="shared" si="23"/>
        <v>0</v>
      </c>
      <c r="V30" s="117"/>
      <c r="W30" s="162">
        <f t="shared" si="24"/>
        <v>0</v>
      </c>
      <c r="X30" s="237"/>
      <c r="Y30" s="463"/>
      <c r="Z30" s="464"/>
      <c r="AA30" s="464"/>
      <c r="AB30" s="464"/>
      <c r="AC30" s="464"/>
      <c r="AD30" s="464"/>
      <c r="AE30" s="465"/>
    </row>
    <row r="31" spans="1:31" x14ac:dyDescent="0.2">
      <c r="A31" s="19" t="s">
        <v>4</v>
      </c>
      <c r="B31" s="19">
        <f t="shared" si="18"/>
        <v>24</v>
      </c>
      <c r="C31" s="40"/>
      <c r="D31" s="40"/>
      <c r="E31" s="40"/>
      <c r="F31" s="71">
        <f t="shared" si="17"/>
        <v>0</v>
      </c>
      <c r="G31" s="102" t="str">
        <f t="shared" si="1"/>
        <v/>
      </c>
      <c r="H31" s="329"/>
      <c r="I31" s="329"/>
      <c r="J31" s="329"/>
      <c r="K31" s="71">
        <f t="shared" si="19"/>
        <v>0</v>
      </c>
      <c r="L31" s="348" t="str">
        <f t="shared" si="2"/>
        <v/>
      </c>
      <c r="M31" s="117"/>
      <c r="N31" s="117"/>
      <c r="O31" s="162">
        <f t="shared" si="20"/>
        <v>0</v>
      </c>
      <c r="P31" s="117"/>
      <c r="Q31" s="162">
        <f t="shared" si="21"/>
        <v>0</v>
      </c>
      <c r="R31" s="117"/>
      <c r="S31" s="162">
        <f t="shared" si="22"/>
        <v>0</v>
      </c>
      <c r="T31" s="117"/>
      <c r="U31" s="162">
        <f t="shared" si="23"/>
        <v>0</v>
      </c>
      <c r="V31" s="117"/>
      <c r="W31" s="162">
        <f t="shared" si="24"/>
        <v>0</v>
      </c>
      <c r="X31" s="237"/>
      <c r="Y31" s="463"/>
      <c r="Z31" s="464"/>
      <c r="AA31" s="464"/>
      <c r="AB31" s="464"/>
      <c r="AC31" s="464"/>
      <c r="AD31" s="464"/>
      <c r="AE31" s="465"/>
    </row>
    <row r="32" spans="1:31" x14ac:dyDescent="0.2">
      <c r="A32" s="141" t="s">
        <v>5</v>
      </c>
      <c r="B32" s="141">
        <f t="shared" si="18"/>
        <v>25</v>
      </c>
      <c r="C32" s="40"/>
      <c r="D32" s="40"/>
      <c r="E32" s="40"/>
      <c r="F32" s="71">
        <f t="shared" si="17"/>
        <v>0</v>
      </c>
      <c r="G32" s="102" t="str">
        <f t="shared" si="1"/>
        <v/>
      </c>
      <c r="H32" s="329"/>
      <c r="I32" s="329"/>
      <c r="J32" s="329"/>
      <c r="K32" s="71">
        <f t="shared" si="19"/>
        <v>0</v>
      </c>
      <c r="L32" s="348" t="str">
        <f t="shared" si="2"/>
        <v/>
      </c>
      <c r="M32" s="117"/>
      <c r="N32" s="117"/>
      <c r="O32" s="162">
        <f t="shared" si="20"/>
        <v>0</v>
      </c>
      <c r="P32" s="117"/>
      <c r="Q32" s="162">
        <f t="shared" si="21"/>
        <v>0</v>
      </c>
      <c r="R32" s="117"/>
      <c r="S32" s="162">
        <f t="shared" si="22"/>
        <v>0</v>
      </c>
      <c r="T32" s="117"/>
      <c r="U32" s="162">
        <f t="shared" si="23"/>
        <v>0</v>
      </c>
      <c r="V32" s="117"/>
      <c r="W32" s="162">
        <f t="shared" si="24"/>
        <v>0</v>
      </c>
      <c r="X32" s="237"/>
      <c r="Y32" s="463" t="s">
        <v>235</v>
      </c>
      <c r="Z32" s="464"/>
      <c r="AA32" s="464"/>
      <c r="AB32" s="464"/>
      <c r="AC32" s="464"/>
      <c r="AD32" s="464"/>
      <c r="AE32" s="465"/>
    </row>
    <row r="33" spans="1:261" x14ac:dyDescent="0.2">
      <c r="A33" s="570" t="s">
        <v>63</v>
      </c>
      <c r="B33" s="571"/>
      <c r="C33" s="15">
        <f>SUM(C26:C32)</f>
        <v>0</v>
      </c>
      <c r="D33" s="15">
        <f>SUM(D26:D32)+ROUNDDOWN(F33/60,0)</f>
        <v>0</v>
      </c>
      <c r="E33" s="15">
        <f>F33-60*ROUNDDOWN(F33/60,0)</f>
        <v>0</v>
      </c>
      <c r="F33" s="146">
        <f>SUM(F26:F32)</f>
        <v>0</v>
      </c>
      <c r="G33" s="62">
        <f>IF((D33*60+E33)=0,0,ROUND((C33*60)/(D33*60+E33),1))</f>
        <v>0</v>
      </c>
      <c r="H33" s="15">
        <f>SUM(H26:H32)</f>
        <v>0</v>
      </c>
      <c r="I33" s="13">
        <f>SUM(I26:I32)+ROUNDDOWN(K33/60,0)</f>
        <v>0</v>
      </c>
      <c r="J33" s="13">
        <f>K33-60*ROUNDDOWN(K33/60,0)</f>
        <v>0</v>
      </c>
      <c r="K33" s="131">
        <f>SUM(K26:K32)</f>
        <v>0</v>
      </c>
      <c r="L33" s="62">
        <f>IF((I33*60+J33)=0,0,ROUND((H33*60)/(I33*60+J33),1))</f>
        <v>0</v>
      </c>
      <c r="M33" s="33">
        <f>SUM(M26:M32)</f>
        <v>0</v>
      </c>
      <c r="N33" s="33">
        <f>IF(SUM(N26:N32)=0,0,ROUND(AVERAGE(N26:N32),0))</f>
        <v>0</v>
      </c>
      <c r="O33" s="163">
        <f>IF(O32=0,0,1)</f>
        <v>0</v>
      </c>
      <c r="P33" s="33">
        <f>IF(SUM(P26:P32)=0,0,ROUND(AVERAGE(P26:P32),0))</f>
        <v>0</v>
      </c>
      <c r="Q33" s="163">
        <f>IF(Q32=0,0,1)</f>
        <v>0</v>
      </c>
      <c r="R33" s="33">
        <f>IF(SUM(R26:R32)=0,0,ROUND(AVERAGE(R26:R32),0))</f>
        <v>0</v>
      </c>
      <c r="S33" s="163">
        <f>IF(S32=0,0,1)</f>
        <v>0</v>
      </c>
      <c r="T33" s="33">
        <f>IF(SUM(T26:T32)=0,0,ROUND(AVERAGE(T26:T32),0))</f>
        <v>0</v>
      </c>
      <c r="U33" s="163">
        <f>IF(U32=0,0,1)</f>
        <v>0</v>
      </c>
      <c r="V33" s="33">
        <f>IF(SUM(V26:V32)=0,0,ROUND(AVERAGE(V26:V32),0))</f>
        <v>0</v>
      </c>
      <c r="W33" s="163">
        <f>IF(W32=0,0,1)</f>
        <v>0</v>
      </c>
      <c r="X33" s="238"/>
      <c r="Y33" s="487"/>
      <c r="Z33" s="488"/>
      <c r="AA33" s="488"/>
      <c r="AB33" s="488"/>
      <c r="AC33" s="488"/>
      <c r="AD33" s="488"/>
      <c r="AE33" s="489"/>
    </row>
    <row r="34" spans="1:261" s="75" customFormat="1" x14ac:dyDescent="0.2">
      <c r="A34" s="19" t="s">
        <v>6</v>
      </c>
      <c r="B34" s="19">
        <f>B32+1</f>
        <v>26</v>
      </c>
      <c r="C34" s="40"/>
      <c r="D34" s="40"/>
      <c r="E34" s="40"/>
      <c r="F34" s="71">
        <f t="shared" si="17"/>
        <v>0</v>
      </c>
      <c r="G34" s="102" t="str">
        <f t="shared" si="1"/>
        <v/>
      </c>
      <c r="H34" s="329"/>
      <c r="I34" s="329"/>
      <c r="J34" s="329"/>
      <c r="K34" s="71">
        <f>J34</f>
        <v>0</v>
      </c>
      <c r="L34" s="348" t="str">
        <f t="shared" si="2"/>
        <v/>
      </c>
      <c r="M34" s="117"/>
      <c r="N34" s="117"/>
      <c r="O34" s="162">
        <f>IF(N34="",0,1)</f>
        <v>0</v>
      </c>
      <c r="P34" s="117"/>
      <c r="Q34" s="162">
        <f>IF(P34="",0,1)</f>
        <v>0</v>
      </c>
      <c r="R34" s="117"/>
      <c r="S34" s="162">
        <f>IF(R34="",0,1)</f>
        <v>0</v>
      </c>
      <c r="T34" s="117"/>
      <c r="U34" s="162">
        <f>IF(T34="",0,1)</f>
        <v>0</v>
      </c>
      <c r="V34" s="117"/>
      <c r="W34" s="162">
        <f>IF(V34="",0,1)</f>
        <v>0</v>
      </c>
      <c r="X34" s="237"/>
      <c r="Y34" s="463"/>
      <c r="Z34" s="464"/>
      <c r="AA34" s="464"/>
      <c r="AB34" s="464"/>
      <c r="AC34" s="464"/>
      <c r="AD34" s="464"/>
      <c r="AE34" s="465"/>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7</v>
      </c>
      <c r="B35" s="19">
        <f>B34+1</f>
        <v>27</v>
      </c>
      <c r="C35" s="40"/>
      <c r="D35" s="40"/>
      <c r="E35" s="40"/>
      <c r="F35" s="71">
        <f t="shared" si="17"/>
        <v>0</v>
      </c>
      <c r="G35" s="102" t="str">
        <f t="shared" si="1"/>
        <v/>
      </c>
      <c r="H35" s="329"/>
      <c r="I35" s="329"/>
      <c r="J35" s="329"/>
      <c r="K35" s="71">
        <f t="shared" ref="K35:K39" si="25">J35</f>
        <v>0</v>
      </c>
      <c r="L35" s="348" t="str">
        <f t="shared" si="2"/>
        <v/>
      </c>
      <c r="M35" s="117"/>
      <c r="N35" s="117"/>
      <c r="O35" s="162">
        <f t="shared" ref="O35:W39" si="26">IF(N35="",O34,O34+1)</f>
        <v>0</v>
      </c>
      <c r="P35" s="117"/>
      <c r="Q35" s="162">
        <f t="shared" si="26"/>
        <v>0</v>
      </c>
      <c r="R35" s="117"/>
      <c r="S35" s="162">
        <f t="shared" si="26"/>
        <v>0</v>
      </c>
      <c r="T35" s="117"/>
      <c r="U35" s="162">
        <f t="shared" si="26"/>
        <v>0</v>
      </c>
      <c r="V35" s="117"/>
      <c r="W35" s="162">
        <f t="shared" si="26"/>
        <v>0</v>
      </c>
      <c r="X35" s="237"/>
      <c r="Y35" s="463"/>
      <c r="Z35" s="464"/>
      <c r="AA35" s="464"/>
      <c r="AB35" s="464"/>
      <c r="AC35" s="464"/>
      <c r="AD35" s="464"/>
      <c r="AE35" s="46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8</v>
      </c>
      <c r="B36" s="19">
        <f>B35+1</f>
        <v>28</v>
      </c>
      <c r="C36" s="40"/>
      <c r="D36" s="40"/>
      <c r="E36" s="40"/>
      <c r="F36" s="71">
        <f t="shared" si="17"/>
        <v>0</v>
      </c>
      <c r="G36" s="102" t="str">
        <f t="shared" si="1"/>
        <v/>
      </c>
      <c r="H36" s="329"/>
      <c r="I36" s="329"/>
      <c r="J36" s="329"/>
      <c r="K36" s="71">
        <f t="shared" si="25"/>
        <v>0</v>
      </c>
      <c r="L36" s="348" t="str">
        <f t="shared" si="2"/>
        <v/>
      </c>
      <c r="M36" s="117"/>
      <c r="N36" s="117"/>
      <c r="O36" s="162">
        <f t="shared" si="26"/>
        <v>0</v>
      </c>
      <c r="P36" s="117"/>
      <c r="Q36" s="162">
        <f t="shared" si="26"/>
        <v>0</v>
      </c>
      <c r="R36" s="117"/>
      <c r="S36" s="162">
        <f t="shared" si="26"/>
        <v>0</v>
      </c>
      <c r="T36" s="117"/>
      <c r="U36" s="162">
        <f t="shared" si="26"/>
        <v>0</v>
      </c>
      <c r="V36" s="117"/>
      <c r="W36" s="162">
        <f t="shared" si="26"/>
        <v>0</v>
      </c>
      <c r="X36" s="237"/>
      <c r="Y36" s="463"/>
      <c r="Z36" s="464"/>
      <c r="AA36" s="464"/>
      <c r="AB36" s="464"/>
      <c r="AC36" s="464"/>
      <c r="AD36" s="464"/>
      <c r="AE36" s="465"/>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2</v>
      </c>
      <c r="B37" s="19">
        <f t="shared" ref="B37:B39" si="27">B36+1</f>
        <v>29</v>
      </c>
      <c r="C37" s="40"/>
      <c r="D37" s="40"/>
      <c r="E37" s="40"/>
      <c r="F37" s="71">
        <f t="shared" si="17"/>
        <v>0</v>
      </c>
      <c r="G37" s="102" t="str">
        <f t="shared" si="1"/>
        <v/>
      </c>
      <c r="H37" s="329"/>
      <c r="I37" s="329"/>
      <c r="J37" s="329"/>
      <c r="K37" s="71">
        <f t="shared" si="25"/>
        <v>0</v>
      </c>
      <c r="L37" s="348" t="str">
        <f t="shared" si="2"/>
        <v/>
      </c>
      <c r="M37" s="117"/>
      <c r="N37" s="117"/>
      <c r="O37" s="162">
        <f t="shared" si="26"/>
        <v>0</v>
      </c>
      <c r="P37" s="117"/>
      <c r="Q37" s="162">
        <f t="shared" si="26"/>
        <v>0</v>
      </c>
      <c r="R37" s="117"/>
      <c r="S37" s="162">
        <f t="shared" si="26"/>
        <v>0</v>
      </c>
      <c r="T37" s="117"/>
      <c r="U37" s="162">
        <f t="shared" si="26"/>
        <v>0</v>
      </c>
      <c r="V37" s="117"/>
      <c r="W37" s="162">
        <f t="shared" si="26"/>
        <v>0</v>
      </c>
      <c r="X37" s="237"/>
      <c r="Y37" s="463"/>
      <c r="Z37" s="464"/>
      <c r="AA37" s="464"/>
      <c r="AB37" s="464"/>
      <c r="AC37" s="464"/>
      <c r="AD37" s="464"/>
      <c r="AE37" s="465"/>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3</v>
      </c>
      <c r="B38" s="19">
        <f t="shared" si="27"/>
        <v>30</v>
      </c>
      <c r="C38" s="40"/>
      <c r="D38" s="40"/>
      <c r="E38" s="40"/>
      <c r="F38" s="71">
        <f t="shared" si="17"/>
        <v>0</v>
      </c>
      <c r="G38" s="102" t="str">
        <f t="shared" si="1"/>
        <v/>
      </c>
      <c r="H38" s="329"/>
      <c r="I38" s="329"/>
      <c r="J38" s="329"/>
      <c r="K38" s="71">
        <f t="shared" si="25"/>
        <v>0</v>
      </c>
      <c r="L38" s="348" t="str">
        <f t="shared" si="2"/>
        <v/>
      </c>
      <c r="M38" s="117"/>
      <c r="N38" s="117"/>
      <c r="O38" s="162">
        <f t="shared" si="26"/>
        <v>0</v>
      </c>
      <c r="P38" s="117"/>
      <c r="Q38" s="162">
        <f t="shared" si="26"/>
        <v>0</v>
      </c>
      <c r="R38" s="117"/>
      <c r="S38" s="162">
        <f t="shared" si="26"/>
        <v>0</v>
      </c>
      <c r="T38" s="117"/>
      <c r="U38" s="162">
        <f t="shared" si="26"/>
        <v>0</v>
      </c>
      <c r="V38" s="117"/>
      <c r="W38" s="162">
        <f t="shared" si="26"/>
        <v>0</v>
      </c>
      <c r="X38" s="237"/>
      <c r="Y38" s="463"/>
      <c r="Z38" s="464"/>
      <c r="AA38" s="464"/>
      <c r="AB38" s="464"/>
      <c r="AC38" s="464"/>
      <c r="AD38" s="464"/>
      <c r="AE38" s="465"/>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4</v>
      </c>
      <c r="B39" s="19">
        <f t="shared" si="27"/>
        <v>31</v>
      </c>
      <c r="C39" s="40"/>
      <c r="D39" s="40"/>
      <c r="E39" s="40"/>
      <c r="F39" s="71">
        <f t="shared" si="17"/>
        <v>0</v>
      </c>
      <c r="G39" s="102" t="str">
        <f t="shared" si="1"/>
        <v/>
      </c>
      <c r="H39" s="329"/>
      <c r="I39" s="329"/>
      <c r="J39" s="329"/>
      <c r="K39" s="71">
        <f t="shared" si="25"/>
        <v>0</v>
      </c>
      <c r="L39" s="348" t="str">
        <f t="shared" si="2"/>
        <v/>
      </c>
      <c r="M39" s="117"/>
      <c r="N39" s="117"/>
      <c r="O39" s="162">
        <f t="shared" si="26"/>
        <v>0</v>
      </c>
      <c r="P39" s="117"/>
      <c r="Q39" s="162">
        <f t="shared" si="26"/>
        <v>0</v>
      </c>
      <c r="R39" s="117"/>
      <c r="S39" s="162">
        <f t="shared" si="26"/>
        <v>0</v>
      </c>
      <c r="T39" s="117"/>
      <c r="U39" s="162">
        <f t="shared" si="26"/>
        <v>0</v>
      </c>
      <c r="V39" s="117"/>
      <c r="W39" s="162">
        <f t="shared" si="26"/>
        <v>0</v>
      </c>
      <c r="X39" s="237"/>
      <c r="Y39" s="463"/>
      <c r="Z39" s="464"/>
      <c r="AA39" s="464"/>
      <c r="AB39" s="464"/>
      <c r="AC39" s="464"/>
      <c r="AD39" s="464"/>
      <c r="AE39" s="465"/>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545" t="s">
        <v>24</v>
      </c>
      <c r="B40" s="546"/>
      <c r="C40" s="13">
        <f>SUM(C34:C39)</f>
        <v>0</v>
      </c>
      <c r="D40" s="13">
        <f>SUM(D34:D39)+ROUNDDOWN(F40/60,0)</f>
        <v>0</v>
      </c>
      <c r="E40" s="13">
        <f>F40-60*ROUNDDOWN(F40/60,0)</f>
        <v>0</v>
      </c>
      <c r="F40" s="131">
        <f>SUM(F34:F39)</f>
        <v>0</v>
      </c>
      <c r="G40" s="52">
        <f>IF((D40*60+E40)=0,0,ROUND((C40*60)/(D40*60+E40),1))</f>
        <v>0</v>
      </c>
      <c r="H40" s="13">
        <f>SUM(H34:H39)</f>
        <v>0</v>
      </c>
      <c r="I40" s="13">
        <f>SUM(I34:I39)+ROUNDDOWN(K40/60,0)</f>
        <v>0</v>
      </c>
      <c r="J40" s="13">
        <f>K40-60*ROUNDDOWN(K40/60,0)</f>
        <v>0</v>
      </c>
      <c r="K40" s="131">
        <f>SUM(K34:K39)</f>
        <v>0</v>
      </c>
      <c r="L40" s="52">
        <f>IF((I40*60+J40)=0,0,ROUND((H40*60)/(I40*60+J40),1))</f>
        <v>0</v>
      </c>
      <c r="M40" s="27">
        <f>SUM(M34:M39)</f>
        <v>0</v>
      </c>
      <c r="N40" s="27">
        <f>IF(SUM(N34:N39)=0,0,ROUND(AVERAGE(N34:N39),0))</f>
        <v>0</v>
      </c>
      <c r="O40" s="163">
        <f>IF(O39=0,0,1)</f>
        <v>0</v>
      </c>
      <c r="P40" s="27">
        <f>IF(SUM(P34:P39)=0,0,ROUND(AVERAGE(P34:P39),0))</f>
        <v>0</v>
      </c>
      <c r="Q40" s="163">
        <f>IF(Q39=0,0,1)</f>
        <v>0</v>
      </c>
      <c r="R40" s="27">
        <f>IF(SUM(R34:R39)=0,0,ROUND(AVERAGE(R34:R39),0))</f>
        <v>0</v>
      </c>
      <c r="S40" s="163">
        <f>IF(S39=0,0,1)</f>
        <v>0</v>
      </c>
      <c r="T40" s="27">
        <f>IF(SUM(T34:T39)=0,0,ROUND(AVERAGE(T34:T39),0))</f>
        <v>0</v>
      </c>
      <c r="U40" s="163">
        <f>IF(U39=0,0,1)</f>
        <v>0</v>
      </c>
      <c r="V40" s="27">
        <f>IF(SUM(V34:V39)=0,0,ROUND(AVERAGE(V34:V39),0))</f>
        <v>0</v>
      </c>
      <c r="W40" s="163">
        <f>IF(W34=0,0,1)</f>
        <v>0</v>
      </c>
      <c r="X40" s="238"/>
      <c r="Y40" s="487"/>
      <c r="Z40" s="488"/>
      <c r="AA40" s="488"/>
      <c r="AB40" s="488"/>
      <c r="AC40" s="488"/>
      <c r="AD40" s="488"/>
      <c r="AE40" s="489"/>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x14ac:dyDescent="0.2">
      <c r="A41" s="573" t="s">
        <v>28</v>
      </c>
      <c r="B41" s="574"/>
      <c r="C41" s="16">
        <f>C8+C17+C25+C33+C40</f>
        <v>0</v>
      </c>
      <c r="D41" s="16">
        <f>D8+D17+D25+D33+D40+ROUNDDOWN(F41/60,0)</f>
        <v>0</v>
      </c>
      <c r="E41" s="17">
        <f>F41-60*ROUNDDOWN(F41/60,0)</f>
        <v>0</v>
      </c>
      <c r="F41" s="16">
        <f>E8+E17+E25+E33+E40</f>
        <v>0</v>
      </c>
      <c r="G41" s="61">
        <f>IF((D41*60+E41)=0,0,ROUND((C41*60)/(D41*60+E41),1))</f>
        <v>0</v>
      </c>
      <c r="H41" s="16">
        <f>H8+H17+H25+H33+H40</f>
        <v>0</v>
      </c>
      <c r="I41" s="16">
        <f>I8+I17+I25+I33+I40+ROUNDDOWN(K41/60,0)</f>
        <v>0</v>
      </c>
      <c r="J41" s="17">
        <f>K41-60*ROUNDDOWN(K41/60,0)</f>
        <v>0</v>
      </c>
      <c r="K41" s="16">
        <f>J8+J17+J25+J33+J40</f>
        <v>0</v>
      </c>
      <c r="L41" s="61">
        <f>IF((I41*60+J41)=0,0,ROUND((H41*60)/(I41*60+J41),1))</f>
        <v>0</v>
      </c>
      <c r="M41" s="34">
        <f>M8+M17+M25+M33+M40</f>
        <v>0</v>
      </c>
      <c r="N41" s="34" t="str">
        <f>IF(N42=0,"",(N8+N17+N25+N33+N40)/N42)</f>
        <v/>
      </c>
      <c r="O41" s="178"/>
      <c r="P41" s="34" t="str">
        <f>IF(P42=0,"",(P8+P17+P25+P33+P40)/P42)</f>
        <v/>
      </c>
      <c r="Q41" s="178"/>
      <c r="R41" s="311" t="str">
        <f>IF(R42=0,"",(R8+R17+R25+R33+R40)/R42)</f>
        <v/>
      </c>
      <c r="S41" s="178"/>
      <c r="T41" s="34" t="str">
        <f>IF(T42=0,"",(T8+T17+T25+T33+T40)/T42)</f>
        <v/>
      </c>
      <c r="U41" s="178"/>
      <c r="V41" s="34" t="str">
        <f>IF(V42=0,"",(V8+V17+V25+V33+V40)/V42)</f>
        <v/>
      </c>
      <c r="W41" s="178"/>
      <c r="X41" s="35"/>
      <c r="Y41" s="36"/>
      <c r="Z41" s="36"/>
      <c r="AA41" s="204" t="s">
        <v>42</v>
      </c>
      <c r="AB41" s="46" t="s">
        <v>29</v>
      </c>
      <c r="AC41" s="46" t="s">
        <v>16</v>
      </c>
      <c r="AD41" s="46" t="s">
        <v>23</v>
      </c>
      <c r="AE41" s="19" t="s">
        <v>26</v>
      </c>
    </row>
    <row r="42" spans="1:261" x14ac:dyDescent="0.2">
      <c r="A42" s="575"/>
      <c r="B42" s="575"/>
      <c r="C42" s="19" t="s">
        <v>0</v>
      </c>
      <c r="D42" s="19" t="s">
        <v>15</v>
      </c>
      <c r="E42" s="19" t="s">
        <v>16</v>
      </c>
      <c r="F42" s="141"/>
      <c r="G42" s="24" t="s">
        <v>12</v>
      </c>
      <c r="H42" s="345" t="s">
        <v>42</v>
      </c>
      <c r="I42" s="345" t="s">
        <v>15</v>
      </c>
      <c r="J42" s="345" t="s">
        <v>16</v>
      </c>
      <c r="K42" s="24"/>
      <c r="L42" s="383" t="s">
        <v>12</v>
      </c>
      <c r="M42" s="39" t="s">
        <v>17</v>
      </c>
      <c r="N42" s="158">
        <f>O8+O17+O25+O33+O40</f>
        <v>0</v>
      </c>
      <c r="O42" s="159"/>
      <c r="P42" s="158">
        <f>Q8+Q17+Q25+Q33+Q40</f>
        <v>0</v>
      </c>
      <c r="Q42" s="159"/>
      <c r="R42" s="158">
        <f>S8+S17+S25+S33+S40</f>
        <v>0</v>
      </c>
      <c r="S42" s="159"/>
      <c r="T42" s="158">
        <f>U8+U17+U25+U33+U40</f>
        <v>0</v>
      </c>
      <c r="U42" s="159"/>
      <c r="V42" s="158">
        <f>W8+W17+W25+W33+W40</f>
        <v>0</v>
      </c>
      <c r="W42" s="126"/>
      <c r="X42" s="68"/>
      <c r="Y42" s="507" t="s">
        <v>139</v>
      </c>
      <c r="Z42" s="509"/>
      <c r="AA42" s="209">
        <f>$C$41+Février!Z39</f>
        <v>0</v>
      </c>
      <c r="AB42" s="58">
        <f>$D$41+Février!AA39+ROUNDDOWN(AF42/60,0)</f>
        <v>0</v>
      </c>
      <c r="AC42" s="58">
        <f>AF42-60*ROUNDDOWN(AF42/60,0)</f>
        <v>0</v>
      </c>
      <c r="AD42" s="59">
        <f>IF((AB42*60+AC42)=0,0,ROUND((AA42*60)/(AB42*60+AC42),1))</f>
        <v>0</v>
      </c>
      <c r="AE42" s="23">
        <f>M41+Février!AD39</f>
        <v>0</v>
      </c>
      <c r="AF42" s="9">
        <f>$E$41+Février!AB39</f>
        <v>0</v>
      </c>
    </row>
    <row r="43" spans="1:261" x14ac:dyDescent="0.2">
      <c r="A43" s="556" t="s">
        <v>254</v>
      </c>
      <c r="B43" s="556"/>
      <c r="C43" s="48">
        <f>'Décembre 17'!C40</f>
        <v>0</v>
      </c>
      <c r="D43" s="49">
        <f>'Décembre 17'!D40</f>
        <v>0</v>
      </c>
      <c r="E43" s="49">
        <f>'Décembre 17'!E40</f>
        <v>0</v>
      </c>
      <c r="F43" s="143"/>
      <c r="G43" s="50">
        <f>IF((D43*60+E43)=0,0,ROUND((C43*60)/(D43*60+E43),1))</f>
        <v>0</v>
      </c>
      <c r="H43" s="349">
        <f>'Décembre 17'!H40</f>
        <v>0</v>
      </c>
      <c r="I43" s="348">
        <f>'Décembre 17'!I40</f>
        <v>0</v>
      </c>
      <c r="J43" s="348">
        <f>'Décembre 17'!J40</f>
        <v>0</v>
      </c>
      <c r="K43" s="50"/>
      <c r="L43" s="346">
        <f>IF((I43*60+J43)=0,0,ROUND((H43*60)/(I43*60+J43),1))</f>
        <v>0</v>
      </c>
      <c r="M43" s="199">
        <f>'Décembre 17'!M40</f>
        <v>0</v>
      </c>
      <c r="N43" s="158"/>
      <c r="O43" s="159"/>
      <c r="P43" s="158"/>
      <c r="Q43" s="159"/>
      <c r="R43" s="158"/>
      <c r="S43" s="159"/>
      <c r="T43" s="158"/>
      <c r="U43" s="159"/>
      <c r="V43" s="158"/>
      <c r="W43" s="126"/>
      <c r="X43" s="68"/>
      <c r="Y43" s="581" t="s">
        <v>253</v>
      </c>
      <c r="Z43" s="582"/>
      <c r="AA43" s="218">
        <f>$C$41+Février!Z40</f>
        <v>0</v>
      </c>
      <c r="AB43" s="219">
        <f>$D$41+Février!AA40+ROUNDDOWN(AF43/60,0)</f>
        <v>0</v>
      </c>
      <c r="AC43" s="219">
        <f>AF43-60*ROUNDDOWN(AF43/60,0)</f>
        <v>0</v>
      </c>
      <c r="AD43" s="220">
        <f>IF((AB43*60+AC43)=0,0,ROUND((AA43*60)/(AB43*60+AC43),1))</f>
        <v>0</v>
      </c>
      <c r="AE43" s="217">
        <f>M41+Février!AD40</f>
        <v>0</v>
      </c>
      <c r="AF43" s="214">
        <f>$E$41+Février!AB40</f>
        <v>0</v>
      </c>
    </row>
    <row r="44" spans="1:261" x14ac:dyDescent="0.2">
      <c r="A44" s="566" t="s">
        <v>25</v>
      </c>
      <c r="B44" s="566"/>
      <c r="C44" s="48">
        <f>Janvier!C43</f>
        <v>0</v>
      </c>
      <c r="D44" s="49">
        <f>Janvier!D43</f>
        <v>0</v>
      </c>
      <c r="E44" s="49">
        <f>Janvier!E43</f>
        <v>0</v>
      </c>
      <c r="F44" s="148"/>
      <c r="G44" s="50">
        <f>IF((D44*60+E44)=0,0,ROUND((C44*60)/(D44*60+E44),1))</f>
        <v>0</v>
      </c>
      <c r="H44" s="349">
        <f>Janvier!H43</f>
        <v>0</v>
      </c>
      <c r="I44" s="348">
        <f>Janvier!I43</f>
        <v>0</v>
      </c>
      <c r="J44" s="348">
        <f>Janvier!J43</f>
        <v>0</v>
      </c>
      <c r="K44" s="50"/>
      <c r="L44" s="346">
        <f>IF((I44*60+J44)=0,0,ROUND((H44*60)/(I44*60+J44),1))</f>
        <v>0</v>
      </c>
      <c r="M44" s="51">
        <f>Janvier!M43</f>
        <v>0</v>
      </c>
      <c r="X44" s="64"/>
      <c r="Y44" s="64"/>
      <c r="Z44" s="64"/>
      <c r="AA44" s="66"/>
      <c r="AB44" s="66"/>
      <c r="AC44" s="66"/>
      <c r="AD44" s="66"/>
      <c r="AE44" s="208"/>
      <c r="AF44" s="67"/>
    </row>
    <row r="45" spans="1:261" ht="12.75" customHeight="1" x14ac:dyDescent="0.2">
      <c r="A45" s="566" t="s">
        <v>27</v>
      </c>
      <c r="B45" s="572"/>
      <c r="C45" s="48">
        <f>Février!C38</f>
        <v>0</v>
      </c>
      <c r="D45" s="49">
        <f>Février!D38</f>
        <v>0</v>
      </c>
      <c r="E45" s="49">
        <f>Février!E38</f>
        <v>0</v>
      </c>
      <c r="F45" s="148"/>
      <c r="G45" s="50">
        <f>IF((D45*60+E45)=0,0,ROUND((C45*60)/(D45*60+E45),1))</f>
        <v>0</v>
      </c>
      <c r="H45" s="349">
        <f>Février!H38</f>
        <v>0</v>
      </c>
      <c r="I45" s="346">
        <f>Février!I38</f>
        <v>0</v>
      </c>
      <c r="J45" s="346">
        <f>Février!J38</f>
        <v>0</v>
      </c>
      <c r="K45" s="50"/>
      <c r="L45" s="346">
        <f>IF((I45*60+J45)=0,0,ROUND((H45*60)/(I45*60+J45),1))</f>
        <v>0</v>
      </c>
      <c r="M45" s="51">
        <f>Février!M38</f>
        <v>0</v>
      </c>
      <c r="T45" s="550" t="s">
        <v>195</v>
      </c>
      <c r="U45" s="551"/>
      <c r="V45" s="551"/>
      <c r="W45" s="551"/>
      <c r="X45" s="551"/>
      <c r="Y45" s="552"/>
      <c r="Z45" s="375" t="s">
        <v>42</v>
      </c>
      <c r="AA45" s="345" t="s">
        <v>15</v>
      </c>
      <c r="AB45" s="345" t="s">
        <v>16</v>
      </c>
      <c r="AC45" s="345" t="s">
        <v>12</v>
      </c>
      <c r="AD45" s="190"/>
      <c r="AE45" s="65"/>
      <c r="AF45" s="206">
        <f>J41+SUM(J43:J45)</f>
        <v>0</v>
      </c>
      <c r="AG45" s="67"/>
    </row>
    <row r="46" spans="1:261" x14ac:dyDescent="0.2">
      <c r="T46" s="507" t="s">
        <v>139</v>
      </c>
      <c r="U46" s="508"/>
      <c r="V46" s="508"/>
      <c r="W46" s="508"/>
      <c r="X46" s="508"/>
      <c r="Y46" s="509"/>
      <c r="Z46" s="164">
        <f>H41+Février!Y43</f>
        <v>0</v>
      </c>
      <c r="AA46" s="12">
        <f>I41+SUM(I43:I45)+ROUNDDOWN(AF45/60,0)</f>
        <v>0</v>
      </c>
      <c r="AB46" s="12">
        <f>AF45-60*ROUNDDOWN(AF45/60,0)</f>
        <v>0</v>
      </c>
      <c r="AC46" s="12">
        <f>IF((AA46*60+AB46)=0,0,ROUND((Z46*60)/(AA46*60+AB46),1))</f>
        <v>0</v>
      </c>
      <c r="AD46" s="190"/>
      <c r="AE46" s="64"/>
      <c r="AF46" s="200">
        <f>J41+SUM(J44:J45)</f>
        <v>0</v>
      </c>
      <c r="AG46" s="66"/>
    </row>
    <row r="47" spans="1:261" x14ac:dyDescent="0.2">
      <c r="T47" s="553" t="s">
        <v>187</v>
      </c>
      <c r="U47" s="554"/>
      <c r="V47" s="554"/>
      <c r="W47" s="554"/>
      <c r="X47" s="554"/>
      <c r="Y47" s="555"/>
      <c r="Z47" s="217">
        <f>H41+Février!Y44</f>
        <v>0</v>
      </c>
      <c r="AA47" s="325">
        <f>I41+SUM(I44:I45)+ROUNDDOWN(AF46/60,0)</f>
        <v>0</v>
      </c>
      <c r="AB47" s="325">
        <f>AF46-60*ROUNDDOWN(AF46/60,0)</f>
        <v>0</v>
      </c>
      <c r="AC47" s="376">
        <f>IF((AA47*60+AB47)=0,0,ROUND((Z47*60)/(AA47*60+AB47),1))</f>
        <v>0</v>
      </c>
      <c r="AG47" s="66"/>
    </row>
  </sheetData>
  <sheetProtection sheet="1" selectLockedCells="1"/>
  <mergeCells count="66">
    <mergeCell ref="Y11:AE11"/>
    <mergeCell ref="Y12:AE12"/>
    <mergeCell ref="Y4:AE4"/>
    <mergeCell ref="Y16:AE16"/>
    <mergeCell ref="Y13:AE13"/>
    <mergeCell ref="Y14:AE14"/>
    <mergeCell ref="Y15:AE15"/>
    <mergeCell ref="Y43:Z43"/>
    <mergeCell ref="Y17:AE17"/>
    <mergeCell ref="Y18:AE18"/>
    <mergeCell ref="Y19:AE19"/>
    <mergeCell ref="Y20:AE20"/>
    <mergeCell ref="A9:B9"/>
    <mergeCell ref="Y9:AE9"/>
    <mergeCell ref="A1:AD1"/>
    <mergeCell ref="A2:A3"/>
    <mergeCell ref="B2:B3"/>
    <mergeCell ref="C2:C3"/>
    <mergeCell ref="D2:D3"/>
    <mergeCell ref="E2:E3"/>
    <mergeCell ref="G2:G3"/>
    <mergeCell ref="N2:N3"/>
    <mergeCell ref="P2:P3"/>
    <mergeCell ref="R2:R3"/>
    <mergeCell ref="X2:X3"/>
    <mergeCell ref="Y2:AE3"/>
    <mergeCell ref="A8:B8"/>
    <mergeCell ref="A45:B45"/>
    <mergeCell ref="A41:B41"/>
    <mergeCell ref="A44:B44"/>
    <mergeCell ref="A43:B43"/>
    <mergeCell ref="A42:B42"/>
    <mergeCell ref="Y10:AE10"/>
    <mergeCell ref="Y5:AE5"/>
    <mergeCell ref="Y6:AE6"/>
    <mergeCell ref="Y7:AE7"/>
    <mergeCell ref="Y8:AE8"/>
    <mergeCell ref="Y40:AE40"/>
    <mergeCell ref="Y35:AE35"/>
    <mergeCell ref="Y30:AE30"/>
    <mergeCell ref="Y31:AE31"/>
    <mergeCell ref="Y33:AE33"/>
    <mergeCell ref="Y32:AE32"/>
    <mergeCell ref="Y34:AE34"/>
    <mergeCell ref="Y37:AE37"/>
    <mergeCell ref="Y22:AE22"/>
    <mergeCell ref="Y36:AE36"/>
    <mergeCell ref="Y38:AE38"/>
    <mergeCell ref="Y23:AE23"/>
    <mergeCell ref="Y24:AE24"/>
    <mergeCell ref="H2:L2"/>
    <mergeCell ref="T45:Y45"/>
    <mergeCell ref="T47:Y47"/>
    <mergeCell ref="T46:Y46"/>
    <mergeCell ref="A40:B40"/>
    <mergeCell ref="Y39:AE39"/>
    <mergeCell ref="A17:B17"/>
    <mergeCell ref="A33:B33"/>
    <mergeCell ref="A25:B25"/>
    <mergeCell ref="Y25:AE25"/>
    <mergeCell ref="Y26:AE26"/>
    <mergeCell ref="Y27:AE27"/>
    <mergeCell ref="Y29:AE29"/>
    <mergeCell ref="Y28:AE28"/>
    <mergeCell ref="Y42:Z42"/>
    <mergeCell ref="Y21:AE21"/>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zoomScale="110" zoomScaleNormal="110" workbookViewId="0">
      <pane ySplit="3" topLeftCell="A4" activePane="bottomLeft" state="frozen"/>
      <selection pane="bottomLeft" activeCell="H39" sqref="H39:J39"/>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customWidth="1"/>
    <col min="9" max="9" width="6" customWidth="1"/>
    <col min="10" max="10" width="7.42578125" customWidth="1"/>
    <col min="11" max="11" width="6" hidden="1" customWidth="1"/>
    <col min="12" max="12" width="10.285156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25" t="s">
        <v>222</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1" ht="16.5"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25"/>
      <c r="X2" s="530" t="s">
        <v>13</v>
      </c>
      <c r="Y2" s="584" t="s">
        <v>14</v>
      </c>
      <c r="Z2" s="584"/>
      <c r="AA2" s="584"/>
      <c r="AB2" s="584"/>
      <c r="AC2" s="584"/>
      <c r="AD2" s="584"/>
    </row>
    <row r="3" spans="1:31" ht="15.75" customHeight="1" x14ac:dyDescent="0.2">
      <c r="A3" s="527"/>
      <c r="B3" s="527"/>
      <c r="C3" s="527"/>
      <c r="D3" s="527"/>
      <c r="E3" s="527"/>
      <c r="F3" s="71"/>
      <c r="G3" s="533"/>
      <c r="H3" s="381" t="s">
        <v>0</v>
      </c>
      <c r="I3" s="330" t="s">
        <v>15</v>
      </c>
      <c r="J3" s="330" t="s">
        <v>16</v>
      </c>
      <c r="K3" s="323"/>
      <c r="L3" s="381" t="s">
        <v>12</v>
      </c>
      <c r="M3" s="26" t="s">
        <v>18</v>
      </c>
      <c r="N3" s="529"/>
      <c r="O3" s="137"/>
      <c r="P3" s="529"/>
      <c r="Q3" s="137"/>
      <c r="R3" s="529"/>
      <c r="S3" s="137"/>
      <c r="T3" s="26" t="s">
        <v>20</v>
      </c>
      <c r="U3" s="137"/>
      <c r="V3" s="26" t="s">
        <v>21</v>
      </c>
      <c r="W3" s="26"/>
      <c r="X3" s="531"/>
      <c r="Y3" s="584"/>
      <c r="Z3" s="584"/>
      <c r="AA3" s="584"/>
      <c r="AB3" s="584"/>
      <c r="AC3" s="584"/>
      <c r="AD3" s="584"/>
    </row>
    <row r="4" spans="1:31" x14ac:dyDescent="0.2">
      <c r="A4" s="71" t="s">
        <v>5</v>
      </c>
      <c r="B4" s="71">
        <v>1</v>
      </c>
      <c r="C4" s="40"/>
      <c r="D4" s="40"/>
      <c r="E4" s="40"/>
      <c r="F4" s="71">
        <f>E4</f>
        <v>0</v>
      </c>
      <c r="G4" s="86" t="str">
        <f>IF((D4*60+E4)=0,"",ROUND((C4*60)/(D4*60+E4),1))</f>
        <v/>
      </c>
      <c r="H4" s="329"/>
      <c r="I4" s="329"/>
      <c r="J4" s="329"/>
      <c r="K4" s="71">
        <f>J4</f>
        <v>0</v>
      </c>
      <c r="L4" s="345" t="str">
        <f>IF((I4*60+J4)=0,"",ROUND((H4*60)/(I4*60+J4),1))</f>
        <v/>
      </c>
      <c r="M4" s="117"/>
      <c r="N4" s="117"/>
      <c r="O4" s="162">
        <f>IF(N4="",0,1)</f>
        <v>0</v>
      </c>
      <c r="P4" s="117"/>
      <c r="Q4" s="162">
        <f>IF(P4="",0,1)</f>
        <v>0</v>
      </c>
      <c r="R4" s="117"/>
      <c r="S4" s="162">
        <f>IF(R4="",0,1)</f>
        <v>0</v>
      </c>
      <c r="T4" s="117"/>
      <c r="U4" s="162">
        <f>IF(T4="",0,1)</f>
        <v>0</v>
      </c>
      <c r="V4" s="117"/>
      <c r="W4" s="162">
        <f>IF(V4="",0,1)</f>
        <v>0</v>
      </c>
      <c r="X4" s="237"/>
      <c r="Y4" s="558"/>
      <c r="Z4" s="558"/>
      <c r="AA4" s="558"/>
      <c r="AB4" s="558"/>
      <c r="AC4" s="558"/>
      <c r="AD4" s="558"/>
      <c r="AE4" s="1"/>
    </row>
    <row r="5" spans="1:3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65"/>
      <c r="Z5" s="565"/>
      <c r="AA5" s="565"/>
      <c r="AB5" s="565"/>
      <c r="AC5" s="565"/>
      <c r="AD5" s="565"/>
      <c r="AE5" s="1"/>
    </row>
    <row r="6" spans="1:31" x14ac:dyDescent="0.2">
      <c r="A6" s="520" t="s">
        <v>64</v>
      </c>
      <c r="B6" s="521"/>
      <c r="C6" s="73">
        <f>C5+Mars!C40</f>
        <v>0</v>
      </c>
      <c r="D6" s="73">
        <f>ROUNDDOWN(F6/60,0)+Mars!D40+D5</f>
        <v>0</v>
      </c>
      <c r="E6" s="73">
        <f>F6-60*ROUNDDOWN(F6/60,0)</f>
        <v>0</v>
      </c>
      <c r="F6" s="132">
        <f>E5+Mars!E40</f>
        <v>0</v>
      </c>
      <c r="G6" s="73">
        <f>IF((D6*60+E6)=0,0,ROUND((C6*60)/(D6*60+E6),1))</f>
        <v>0</v>
      </c>
      <c r="H6" s="73">
        <f>H5+Mars!H40</f>
        <v>0</v>
      </c>
      <c r="I6" s="73">
        <f>ROUNDDOWN(K6/60,0)+Mars!I40+I5</f>
        <v>0</v>
      </c>
      <c r="J6" s="73">
        <f>K6-60*ROUNDDOWN(K6/60,0)</f>
        <v>0</v>
      </c>
      <c r="K6" s="132">
        <f>J5+Mars!J40</f>
        <v>0</v>
      </c>
      <c r="L6" s="73">
        <f>IF((I6*60+J6)=0,0,ROUND((H6*60)/(I6*60+J6),1))</f>
        <v>0</v>
      </c>
      <c r="M6" s="83">
        <f>M5+Mars!M40</f>
        <v>0</v>
      </c>
      <c r="N6" s="83">
        <f>IF(N5=0,Mars!N40,IF(N5+Mars!N40=0,"",ROUND((SUM(Mars!N34:N39)+SUM(N4:N4))/(Avril!O4+Mars!O39),0)))</f>
        <v>0</v>
      </c>
      <c r="O6" s="180"/>
      <c r="P6" s="83">
        <f>IF(P5=0,Mars!P40,IF(P5+Mars!P40=0,"",ROUND((SUM(Mars!P34:P39)+SUM(P4:P4))/(Avril!Q4+Mars!Q39),0)))</f>
        <v>0</v>
      </c>
      <c r="Q6" s="180"/>
      <c r="R6" s="83">
        <f>IF(R5=0,Mars!R40,IF(R5+Mars!R40=0,"",ROUND((SUM(Mars!R34:R39)+SUM(R4:R4))/(Avril!S4+Mars!S39),0)))</f>
        <v>0</v>
      </c>
      <c r="S6" s="180"/>
      <c r="T6" s="83">
        <f>IF(T5=0,Mars!T40,IF(T5+Mars!T40=0,"",ROUND((SUM(Mars!T34:T39)+SUM(T4:T4))/(Avril!U4+Mars!U39),0)))</f>
        <v>0</v>
      </c>
      <c r="U6" s="180"/>
      <c r="V6" s="83">
        <f>IF(V5=0,Mars!V40,IF(V5+Mars!V40=0,"",ROUND((SUM(Mars!V34:V39)+SUM(V4:V4))/(Avril!W4+Mars!W39),0)))</f>
        <v>0</v>
      </c>
      <c r="W6" s="180"/>
      <c r="X6" s="239"/>
      <c r="Y6" s="563"/>
      <c r="Z6" s="563"/>
      <c r="AA6" s="563"/>
      <c r="AB6" s="563"/>
      <c r="AC6" s="563"/>
      <c r="AD6" s="563"/>
      <c r="AE6" s="1"/>
    </row>
    <row r="7" spans="1:31" x14ac:dyDescent="0.2">
      <c r="A7" s="2" t="s">
        <v>6</v>
      </c>
      <c r="B7" s="2">
        <f>B4+1</f>
        <v>2</v>
      </c>
      <c r="C7" s="40"/>
      <c r="D7" s="40"/>
      <c r="E7" s="40"/>
      <c r="F7" s="71">
        <f>E7</f>
        <v>0</v>
      </c>
      <c r="G7" s="86" t="str">
        <f t="shared" ref="G7:G39" si="0">IF((D7*60+F7)=0,"",ROUND((C7*60)/(D7*60+F7),1))</f>
        <v/>
      </c>
      <c r="H7" s="329"/>
      <c r="I7" s="329"/>
      <c r="J7" s="329"/>
      <c r="K7" s="71">
        <f>J7</f>
        <v>0</v>
      </c>
      <c r="L7" s="345" t="str">
        <f t="shared" ref="L7:L39" si="1">IF((I7*60+K7)=0,"",ROUND((H7*60)/(I7*60+K7),1))</f>
        <v/>
      </c>
      <c r="M7" s="117"/>
      <c r="N7" s="117"/>
      <c r="O7" s="162">
        <f>IF(N7="",0,1)</f>
        <v>0</v>
      </c>
      <c r="P7" s="117"/>
      <c r="Q7" s="162">
        <f>IF(P7="",0,1)</f>
        <v>0</v>
      </c>
      <c r="R7" s="117"/>
      <c r="S7" s="162">
        <f>IF(R7="",0,1)</f>
        <v>0</v>
      </c>
      <c r="T7" s="117"/>
      <c r="U7" s="162">
        <f>IF(T7="",0,1)</f>
        <v>0</v>
      </c>
      <c r="V7" s="117"/>
      <c r="W7" s="162">
        <f>IF(V7="",0,1)</f>
        <v>0</v>
      </c>
      <c r="X7" s="237"/>
      <c r="Y7" s="558"/>
      <c r="Z7" s="558"/>
      <c r="AA7" s="558"/>
      <c r="AB7" s="558"/>
      <c r="AC7" s="558"/>
      <c r="AD7" s="558"/>
      <c r="AE7" s="1"/>
    </row>
    <row r="8" spans="1:31" x14ac:dyDescent="0.2">
      <c r="A8" s="2" t="s">
        <v>7</v>
      </c>
      <c r="B8" s="2">
        <f t="shared" ref="B8:B29" si="2">B7+1</f>
        <v>3</v>
      </c>
      <c r="C8" s="40"/>
      <c r="D8" s="40"/>
      <c r="E8" s="40"/>
      <c r="F8" s="71">
        <f t="shared" ref="F8:F13" si="3">E8</f>
        <v>0</v>
      </c>
      <c r="G8" s="86" t="str">
        <f t="shared" si="0"/>
        <v/>
      </c>
      <c r="H8" s="329"/>
      <c r="I8" s="329"/>
      <c r="J8" s="329"/>
      <c r="K8" s="71">
        <f t="shared" ref="K8:K13" si="4">J8</f>
        <v>0</v>
      </c>
      <c r="L8" s="345" t="str">
        <f t="shared" si="1"/>
        <v/>
      </c>
      <c r="M8" s="117"/>
      <c r="N8" s="117"/>
      <c r="O8" s="162">
        <f t="shared" ref="O8:O13" si="5">IF(N8="",O7,O7+1)</f>
        <v>0</v>
      </c>
      <c r="P8" s="117"/>
      <c r="Q8" s="162">
        <f t="shared" ref="Q8:Q13" si="6">IF(P8="",Q7,Q7+1)</f>
        <v>0</v>
      </c>
      <c r="R8" s="117"/>
      <c r="S8" s="162">
        <f t="shared" ref="S8:S13" si="7">IF(R8="",S7,S7+1)</f>
        <v>0</v>
      </c>
      <c r="T8" s="117"/>
      <c r="U8" s="162">
        <f t="shared" ref="U8:U13" si="8">IF(T8="",U7,U7+1)</f>
        <v>0</v>
      </c>
      <c r="V8" s="117"/>
      <c r="W8" s="162">
        <f t="shared" ref="W8:W13" si="9">IF(V8="",W7,W7+1)</f>
        <v>0</v>
      </c>
      <c r="X8" s="237"/>
      <c r="Y8" s="558"/>
      <c r="Z8" s="558"/>
      <c r="AA8" s="558"/>
      <c r="AB8" s="558"/>
      <c r="AC8" s="558"/>
      <c r="AD8" s="558"/>
      <c r="AE8" s="1"/>
    </row>
    <row r="9" spans="1:31" x14ac:dyDescent="0.2">
      <c r="A9" s="2" t="s">
        <v>8</v>
      </c>
      <c r="B9" s="2">
        <f t="shared" si="2"/>
        <v>4</v>
      </c>
      <c r="C9" s="40"/>
      <c r="D9" s="40"/>
      <c r="E9" s="40"/>
      <c r="F9" s="71">
        <f t="shared" si="3"/>
        <v>0</v>
      </c>
      <c r="G9" s="86" t="str">
        <f t="shared" si="0"/>
        <v/>
      </c>
      <c r="H9" s="329"/>
      <c r="I9" s="329"/>
      <c r="J9" s="329"/>
      <c r="K9" s="71">
        <f t="shared" si="4"/>
        <v>0</v>
      </c>
      <c r="L9" s="345" t="str">
        <f t="shared" si="1"/>
        <v/>
      </c>
      <c r="M9" s="117"/>
      <c r="N9" s="117"/>
      <c r="O9" s="162">
        <f t="shared" si="5"/>
        <v>0</v>
      </c>
      <c r="P9" s="117"/>
      <c r="Q9" s="162">
        <f t="shared" si="6"/>
        <v>0</v>
      </c>
      <c r="R9" s="117"/>
      <c r="S9" s="162">
        <f t="shared" si="7"/>
        <v>0</v>
      </c>
      <c r="T9" s="117"/>
      <c r="U9" s="162">
        <f t="shared" si="8"/>
        <v>0</v>
      </c>
      <c r="V9" s="117"/>
      <c r="W9" s="162">
        <f t="shared" si="9"/>
        <v>0</v>
      </c>
      <c r="X9" s="237"/>
      <c r="Y9" s="558"/>
      <c r="Z9" s="558"/>
      <c r="AA9" s="558"/>
      <c r="AB9" s="558"/>
      <c r="AC9" s="558"/>
      <c r="AD9" s="558"/>
      <c r="AE9" s="1"/>
    </row>
    <row r="10" spans="1:31" x14ac:dyDescent="0.2">
      <c r="A10" s="2" t="s">
        <v>2</v>
      </c>
      <c r="B10" s="2">
        <f t="shared" si="2"/>
        <v>5</v>
      </c>
      <c r="C10" s="40"/>
      <c r="D10" s="40"/>
      <c r="E10" s="40"/>
      <c r="F10" s="71">
        <f t="shared" si="3"/>
        <v>0</v>
      </c>
      <c r="G10" s="86" t="str">
        <f t="shared" si="0"/>
        <v/>
      </c>
      <c r="H10" s="329"/>
      <c r="I10" s="329"/>
      <c r="J10" s="329"/>
      <c r="K10" s="71">
        <f t="shared" si="4"/>
        <v>0</v>
      </c>
      <c r="L10" s="345" t="str">
        <f t="shared" si="1"/>
        <v/>
      </c>
      <c r="M10" s="117"/>
      <c r="N10" s="117"/>
      <c r="O10" s="162">
        <f t="shared" si="5"/>
        <v>0</v>
      </c>
      <c r="P10" s="117"/>
      <c r="Q10" s="162">
        <f t="shared" si="6"/>
        <v>0</v>
      </c>
      <c r="R10" s="117"/>
      <c r="S10" s="162">
        <f t="shared" si="7"/>
        <v>0</v>
      </c>
      <c r="T10" s="117"/>
      <c r="U10" s="162">
        <f t="shared" si="8"/>
        <v>0</v>
      </c>
      <c r="V10" s="117"/>
      <c r="W10" s="162">
        <f t="shared" si="9"/>
        <v>0</v>
      </c>
      <c r="X10" s="237"/>
      <c r="Y10" s="558"/>
      <c r="Z10" s="558"/>
      <c r="AA10" s="558"/>
      <c r="AB10" s="558"/>
      <c r="AC10" s="558"/>
      <c r="AD10" s="558"/>
      <c r="AE10" s="1"/>
    </row>
    <row r="11" spans="1:31" x14ac:dyDescent="0.2">
      <c r="A11" s="2" t="s">
        <v>3</v>
      </c>
      <c r="B11" s="2">
        <f t="shared" si="2"/>
        <v>6</v>
      </c>
      <c r="C11" s="40"/>
      <c r="D11" s="40"/>
      <c r="E11" s="40"/>
      <c r="F11" s="71">
        <f t="shared" si="3"/>
        <v>0</v>
      </c>
      <c r="G11" s="86" t="str">
        <f t="shared" si="0"/>
        <v/>
      </c>
      <c r="H11" s="329"/>
      <c r="I11" s="329"/>
      <c r="J11" s="329"/>
      <c r="K11" s="71">
        <f t="shared" si="4"/>
        <v>0</v>
      </c>
      <c r="L11" s="345" t="str">
        <f t="shared" si="1"/>
        <v/>
      </c>
      <c r="M11" s="117"/>
      <c r="N11" s="117"/>
      <c r="O11" s="162">
        <f t="shared" si="5"/>
        <v>0</v>
      </c>
      <c r="P11" s="117"/>
      <c r="Q11" s="162">
        <f t="shared" si="6"/>
        <v>0</v>
      </c>
      <c r="R11" s="117"/>
      <c r="S11" s="162">
        <f t="shared" si="7"/>
        <v>0</v>
      </c>
      <c r="T11" s="117"/>
      <c r="U11" s="162">
        <f t="shared" si="8"/>
        <v>0</v>
      </c>
      <c r="V11" s="117"/>
      <c r="W11" s="162">
        <f t="shared" si="9"/>
        <v>0</v>
      </c>
      <c r="X11" s="237"/>
      <c r="Y11" s="558"/>
      <c r="Z11" s="558"/>
      <c r="AA11" s="558"/>
      <c r="AB11" s="558"/>
      <c r="AC11" s="558"/>
      <c r="AD11" s="558"/>
      <c r="AE11" s="1"/>
    </row>
    <row r="12" spans="1:31" x14ac:dyDescent="0.2">
      <c r="A12" s="2" t="s">
        <v>4</v>
      </c>
      <c r="B12" s="2">
        <f t="shared" si="2"/>
        <v>7</v>
      </c>
      <c r="C12" s="40"/>
      <c r="D12" s="40"/>
      <c r="E12" s="40"/>
      <c r="F12" s="71">
        <f t="shared" si="3"/>
        <v>0</v>
      </c>
      <c r="G12" s="86" t="str">
        <f t="shared" si="0"/>
        <v/>
      </c>
      <c r="H12" s="329"/>
      <c r="I12" s="329"/>
      <c r="J12" s="329"/>
      <c r="K12" s="71">
        <f t="shared" si="4"/>
        <v>0</v>
      </c>
      <c r="L12" s="345" t="str">
        <f t="shared" si="1"/>
        <v/>
      </c>
      <c r="M12" s="117"/>
      <c r="N12" s="117"/>
      <c r="O12" s="162">
        <f t="shared" si="5"/>
        <v>0</v>
      </c>
      <c r="P12" s="117"/>
      <c r="Q12" s="162">
        <f t="shared" si="6"/>
        <v>0</v>
      </c>
      <c r="R12" s="117"/>
      <c r="S12" s="162">
        <f t="shared" si="7"/>
        <v>0</v>
      </c>
      <c r="T12" s="117"/>
      <c r="U12" s="162">
        <f t="shared" si="8"/>
        <v>0</v>
      </c>
      <c r="V12" s="117"/>
      <c r="W12" s="162">
        <f t="shared" si="9"/>
        <v>0</v>
      </c>
      <c r="X12" s="237"/>
      <c r="Y12" s="559" t="s">
        <v>236</v>
      </c>
      <c r="Z12" s="559"/>
      <c r="AA12" s="559"/>
      <c r="AB12" s="559"/>
      <c r="AC12" s="559"/>
      <c r="AD12" s="559"/>
      <c r="AE12" s="1"/>
    </row>
    <row r="13" spans="1:31" x14ac:dyDescent="0.2">
      <c r="A13" s="71" t="s">
        <v>5</v>
      </c>
      <c r="B13" s="71">
        <f t="shared" si="2"/>
        <v>8</v>
      </c>
      <c r="C13" s="40"/>
      <c r="D13" s="40"/>
      <c r="E13" s="40"/>
      <c r="F13" s="71">
        <f t="shared" si="3"/>
        <v>0</v>
      </c>
      <c r="G13" s="86" t="str">
        <f t="shared" si="0"/>
        <v/>
      </c>
      <c r="H13" s="329"/>
      <c r="I13" s="329"/>
      <c r="J13" s="329"/>
      <c r="K13" s="71">
        <f t="shared" si="4"/>
        <v>0</v>
      </c>
      <c r="L13" s="345" t="str">
        <f t="shared" si="1"/>
        <v/>
      </c>
      <c r="M13" s="117"/>
      <c r="N13" s="117"/>
      <c r="O13" s="162">
        <f t="shared" si="5"/>
        <v>0</v>
      </c>
      <c r="P13" s="117"/>
      <c r="Q13" s="162">
        <f t="shared" si="6"/>
        <v>0</v>
      </c>
      <c r="R13" s="117"/>
      <c r="S13" s="162">
        <f t="shared" si="7"/>
        <v>0</v>
      </c>
      <c r="T13" s="117"/>
      <c r="U13" s="162">
        <f t="shared" si="8"/>
        <v>0</v>
      </c>
      <c r="V13" s="117"/>
      <c r="W13" s="162">
        <f t="shared" si="9"/>
        <v>0</v>
      </c>
      <c r="X13" s="237"/>
      <c r="Y13" s="557"/>
      <c r="Z13" s="557"/>
      <c r="AA13" s="557"/>
      <c r="AB13" s="557"/>
      <c r="AC13" s="557"/>
      <c r="AD13" s="557"/>
      <c r="AE13" s="1"/>
    </row>
    <row r="14" spans="1:31" x14ac:dyDescent="0.2">
      <c r="A14" s="491" t="s">
        <v>184</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65"/>
      <c r="Z14" s="565"/>
      <c r="AA14" s="565"/>
      <c r="AB14" s="565"/>
      <c r="AC14" s="565"/>
      <c r="AD14" s="565"/>
      <c r="AE14" s="1"/>
    </row>
    <row r="15" spans="1:31" x14ac:dyDescent="0.2">
      <c r="A15" s="2" t="s">
        <v>6</v>
      </c>
      <c r="B15" s="2">
        <f>B13+1</f>
        <v>9</v>
      </c>
      <c r="C15" s="40"/>
      <c r="D15" s="40"/>
      <c r="E15" s="40"/>
      <c r="F15" s="71">
        <f>E15</f>
        <v>0</v>
      </c>
      <c r="G15" s="86" t="str">
        <f t="shared" si="0"/>
        <v/>
      </c>
      <c r="H15" s="329"/>
      <c r="I15" s="329"/>
      <c r="J15" s="329"/>
      <c r="K15" s="71">
        <f>J15</f>
        <v>0</v>
      </c>
      <c r="L15" s="345" t="str">
        <f t="shared" si="1"/>
        <v/>
      </c>
      <c r="M15" s="117"/>
      <c r="N15" s="117"/>
      <c r="O15" s="162">
        <f>IF(N15="",0,1)</f>
        <v>0</v>
      </c>
      <c r="P15" s="117"/>
      <c r="Q15" s="162">
        <f>IF(P15="",0,1)</f>
        <v>0</v>
      </c>
      <c r="R15" s="117"/>
      <c r="S15" s="162">
        <f>IF(R15="",0,1)</f>
        <v>0</v>
      </c>
      <c r="T15" s="117"/>
      <c r="U15" s="162">
        <f>IF(T15="",0,1)</f>
        <v>0</v>
      </c>
      <c r="V15" s="117"/>
      <c r="W15" s="162">
        <f>IF(V15="",0,1)</f>
        <v>0</v>
      </c>
      <c r="X15" s="237"/>
      <c r="Y15" s="557"/>
      <c r="Z15" s="557"/>
      <c r="AA15" s="557"/>
      <c r="AB15" s="557"/>
      <c r="AC15" s="557"/>
      <c r="AD15" s="557"/>
      <c r="AE15" s="1"/>
    </row>
    <row r="16" spans="1:31" x14ac:dyDescent="0.2">
      <c r="A16" s="2" t="s">
        <v>7</v>
      </c>
      <c r="B16" s="2">
        <f t="shared" si="2"/>
        <v>10</v>
      </c>
      <c r="C16" s="40"/>
      <c r="D16" s="40"/>
      <c r="E16" s="40"/>
      <c r="F16" s="71">
        <f t="shared" ref="F16:F21" si="10">E16</f>
        <v>0</v>
      </c>
      <c r="G16" s="86" t="str">
        <f t="shared" si="0"/>
        <v/>
      </c>
      <c r="H16" s="329"/>
      <c r="I16" s="329"/>
      <c r="J16" s="329"/>
      <c r="K16" s="71">
        <f t="shared" ref="K16:K21" si="11">J16</f>
        <v>0</v>
      </c>
      <c r="L16" s="345" t="str">
        <f t="shared" si="1"/>
        <v/>
      </c>
      <c r="M16" s="117"/>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117"/>
      <c r="W16" s="162">
        <f t="shared" ref="W16:W21" si="16">IF(V16="",W15,W15+1)</f>
        <v>0</v>
      </c>
      <c r="X16" s="237"/>
      <c r="Y16" s="557"/>
      <c r="Z16" s="557"/>
      <c r="AA16" s="557"/>
      <c r="AB16" s="557"/>
      <c r="AC16" s="557"/>
      <c r="AD16" s="557"/>
      <c r="AE16" s="1"/>
    </row>
    <row r="17" spans="1:31" x14ac:dyDescent="0.2">
      <c r="A17" s="2" t="s">
        <v>8</v>
      </c>
      <c r="B17" s="2">
        <f t="shared" si="2"/>
        <v>11</v>
      </c>
      <c r="C17" s="40"/>
      <c r="D17" s="40"/>
      <c r="E17" s="40"/>
      <c r="F17" s="71">
        <f t="shared" si="10"/>
        <v>0</v>
      </c>
      <c r="G17" s="86" t="str">
        <f t="shared" si="0"/>
        <v/>
      </c>
      <c r="H17" s="329"/>
      <c r="I17" s="329"/>
      <c r="J17" s="329"/>
      <c r="K17" s="71">
        <f t="shared" si="11"/>
        <v>0</v>
      </c>
      <c r="L17" s="345" t="str">
        <f t="shared" si="1"/>
        <v/>
      </c>
      <c r="M17" s="117"/>
      <c r="N17" s="117"/>
      <c r="O17" s="162">
        <f t="shared" si="12"/>
        <v>0</v>
      </c>
      <c r="P17" s="117"/>
      <c r="Q17" s="162">
        <f t="shared" si="13"/>
        <v>0</v>
      </c>
      <c r="R17" s="117"/>
      <c r="S17" s="162">
        <f t="shared" si="14"/>
        <v>0</v>
      </c>
      <c r="T17" s="117"/>
      <c r="U17" s="162">
        <f t="shared" si="15"/>
        <v>0</v>
      </c>
      <c r="V17" s="117"/>
      <c r="W17" s="162">
        <f t="shared" si="16"/>
        <v>0</v>
      </c>
      <c r="X17" s="237"/>
      <c r="Y17" s="557"/>
      <c r="Z17" s="557"/>
      <c r="AA17" s="557"/>
      <c r="AB17" s="557"/>
      <c r="AC17" s="557"/>
      <c r="AD17" s="557"/>
      <c r="AE17" s="1"/>
    </row>
    <row r="18" spans="1:31" x14ac:dyDescent="0.2">
      <c r="A18" s="2" t="s">
        <v>2</v>
      </c>
      <c r="B18" s="2">
        <f t="shared" si="2"/>
        <v>12</v>
      </c>
      <c r="C18" s="40"/>
      <c r="D18" s="40"/>
      <c r="E18" s="40"/>
      <c r="F18" s="71">
        <f t="shared" si="10"/>
        <v>0</v>
      </c>
      <c r="G18" s="86" t="str">
        <f t="shared" si="0"/>
        <v/>
      </c>
      <c r="H18" s="329"/>
      <c r="I18" s="329"/>
      <c r="J18" s="329"/>
      <c r="K18" s="71">
        <f t="shared" si="11"/>
        <v>0</v>
      </c>
      <c r="L18" s="345" t="str">
        <f t="shared" si="1"/>
        <v/>
      </c>
      <c r="M18" s="117"/>
      <c r="N18" s="117"/>
      <c r="O18" s="162">
        <f t="shared" si="12"/>
        <v>0</v>
      </c>
      <c r="P18" s="117"/>
      <c r="Q18" s="162">
        <f t="shared" si="13"/>
        <v>0</v>
      </c>
      <c r="R18" s="117"/>
      <c r="S18" s="162">
        <f t="shared" si="14"/>
        <v>0</v>
      </c>
      <c r="T18" s="117"/>
      <c r="U18" s="162">
        <f t="shared" si="15"/>
        <v>0</v>
      </c>
      <c r="V18" s="117"/>
      <c r="W18" s="162">
        <f t="shared" si="16"/>
        <v>0</v>
      </c>
      <c r="X18" s="237"/>
      <c r="Y18" s="557"/>
      <c r="Z18" s="557"/>
      <c r="AA18" s="557"/>
      <c r="AB18" s="557"/>
      <c r="AC18" s="557"/>
      <c r="AD18" s="557"/>
      <c r="AE18" s="1"/>
    </row>
    <row r="19" spans="1:31" x14ac:dyDescent="0.2">
      <c r="A19" s="2" t="s">
        <v>3</v>
      </c>
      <c r="B19" s="2">
        <f t="shared" si="2"/>
        <v>13</v>
      </c>
      <c r="C19" s="40"/>
      <c r="D19" s="40"/>
      <c r="E19" s="40"/>
      <c r="F19" s="71">
        <f t="shared" si="10"/>
        <v>0</v>
      </c>
      <c r="G19" s="86" t="str">
        <f t="shared" si="0"/>
        <v/>
      </c>
      <c r="H19" s="329"/>
      <c r="I19" s="329"/>
      <c r="J19" s="329"/>
      <c r="K19" s="71">
        <f t="shared" si="11"/>
        <v>0</v>
      </c>
      <c r="L19" s="345" t="str">
        <f t="shared" si="1"/>
        <v/>
      </c>
      <c r="M19" s="117"/>
      <c r="N19" s="117"/>
      <c r="O19" s="162">
        <f t="shared" si="12"/>
        <v>0</v>
      </c>
      <c r="P19" s="117"/>
      <c r="Q19" s="162">
        <f t="shared" si="13"/>
        <v>0</v>
      </c>
      <c r="R19" s="117"/>
      <c r="S19" s="162">
        <f t="shared" si="14"/>
        <v>0</v>
      </c>
      <c r="T19" s="117"/>
      <c r="U19" s="162">
        <f t="shared" si="15"/>
        <v>0</v>
      </c>
      <c r="V19" s="117"/>
      <c r="W19" s="162">
        <f t="shared" si="16"/>
        <v>0</v>
      </c>
      <c r="X19" s="237"/>
      <c r="Y19" s="557"/>
      <c r="Z19" s="557"/>
      <c r="AA19" s="557"/>
      <c r="AB19" s="557"/>
      <c r="AC19" s="557"/>
      <c r="AD19" s="557"/>
      <c r="AE19" s="1"/>
    </row>
    <row r="20" spans="1:31" x14ac:dyDescent="0.2">
      <c r="A20" s="2" t="s">
        <v>4</v>
      </c>
      <c r="B20" s="2">
        <f t="shared" si="2"/>
        <v>14</v>
      </c>
      <c r="C20" s="40"/>
      <c r="D20" s="40"/>
      <c r="E20" s="40"/>
      <c r="F20" s="71">
        <f t="shared" si="10"/>
        <v>0</v>
      </c>
      <c r="G20" s="86" t="str">
        <f t="shared" si="0"/>
        <v/>
      </c>
      <c r="H20" s="329"/>
      <c r="I20" s="329"/>
      <c r="J20" s="329"/>
      <c r="K20" s="71">
        <f t="shared" si="11"/>
        <v>0</v>
      </c>
      <c r="L20" s="345" t="str">
        <f t="shared" si="1"/>
        <v/>
      </c>
      <c r="M20" s="117"/>
      <c r="N20" s="117"/>
      <c r="O20" s="162">
        <f t="shared" si="12"/>
        <v>0</v>
      </c>
      <c r="P20" s="117"/>
      <c r="Q20" s="162">
        <f t="shared" si="13"/>
        <v>0</v>
      </c>
      <c r="R20" s="117"/>
      <c r="S20" s="162">
        <f t="shared" si="14"/>
        <v>0</v>
      </c>
      <c r="T20" s="117"/>
      <c r="U20" s="162">
        <f t="shared" si="15"/>
        <v>0</v>
      </c>
      <c r="V20" s="117"/>
      <c r="W20" s="162">
        <f t="shared" si="16"/>
        <v>0</v>
      </c>
      <c r="X20" s="237"/>
      <c r="Y20" s="557"/>
      <c r="Z20" s="557"/>
      <c r="AA20" s="557"/>
      <c r="AB20" s="557"/>
      <c r="AC20" s="557"/>
      <c r="AD20" s="557"/>
      <c r="AE20" s="1"/>
    </row>
    <row r="21" spans="1:31" x14ac:dyDescent="0.2">
      <c r="A21" s="71" t="s">
        <v>5</v>
      </c>
      <c r="B21" s="71">
        <f t="shared" si="2"/>
        <v>15</v>
      </c>
      <c r="C21" s="40"/>
      <c r="D21" s="40"/>
      <c r="E21" s="40"/>
      <c r="F21" s="71">
        <f t="shared" si="10"/>
        <v>0</v>
      </c>
      <c r="G21" s="86" t="str">
        <f t="shared" si="0"/>
        <v/>
      </c>
      <c r="H21" s="329"/>
      <c r="I21" s="329"/>
      <c r="J21" s="329"/>
      <c r="K21" s="71">
        <f t="shared" si="11"/>
        <v>0</v>
      </c>
      <c r="L21" s="345" t="str">
        <f t="shared" si="1"/>
        <v/>
      </c>
      <c r="M21" s="117"/>
      <c r="N21" s="117"/>
      <c r="O21" s="162">
        <f t="shared" si="12"/>
        <v>0</v>
      </c>
      <c r="P21" s="117"/>
      <c r="Q21" s="162">
        <f t="shared" si="13"/>
        <v>0</v>
      </c>
      <c r="R21" s="117"/>
      <c r="S21" s="162">
        <f t="shared" si="14"/>
        <v>0</v>
      </c>
      <c r="T21" s="117"/>
      <c r="U21" s="162">
        <f t="shared" si="15"/>
        <v>0</v>
      </c>
      <c r="V21" s="117"/>
      <c r="W21" s="162">
        <f t="shared" si="16"/>
        <v>0</v>
      </c>
      <c r="X21" s="237"/>
      <c r="Y21" s="557"/>
      <c r="Z21" s="557"/>
      <c r="AA21" s="557"/>
      <c r="AB21" s="557"/>
      <c r="AC21" s="557"/>
      <c r="AD21" s="557"/>
      <c r="AE21" s="1"/>
    </row>
    <row r="22" spans="1:31" x14ac:dyDescent="0.2">
      <c r="A22" s="491" t="s">
        <v>65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65"/>
      <c r="Z22" s="565"/>
      <c r="AA22" s="565"/>
      <c r="AB22" s="565"/>
      <c r="AC22" s="565"/>
      <c r="AD22" s="565"/>
      <c r="AE22" s="1"/>
    </row>
    <row r="23" spans="1:31" x14ac:dyDescent="0.2">
      <c r="A23" s="2" t="s">
        <v>6</v>
      </c>
      <c r="B23" s="2">
        <f>B21+1</f>
        <v>16</v>
      </c>
      <c r="C23" s="40"/>
      <c r="D23" s="40"/>
      <c r="E23" s="40"/>
      <c r="F23" s="71">
        <f t="shared" ref="F23:F39" si="17">E23</f>
        <v>0</v>
      </c>
      <c r="G23" s="86" t="str">
        <f t="shared" si="0"/>
        <v/>
      </c>
      <c r="H23" s="329"/>
      <c r="I23" s="329"/>
      <c r="J23" s="329"/>
      <c r="K23" s="71">
        <f>J23</f>
        <v>0</v>
      </c>
      <c r="L23" s="345" t="str">
        <f t="shared" si="1"/>
        <v/>
      </c>
      <c r="M23" s="117"/>
      <c r="N23" s="117"/>
      <c r="O23" s="162">
        <f>IF(N23="",0,1)</f>
        <v>0</v>
      </c>
      <c r="P23" s="117"/>
      <c r="Q23" s="162">
        <f>IF(P23="",0,1)</f>
        <v>0</v>
      </c>
      <c r="R23" s="117"/>
      <c r="S23" s="162">
        <f>IF(R23="",0,1)</f>
        <v>0</v>
      </c>
      <c r="T23" s="117"/>
      <c r="U23" s="162">
        <f>IF(T23="",0,1)</f>
        <v>0</v>
      </c>
      <c r="V23" s="117"/>
      <c r="W23" s="162">
        <f>IF(V23="",0,1)</f>
        <v>0</v>
      </c>
      <c r="X23" s="237"/>
      <c r="Y23" s="557"/>
      <c r="Z23" s="557"/>
      <c r="AA23" s="557"/>
      <c r="AB23" s="557"/>
      <c r="AC23" s="557"/>
      <c r="AD23" s="557"/>
      <c r="AE23" s="1"/>
    </row>
    <row r="24" spans="1:31" x14ac:dyDescent="0.2">
      <c r="A24" s="2" t="s">
        <v>7</v>
      </c>
      <c r="B24" s="2">
        <f t="shared" si="2"/>
        <v>17</v>
      </c>
      <c r="C24" s="40"/>
      <c r="D24" s="40"/>
      <c r="E24" s="40"/>
      <c r="F24" s="71">
        <f t="shared" si="17"/>
        <v>0</v>
      </c>
      <c r="G24" s="86" t="str">
        <f t="shared" si="0"/>
        <v/>
      </c>
      <c r="H24" s="329"/>
      <c r="I24" s="329"/>
      <c r="J24" s="329"/>
      <c r="K24" s="71">
        <f t="shared" ref="K24:K29" si="18">J24</f>
        <v>0</v>
      </c>
      <c r="L24" s="345" t="str">
        <f t="shared" si="1"/>
        <v/>
      </c>
      <c r="M24" s="117"/>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117"/>
      <c r="W24" s="162">
        <f t="shared" ref="W24:W29" si="23">IF(V24="",W23,W23+1)</f>
        <v>0</v>
      </c>
      <c r="X24" s="237"/>
      <c r="Y24" s="557"/>
      <c r="Z24" s="557"/>
      <c r="AA24" s="557"/>
      <c r="AB24" s="557"/>
      <c r="AC24" s="557"/>
      <c r="AD24" s="557"/>
      <c r="AE24" s="1"/>
    </row>
    <row r="25" spans="1:31" x14ac:dyDescent="0.2">
      <c r="A25" s="2" t="s">
        <v>8</v>
      </c>
      <c r="B25" s="2">
        <f t="shared" si="2"/>
        <v>18</v>
      </c>
      <c r="C25" s="40"/>
      <c r="D25" s="40"/>
      <c r="E25" s="40"/>
      <c r="F25" s="71">
        <f t="shared" si="17"/>
        <v>0</v>
      </c>
      <c r="G25" s="86" t="str">
        <f t="shared" si="0"/>
        <v/>
      </c>
      <c r="H25" s="329"/>
      <c r="I25" s="329"/>
      <c r="J25" s="329"/>
      <c r="K25" s="71">
        <f t="shared" si="18"/>
        <v>0</v>
      </c>
      <c r="L25" s="345" t="str">
        <f t="shared" si="1"/>
        <v/>
      </c>
      <c r="M25" s="117"/>
      <c r="N25" s="117"/>
      <c r="O25" s="162">
        <f t="shared" si="19"/>
        <v>0</v>
      </c>
      <c r="P25" s="117"/>
      <c r="Q25" s="162">
        <f t="shared" si="20"/>
        <v>0</v>
      </c>
      <c r="R25" s="117"/>
      <c r="S25" s="162">
        <f t="shared" si="21"/>
        <v>0</v>
      </c>
      <c r="T25" s="117"/>
      <c r="U25" s="162">
        <f t="shared" si="22"/>
        <v>0</v>
      </c>
      <c r="V25" s="117"/>
      <c r="W25" s="162">
        <f t="shared" si="23"/>
        <v>0</v>
      </c>
      <c r="X25" s="237"/>
      <c r="Y25" s="557"/>
      <c r="Z25" s="557"/>
      <c r="AA25" s="557"/>
      <c r="AB25" s="557"/>
      <c r="AC25" s="557"/>
      <c r="AD25" s="557"/>
      <c r="AE25" s="1"/>
    </row>
    <row r="26" spans="1:31" x14ac:dyDescent="0.2">
      <c r="A26" s="2" t="s">
        <v>2</v>
      </c>
      <c r="B26" s="2">
        <f t="shared" si="2"/>
        <v>19</v>
      </c>
      <c r="C26" s="40"/>
      <c r="D26" s="40"/>
      <c r="E26" s="40"/>
      <c r="F26" s="71">
        <f t="shared" si="17"/>
        <v>0</v>
      </c>
      <c r="G26" s="86" t="str">
        <f t="shared" si="0"/>
        <v/>
      </c>
      <c r="H26" s="329"/>
      <c r="I26" s="329"/>
      <c r="J26" s="329"/>
      <c r="K26" s="71">
        <f t="shared" si="18"/>
        <v>0</v>
      </c>
      <c r="L26" s="345" t="str">
        <f t="shared" si="1"/>
        <v/>
      </c>
      <c r="M26" s="117"/>
      <c r="N26" s="117"/>
      <c r="O26" s="162">
        <f t="shared" si="19"/>
        <v>0</v>
      </c>
      <c r="P26" s="117"/>
      <c r="Q26" s="162">
        <f t="shared" si="20"/>
        <v>0</v>
      </c>
      <c r="R26" s="117"/>
      <c r="S26" s="162">
        <f t="shared" si="21"/>
        <v>0</v>
      </c>
      <c r="T26" s="117"/>
      <c r="U26" s="162">
        <f t="shared" si="22"/>
        <v>0</v>
      </c>
      <c r="V26" s="117"/>
      <c r="W26" s="162">
        <f t="shared" si="23"/>
        <v>0</v>
      </c>
      <c r="X26" s="237"/>
      <c r="Y26" s="557"/>
      <c r="Z26" s="557"/>
      <c r="AA26" s="557"/>
      <c r="AB26" s="557"/>
      <c r="AC26" s="557"/>
      <c r="AD26" s="557"/>
      <c r="AE26" s="1"/>
    </row>
    <row r="27" spans="1:31" x14ac:dyDescent="0.2">
      <c r="A27" s="2" t="s">
        <v>3</v>
      </c>
      <c r="B27" s="2">
        <f t="shared" si="2"/>
        <v>20</v>
      </c>
      <c r="C27" s="40"/>
      <c r="D27" s="40"/>
      <c r="E27" s="40"/>
      <c r="F27" s="71">
        <f t="shared" si="17"/>
        <v>0</v>
      </c>
      <c r="G27" s="86" t="str">
        <f t="shared" si="0"/>
        <v/>
      </c>
      <c r="H27" s="329"/>
      <c r="I27" s="329"/>
      <c r="J27" s="329"/>
      <c r="K27" s="71">
        <f t="shared" si="18"/>
        <v>0</v>
      </c>
      <c r="L27" s="345" t="str">
        <f t="shared" si="1"/>
        <v/>
      </c>
      <c r="M27" s="117"/>
      <c r="N27" s="117"/>
      <c r="O27" s="162">
        <f t="shared" si="19"/>
        <v>0</v>
      </c>
      <c r="P27" s="117"/>
      <c r="Q27" s="162">
        <f t="shared" si="20"/>
        <v>0</v>
      </c>
      <c r="R27" s="117"/>
      <c r="S27" s="162">
        <f t="shared" si="21"/>
        <v>0</v>
      </c>
      <c r="T27" s="117"/>
      <c r="U27" s="162">
        <f t="shared" si="22"/>
        <v>0</v>
      </c>
      <c r="V27" s="117"/>
      <c r="W27" s="162">
        <f t="shared" si="23"/>
        <v>0</v>
      </c>
      <c r="X27" s="237"/>
      <c r="Y27" s="557"/>
      <c r="Z27" s="557"/>
      <c r="AA27" s="557"/>
      <c r="AB27" s="557"/>
      <c r="AC27" s="557"/>
      <c r="AD27" s="557"/>
      <c r="AE27" s="1"/>
    </row>
    <row r="28" spans="1:31" x14ac:dyDescent="0.2">
      <c r="A28" s="2" t="s">
        <v>4</v>
      </c>
      <c r="B28" s="2">
        <f t="shared" si="2"/>
        <v>21</v>
      </c>
      <c r="C28" s="40"/>
      <c r="D28" s="40"/>
      <c r="E28" s="40"/>
      <c r="F28" s="71">
        <f t="shared" si="17"/>
        <v>0</v>
      </c>
      <c r="G28" s="86" t="str">
        <f t="shared" si="0"/>
        <v/>
      </c>
      <c r="H28" s="329"/>
      <c r="I28" s="329"/>
      <c r="J28" s="329"/>
      <c r="K28" s="71">
        <f t="shared" si="18"/>
        <v>0</v>
      </c>
      <c r="L28" s="345" t="str">
        <f t="shared" si="1"/>
        <v/>
      </c>
      <c r="M28" s="117"/>
      <c r="N28" s="117"/>
      <c r="O28" s="162">
        <f t="shared" si="19"/>
        <v>0</v>
      </c>
      <c r="P28" s="117"/>
      <c r="Q28" s="162">
        <f t="shared" si="20"/>
        <v>0</v>
      </c>
      <c r="R28" s="117"/>
      <c r="S28" s="162">
        <f t="shared" si="21"/>
        <v>0</v>
      </c>
      <c r="T28" s="117"/>
      <c r="U28" s="162">
        <f t="shared" si="22"/>
        <v>0</v>
      </c>
      <c r="V28" s="117"/>
      <c r="W28" s="162">
        <f t="shared" si="23"/>
        <v>0</v>
      </c>
      <c r="X28" s="237"/>
      <c r="Y28" s="557"/>
      <c r="Z28" s="557"/>
      <c r="AA28" s="557"/>
      <c r="AB28" s="557"/>
      <c r="AC28" s="557"/>
      <c r="AD28" s="557"/>
      <c r="AE28" s="1"/>
    </row>
    <row r="29" spans="1:31" x14ac:dyDescent="0.2">
      <c r="A29" s="71" t="s">
        <v>5</v>
      </c>
      <c r="B29" s="71">
        <f t="shared" si="2"/>
        <v>22</v>
      </c>
      <c r="C29" s="40"/>
      <c r="D29" s="40"/>
      <c r="E29" s="40"/>
      <c r="F29" s="71">
        <f t="shared" si="17"/>
        <v>0</v>
      </c>
      <c r="G29" s="86" t="str">
        <f t="shared" si="0"/>
        <v/>
      </c>
      <c r="H29" s="329"/>
      <c r="I29" s="329"/>
      <c r="J29" s="329"/>
      <c r="K29" s="71">
        <f t="shared" si="18"/>
        <v>0</v>
      </c>
      <c r="L29" s="345" t="str">
        <f t="shared" si="1"/>
        <v/>
      </c>
      <c r="M29" s="117"/>
      <c r="N29" s="117"/>
      <c r="O29" s="162">
        <f t="shared" si="19"/>
        <v>0</v>
      </c>
      <c r="P29" s="117"/>
      <c r="Q29" s="162">
        <f t="shared" si="20"/>
        <v>0</v>
      </c>
      <c r="R29" s="117"/>
      <c r="S29" s="162">
        <f t="shared" si="21"/>
        <v>0</v>
      </c>
      <c r="T29" s="117"/>
      <c r="U29" s="162">
        <f t="shared" si="22"/>
        <v>0</v>
      </c>
      <c r="V29" s="117"/>
      <c r="W29" s="162">
        <f t="shared" si="23"/>
        <v>0</v>
      </c>
      <c r="X29" s="237"/>
      <c r="Y29" s="557"/>
      <c r="Z29" s="557"/>
      <c r="AA29" s="557"/>
      <c r="AB29" s="557"/>
      <c r="AC29" s="557"/>
      <c r="AD29" s="557"/>
      <c r="AE29" s="1"/>
    </row>
    <row r="30" spans="1:31" x14ac:dyDescent="0.2">
      <c r="A30" s="491" t="s">
        <v>66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65"/>
      <c r="Z30" s="565"/>
      <c r="AA30" s="565"/>
      <c r="AB30" s="565"/>
      <c r="AC30" s="565"/>
      <c r="AD30" s="565"/>
      <c r="AE30" s="1"/>
    </row>
    <row r="31" spans="1:31" x14ac:dyDescent="0.2">
      <c r="A31" s="236" t="s">
        <v>100</v>
      </c>
      <c r="B31" s="236">
        <f>B29+1</f>
        <v>23</v>
      </c>
      <c r="C31" s="40"/>
      <c r="D31" s="40"/>
      <c r="E31" s="40"/>
      <c r="F31" s="71">
        <f t="shared" si="17"/>
        <v>0</v>
      </c>
      <c r="G31" s="86" t="str">
        <f t="shared" si="0"/>
        <v/>
      </c>
      <c r="H31" s="329"/>
      <c r="I31" s="329"/>
      <c r="J31" s="329"/>
      <c r="K31" s="71">
        <f>J31</f>
        <v>0</v>
      </c>
      <c r="L31" s="345" t="str">
        <f t="shared" si="1"/>
        <v/>
      </c>
      <c r="M31" s="117"/>
      <c r="N31" s="117"/>
      <c r="O31" s="162">
        <f>IF(N31="",0,1)</f>
        <v>0</v>
      </c>
      <c r="P31" s="117"/>
      <c r="Q31" s="162">
        <f>IF(P31="",0,1)</f>
        <v>0</v>
      </c>
      <c r="R31" s="117"/>
      <c r="S31" s="162">
        <f>IF(R31="",0,1)</f>
        <v>0</v>
      </c>
      <c r="T31" s="117"/>
      <c r="U31" s="162">
        <f>IF(T31="",0,1)</f>
        <v>0</v>
      </c>
      <c r="V31" s="117"/>
      <c r="W31" s="162">
        <f>IF(V31="",0,1)</f>
        <v>0</v>
      </c>
      <c r="X31" s="181"/>
      <c r="Y31" s="569" t="s">
        <v>237</v>
      </c>
      <c r="Z31" s="569"/>
      <c r="AA31" s="569"/>
      <c r="AB31" s="569"/>
      <c r="AC31" s="569"/>
      <c r="AD31" s="569"/>
      <c r="AE31" s="1"/>
    </row>
    <row r="32" spans="1:31" x14ac:dyDescent="0.2">
      <c r="A32" s="236" t="s">
        <v>103</v>
      </c>
      <c r="B32" s="236">
        <f t="shared" ref="B32:B37" si="24">B31+1</f>
        <v>24</v>
      </c>
      <c r="C32" s="40"/>
      <c r="D32" s="40"/>
      <c r="E32" s="40"/>
      <c r="F32" s="71">
        <f t="shared" si="17"/>
        <v>0</v>
      </c>
      <c r="G32" s="86" t="str">
        <f t="shared" si="0"/>
        <v/>
      </c>
      <c r="H32" s="329"/>
      <c r="I32" s="329"/>
      <c r="J32" s="329"/>
      <c r="K32" s="71">
        <f t="shared" ref="K32:K39" si="25">J32</f>
        <v>0</v>
      </c>
      <c r="L32" s="345" t="str">
        <f t="shared" si="1"/>
        <v/>
      </c>
      <c r="M32" s="117"/>
      <c r="N32" s="117"/>
      <c r="O32" s="162">
        <f t="shared" ref="O32:W37" si="26">IF(N32="",O31,O31+1)</f>
        <v>0</v>
      </c>
      <c r="P32" s="117"/>
      <c r="Q32" s="162">
        <f t="shared" si="26"/>
        <v>0</v>
      </c>
      <c r="R32" s="117"/>
      <c r="S32" s="162">
        <f t="shared" si="26"/>
        <v>0</v>
      </c>
      <c r="T32" s="117"/>
      <c r="U32" s="162">
        <f t="shared" si="26"/>
        <v>0</v>
      </c>
      <c r="V32" s="117"/>
      <c r="W32" s="162">
        <f t="shared" si="26"/>
        <v>0</v>
      </c>
      <c r="X32" s="181"/>
      <c r="Y32" s="558"/>
      <c r="Z32" s="558"/>
      <c r="AA32" s="558"/>
      <c r="AB32" s="558"/>
      <c r="AC32" s="558"/>
      <c r="AD32" s="558"/>
      <c r="AE32" s="1"/>
    </row>
    <row r="33" spans="1:32" x14ac:dyDescent="0.2">
      <c r="A33" s="236" t="s">
        <v>104</v>
      </c>
      <c r="B33" s="236">
        <f t="shared" si="24"/>
        <v>25</v>
      </c>
      <c r="C33" s="40"/>
      <c r="D33" s="40"/>
      <c r="E33" s="40"/>
      <c r="F33" s="71">
        <f t="shared" si="17"/>
        <v>0</v>
      </c>
      <c r="G33" s="86" t="str">
        <f t="shared" si="0"/>
        <v/>
      </c>
      <c r="H33" s="329"/>
      <c r="I33" s="329"/>
      <c r="J33" s="329"/>
      <c r="K33" s="71">
        <f t="shared" si="25"/>
        <v>0</v>
      </c>
      <c r="L33" s="345" t="str">
        <f t="shared" si="1"/>
        <v/>
      </c>
      <c r="M33" s="117"/>
      <c r="N33" s="117"/>
      <c r="O33" s="162">
        <f t="shared" si="26"/>
        <v>0</v>
      </c>
      <c r="P33" s="117"/>
      <c r="Q33" s="162">
        <f t="shared" si="26"/>
        <v>0</v>
      </c>
      <c r="R33" s="117"/>
      <c r="S33" s="162">
        <f t="shared" si="26"/>
        <v>0</v>
      </c>
      <c r="T33" s="117"/>
      <c r="U33" s="162">
        <f t="shared" si="26"/>
        <v>0</v>
      </c>
      <c r="V33" s="117"/>
      <c r="W33" s="162">
        <f t="shared" si="26"/>
        <v>0</v>
      </c>
      <c r="X33" s="181"/>
      <c r="Y33" s="558"/>
      <c r="Z33" s="558"/>
      <c r="AA33" s="558"/>
      <c r="AB33" s="558"/>
      <c r="AC33" s="558"/>
      <c r="AD33" s="558"/>
      <c r="AE33" s="1"/>
    </row>
    <row r="34" spans="1:32" x14ac:dyDescent="0.2">
      <c r="A34" s="236" t="s">
        <v>101</v>
      </c>
      <c r="B34" s="236">
        <f t="shared" si="24"/>
        <v>26</v>
      </c>
      <c r="C34" s="40"/>
      <c r="D34" s="40"/>
      <c r="E34" s="40"/>
      <c r="F34" s="71">
        <f t="shared" si="17"/>
        <v>0</v>
      </c>
      <c r="G34" s="86" t="str">
        <f t="shared" si="0"/>
        <v/>
      </c>
      <c r="H34" s="329"/>
      <c r="I34" s="329"/>
      <c r="J34" s="329"/>
      <c r="K34" s="71">
        <f t="shared" si="25"/>
        <v>0</v>
      </c>
      <c r="L34" s="345" t="str">
        <f t="shared" si="1"/>
        <v/>
      </c>
      <c r="M34" s="117"/>
      <c r="N34" s="117"/>
      <c r="O34" s="162">
        <f t="shared" si="26"/>
        <v>0</v>
      </c>
      <c r="P34" s="117"/>
      <c r="Q34" s="162">
        <f t="shared" si="26"/>
        <v>0</v>
      </c>
      <c r="R34" s="117"/>
      <c r="S34" s="162">
        <f t="shared" si="26"/>
        <v>0</v>
      </c>
      <c r="T34" s="117"/>
      <c r="U34" s="162">
        <f t="shared" si="26"/>
        <v>0</v>
      </c>
      <c r="V34" s="117"/>
      <c r="W34" s="162">
        <f t="shared" si="26"/>
        <v>0</v>
      </c>
      <c r="X34" s="181"/>
      <c r="Y34" s="558"/>
      <c r="Z34" s="558"/>
      <c r="AA34" s="558"/>
      <c r="AB34" s="558"/>
      <c r="AC34" s="558"/>
      <c r="AD34" s="558"/>
      <c r="AE34" s="1"/>
    </row>
    <row r="35" spans="1:32" x14ac:dyDescent="0.2">
      <c r="A35" s="236" t="s">
        <v>97</v>
      </c>
      <c r="B35" s="236">
        <f t="shared" si="24"/>
        <v>27</v>
      </c>
      <c r="C35" s="40"/>
      <c r="D35" s="40"/>
      <c r="E35" s="40"/>
      <c r="F35" s="71">
        <f t="shared" si="17"/>
        <v>0</v>
      </c>
      <c r="G35" s="86" t="str">
        <f t="shared" si="0"/>
        <v/>
      </c>
      <c r="H35" s="329"/>
      <c r="I35" s="329"/>
      <c r="J35" s="329"/>
      <c r="K35" s="71">
        <f t="shared" si="25"/>
        <v>0</v>
      </c>
      <c r="L35" s="345" t="str">
        <f t="shared" si="1"/>
        <v/>
      </c>
      <c r="M35" s="117"/>
      <c r="N35" s="117"/>
      <c r="O35" s="162">
        <f t="shared" si="26"/>
        <v>0</v>
      </c>
      <c r="P35" s="117"/>
      <c r="Q35" s="162">
        <f t="shared" si="26"/>
        <v>0</v>
      </c>
      <c r="R35" s="117"/>
      <c r="S35" s="162">
        <f t="shared" si="26"/>
        <v>0</v>
      </c>
      <c r="T35" s="117"/>
      <c r="U35" s="162">
        <f t="shared" si="26"/>
        <v>0</v>
      </c>
      <c r="V35" s="117"/>
      <c r="W35" s="162">
        <f t="shared" si="26"/>
        <v>0</v>
      </c>
      <c r="X35" s="181"/>
      <c r="Y35" s="558"/>
      <c r="Z35" s="558"/>
      <c r="AA35" s="558"/>
      <c r="AB35" s="558"/>
      <c r="AC35" s="558"/>
      <c r="AD35" s="558"/>
      <c r="AE35" s="1"/>
    </row>
    <row r="36" spans="1:32" x14ac:dyDescent="0.2">
      <c r="A36" s="236" t="s">
        <v>98</v>
      </c>
      <c r="B36" s="236">
        <f t="shared" si="24"/>
        <v>28</v>
      </c>
      <c r="C36" s="40"/>
      <c r="D36" s="40"/>
      <c r="E36" s="40"/>
      <c r="F36" s="71">
        <f t="shared" si="17"/>
        <v>0</v>
      </c>
      <c r="G36" s="86" t="str">
        <f t="shared" si="0"/>
        <v/>
      </c>
      <c r="H36" s="329"/>
      <c r="I36" s="329"/>
      <c r="J36" s="329"/>
      <c r="K36" s="71">
        <f t="shared" si="25"/>
        <v>0</v>
      </c>
      <c r="L36" s="345" t="str">
        <f t="shared" si="1"/>
        <v/>
      </c>
      <c r="M36" s="117"/>
      <c r="N36" s="117"/>
      <c r="O36" s="162">
        <f t="shared" si="26"/>
        <v>0</v>
      </c>
      <c r="P36" s="117"/>
      <c r="Q36" s="162">
        <f t="shared" si="26"/>
        <v>0</v>
      </c>
      <c r="R36" s="117"/>
      <c r="S36" s="162">
        <f t="shared" si="26"/>
        <v>0</v>
      </c>
      <c r="T36" s="117"/>
      <c r="U36" s="162">
        <f t="shared" si="26"/>
        <v>0</v>
      </c>
      <c r="V36" s="117"/>
      <c r="W36" s="162">
        <f t="shared" si="26"/>
        <v>0</v>
      </c>
      <c r="X36" s="181"/>
      <c r="Y36" s="558"/>
      <c r="Z36" s="558"/>
      <c r="AA36" s="558"/>
      <c r="AB36" s="558"/>
      <c r="AC36" s="558"/>
      <c r="AD36" s="558"/>
      <c r="AE36" s="1"/>
    </row>
    <row r="37" spans="1:32" x14ac:dyDescent="0.2">
      <c r="A37" s="120" t="s">
        <v>99</v>
      </c>
      <c r="B37" s="120">
        <f t="shared" si="24"/>
        <v>29</v>
      </c>
      <c r="C37" s="40"/>
      <c r="D37" s="40"/>
      <c r="E37" s="40"/>
      <c r="F37" s="71">
        <f t="shared" si="17"/>
        <v>0</v>
      </c>
      <c r="G37" s="86" t="str">
        <f t="shared" si="0"/>
        <v/>
      </c>
      <c r="H37" s="329"/>
      <c r="I37" s="329"/>
      <c r="J37" s="329"/>
      <c r="K37" s="71">
        <f t="shared" si="25"/>
        <v>0</v>
      </c>
      <c r="L37" s="345" t="str">
        <f t="shared" si="1"/>
        <v/>
      </c>
      <c r="M37" s="117"/>
      <c r="N37" s="117"/>
      <c r="O37" s="162">
        <f t="shared" si="26"/>
        <v>0</v>
      </c>
      <c r="P37" s="117"/>
      <c r="Q37" s="162">
        <f t="shared" si="26"/>
        <v>0</v>
      </c>
      <c r="R37" s="117"/>
      <c r="S37" s="162">
        <f t="shared" si="26"/>
        <v>0</v>
      </c>
      <c r="T37" s="117"/>
      <c r="U37" s="162">
        <f t="shared" si="26"/>
        <v>0</v>
      </c>
      <c r="V37" s="117"/>
      <c r="W37" s="162">
        <f t="shared" si="26"/>
        <v>0</v>
      </c>
      <c r="X37" s="181"/>
      <c r="Y37" s="558"/>
      <c r="Z37" s="558"/>
      <c r="AA37" s="558"/>
      <c r="AB37" s="558"/>
      <c r="AC37" s="558"/>
      <c r="AD37" s="558"/>
      <c r="AE37" s="1"/>
    </row>
    <row r="38" spans="1:32" x14ac:dyDescent="0.2">
      <c r="A38" s="491" t="s">
        <v>190</v>
      </c>
      <c r="B38" s="492"/>
      <c r="C38" s="15">
        <f>SUM(C31:C37)</f>
        <v>0</v>
      </c>
      <c r="D38" s="15">
        <f>SUM(D31:D37)+ROUNDDOWN(F38/60,0)</f>
        <v>0</v>
      </c>
      <c r="E38" s="15">
        <f>F38-60*ROUNDDOWN(F38/60,0)</f>
        <v>0</v>
      </c>
      <c r="F38" s="146">
        <f>SUM(F31:F37)</f>
        <v>0</v>
      </c>
      <c r="G38" s="62">
        <f>IF((D38*60+E38)=0,0,ROUND((C38*60)/(D38*60+E38),1))</f>
        <v>0</v>
      </c>
      <c r="H38" s="15">
        <f>SUM(H31:H37)</f>
        <v>0</v>
      </c>
      <c r="I38" s="13">
        <f>SUM(I31:I37)+ROUNDDOWN(K38/60,0)</f>
        <v>0</v>
      </c>
      <c r="J38" s="13">
        <f>K38-60*ROUNDDOWN(K38/60,0)</f>
        <v>0</v>
      </c>
      <c r="K38" s="131">
        <f>SUM(K31:K37)</f>
        <v>0</v>
      </c>
      <c r="L38" s="62">
        <f>IF((I38*60+J38)=0,0,ROUND((H38*60)/(I38*60+J38),1))</f>
        <v>0</v>
      </c>
      <c r="M38" s="33">
        <f>SUM(M31:M37)</f>
        <v>0</v>
      </c>
      <c r="N38" s="33">
        <f>IF(SUM(N31:N37)=0,0,ROUND(AVERAGE(N31:N37),0))</f>
        <v>0</v>
      </c>
      <c r="O38" s="163">
        <f>IF(O37=0,0,1)</f>
        <v>0</v>
      </c>
      <c r="P38" s="33">
        <f>IF(SUM(P31:P37)=0,0,ROUND(AVERAGE(P31:P37),0))</f>
        <v>0</v>
      </c>
      <c r="Q38" s="163">
        <f>IF(Q37=0,0,1)</f>
        <v>0</v>
      </c>
      <c r="R38" s="33">
        <f>IF(SUM(R31:R37)=0,0,ROUND(AVERAGE(R31:R37),0))</f>
        <v>0</v>
      </c>
      <c r="S38" s="163">
        <f>IF(S37=0,0,1)</f>
        <v>0</v>
      </c>
      <c r="T38" s="33">
        <f>IF(SUM(T31:T37)=0,0,ROUND(AVERAGE(T31:T37),0))</f>
        <v>0</v>
      </c>
      <c r="U38" s="163">
        <f>IF(U37=0,0,1)</f>
        <v>0</v>
      </c>
      <c r="V38" s="33">
        <f>IF(SUM(V31:V37)=0,0,ROUND(AVERAGE(V31:V37),0))</f>
        <v>0</v>
      </c>
      <c r="W38" s="163">
        <f>IF(W36=0,0,1)</f>
        <v>0</v>
      </c>
      <c r="X38" s="238"/>
      <c r="Y38" s="565"/>
      <c r="Z38" s="565"/>
      <c r="AA38" s="565"/>
      <c r="AB38" s="565"/>
      <c r="AC38" s="565"/>
      <c r="AD38" s="565"/>
      <c r="AE38" s="1"/>
    </row>
    <row r="39" spans="1:32" x14ac:dyDescent="0.2">
      <c r="A39" s="236" t="s">
        <v>100</v>
      </c>
      <c r="B39" s="318">
        <f>B37+1</f>
        <v>30</v>
      </c>
      <c r="C39" s="366"/>
      <c r="D39" s="366"/>
      <c r="E39" s="366"/>
      <c r="F39" s="71">
        <f t="shared" si="17"/>
        <v>0</v>
      </c>
      <c r="G39" s="86" t="str">
        <f t="shared" si="0"/>
        <v/>
      </c>
      <c r="H39" s="329"/>
      <c r="I39" s="329"/>
      <c r="J39" s="329"/>
      <c r="K39" s="71">
        <f t="shared" si="25"/>
        <v>0</v>
      </c>
      <c r="L39" s="345" t="str">
        <f t="shared" si="1"/>
        <v/>
      </c>
      <c r="M39" s="352"/>
      <c r="N39" s="352"/>
      <c r="O39" s="162">
        <f>IF(N39="",0,1)</f>
        <v>0</v>
      </c>
      <c r="P39" s="352"/>
      <c r="Q39" s="162">
        <f>IF(P39="",0,1)</f>
        <v>0</v>
      </c>
      <c r="R39" s="352"/>
      <c r="S39" s="162">
        <f>IF(R39="",0,1)</f>
        <v>0</v>
      </c>
      <c r="T39" s="352"/>
      <c r="U39" s="162">
        <f>IF(T39="",0,1)</f>
        <v>0</v>
      </c>
      <c r="V39" s="352"/>
      <c r="W39" s="162">
        <f>IF(V39="",0,1)</f>
        <v>0</v>
      </c>
      <c r="X39" s="240"/>
      <c r="Y39" s="558"/>
      <c r="Z39" s="558"/>
      <c r="AA39" s="558"/>
      <c r="AB39" s="558"/>
      <c r="AC39" s="558"/>
      <c r="AD39" s="558"/>
      <c r="AE39" s="1"/>
    </row>
    <row r="40" spans="1:32" x14ac:dyDescent="0.2">
      <c r="A40" s="573" t="s">
        <v>31</v>
      </c>
      <c r="B40" s="574"/>
      <c r="C40" s="16">
        <f>C5+C14+C22+C30+C38+C39</f>
        <v>0</v>
      </c>
      <c r="D40" s="16">
        <f>D5+D14+D22+D30+D38+D39+ROUNDDOWN(F40/60,0)</f>
        <v>0</v>
      </c>
      <c r="E40" s="17">
        <f>F40-60*ROUNDDOWN(F40/60,0)</f>
        <v>0</v>
      </c>
      <c r="F40" s="147">
        <f>E5+E14+E22+E30+E38+F39</f>
        <v>0</v>
      </c>
      <c r="G40" s="61">
        <f>IF((D40*60+E40)=0,0,ROUND((C40*60)/(D40*60+E40),1))</f>
        <v>0</v>
      </c>
      <c r="H40" s="16">
        <f>H5+H14+H22+H30+H38+H39</f>
        <v>0</v>
      </c>
      <c r="I40" s="16">
        <f>I5+I14+I22+I30+I38+I39+ROUNDDOWN(K40/60,0)</f>
        <v>0</v>
      </c>
      <c r="J40" s="17">
        <f>K40-60*ROUNDDOWN(K40/60,0)</f>
        <v>0</v>
      </c>
      <c r="K40" s="147">
        <f>J5+J14+J22+J30+J38+K39</f>
        <v>0</v>
      </c>
      <c r="L40" s="61">
        <f>IF((I40*60+J40)=0,0,ROUND((H40*60)/(I40*60+J40),1))</f>
        <v>0</v>
      </c>
      <c r="M40" s="34">
        <f>M5+M14+M22+M30+M38+M39</f>
        <v>0</v>
      </c>
      <c r="N40" s="34" t="str">
        <f>IF(N41=0,"",(N5+N14+N22+N30+N38+N39)/N41)</f>
        <v/>
      </c>
      <c r="O40" s="178"/>
      <c r="P40" s="34" t="str">
        <f>IF(P41=0,"",(P5+P14+P22+P30+P38+P39)/P41)</f>
        <v/>
      </c>
      <c r="Q40" s="178"/>
      <c r="R40" s="34" t="str">
        <f>IF(R41=0,"",(R5+R14+R22+R30+R38+R39)/R41)</f>
        <v/>
      </c>
      <c r="S40" s="178"/>
      <c r="T40" s="34" t="str">
        <f>IF(T41=0,"",(T5+T14+T22+T30+T38+T39)/T41)</f>
        <v/>
      </c>
      <c r="U40" s="178"/>
      <c r="V40" s="34" t="str">
        <f>IF(V41=0,"",(V5+V14+V22+V30+V38+V39)/V41)</f>
        <v/>
      </c>
      <c r="W40" s="178"/>
      <c r="X40" s="207"/>
      <c r="Y40" s="226"/>
      <c r="Z40" s="182" t="s">
        <v>42</v>
      </c>
      <c r="AA40" s="182" t="s">
        <v>111</v>
      </c>
      <c r="AB40" s="183" t="s">
        <v>112</v>
      </c>
      <c r="AC40" s="183" t="s">
        <v>23</v>
      </c>
      <c r="AD40" s="45" t="s">
        <v>26</v>
      </c>
      <c r="AE40" s="1"/>
    </row>
    <row r="41" spans="1:32" ht="15" customHeight="1" x14ac:dyDescent="0.2">
      <c r="A41" s="514"/>
      <c r="B41" s="514"/>
      <c r="C41" s="2" t="s">
        <v>0</v>
      </c>
      <c r="D41" s="2" t="s">
        <v>15</v>
      </c>
      <c r="E41" s="2" t="s">
        <v>16</v>
      </c>
      <c r="F41" s="71"/>
      <c r="G41" s="22" t="s">
        <v>12</v>
      </c>
      <c r="H41" s="345" t="s">
        <v>0</v>
      </c>
      <c r="I41" s="345" t="s">
        <v>15</v>
      </c>
      <c r="J41" s="345" t="s">
        <v>16</v>
      </c>
      <c r="K41" s="22"/>
      <c r="L41" s="345" t="s">
        <v>12</v>
      </c>
      <c r="M41" s="37" t="s">
        <v>17</v>
      </c>
      <c r="N41" s="158">
        <f>O5+O14+O22+O30+O38+O39</f>
        <v>0</v>
      </c>
      <c r="O41" s="159"/>
      <c r="P41" s="158">
        <f>Q5+Q14+Q22+Q30+Q38+Q39</f>
        <v>0</v>
      </c>
      <c r="Q41" s="159"/>
      <c r="R41" s="158">
        <f>S5+S14+S22+S30+S38+S39</f>
        <v>0</v>
      </c>
      <c r="S41" s="159"/>
      <c r="T41" s="158">
        <f>U5+U14+U22+U30+U38+U39</f>
        <v>0</v>
      </c>
      <c r="U41" s="159"/>
      <c r="V41" s="158">
        <f>W5+W14+W22+W30+W38+W39</f>
        <v>0</v>
      </c>
      <c r="W41" s="161"/>
      <c r="X41" s="207"/>
      <c r="Y41" s="210" t="s">
        <v>139</v>
      </c>
      <c r="Z41" s="164">
        <f>$C$40+Mars!AA42</f>
        <v>0</v>
      </c>
      <c r="AA41" s="165">
        <f>$D$40+Mars!AB42+ROUNDDOWN(AE41/60,0)</f>
        <v>0</v>
      </c>
      <c r="AB41" s="165">
        <f>AE41-60*ROUNDDOWN(AE41/60,0)</f>
        <v>0</v>
      </c>
      <c r="AC41" s="165">
        <f>IF((AA41*60+AB41)=0,0,ROUND((Z41*60)/(AA41*60+AB41),1))</f>
        <v>0</v>
      </c>
      <c r="AD41" s="164">
        <f>$M$40+Mars!AE42</f>
        <v>0</v>
      </c>
      <c r="AE41" s="206">
        <f>$E$40+Mars!AC42</f>
        <v>0</v>
      </c>
    </row>
    <row r="42" spans="1:32" ht="14.25" customHeight="1" x14ac:dyDescent="0.2">
      <c r="A42" s="556" t="s">
        <v>254</v>
      </c>
      <c r="B42" s="556"/>
      <c r="C42" s="48">
        <f>'Décembre 17'!$C$40</f>
        <v>0</v>
      </c>
      <c r="D42" s="49">
        <f>'Décembre 17'!$D$40</f>
        <v>0</v>
      </c>
      <c r="E42" s="49">
        <f>'Décembre 17'!$E$40</f>
        <v>0</v>
      </c>
      <c r="F42" s="143"/>
      <c r="G42" s="50">
        <f>IF((D42*60+E42)=0,0,ROUND((C42*60)/(D42*60+E42),1))</f>
        <v>0</v>
      </c>
      <c r="H42" s="349">
        <f>Mars!H43</f>
        <v>0</v>
      </c>
      <c r="I42" s="348">
        <f>Mars!I43</f>
        <v>0</v>
      </c>
      <c r="J42" s="348">
        <f>Mars!J43</f>
        <v>0</v>
      </c>
      <c r="K42" s="50"/>
      <c r="L42" s="346">
        <f>IF((I42*60+J42)=0,0,ROUND((H42*60)/(I42*60+J42),1))</f>
        <v>0</v>
      </c>
      <c r="M42" s="199">
        <f>'Décembre 17'!$M$40</f>
        <v>0</v>
      </c>
      <c r="N42" s="158"/>
      <c r="O42" s="159"/>
      <c r="P42" s="158"/>
      <c r="Q42" s="159"/>
      <c r="R42" s="158"/>
      <c r="S42" s="159"/>
      <c r="T42" s="158"/>
      <c r="U42" s="159"/>
      <c r="V42" s="158"/>
      <c r="W42" s="161"/>
      <c r="X42" s="198"/>
      <c r="Y42" s="292" t="s">
        <v>253</v>
      </c>
      <c r="Z42" s="217">
        <f>$C$40+Mars!AA43</f>
        <v>0</v>
      </c>
      <c r="AA42" s="215">
        <f>$D$40+Mars!AB43+ROUNDDOWN(AE42/60,0)</f>
        <v>0</v>
      </c>
      <c r="AB42" s="215">
        <f>AE42-60*ROUNDDOWN(AE42/60,0)</f>
        <v>0</v>
      </c>
      <c r="AC42" s="215">
        <f>IF((AA42*60+AB42)=0,0,ROUND((Z42*60)/(AA42*60+AB42),1))</f>
        <v>0</v>
      </c>
      <c r="AD42" s="217">
        <f>$M$40+Mars!AE43</f>
        <v>0</v>
      </c>
      <c r="AE42" s="221">
        <f>$E$40+Mars!AC43</f>
        <v>0</v>
      </c>
    </row>
    <row r="43" spans="1:32" ht="14.25" customHeight="1" x14ac:dyDescent="0.2">
      <c r="A43" s="566" t="s">
        <v>25</v>
      </c>
      <c r="B43" s="566"/>
      <c r="C43" s="48">
        <f>Janvier!C43</f>
        <v>0</v>
      </c>
      <c r="D43" s="48">
        <f>Janvier!D43</f>
        <v>0</v>
      </c>
      <c r="E43" s="48">
        <f>Janvier!E43</f>
        <v>0</v>
      </c>
      <c r="F43" s="134"/>
      <c r="G43" s="47">
        <f>IF((D43*60+E43)=0,0,ROUND((C43*60)/(D43*60+E43),1))</f>
        <v>0</v>
      </c>
      <c r="H43" s="349">
        <f>Mars!H44</f>
        <v>0</v>
      </c>
      <c r="I43" s="348">
        <f>Mars!I44</f>
        <v>0</v>
      </c>
      <c r="J43" s="348">
        <f>Mars!J44</f>
        <v>0</v>
      </c>
      <c r="K43" s="324"/>
      <c r="L43" s="346">
        <f>IF((I43*60+J43)=0,0,ROUND((H43*60)/(I43*60+J43),1))</f>
        <v>0</v>
      </c>
      <c r="M43" s="53">
        <f>Janvier!M43</f>
        <v>0</v>
      </c>
      <c r="X43" s="64"/>
      <c r="Y43" s="64"/>
      <c r="Z43" s="66"/>
      <c r="AA43" s="66"/>
      <c r="AB43" s="66"/>
      <c r="AC43" s="89"/>
      <c r="AD43" s="190"/>
    </row>
    <row r="44" spans="1:32" ht="14.25" customHeight="1" x14ac:dyDescent="0.2">
      <c r="A44" s="566" t="s">
        <v>27</v>
      </c>
      <c r="B44" s="572"/>
      <c r="C44" s="48">
        <f>Février!C38</f>
        <v>0</v>
      </c>
      <c r="D44" s="48">
        <f>Février!D38</f>
        <v>0</v>
      </c>
      <c r="E44" s="48">
        <f>Février!E38</f>
        <v>0</v>
      </c>
      <c r="F44" s="134"/>
      <c r="G44" s="47">
        <f>IF((D44*60+E44)=0,0,ROUND((C44*60)/(D44*60+E44),1))</f>
        <v>0</v>
      </c>
      <c r="H44" s="349">
        <f>Mars!H45</f>
        <v>0</v>
      </c>
      <c r="I44" s="346">
        <f>Mars!I45</f>
        <v>0</v>
      </c>
      <c r="J44" s="346">
        <f>Mars!J45</f>
        <v>0</v>
      </c>
      <c r="K44" s="324"/>
      <c r="L44" s="346">
        <f>IF((I44*60+J44)=0,0,ROUND((H44*60)/(I44*60+J44),1))</f>
        <v>0</v>
      </c>
      <c r="M44" s="53">
        <f>Février!M38</f>
        <v>0</v>
      </c>
      <c r="T44" s="515" t="s">
        <v>195</v>
      </c>
      <c r="U44" s="515"/>
      <c r="V44" s="515"/>
      <c r="W44" s="515"/>
      <c r="X44" s="515"/>
      <c r="Y44" s="384" t="s">
        <v>42</v>
      </c>
      <c r="Z44" s="345" t="s">
        <v>15</v>
      </c>
      <c r="AA44" s="345" t="s">
        <v>16</v>
      </c>
      <c r="AB44" s="345" t="s">
        <v>12</v>
      </c>
      <c r="AC44" s="190"/>
      <c r="AD44" s="190"/>
      <c r="AE44" s="65"/>
      <c r="AF44" s="206">
        <f>J40+SUM(J42:J45)</f>
        <v>0</v>
      </c>
    </row>
    <row r="45" spans="1:32" ht="15.75" customHeight="1" x14ac:dyDescent="0.2">
      <c r="A45" s="566" t="s">
        <v>28</v>
      </c>
      <c r="B45" s="566"/>
      <c r="C45" s="54">
        <f>Mars!C41</f>
        <v>0</v>
      </c>
      <c r="D45" s="54">
        <f>Mars!D41</f>
        <v>0</v>
      </c>
      <c r="E45" s="54">
        <f>Mars!E41</f>
        <v>0</v>
      </c>
      <c r="F45" s="134"/>
      <c r="G45" s="47">
        <f>IF((D45*60+E45)=0,0,ROUND((C45*60)/(D45*60+E45),1))</f>
        <v>0</v>
      </c>
      <c r="H45" s="347">
        <f>Mars!H41</f>
        <v>0</v>
      </c>
      <c r="I45" s="347">
        <f>Mars!I41</f>
        <v>0</v>
      </c>
      <c r="J45" s="345">
        <f>Mars!J41</f>
        <v>0</v>
      </c>
      <c r="K45" s="324"/>
      <c r="L45" s="346">
        <f>IF((I45*60+J45)=0,0,ROUND((H45*60)/(I45*60+J45),1))</f>
        <v>0</v>
      </c>
      <c r="M45" s="53">
        <f>Mars!M41</f>
        <v>0</v>
      </c>
      <c r="T45" s="516" t="s">
        <v>139</v>
      </c>
      <c r="U45" s="516"/>
      <c r="V45" s="516"/>
      <c r="W45" s="516"/>
      <c r="X45" s="516"/>
      <c r="Y45" s="164">
        <f>H40+Mars!Z46</f>
        <v>0</v>
      </c>
      <c r="Z45" s="12">
        <f>I40+SUM(I42:I45)+ROUNDDOWN(AF44/60,0)</f>
        <v>0</v>
      </c>
      <c r="AA45" s="12">
        <f>AF44-60*ROUNDDOWN(AF44/60,0)</f>
        <v>0</v>
      </c>
      <c r="AB45" s="12">
        <f>IF((Z45*60+AA45)=0,0,ROUND((Y45*60)/(Z45*60+AA45),1))</f>
        <v>0</v>
      </c>
      <c r="AC45" s="190"/>
      <c r="AD45" s="190"/>
      <c r="AE45" s="64"/>
      <c r="AF45" s="200">
        <f>J40+SUM(J43:J45)</f>
        <v>0</v>
      </c>
    </row>
    <row r="46" spans="1:32" ht="12.75" hidden="1" customHeight="1" x14ac:dyDescent="0.2">
      <c r="C46" s="213">
        <f>SUM(C42:C45)+C40</f>
        <v>0</v>
      </c>
      <c r="D46" s="213">
        <f>SUM(D42:D45)+D40</f>
        <v>0</v>
      </c>
      <c r="E46" s="213">
        <f>SUM(E42:E45)+E40</f>
        <v>0</v>
      </c>
      <c r="M46" s="213">
        <f>SUM(M42:M45)+M40</f>
        <v>0</v>
      </c>
      <c r="T46" s="333"/>
      <c r="U46" s="634"/>
      <c r="V46" s="333"/>
      <c r="W46" s="333"/>
      <c r="X46" s="37"/>
      <c r="Y46" s="553" t="s">
        <v>187</v>
      </c>
      <c r="Z46" s="555"/>
      <c r="AA46" s="325">
        <f>I40+SUM(I43:I44)+ROUNDDOWN(AF45/60,0)</f>
        <v>0</v>
      </c>
      <c r="AB46" s="385">
        <f>IF((Z46*60+AA46)=0,0,ROUND((Y46*60)/(Z46*60+AA46),1))</f>
        <v>0</v>
      </c>
    </row>
    <row r="47" spans="1:32" hidden="1" x14ac:dyDescent="0.2">
      <c r="C47" s="213">
        <f>SUM(C43:C45)+C40</f>
        <v>0</v>
      </c>
      <c r="D47" s="213">
        <f>SUM(D43:D45)+D40</f>
        <v>0</v>
      </c>
      <c r="E47" s="213">
        <f>SUM(E43:E45)+E40</f>
        <v>0</v>
      </c>
      <c r="M47" s="213">
        <f>SUM(M43:M45)+M40</f>
        <v>0</v>
      </c>
      <c r="T47" s="333"/>
      <c r="U47" s="634"/>
      <c r="V47" s="333"/>
      <c r="W47" s="333"/>
      <c r="X47" s="333"/>
      <c r="Y47" s="333"/>
      <c r="Z47" s="333"/>
      <c r="AA47" s="333"/>
    </row>
    <row r="48" spans="1:32" x14ac:dyDescent="0.2">
      <c r="T48" s="583" t="s">
        <v>187</v>
      </c>
      <c r="U48" s="583"/>
      <c r="V48" s="583"/>
      <c r="W48" s="583"/>
      <c r="X48" s="583"/>
      <c r="Y48" s="217">
        <f>H40+Mars!Z47</f>
        <v>0</v>
      </c>
      <c r="Z48" s="325">
        <f>I40+SUM(I43:I45)+ROUNDDOWN(AF45/60,0)</f>
        <v>0</v>
      </c>
      <c r="AA48" s="325">
        <f>AF45-60*ROUNDDOWN(AF45/60,0)</f>
        <v>0</v>
      </c>
      <c r="AB48" s="385">
        <f>IF((Z48*60+AA48)=0,0,ROUND((Y48*60)/(Z48*60+AA48),1))</f>
        <v>0</v>
      </c>
    </row>
  </sheetData>
  <sheetProtection sheet="1" selectLockedCells="1"/>
  <mergeCells count="65">
    <mergeCell ref="T44:X44"/>
    <mergeCell ref="T45:X45"/>
    <mergeCell ref="T48:X48"/>
    <mergeCell ref="Y46:Z46"/>
    <mergeCell ref="Y2:AD3"/>
    <mergeCell ref="Y32:AD32"/>
    <mergeCell ref="Y4:AD4"/>
    <mergeCell ref="Y30:AD30"/>
    <mergeCell ref="Y29:AD29"/>
    <mergeCell ref="Y12:AD12"/>
    <mergeCell ref="Y25:AD25"/>
    <mergeCell ref="Y22:AD22"/>
    <mergeCell ref="Y5:AD5"/>
    <mergeCell ref="Y6:AD6"/>
    <mergeCell ref="Y17:AD17"/>
    <mergeCell ref="Y8:AD8"/>
    <mergeCell ref="Y24:AD24"/>
    <mergeCell ref="Y9:AD9"/>
    <mergeCell ref="Y10:AD10"/>
    <mergeCell ref="Y11:AD11"/>
    <mergeCell ref="Y18:AD18"/>
    <mergeCell ref="Y21:AD21"/>
    <mergeCell ref="Y7:AD7"/>
    <mergeCell ref="Y14:AD14"/>
    <mergeCell ref="Y13:AD13"/>
    <mergeCell ref="Y15:AD15"/>
    <mergeCell ref="A22:B22"/>
    <mergeCell ref="A5:B5"/>
    <mergeCell ref="R2:R3"/>
    <mergeCell ref="X2:X3"/>
    <mergeCell ref="E2:E3"/>
    <mergeCell ref="P2:P3"/>
    <mergeCell ref="A6:B6"/>
    <mergeCell ref="A14:B14"/>
    <mergeCell ref="H2:L2"/>
    <mergeCell ref="A1:AC1"/>
    <mergeCell ref="A2:A3"/>
    <mergeCell ref="B2:B3"/>
    <mergeCell ref="C2:C3"/>
    <mergeCell ref="D2:D3"/>
    <mergeCell ref="G2:G3"/>
    <mergeCell ref="N2:N3"/>
    <mergeCell ref="Y28:AD28"/>
    <mergeCell ref="Y16:AD16"/>
    <mergeCell ref="Y23:AD23"/>
    <mergeCell ref="Y26:AD26"/>
    <mergeCell ref="Y27:AD27"/>
    <mergeCell ref="Y19:AD19"/>
    <mergeCell ref="Y20:AD20"/>
    <mergeCell ref="Y39:AD39"/>
    <mergeCell ref="A44:B44"/>
    <mergeCell ref="Y35:AD35"/>
    <mergeCell ref="A45:B45"/>
    <mergeCell ref="A30:B30"/>
    <mergeCell ref="A41:B41"/>
    <mergeCell ref="A40:B40"/>
    <mergeCell ref="A43:B43"/>
    <mergeCell ref="A38:B38"/>
    <mergeCell ref="Y38:AD38"/>
    <mergeCell ref="Y36:AD36"/>
    <mergeCell ref="Y34:AD34"/>
    <mergeCell ref="A42:B42"/>
    <mergeCell ref="Y31:AD31"/>
    <mergeCell ref="Y33:AD33"/>
    <mergeCell ref="Y37:AD37"/>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9"/>
  <sheetViews>
    <sheetView zoomScale="110" zoomScaleNormal="110" workbookViewId="0">
      <pane ySplit="3" topLeftCell="A4" activePane="bottomLeft" state="frozen"/>
      <selection pane="bottomLeft" activeCell="H36" sqref="H36:J39"/>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customWidth="1"/>
    <col min="9" max="10" width="6.42578125" customWidth="1"/>
    <col min="11" max="11" width="0.5703125" hidden="1" customWidth="1"/>
    <col min="12" max="12" width="9.28515625"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25" t="s">
        <v>223</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21" customHeight="1" x14ac:dyDescent="0.2">
      <c r="A2" s="526" t="s">
        <v>1</v>
      </c>
      <c r="B2" s="526" t="s">
        <v>9</v>
      </c>
      <c r="C2" s="526" t="s">
        <v>0</v>
      </c>
      <c r="D2" s="526" t="s">
        <v>15</v>
      </c>
      <c r="E2" s="526" t="s">
        <v>16</v>
      </c>
      <c r="F2" s="71" t="s">
        <v>16</v>
      </c>
      <c r="G2" s="532" t="s">
        <v>12</v>
      </c>
      <c r="H2" s="484" t="s">
        <v>257</v>
      </c>
      <c r="I2" s="485"/>
      <c r="J2" s="485"/>
      <c r="K2" s="485"/>
      <c r="L2" s="486"/>
      <c r="M2" s="25" t="s">
        <v>17</v>
      </c>
      <c r="N2" s="528" t="s">
        <v>40</v>
      </c>
      <c r="O2" s="136"/>
      <c r="P2" s="528" t="s">
        <v>11</v>
      </c>
      <c r="Q2" s="136"/>
      <c r="R2" s="528" t="s">
        <v>22</v>
      </c>
      <c r="S2" s="136"/>
      <c r="T2" s="25" t="s">
        <v>19</v>
      </c>
      <c r="U2" s="136"/>
      <c r="V2" s="25" t="s">
        <v>19</v>
      </c>
      <c r="W2" s="136"/>
      <c r="X2" s="530" t="s">
        <v>13</v>
      </c>
      <c r="Y2" s="588" t="s">
        <v>14</v>
      </c>
      <c r="Z2" s="588"/>
      <c r="AA2" s="588"/>
      <c r="AB2" s="588"/>
      <c r="AC2" s="588"/>
      <c r="AD2" s="588"/>
    </row>
    <row r="3" spans="1:30" ht="15" customHeight="1" x14ac:dyDescent="0.2">
      <c r="A3" s="527"/>
      <c r="B3" s="527"/>
      <c r="C3" s="527"/>
      <c r="D3" s="527"/>
      <c r="E3" s="527"/>
      <c r="F3" s="71"/>
      <c r="G3" s="533"/>
      <c r="H3" s="381" t="s">
        <v>0</v>
      </c>
      <c r="I3" s="330" t="s">
        <v>15</v>
      </c>
      <c r="J3" s="330" t="s">
        <v>16</v>
      </c>
      <c r="K3" s="323"/>
      <c r="L3" s="381" t="s">
        <v>12</v>
      </c>
      <c r="M3" s="26" t="s">
        <v>18</v>
      </c>
      <c r="N3" s="529"/>
      <c r="O3" s="137"/>
      <c r="P3" s="529"/>
      <c r="Q3" s="137"/>
      <c r="R3" s="529"/>
      <c r="S3" s="137"/>
      <c r="T3" s="26" t="s">
        <v>20</v>
      </c>
      <c r="U3" s="137"/>
      <c r="V3" s="26" t="s">
        <v>21</v>
      </c>
      <c r="W3" s="137"/>
      <c r="X3" s="531"/>
      <c r="Y3" s="588"/>
      <c r="Z3" s="588"/>
      <c r="AA3" s="588"/>
      <c r="AB3" s="588"/>
      <c r="AC3" s="588"/>
      <c r="AD3" s="588"/>
    </row>
    <row r="4" spans="1:30" x14ac:dyDescent="0.2">
      <c r="A4" s="71" t="s">
        <v>7</v>
      </c>
      <c r="B4" s="71">
        <v>1</v>
      </c>
      <c r="C4" s="40"/>
      <c r="D4" s="40"/>
      <c r="E4" s="40"/>
      <c r="F4" s="71">
        <f t="shared" ref="F4:F9" si="0">E4</f>
        <v>0</v>
      </c>
      <c r="G4" s="86" t="str">
        <f t="shared" ref="G4:G39" si="1">IF((D4*60+F4)=0,"",ROUND((C4*60)/(D4*60+F4),1))</f>
        <v/>
      </c>
      <c r="H4" s="329"/>
      <c r="I4" s="329"/>
      <c r="J4" s="329"/>
      <c r="K4" s="71">
        <f t="shared" ref="K4:K9" si="2">J4</f>
        <v>0</v>
      </c>
      <c r="L4" s="345" t="str">
        <f t="shared" ref="L4:L39" si="3">IF((I4*60+K4)=0,"",ROUND((H4*60)/(I4*60+K4),1))</f>
        <v/>
      </c>
      <c r="M4" s="117"/>
      <c r="N4" s="117"/>
      <c r="O4" s="162">
        <f>IF(N4="",0,1)</f>
        <v>0</v>
      </c>
      <c r="P4" s="117"/>
      <c r="Q4" s="162">
        <f>IF(P4="",0,1)</f>
        <v>0</v>
      </c>
      <c r="R4" s="117"/>
      <c r="S4" s="162">
        <f>IF(R4="",0,1)</f>
        <v>0</v>
      </c>
      <c r="T4" s="117"/>
      <c r="U4" s="162">
        <f>IF(T4="",0,1)</f>
        <v>0</v>
      </c>
      <c r="V4" s="117"/>
      <c r="W4" s="162">
        <f>IF(V4="",0,1)</f>
        <v>0</v>
      </c>
      <c r="X4" s="237"/>
      <c r="Y4" s="559" t="s">
        <v>238</v>
      </c>
      <c r="Z4" s="559"/>
      <c r="AA4" s="559"/>
      <c r="AB4" s="559"/>
      <c r="AC4" s="559"/>
      <c r="AD4" s="559"/>
    </row>
    <row r="5" spans="1:30" x14ac:dyDescent="0.2">
      <c r="A5" s="2" t="s">
        <v>8</v>
      </c>
      <c r="B5" s="2">
        <f t="shared" ref="B5:B24" si="4">B4+1</f>
        <v>2</v>
      </c>
      <c r="C5" s="40"/>
      <c r="D5" s="40"/>
      <c r="E5" s="40"/>
      <c r="F5" s="71">
        <f t="shared" si="0"/>
        <v>0</v>
      </c>
      <c r="G5" s="86" t="str">
        <f t="shared" si="1"/>
        <v/>
      </c>
      <c r="H5" s="329"/>
      <c r="I5" s="329"/>
      <c r="J5" s="329"/>
      <c r="K5" s="71">
        <f t="shared" si="2"/>
        <v>0</v>
      </c>
      <c r="L5" s="345" t="str">
        <f t="shared" si="3"/>
        <v/>
      </c>
      <c r="M5" s="117"/>
      <c r="N5" s="117"/>
      <c r="O5" s="162">
        <f t="shared" ref="O5:O9" si="5">IF(N5="",O4,O4+1)</f>
        <v>0</v>
      </c>
      <c r="P5" s="117"/>
      <c r="Q5" s="162">
        <f t="shared" ref="Q5:Q9" si="6">IF(P5="",Q4,Q4+1)</f>
        <v>0</v>
      </c>
      <c r="R5" s="117"/>
      <c r="S5" s="162">
        <f t="shared" ref="S5:S9" si="7">IF(R5="",S4,S4+1)</f>
        <v>0</v>
      </c>
      <c r="T5" s="117"/>
      <c r="U5" s="162">
        <f t="shared" ref="U5:U9" si="8">IF(T5="",U4,U4+1)</f>
        <v>0</v>
      </c>
      <c r="V5" s="117"/>
      <c r="W5" s="162">
        <f t="shared" ref="W5:W9" si="9">IF(V5="",W4,W4+1)</f>
        <v>0</v>
      </c>
      <c r="X5" s="237"/>
      <c r="Y5" s="558"/>
      <c r="Z5" s="558"/>
      <c r="AA5" s="558"/>
      <c r="AB5" s="558"/>
      <c r="AC5" s="558"/>
      <c r="AD5" s="558"/>
    </row>
    <row r="6" spans="1:30" x14ac:dyDescent="0.2">
      <c r="A6" s="2" t="s">
        <v>2</v>
      </c>
      <c r="B6" s="2">
        <f t="shared" si="4"/>
        <v>3</v>
      </c>
      <c r="C6" s="40"/>
      <c r="D6" s="40"/>
      <c r="E6" s="40"/>
      <c r="F6" s="71">
        <f t="shared" si="0"/>
        <v>0</v>
      </c>
      <c r="G6" s="86" t="str">
        <f t="shared" si="1"/>
        <v/>
      </c>
      <c r="H6" s="329"/>
      <c r="I6" s="329"/>
      <c r="J6" s="329"/>
      <c r="K6" s="71">
        <f t="shared" si="2"/>
        <v>0</v>
      </c>
      <c r="L6" s="345" t="str">
        <f t="shared" si="3"/>
        <v/>
      </c>
      <c r="M6" s="117"/>
      <c r="N6" s="117"/>
      <c r="O6" s="162">
        <f t="shared" si="5"/>
        <v>0</v>
      </c>
      <c r="P6" s="117"/>
      <c r="Q6" s="162">
        <f t="shared" si="6"/>
        <v>0</v>
      </c>
      <c r="R6" s="117"/>
      <c r="S6" s="162">
        <f t="shared" si="7"/>
        <v>0</v>
      </c>
      <c r="T6" s="117"/>
      <c r="U6" s="162">
        <f t="shared" si="8"/>
        <v>0</v>
      </c>
      <c r="V6" s="117"/>
      <c r="W6" s="162">
        <f t="shared" si="9"/>
        <v>0</v>
      </c>
      <c r="X6" s="237"/>
      <c r="Y6" s="558"/>
      <c r="Z6" s="558"/>
      <c r="AA6" s="558"/>
      <c r="AB6" s="558"/>
      <c r="AC6" s="558"/>
      <c r="AD6" s="558"/>
    </row>
    <row r="7" spans="1:30" x14ac:dyDescent="0.2">
      <c r="A7" s="2" t="s">
        <v>3</v>
      </c>
      <c r="B7" s="2">
        <f t="shared" si="4"/>
        <v>4</v>
      </c>
      <c r="C7" s="40"/>
      <c r="D7" s="40"/>
      <c r="E7" s="40"/>
      <c r="F7" s="71">
        <f t="shared" si="0"/>
        <v>0</v>
      </c>
      <c r="G7" s="86" t="str">
        <f t="shared" si="1"/>
        <v/>
      </c>
      <c r="H7" s="329"/>
      <c r="I7" s="329"/>
      <c r="J7" s="329"/>
      <c r="K7" s="71">
        <f t="shared" si="2"/>
        <v>0</v>
      </c>
      <c r="L7" s="345" t="str">
        <f t="shared" si="3"/>
        <v/>
      </c>
      <c r="M7" s="117"/>
      <c r="N7" s="117"/>
      <c r="O7" s="162">
        <f t="shared" si="5"/>
        <v>0</v>
      </c>
      <c r="P7" s="117"/>
      <c r="Q7" s="162">
        <f t="shared" si="6"/>
        <v>0</v>
      </c>
      <c r="R7" s="117"/>
      <c r="S7" s="162">
        <f t="shared" si="7"/>
        <v>0</v>
      </c>
      <c r="T7" s="117"/>
      <c r="U7" s="162">
        <f t="shared" si="8"/>
        <v>0</v>
      </c>
      <c r="V7" s="117"/>
      <c r="W7" s="162">
        <f t="shared" si="9"/>
        <v>0</v>
      </c>
      <c r="X7" s="237"/>
      <c r="Y7" s="558"/>
      <c r="Z7" s="558"/>
      <c r="AA7" s="558"/>
      <c r="AB7" s="558"/>
      <c r="AC7" s="558"/>
      <c r="AD7" s="558"/>
    </row>
    <row r="8" spans="1:30" x14ac:dyDescent="0.2">
      <c r="A8" s="2" t="s">
        <v>4</v>
      </c>
      <c r="B8" s="2">
        <f t="shared" si="4"/>
        <v>5</v>
      </c>
      <c r="C8" s="40"/>
      <c r="D8" s="40"/>
      <c r="E8" s="40"/>
      <c r="F8" s="71">
        <f t="shared" si="0"/>
        <v>0</v>
      </c>
      <c r="G8" s="86" t="str">
        <f t="shared" si="1"/>
        <v/>
      </c>
      <c r="H8" s="329"/>
      <c r="I8" s="329"/>
      <c r="J8" s="329"/>
      <c r="K8" s="71">
        <f t="shared" si="2"/>
        <v>0</v>
      </c>
      <c r="L8" s="345" t="str">
        <f t="shared" si="3"/>
        <v/>
      </c>
      <c r="M8" s="117"/>
      <c r="N8" s="117"/>
      <c r="O8" s="162">
        <f t="shared" si="5"/>
        <v>0</v>
      </c>
      <c r="P8" s="117"/>
      <c r="Q8" s="162">
        <f t="shared" si="6"/>
        <v>0</v>
      </c>
      <c r="R8" s="117"/>
      <c r="S8" s="162">
        <f t="shared" si="7"/>
        <v>0</v>
      </c>
      <c r="T8" s="117"/>
      <c r="U8" s="162">
        <f t="shared" si="8"/>
        <v>0</v>
      </c>
      <c r="V8" s="117"/>
      <c r="W8" s="162">
        <f t="shared" si="9"/>
        <v>0</v>
      </c>
      <c r="X8" s="237"/>
      <c r="Y8" s="558"/>
      <c r="Z8" s="558"/>
      <c r="AA8" s="558"/>
      <c r="AB8" s="558"/>
      <c r="AC8" s="558"/>
      <c r="AD8" s="558"/>
    </row>
    <row r="9" spans="1:30" x14ac:dyDescent="0.2">
      <c r="A9" s="71" t="s">
        <v>5</v>
      </c>
      <c r="B9" s="71">
        <f t="shared" si="4"/>
        <v>6</v>
      </c>
      <c r="C9" s="40"/>
      <c r="D9" s="40"/>
      <c r="E9" s="40"/>
      <c r="F9" s="71">
        <f t="shared" si="0"/>
        <v>0</v>
      </c>
      <c r="G9" s="86" t="str">
        <f t="shared" si="1"/>
        <v/>
      </c>
      <c r="H9" s="329"/>
      <c r="I9" s="329"/>
      <c r="J9" s="329"/>
      <c r="K9" s="71">
        <f t="shared" si="2"/>
        <v>0</v>
      </c>
      <c r="L9" s="345" t="str">
        <f t="shared" si="3"/>
        <v/>
      </c>
      <c r="M9" s="117"/>
      <c r="N9" s="117"/>
      <c r="O9" s="162">
        <f t="shared" si="5"/>
        <v>0</v>
      </c>
      <c r="P9" s="117"/>
      <c r="Q9" s="162">
        <f t="shared" si="6"/>
        <v>0</v>
      </c>
      <c r="R9" s="117"/>
      <c r="S9" s="162">
        <f t="shared" si="7"/>
        <v>0</v>
      </c>
      <c r="T9" s="117"/>
      <c r="U9" s="162">
        <f t="shared" si="8"/>
        <v>0</v>
      </c>
      <c r="V9" s="117"/>
      <c r="W9" s="162">
        <f t="shared" si="9"/>
        <v>0</v>
      </c>
      <c r="X9" s="237"/>
      <c r="Y9" s="558"/>
      <c r="Z9" s="558"/>
      <c r="AA9" s="558"/>
      <c r="AB9" s="558"/>
      <c r="AC9" s="558"/>
      <c r="AD9" s="558"/>
    </row>
    <row r="10" spans="1:30" x14ac:dyDescent="0.2">
      <c r="A10" s="585" t="s">
        <v>10</v>
      </c>
      <c r="B10" s="586"/>
      <c r="C10" s="100">
        <f>SUM(C4:C9)</f>
        <v>0</v>
      </c>
      <c r="D10" s="100">
        <f>SUM(D4:D9)+ROUNDDOWN(F10/60,0)</f>
        <v>0</v>
      </c>
      <c r="E10" s="100">
        <f>F10-60*ROUNDDOWN(F10/60,0)</f>
        <v>0</v>
      </c>
      <c r="F10" s="100">
        <f>SUM(F4:F9)</f>
        <v>0</v>
      </c>
      <c r="G10" s="62">
        <f>IF((D10*60+E10)=0,0,ROUND((C10*60)/(D10*60+E10),1))</f>
        <v>0</v>
      </c>
      <c r="H10" s="100">
        <f>SUM(H4:H9)</f>
        <v>0</v>
      </c>
      <c r="I10" s="100">
        <f>SUM(I4:I9)+ROUNDDOWN(K10/60,0)</f>
        <v>0</v>
      </c>
      <c r="J10" s="100">
        <f>K10-60*ROUNDDOWN(K10/60,0)</f>
        <v>0</v>
      </c>
      <c r="K10" s="144">
        <f>SUM(K4:K9)</f>
        <v>0</v>
      </c>
      <c r="L10" s="62">
        <f>IF((I10*60+J10)=0,0,ROUND((H10*60)/(I10*60+J10),1))</f>
        <v>0</v>
      </c>
      <c r="M10" s="101">
        <f>SUM(M4:M9)</f>
        <v>0</v>
      </c>
      <c r="N10" s="101">
        <f>IF(SUM(N4:N9)=0,0,ROUND(AVERAGE(N4:N9),0))</f>
        <v>0</v>
      </c>
      <c r="O10" s="163">
        <f>IF(O9=0,0,1)</f>
        <v>0</v>
      </c>
      <c r="P10" s="101">
        <f>IF(SUM(P4:P9)=0,0,ROUND(AVERAGE(P4:P9),0))</f>
        <v>0</v>
      </c>
      <c r="Q10" s="163">
        <f>IF(Q9=0,0,1)</f>
        <v>0</v>
      </c>
      <c r="R10" s="101">
        <f>IF(SUM(R4:R9)=0,0,ROUND(AVERAGE(R4:R9),0))</f>
        <v>0</v>
      </c>
      <c r="S10" s="163">
        <f>IF(S9=0,0,1)</f>
        <v>0</v>
      </c>
      <c r="T10" s="101">
        <f>IF(SUM(T4:T9)=0,0,ROUND(AVERAGE(T4:T9),0))</f>
        <v>0</v>
      </c>
      <c r="U10" s="163">
        <f>IF(U9=0,0,1)</f>
        <v>0</v>
      </c>
      <c r="V10" s="101">
        <f>IF(SUM(V4:V9)=0,0,ROUND(AVERAGE(V4:V9),0))</f>
        <v>0</v>
      </c>
      <c r="W10" s="163">
        <f>IF(W9=0,0,1)</f>
        <v>0</v>
      </c>
      <c r="X10" s="364"/>
      <c r="Y10" s="565"/>
      <c r="Z10" s="565"/>
      <c r="AA10" s="565"/>
      <c r="AB10" s="565"/>
      <c r="AC10" s="565"/>
      <c r="AD10" s="565"/>
    </row>
    <row r="11" spans="1:30" x14ac:dyDescent="0.2">
      <c r="A11" s="520" t="s">
        <v>68</v>
      </c>
      <c r="B11" s="521"/>
      <c r="C11" s="73">
        <f>C10+Avril!C39</f>
        <v>0</v>
      </c>
      <c r="D11" s="73">
        <f>D10+Avril!D39++ROUNDDOWN(F11/60,0)</f>
        <v>0</v>
      </c>
      <c r="E11" s="73">
        <f>F11-60*ROUNDDOWN(F11/60,0)</f>
        <v>0</v>
      </c>
      <c r="F11" s="73">
        <f>F10+Avril!F39</f>
        <v>0</v>
      </c>
      <c r="G11" s="73">
        <f>IF((D11*60+E11)=0,0,ROUND((C11*60)/(D11*60+E11),1))</f>
        <v>0</v>
      </c>
      <c r="H11" s="73">
        <f>H10+Avril!H39</f>
        <v>0</v>
      </c>
      <c r="I11" s="73">
        <f>SUM(I4:I9)+ROUNDDOWN(K11/60,0)</f>
        <v>0</v>
      </c>
      <c r="J11" s="73">
        <f>K11-60*ROUNDDOWN(K11/60,0)</f>
        <v>0</v>
      </c>
      <c r="K11" s="132">
        <f>SUM(K4:K10)</f>
        <v>0</v>
      </c>
      <c r="L11" s="73">
        <f>IF((I11*60+J11)=0,0,ROUND((H11*60)/(I11*60+J11),1))</f>
        <v>0</v>
      </c>
      <c r="M11" s="73">
        <f>M10+Avril!M39</f>
        <v>0</v>
      </c>
      <c r="N11" s="83">
        <f>IF(N10=0,Avril!N39,IF(N10+Avril!N39=0,"",ROUND((SUM(N4:N9)+(Avril!N39))/(O9+Avril!O39),0)))</f>
        <v>0</v>
      </c>
      <c r="O11" s="180">
        <f>IF(O9=0,0,1)</f>
        <v>0</v>
      </c>
      <c r="P11" s="83">
        <f>IF(P10=0,Avril!P39,IF(P10+Avril!P39=0,"",ROUND((SUM(P4:P9)+(Avril!P39))/(Q9+Avril!Q39),0)))</f>
        <v>0</v>
      </c>
      <c r="Q11" s="180">
        <f>IF(Q9=0,0,1)</f>
        <v>0</v>
      </c>
      <c r="R11" s="83">
        <f>IF(R10=0,Avril!R39,IF(R10+Avril!R39=0,"",ROUND((SUM(R4:R9)+(Avril!R39))/(S9+Avril!S39),0)))</f>
        <v>0</v>
      </c>
      <c r="S11" s="180">
        <f>IF(S9=0,0,1)</f>
        <v>0</v>
      </c>
      <c r="T11" s="83">
        <f>IF(T10=0,Avril!T39,IF(T10+Avril!T39=0,"",ROUND((SUM(T4:T9)+(Avril!T39))/(U9+Avril!U39),0)))</f>
        <v>0</v>
      </c>
      <c r="U11" s="180">
        <f>IF(U9=0,0,1)</f>
        <v>0</v>
      </c>
      <c r="V11" s="83">
        <f>IF(V10=0,Avril!V39,IF(V10+Avril!V39=0,"",ROUND((SUM(V4:V9)+(Avril!V39))/(W9+Avril!W39),0)))</f>
        <v>0</v>
      </c>
      <c r="W11" s="180">
        <f>IF(W9=0,0,1)</f>
        <v>0</v>
      </c>
      <c r="X11" s="239"/>
      <c r="Y11" s="563"/>
      <c r="Z11" s="563"/>
      <c r="AA11" s="563"/>
      <c r="AB11" s="563"/>
      <c r="AC11" s="563"/>
      <c r="AD11" s="563"/>
    </row>
    <row r="12" spans="1:30" x14ac:dyDescent="0.2">
      <c r="A12" s="2" t="s">
        <v>6</v>
      </c>
      <c r="B12" s="2">
        <f>B9+1</f>
        <v>7</v>
      </c>
      <c r="C12" s="40"/>
      <c r="D12" s="40"/>
      <c r="E12" s="40"/>
      <c r="F12" s="71">
        <f>E12</f>
        <v>0</v>
      </c>
      <c r="G12" s="86" t="str">
        <f t="shared" si="1"/>
        <v/>
      </c>
      <c r="H12" s="329"/>
      <c r="I12" s="329"/>
      <c r="J12" s="329"/>
      <c r="K12" s="71">
        <f>J12</f>
        <v>0</v>
      </c>
      <c r="L12" s="345" t="str">
        <f t="shared" si="3"/>
        <v/>
      </c>
      <c r="M12" s="117"/>
      <c r="N12" s="117"/>
      <c r="O12" s="162">
        <f>IF(N12="",0,1)</f>
        <v>0</v>
      </c>
      <c r="P12" s="117"/>
      <c r="Q12" s="162">
        <f>IF(P12="",0,1)</f>
        <v>0</v>
      </c>
      <c r="R12" s="117"/>
      <c r="S12" s="162">
        <f>IF(R12="",0,1)</f>
        <v>0</v>
      </c>
      <c r="T12" s="117"/>
      <c r="U12" s="162">
        <f>IF(T12="",0,1)</f>
        <v>0</v>
      </c>
      <c r="V12" s="117"/>
      <c r="W12" s="162">
        <f>IF(V12="",0,1)</f>
        <v>0</v>
      </c>
      <c r="X12" s="237"/>
      <c r="Y12" s="558"/>
      <c r="Z12" s="558"/>
      <c r="AA12" s="558"/>
      <c r="AB12" s="558"/>
      <c r="AC12" s="558"/>
      <c r="AD12" s="558"/>
    </row>
    <row r="13" spans="1:30" x14ac:dyDescent="0.2">
      <c r="A13" s="71" t="s">
        <v>7</v>
      </c>
      <c r="B13" s="71">
        <f t="shared" si="4"/>
        <v>8</v>
      </c>
      <c r="C13" s="40"/>
      <c r="D13" s="40"/>
      <c r="E13" s="40"/>
      <c r="F13" s="71">
        <f t="shared" ref="F13:F18" si="10">E13</f>
        <v>0</v>
      </c>
      <c r="G13" s="86" t="str">
        <f t="shared" si="1"/>
        <v/>
      </c>
      <c r="H13" s="329"/>
      <c r="I13" s="329"/>
      <c r="J13" s="329"/>
      <c r="K13" s="71">
        <f t="shared" ref="K13:K18" si="11">J13</f>
        <v>0</v>
      </c>
      <c r="L13" s="345" t="str">
        <f t="shared" si="3"/>
        <v/>
      </c>
      <c r="M13" s="117"/>
      <c r="N13" s="117"/>
      <c r="O13" s="162">
        <f t="shared" ref="O13:O18" si="12">IF(N13="",O12,O12+1)</f>
        <v>0</v>
      </c>
      <c r="P13" s="117"/>
      <c r="Q13" s="162">
        <f t="shared" ref="Q13:Q18" si="13">IF(P13="",Q12,Q12+1)</f>
        <v>0</v>
      </c>
      <c r="R13" s="117"/>
      <c r="S13" s="162">
        <f t="shared" ref="S13:S18" si="14">IF(R13="",S12,S12+1)</f>
        <v>0</v>
      </c>
      <c r="T13" s="117"/>
      <c r="U13" s="162">
        <f t="shared" ref="U13:U18" si="15">IF(T13="",U12,U12+1)</f>
        <v>0</v>
      </c>
      <c r="V13" s="117"/>
      <c r="W13" s="162">
        <f t="shared" ref="W13:W18" si="16">IF(V13="",W12,W12+1)</f>
        <v>0</v>
      </c>
      <c r="X13" s="237"/>
      <c r="Y13" s="559" t="s">
        <v>239</v>
      </c>
      <c r="Z13" s="559"/>
      <c r="AA13" s="559"/>
      <c r="AB13" s="559"/>
      <c r="AC13" s="559"/>
      <c r="AD13" s="559"/>
    </row>
    <row r="14" spans="1:30" x14ac:dyDescent="0.2">
      <c r="A14" s="2" t="s">
        <v>8</v>
      </c>
      <c r="B14" s="2">
        <f t="shared" si="4"/>
        <v>9</v>
      </c>
      <c r="C14" s="40"/>
      <c r="D14" s="40"/>
      <c r="E14" s="40"/>
      <c r="F14" s="71">
        <f t="shared" si="10"/>
        <v>0</v>
      </c>
      <c r="G14" s="86" t="str">
        <f t="shared" si="1"/>
        <v/>
      </c>
      <c r="H14" s="329"/>
      <c r="I14" s="329"/>
      <c r="J14" s="329"/>
      <c r="K14" s="71">
        <f t="shared" si="11"/>
        <v>0</v>
      </c>
      <c r="L14" s="345" t="str">
        <f t="shared" si="3"/>
        <v/>
      </c>
      <c r="M14" s="117"/>
      <c r="N14" s="117"/>
      <c r="O14" s="162">
        <f t="shared" si="12"/>
        <v>0</v>
      </c>
      <c r="P14" s="117"/>
      <c r="Q14" s="162">
        <f t="shared" si="13"/>
        <v>0</v>
      </c>
      <c r="R14" s="117"/>
      <c r="S14" s="162">
        <f t="shared" si="14"/>
        <v>0</v>
      </c>
      <c r="T14" s="117"/>
      <c r="U14" s="162">
        <f t="shared" si="15"/>
        <v>0</v>
      </c>
      <c r="V14" s="117"/>
      <c r="W14" s="162">
        <f t="shared" si="16"/>
        <v>0</v>
      </c>
      <c r="X14" s="237"/>
      <c r="Y14" s="558"/>
      <c r="Z14" s="558"/>
      <c r="AA14" s="558"/>
      <c r="AB14" s="558"/>
      <c r="AC14" s="558"/>
      <c r="AD14" s="558"/>
    </row>
    <row r="15" spans="1:30" s="72" customFormat="1" x14ac:dyDescent="0.2">
      <c r="A15" s="2" t="s">
        <v>2</v>
      </c>
      <c r="B15" s="2">
        <f t="shared" si="4"/>
        <v>10</v>
      </c>
      <c r="C15" s="40"/>
      <c r="D15" s="40"/>
      <c r="E15" s="40"/>
      <c r="F15" s="71">
        <f t="shared" si="10"/>
        <v>0</v>
      </c>
      <c r="G15" s="86" t="str">
        <f t="shared" si="1"/>
        <v/>
      </c>
      <c r="H15" s="329"/>
      <c r="I15" s="329"/>
      <c r="J15" s="329"/>
      <c r="K15" s="71">
        <f t="shared" si="11"/>
        <v>0</v>
      </c>
      <c r="L15" s="345" t="str">
        <f t="shared" si="3"/>
        <v/>
      </c>
      <c r="M15" s="117"/>
      <c r="N15" s="117"/>
      <c r="O15" s="162">
        <f t="shared" si="12"/>
        <v>0</v>
      </c>
      <c r="P15" s="117"/>
      <c r="Q15" s="162">
        <f t="shared" si="13"/>
        <v>0</v>
      </c>
      <c r="R15" s="117"/>
      <c r="S15" s="162">
        <f t="shared" si="14"/>
        <v>0</v>
      </c>
      <c r="T15" s="117"/>
      <c r="U15" s="162">
        <f t="shared" si="15"/>
        <v>0</v>
      </c>
      <c r="V15" s="117"/>
      <c r="W15" s="162">
        <f t="shared" si="16"/>
        <v>0</v>
      </c>
      <c r="X15" s="237"/>
      <c r="Y15" s="498" t="s">
        <v>240</v>
      </c>
      <c r="Z15" s="499"/>
      <c r="AA15" s="499"/>
      <c r="AB15" s="499"/>
      <c r="AC15" s="499"/>
      <c r="AD15" s="500"/>
    </row>
    <row r="16" spans="1:30" x14ac:dyDescent="0.2">
      <c r="A16" s="2" t="s">
        <v>3</v>
      </c>
      <c r="B16" s="2">
        <f t="shared" si="4"/>
        <v>11</v>
      </c>
      <c r="C16" s="40"/>
      <c r="D16" s="40"/>
      <c r="E16" s="40"/>
      <c r="F16" s="71">
        <f t="shared" si="10"/>
        <v>0</v>
      </c>
      <c r="G16" s="86" t="str">
        <f t="shared" si="1"/>
        <v/>
      </c>
      <c r="H16" s="329"/>
      <c r="I16" s="329"/>
      <c r="J16" s="329"/>
      <c r="K16" s="71">
        <f t="shared" si="11"/>
        <v>0</v>
      </c>
      <c r="L16" s="345" t="str">
        <f t="shared" si="3"/>
        <v/>
      </c>
      <c r="M16" s="117"/>
      <c r="N16" s="117"/>
      <c r="O16" s="162">
        <f t="shared" si="12"/>
        <v>0</v>
      </c>
      <c r="P16" s="117"/>
      <c r="Q16" s="162">
        <f t="shared" si="13"/>
        <v>0</v>
      </c>
      <c r="R16" s="117"/>
      <c r="S16" s="162">
        <f t="shared" si="14"/>
        <v>0</v>
      </c>
      <c r="T16" s="117"/>
      <c r="U16" s="162">
        <f t="shared" si="15"/>
        <v>0</v>
      </c>
      <c r="V16" s="117"/>
      <c r="W16" s="162">
        <f t="shared" si="16"/>
        <v>0</v>
      </c>
      <c r="X16" s="237"/>
      <c r="Y16" s="558"/>
      <c r="Z16" s="558"/>
      <c r="AA16" s="558"/>
      <c r="AB16" s="558"/>
      <c r="AC16" s="558"/>
      <c r="AD16" s="558"/>
    </row>
    <row r="17" spans="1:50" x14ac:dyDescent="0.2">
      <c r="A17" s="2" t="s">
        <v>4</v>
      </c>
      <c r="B17" s="2">
        <f t="shared" si="4"/>
        <v>12</v>
      </c>
      <c r="C17" s="40"/>
      <c r="D17" s="40"/>
      <c r="E17" s="40"/>
      <c r="F17" s="71">
        <f t="shared" si="10"/>
        <v>0</v>
      </c>
      <c r="G17" s="86" t="str">
        <f t="shared" si="1"/>
        <v/>
      </c>
      <c r="H17" s="329"/>
      <c r="I17" s="329"/>
      <c r="J17" s="329"/>
      <c r="K17" s="71">
        <f t="shared" si="11"/>
        <v>0</v>
      </c>
      <c r="L17" s="345" t="str">
        <f t="shared" si="3"/>
        <v/>
      </c>
      <c r="M17" s="117"/>
      <c r="N17" s="117"/>
      <c r="O17" s="162">
        <f t="shared" si="12"/>
        <v>0</v>
      </c>
      <c r="P17" s="117"/>
      <c r="Q17" s="162">
        <f t="shared" si="13"/>
        <v>0</v>
      </c>
      <c r="R17" s="117"/>
      <c r="S17" s="162">
        <f t="shared" si="14"/>
        <v>0</v>
      </c>
      <c r="T17" s="117"/>
      <c r="U17" s="162">
        <f t="shared" si="15"/>
        <v>0</v>
      </c>
      <c r="V17" s="117"/>
      <c r="W17" s="162">
        <f t="shared" si="16"/>
        <v>0</v>
      </c>
      <c r="X17" s="237"/>
      <c r="Y17" s="558"/>
      <c r="Z17" s="558"/>
      <c r="AA17" s="558"/>
      <c r="AB17" s="558"/>
      <c r="AC17" s="558"/>
      <c r="AD17" s="558"/>
    </row>
    <row r="18" spans="1:50" x14ac:dyDescent="0.2">
      <c r="A18" s="113" t="s">
        <v>5</v>
      </c>
      <c r="B18" s="113">
        <f>B17+1</f>
        <v>13</v>
      </c>
      <c r="C18" s="40"/>
      <c r="D18" s="40"/>
      <c r="E18" s="40"/>
      <c r="F18" s="71">
        <f t="shared" si="10"/>
        <v>0</v>
      </c>
      <c r="G18" s="86" t="str">
        <f t="shared" si="1"/>
        <v/>
      </c>
      <c r="H18" s="329"/>
      <c r="I18" s="329"/>
      <c r="J18" s="329"/>
      <c r="K18" s="71">
        <f t="shared" si="11"/>
        <v>0</v>
      </c>
      <c r="L18" s="345" t="str">
        <f t="shared" si="3"/>
        <v/>
      </c>
      <c r="M18" s="117"/>
      <c r="N18" s="117"/>
      <c r="O18" s="162">
        <f t="shared" si="12"/>
        <v>0</v>
      </c>
      <c r="P18" s="117"/>
      <c r="Q18" s="162">
        <f t="shared" si="13"/>
        <v>0</v>
      </c>
      <c r="R18" s="117"/>
      <c r="S18" s="162">
        <f t="shared" si="14"/>
        <v>0</v>
      </c>
      <c r="T18" s="117"/>
      <c r="U18" s="162">
        <f t="shared" si="15"/>
        <v>0</v>
      </c>
      <c r="V18" s="117"/>
      <c r="W18" s="162">
        <f t="shared" si="16"/>
        <v>0</v>
      </c>
      <c r="X18" s="237"/>
      <c r="Y18" s="558"/>
      <c r="Z18" s="558"/>
      <c r="AA18" s="558"/>
      <c r="AB18" s="558"/>
      <c r="AC18" s="558"/>
      <c r="AD18" s="558"/>
    </row>
    <row r="19" spans="1:50" x14ac:dyDescent="0.2">
      <c r="A19" s="491" t="s">
        <v>67</v>
      </c>
      <c r="B19" s="492"/>
      <c r="C19" s="13">
        <f>SUM(C12:C18)</f>
        <v>0</v>
      </c>
      <c r="D19" s="13">
        <f>SUM(D12:D18)+ROUNDDOWN(F19/60,0)</f>
        <v>0</v>
      </c>
      <c r="E19" s="13">
        <f>F19-60*ROUNDDOWN(F19/60,0)</f>
        <v>0</v>
      </c>
      <c r="F19" s="131">
        <f>SUM(F12:F18)</f>
        <v>0</v>
      </c>
      <c r="G19" s="52">
        <f>IF((D19*60+E19)=0,0,ROUND((C19*60)/(D19*60+E19),1))</f>
        <v>0</v>
      </c>
      <c r="H19" s="13">
        <f>SUM(H12:H18)</f>
        <v>0</v>
      </c>
      <c r="I19" s="13">
        <f>SUM(I12:I18)+ROUNDDOWN(K19/60,0)</f>
        <v>0</v>
      </c>
      <c r="J19" s="13">
        <f>K19-60*ROUNDDOWN(K19/60,0)</f>
        <v>0</v>
      </c>
      <c r="K19" s="131">
        <f>SUM(K12:K18)</f>
        <v>0</v>
      </c>
      <c r="L19" s="52">
        <f>IF((I19*60+J19)=0,0,ROUND((H19*60)/(I19*60+J19),1))</f>
        <v>0</v>
      </c>
      <c r="M19" s="27">
        <f>SUM(M12:M18)</f>
        <v>0</v>
      </c>
      <c r="N19" s="27">
        <f>IF(SUM(N12:N18)=0,0,ROUND(AVERAGE(N12:N18),0))</f>
        <v>0</v>
      </c>
      <c r="O19" s="163">
        <f>IF(O18=0,0,1)</f>
        <v>0</v>
      </c>
      <c r="P19" s="27">
        <f>IF(SUM(P12:P18)=0,0,ROUND(AVERAGE(P12:P18),0))</f>
        <v>0</v>
      </c>
      <c r="Q19" s="163">
        <f>IF(Q18=0,0,1)</f>
        <v>0</v>
      </c>
      <c r="R19" s="27">
        <f>IF(SUM(R12:R18)=0,0,ROUND(AVERAGE(R12:R18),0))</f>
        <v>0</v>
      </c>
      <c r="S19" s="163">
        <f>IF(S18=0,0,1)</f>
        <v>0</v>
      </c>
      <c r="T19" s="27">
        <f>IF(SUM(T12:T18)=0,0,ROUND(AVERAGE(T12:T18),0))</f>
        <v>0</v>
      </c>
      <c r="U19" s="163">
        <f>IF(U18=0,0,1)</f>
        <v>0</v>
      </c>
      <c r="V19" s="27">
        <f>IF(SUM(V12:V18)=0,0,ROUND(AVERAGE(V12:V18),0))</f>
        <v>0</v>
      </c>
      <c r="W19" s="163">
        <f>IF(W18=0,0,1)</f>
        <v>0</v>
      </c>
      <c r="X19" s="238"/>
      <c r="Y19" s="565"/>
      <c r="Z19" s="565"/>
      <c r="AA19" s="565"/>
      <c r="AB19" s="565"/>
      <c r="AC19" s="565"/>
      <c r="AD19" s="565"/>
    </row>
    <row r="20" spans="1:50" x14ac:dyDescent="0.2">
      <c r="A20" s="2" t="s">
        <v>6</v>
      </c>
      <c r="B20" s="2">
        <f>B18+1</f>
        <v>14</v>
      </c>
      <c r="C20" s="40"/>
      <c r="D20" s="40"/>
      <c r="E20" s="40"/>
      <c r="F20" s="71">
        <f t="shared" ref="F20:F39" si="17">E20</f>
        <v>0</v>
      </c>
      <c r="G20" s="86" t="str">
        <f t="shared" si="1"/>
        <v/>
      </c>
      <c r="H20" s="329"/>
      <c r="I20" s="329"/>
      <c r="J20" s="329"/>
      <c r="K20" s="71">
        <f>J20</f>
        <v>0</v>
      </c>
      <c r="L20" s="345" t="str">
        <f t="shared" si="3"/>
        <v/>
      </c>
      <c r="M20" s="117"/>
      <c r="N20" s="117"/>
      <c r="O20" s="162">
        <f>IF(N20="",0,1)</f>
        <v>0</v>
      </c>
      <c r="P20" s="117"/>
      <c r="Q20" s="162">
        <f>IF(P20="",0,1)</f>
        <v>0</v>
      </c>
      <c r="R20" s="117"/>
      <c r="S20" s="162">
        <f>IF(R20="",0,1)</f>
        <v>0</v>
      </c>
      <c r="T20" s="117"/>
      <c r="U20" s="162">
        <f>IF(T20="",0,1)</f>
        <v>0</v>
      </c>
      <c r="V20" s="117"/>
      <c r="W20" s="162">
        <f>IF(V20="",0,1)</f>
        <v>0</v>
      </c>
      <c r="X20" s="237"/>
      <c r="Y20" s="558"/>
      <c r="Z20" s="558"/>
      <c r="AA20" s="558"/>
      <c r="AB20" s="558"/>
      <c r="AC20" s="558"/>
      <c r="AD20" s="558"/>
    </row>
    <row r="21" spans="1:50" x14ac:dyDescent="0.2">
      <c r="A21" s="2" t="s">
        <v>7</v>
      </c>
      <c r="B21" s="2">
        <f t="shared" si="4"/>
        <v>15</v>
      </c>
      <c r="C21" s="40"/>
      <c r="D21" s="40"/>
      <c r="E21" s="40"/>
      <c r="F21" s="71">
        <f t="shared" si="17"/>
        <v>0</v>
      </c>
      <c r="G21" s="86" t="str">
        <f t="shared" si="1"/>
        <v/>
      </c>
      <c r="H21" s="329"/>
      <c r="I21" s="329"/>
      <c r="J21" s="329"/>
      <c r="K21" s="71">
        <f t="shared" ref="K21:K26" si="18">J21</f>
        <v>0</v>
      </c>
      <c r="L21" s="345" t="str">
        <f t="shared" si="3"/>
        <v/>
      </c>
      <c r="M21" s="117"/>
      <c r="N21" s="117"/>
      <c r="O21" s="162">
        <f t="shared" ref="O21:O26" si="19">IF(N21="",O20,O20+1)</f>
        <v>0</v>
      </c>
      <c r="P21" s="117"/>
      <c r="Q21" s="162">
        <f t="shared" ref="Q21:Q26" si="20">IF(P21="",Q20,Q20+1)</f>
        <v>0</v>
      </c>
      <c r="R21" s="117"/>
      <c r="S21" s="162">
        <f t="shared" ref="S21:S26" si="21">IF(R21="",S20,S20+1)</f>
        <v>0</v>
      </c>
      <c r="T21" s="117"/>
      <c r="U21" s="162">
        <f t="shared" ref="U21:U26" si="22">IF(T21="",U20,U20+1)</f>
        <v>0</v>
      </c>
      <c r="V21" s="117"/>
      <c r="W21" s="162">
        <f t="shared" ref="W21:W26" si="23">IF(V21="",W20,W20+1)</f>
        <v>0</v>
      </c>
      <c r="X21" s="237"/>
      <c r="Y21" s="558"/>
      <c r="Z21" s="558"/>
      <c r="AA21" s="558"/>
      <c r="AB21" s="558"/>
      <c r="AC21" s="558"/>
      <c r="AD21" s="558"/>
    </row>
    <row r="22" spans="1:50" x14ac:dyDescent="0.2">
      <c r="A22" s="2" t="s">
        <v>8</v>
      </c>
      <c r="B22" s="2">
        <f t="shared" si="4"/>
        <v>16</v>
      </c>
      <c r="C22" s="40"/>
      <c r="D22" s="40"/>
      <c r="E22" s="40"/>
      <c r="F22" s="71">
        <f t="shared" si="17"/>
        <v>0</v>
      </c>
      <c r="G22" s="86" t="str">
        <f t="shared" si="1"/>
        <v/>
      </c>
      <c r="H22" s="329"/>
      <c r="I22" s="329"/>
      <c r="J22" s="329"/>
      <c r="K22" s="71">
        <f t="shared" si="18"/>
        <v>0</v>
      </c>
      <c r="L22" s="345" t="str">
        <f t="shared" si="3"/>
        <v/>
      </c>
      <c r="M22" s="117"/>
      <c r="N22" s="117"/>
      <c r="O22" s="162">
        <f t="shared" si="19"/>
        <v>0</v>
      </c>
      <c r="P22" s="117"/>
      <c r="Q22" s="162">
        <f t="shared" si="20"/>
        <v>0</v>
      </c>
      <c r="R22" s="117"/>
      <c r="S22" s="162">
        <f t="shared" si="21"/>
        <v>0</v>
      </c>
      <c r="T22" s="117"/>
      <c r="U22" s="162">
        <f t="shared" si="22"/>
        <v>0</v>
      </c>
      <c r="V22" s="117"/>
      <c r="W22" s="162">
        <f t="shared" si="23"/>
        <v>0</v>
      </c>
      <c r="X22" s="237"/>
      <c r="Y22" s="558"/>
      <c r="Z22" s="558"/>
      <c r="AA22" s="558"/>
      <c r="AB22" s="558"/>
      <c r="AC22" s="558"/>
      <c r="AD22" s="558"/>
    </row>
    <row r="23" spans="1:50" x14ac:dyDescent="0.2">
      <c r="A23" s="2" t="s">
        <v>2</v>
      </c>
      <c r="B23" s="2">
        <f t="shared" si="4"/>
        <v>17</v>
      </c>
      <c r="C23" s="40"/>
      <c r="D23" s="40"/>
      <c r="E23" s="40"/>
      <c r="F23" s="71">
        <f t="shared" si="17"/>
        <v>0</v>
      </c>
      <c r="G23" s="86" t="str">
        <f t="shared" si="1"/>
        <v/>
      </c>
      <c r="H23" s="329"/>
      <c r="I23" s="329"/>
      <c r="J23" s="329"/>
      <c r="K23" s="71">
        <f t="shared" si="18"/>
        <v>0</v>
      </c>
      <c r="L23" s="345" t="str">
        <f t="shared" si="3"/>
        <v/>
      </c>
      <c r="M23" s="117"/>
      <c r="N23" s="117"/>
      <c r="O23" s="162">
        <f t="shared" si="19"/>
        <v>0</v>
      </c>
      <c r="P23" s="117"/>
      <c r="Q23" s="162">
        <f t="shared" si="20"/>
        <v>0</v>
      </c>
      <c r="R23" s="117"/>
      <c r="S23" s="162">
        <f t="shared" si="21"/>
        <v>0</v>
      </c>
      <c r="T23" s="117"/>
      <c r="U23" s="162">
        <f t="shared" si="22"/>
        <v>0</v>
      </c>
      <c r="V23" s="117"/>
      <c r="W23" s="162">
        <f t="shared" si="23"/>
        <v>0</v>
      </c>
      <c r="X23" s="237"/>
      <c r="Y23" s="558"/>
      <c r="Z23" s="558"/>
      <c r="AA23" s="558"/>
      <c r="AB23" s="558"/>
      <c r="AC23" s="558"/>
      <c r="AD23" s="558"/>
    </row>
    <row r="24" spans="1:50" x14ac:dyDescent="0.2">
      <c r="A24" s="2" t="s">
        <v>3</v>
      </c>
      <c r="B24" s="2">
        <f t="shared" si="4"/>
        <v>18</v>
      </c>
      <c r="C24" s="40"/>
      <c r="D24" s="40"/>
      <c r="E24" s="40"/>
      <c r="F24" s="71">
        <f t="shared" si="17"/>
        <v>0</v>
      </c>
      <c r="G24" s="86" t="str">
        <f t="shared" si="1"/>
        <v/>
      </c>
      <c r="H24" s="329"/>
      <c r="I24" s="329"/>
      <c r="J24" s="329"/>
      <c r="K24" s="71">
        <f t="shared" si="18"/>
        <v>0</v>
      </c>
      <c r="L24" s="345" t="str">
        <f t="shared" si="3"/>
        <v/>
      </c>
      <c r="M24" s="117"/>
      <c r="N24" s="117"/>
      <c r="O24" s="162">
        <f t="shared" si="19"/>
        <v>0</v>
      </c>
      <c r="P24" s="117"/>
      <c r="Q24" s="162">
        <f t="shared" si="20"/>
        <v>0</v>
      </c>
      <c r="R24" s="117"/>
      <c r="S24" s="162">
        <f t="shared" si="21"/>
        <v>0</v>
      </c>
      <c r="T24" s="117"/>
      <c r="U24" s="162">
        <f t="shared" si="22"/>
        <v>0</v>
      </c>
      <c r="V24" s="117"/>
      <c r="W24" s="162">
        <f t="shared" si="23"/>
        <v>0</v>
      </c>
      <c r="X24" s="237"/>
      <c r="Y24" s="558"/>
      <c r="Z24" s="558"/>
      <c r="AA24" s="558"/>
      <c r="AB24" s="558"/>
      <c r="AC24" s="558"/>
      <c r="AD24" s="558"/>
    </row>
    <row r="25" spans="1:50" x14ac:dyDescent="0.2">
      <c r="A25" s="80" t="s">
        <v>4</v>
      </c>
      <c r="B25" s="80">
        <f>B24+1</f>
        <v>19</v>
      </c>
      <c r="C25" s="40"/>
      <c r="D25" s="40"/>
      <c r="E25" s="40"/>
      <c r="F25" s="71">
        <f t="shared" si="17"/>
        <v>0</v>
      </c>
      <c r="G25" s="86" t="str">
        <f t="shared" si="1"/>
        <v/>
      </c>
      <c r="H25" s="329"/>
      <c r="I25" s="329"/>
      <c r="J25" s="329"/>
      <c r="K25" s="71">
        <f t="shared" si="18"/>
        <v>0</v>
      </c>
      <c r="L25" s="345" t="str">
        <f t="shared" si="3"/>
        <v/>
      </c>
      <c r="M25" s="117"/>
      <c r="N25" s="117"/>
      <c r="O25" s="162">
        <f t="shared" si="19"/>
        <v>0</v>
      </c>
      <c r="P25" s="117"/>
      <c r="Q25" s="162">
        <f t="shared" si="20"/>
        <v>0</v>
      </c>
      <c r="R25" s="117"/>
      <c r="S25" s="162">
        <f t="shared" si="21"/>
        <v>0</v>
      </c>
      <c r="T25" s="117"/>
      <c r="U25" s="162">
        <f t="shared" si="22"/>
        <v>0</v>
      </c>
      <c r="V25" s="117"/>
      <c r="W25" s="162">
        <f t="shared" si="23"/>
        <v>0</v>
      </c>
      <c r="X25" s="237"/>
      <c r="Y25" s="558"/>
      <c r="Z25" s="558"/>
      <c r="AA25" s="558"/>
      <c r="AB25" s="558"/>
      <c r="AC25" s="558"/>
      <c r="AD25" s="558"/>
    </row>
    <row r="26" spans="1:50" x14ac:dyDescent="0.2">
      <c r="A26" s="71" t="s">
        <v>5</v>
      </c>
      <c r="B26" s="71">
        <f>B25+1</f>
        <v>20</v>
      </c>
      <c r="C26" s="40"/>
      <c r="D26" s="40"/>
      <c r="E26" s="40"/>
      <c r="F26" s="71">
        <f t="shared" si="17"/>
        <v>0</v>
      </c>
      <c r="G26" s="86" t="str">
        <f t="shared" si="1"/>
        <v/>
      </c>
      <c r="H26" s="329"/>
      <c r="I26" s="329"/>
      <c r="J26" s="329"/>
      <c r="K26" s="71">
        <f t="shared" si="18"/>
        <v>0</v>
      </c>
      <c r="L26" s="345" t="str">
        <f t="shared" si="3"/>
        <v/>
      </c>
      <c r="M26" s="117"/>
      <c r="N26" s="117"/>
      <c r="O26" s="162">
        <f t="shared" si="19"/>
        <v>0</v>
      </c>
      <c r="P26" s="117"/>
      <c r="Q26" s="162">
        <f t="shared" si="20"/>
        <v>0</v>
      </c>
      <c r="R26" s="117"/>
      <c r="S26" s="162">
        <f t="shared" si="21"/>
        <v>0</v>
      </c>
      <c r="T26" s="117"/>
      <c r="U26" s="162">
        <f t="shared" si="22"/>
        <v>0</v>
      </c>
      <c r="V26" s="117"/>
      <c r="W26" s="162">
        <f t="shared" si="23"/>
        <v>0</v>
      </c>
      <c r="X26" s="237"/>
      <c r="Y26" s="558"/>
      <c r="Z26" s="558"/>
      <c r="AA26" s="558"/>
      <c r="AB26" s="558"/>
      <c r="AC26" s="558"/>
      <c r="AD26" s="558"/>
    </row>
    <row r="27" spans="1:50" x14ac:dyDescent="0.2">
      <c r="A27" s="491" t="s">
        <v>69</v>
      </c>
      <c r="B27" s="492"/>
      <c r="C27" s="13">
        <f>SUM(C20:C26)</f>
        <v>0</v>
      </c>
      <c r="D27" s="13">
        <f>SUM(D20:D26)+ROUNDDOWN(F27/60,0)</f>
        <v>0</v>
      </c>
      <c r="E27" s="13">
        <f>F27-60*ROUNDDOWN(F27/60,0)</f>
        <v>0</v>
      </c>
      <c r="F27" s="131">
        <f>SUM(F20:F26)</f>
        <v>0</v>
      </c>
      <c r="G27" s="52">
        <f>IF((D27*60+E27)=0,0,ROUND((C27*60)/(D27*60+E27),1))</f>
        <v>0</v>
      </c>
      <c r="H27" s="13">
        <f>SUM(H20:H26)</f>
        <v>0</v>
      </c>
      <c r="I27" s="13">
        <f>SUM(I20:I26)+ROUNDDOWN(K27/60,0)</f>
        <v>0</v>
      </c>
      <c r="J27" s="13">
        <f>K27-60*ROUNDDOWN(K27/60,0)</f>
        <v>0</v>
      </c>
      <c r="K27" s="131">
        <f>SUM(K20:K26)</f>
        <v>0</v>
      </c>
      <c r="L27" s="52">
        <f>IF((I27*60+J27)=0,0,ROUND((H27*60)/(I27*60+J27),1))</f>
        <v>0</v>
      </c>
      <c r="M27" s="27">
        <f>SUM(M20:M26)</f>
        <v>0</v>
      </c>
      <c r="N27" s="27">
        <f>IF(SUM(N20:N26)=0,0,ROUND(AVERAGE(N20:N26),0))</f>
        <v>0</v>
      </c>
      <c r="O27" s="163">
        <f>IF(O26=0,0,1)</f>
        <v>0</v>
      </c>
      <c r="P27" s="27">
        <f>IF(SUM(P20:P26)=0,0,ROUND(AVERAGE(P20:P26),0))</f>
        <v>0</v>
      </c>
      <c r="Q27" s="163">
        <f>IF(Q26=0,0,1)</f>
        <v>0</v>
      </c>
      <c r="R27" s="27">
        <f>IF(SUM(R20:R26)=0,0,ROUND(AVERAGE(R20:R26),0))</f>
        <v>0</v>
      </c>
      <c r="S27" s="163">
        <f>IF(S26=0,0,1)</f>
        <v>0</v>
      </c>
      <c r="T27" s="27">
        <f>IF(SUM(T20:T26)=0,0,ROUND(AVERAGE(T20:T26),0))</f>
        <v>0</v>
      </c>
      <c r="U27" s="163">
        <f>IF(U26=0,0,1)</f>
        <v>0</v>
      </c>
      <c r="V27" s="27">
        <f>IF(SUM(V20:V26)=0,0,ROUND(AVERAGE(V20:V26),0))</f>
        <v>0</v>
      </c>
      <c r="W27" s="163">
        <f>IF(W26=0,0,1)</f>
        <v>0</v>
      </c>
      <c r="X27" s="238"/>
      <c r="Y27" s="565"/>
      <c r="Z27" s="565"/>
      <c r="AA27" s="565"/>
      <c r="AB27" s="565"/>
      <c r="AC27" s="565"/>
      <c r="AD27" s="565"/>
    </row>
    <row r="28" spans="1:50" s="75" customFormat="1" x14ac:dyDescent="0.2">
      <c r="A28" s="236" t="s">
        <v>100</v>
      </c>
      <c r="B28" s="308">
        <f>B26+1</f>
        <v>21</v>
      </c>
      <c r="C28" s="40"/>
      <c r="D28" s="40"/>
      <c r="E28" s="40"/>
      <c r="F28" s="71">
        <f t="shared" si="17"/>
        <v>0</v>
      </c>
      <c r="G28" s="86" t="str">
        <f t="shared" si="1"/>
        <v/>
      </c>
      <c r="H28" s="329"/>
      <c r="I28" s="329"/>
      <c r="J28" s="329"/>
      <c r="K28" s="71">
        <f>J28</f>
        <v>0</v>
      </c>
      <c r="L28" s="345" t="str">
        <f t="shared" si="3"/>
        <v/>
      </c>
      <c r="M28" s="117"/>
      <c r="N28" s="117"/>
      <c r="O28" s="162">
        <f>IF(N28="",0,1)</f>
        <v>0</v>
      </c>
      <c r="P28" s="117"/>
      <c r="Q28" s="162">
        <f>IF(P28="",0,1)</f>
        <v>0</v>
      </c>
      <c r="R28" s="117"/>
      <c r="S28" s="162">
        <f>IF(R28="",0,1)</f>
        <v>0</v>
      </c>
      <c r="T28" s="117"/>
      <c r="U28" s="162">
        <f>IF(T28="",0,1)</f>
        <v>0</v>
      </c>
      <c r="V28" s="117"/>
      <c r="W28" s="162">
        <f>IF(V28="",0,1)</f>
        <v>0</v>
      </c>
      <c r="X28" s="240"/>
      <c r="Y28" s="559" t="s">
        <v>241</v>
      </c>
      <c r="Z28" s="559"/>
      <c r="AA28" s="559"/>
      <c r="AB28" s="559"/>
      <c r="AC28" s="559"/>
      <c r="AD28" s="559"/>
      <c r="AE28"/>
      <c r="AF28"/>
      <c r="AG28"/>
      <c r="AH28"/>
      <c r="AI28"/>
      <c r="AJ28"/>
      <c r="AK28"/>
      <c r="AL28"/>
      <c r="AM28"/>
      <c r="AN28"/>
      <c r="AO28"/>
      <c r="AP28"/>
      <c r="AQ28"/>
      <c r="AR28"/>
      <c r="AS28"/>
      <c r="AT28"/>
      <c r="AU28"/>
      <c r="AV28"/>
      <c r="AW28"/>
      <c r="AX28"/>
    </row>
    <row r="29" spans="1:50" s="75" customFormat="1" x14ac:dyDescent="0.2">
      <c r="A29" s="82" t="s">
        <v>103</v>
      </c>
      <c r="B29" s="81">
        <f t="shared" ref="B29:B34" si="24">B28+1</f>
        <v>22</v>
      </c>
      <c r="C29" s="40"/>
      <c r="D29" s="40"/>
      <c r="E29" s="40"/>
      <c r="F29" s="71">
        <f t="shared" si="17"/>
        <v>0</v>
      </c>
      <c r="G29" s="86" t="str">
        <f t="shared" si="1"/>
        <v/>
      </c>
      <c r="H29" s="329"/>
      <c r="I29" s="329"/>
      <c r="J29" s="329"/>
      <c r="K29" s="71">
        <f t="shared" ref="K29:K34" si="25">J29</f>
        <v>0</v>
      </c>
      <c r="L29" s="345" t="str">
        <f t="shared" si="3"/>
        <v/>
      </c>
      <c r="M29" s="117"/>
      <c r="N29" s="117"/>
      <c r="O29" s="162">
        <f t="shared" ref="O29:O34" si="26">IF(N29="",O28,O28+1)</f>
        <v>0</v>
      </c>
      <c r="P29" s="117"/>
      <c r="Q29" s="162">
        <f t="shared" ref="Q29:Q34" si="27">IF(P29="",Q28,Q28+1)</f>
        <v>0</v>
      </c>
      <c r="R29" s="117"/>
      <c r="S29" s="162">
        <f t="shared" ref="S29:S34" si="28">IF(R29="",S28,S28+1)</f>
        <v>0</v>
      </c>
      <c r="T29" s="117"/>
      <c r="U29" s="162">
        <f t="shared" ref="U29:U34" si="29">IF(T29="",U28,U28+1)</f>
        <v>0</v>
      </c>
      <c r="V29" s="117"/>
      <c r="W29" s="162">
        <f t="shared" ref="W29:W34" si="30">IF(V29="",W28,W28+1)</f>
        <v>0</v>
      </c>
      <c r="X29" s="240"/>
      <c r="Y29" s="558"/>
      <c r="Z29" s="558"/>
      <c r="AA29" s="558"/>
      <c r="AB29" s="558"/>
      <c r="AC29" s="558"/>
      <c r="AD29" s="558"/>
      <c r="AE29"/>
      <c r="AF29"/>
      <c r="AG29"/>
      <c r="AH29"/>
      <c r="AI29"/>
      <c r="AJ29"/>
      <c r="AK29"/>
      <c r="AL29"/>
      <c r="AM29"/>
      <c r="AN29"/>
      <c r="AO29"/>
      <c r="AP29"/>
      <c r="AQ29"/>
      <c r="AR29"/>
      <c r="AS29"/>
      <c r="AT29"/>
      <c r="AU29"/>
      <c r="AV29"/>
      <c r="AW29"/>
      <c r="AX29"/>
    </row>
    <row r="30" spans="1:50" s="75" customFormat="1" x14ac:dyDescent="0.2">
      <c r="A30" s="82" t="s">
        <v>104</v>
      </c>
      <c r="B30" s="81">
        <f t="shared" si="24"/>
        <v>23</v>
      </c>
      <c r="C30" s="40"/>
      <c r="D30" s="40"/>
      <c r="E30" s="40"/>
      <c r="F30" s="71">
        <f t="shared" si="17"/>
        <v>0</v>
      </c>
      <c r="G30" s="86" t="str">
        <f t="shared" si="1"/>
        <v/>
      </c>
      <c r="H30" s="329"/>
      <c r="I30" s="329"/>
      <c r="J30" s="329"/>
      <c r="K30" s="71">
        <f t="shared" si="25"/>
        <v>0</v>
      </c>
      <c r="L30" s="345" t="str">
        <f t="shared" si="3"/>
        <v/>
      </c>
      <c r="M30" s="117"/>
      <c r="N30" s="117"/>
      <c r="O30" s="162">
        <f t="shared" si="26"/>
        <v>0</v>
      </c>
      <c r="P30" s="117"/>
      <c r="Q30" s="162">
        <f t="shared" si="27"/>
        <v>0</v>
      </c>
      <c r="R30" s="117"/>
      <c r="S30" s="162">
        <f t="shared" si="28"/>
        <v>0</v>
      </c>
      <c r="T30" s="117"/>
      <c r="U30" s="162">
        <f t="shared" si="29"/>
        <v>0</v>
      </c>
      <c r="V30" s="117"/>
      <c r="W30" s="162">
        <f t="shared" si="30"/>
        <v>0</v>
      </c>
      <c r="X30" s="240"/>
      <c r="Y30" s="558"/>
      <c r="Z30" s="558"/>
      <c r="AA30" s="558"/>
      <c r="AB30" s="558"/>
      <c r="AC30" s="558"/>
      <c r="AD30" s="558"/>
      <c r="AE30"/>
      <c r="AF30"/>
      <c r="AG30"/>
      <c r="AH30"/>
      <c r="AI30"/>
      <c r="AJ30"/>
      <c r="AK30"/>
      <c r="AL30"/>
      <c r="AM30"/>
      <c r="AN30"/>
      <c r="AO30"/>
      <c r="AP30"/>
      <c r="AQ30"/>
      <c r="AR30"/>
      <c r="AS30"/>
      <c r="AT30"/>
      <c r="AU30"/>
      <c r="AV30"/>
      <c r="AW30"/>
      <c r="AX30"/>
    </row>
    <row r="31" spans="1:50" s="75" customFormat="1" x14ac:dyDescent="0.2">
      <c r="A31" s="236" t="s">
        <v>101</v>
      </c>
      <c r="B31" s="288">
        <f t="shared" si="24"/>
        <v>24</v>
      </c>
      <c r="C31" s="40"/>
      <c r="D31" s="40"/>
      <c r="E31" s="40"/>
      <c r="F31" s="71">
        <f t="shared" si="17"/>
        <v>0</v>
      </c>
      <c r="G31" s="86" t="str">
        <f t="shared" si="1"/>
        <v/>
      </c>
      <c r="H31" s="329"/>
      <c r="I31" s="329"/>
      <c r="J31" s="329"/>
      <c r="K31" s="71">
        <f t="shared" si="25"/>
        <v>0</v>
      </c>
      <c r="L31" s="345" t="str">
        <f t="shared" si="3"/>
        <v/>
      </c>
      <c r="M31" s="117"/>
      <c r="N31" s="117"/>
      <c r="O31" s="162">
        <f t="shared" si="26"/>
        <v>0</v>
      </c>
      <c r="P31" s="117"/>
      <c r="Q31" s="162">
        <f t="shared" si="27"/>
        <v>0</v>
      </c>
      <c r="R31" s="117"/>
      <c r="S31" s="162">
        <f t="shared" si="28"/>
        <v>0</v>
      </c>
      <c r="T31" s="117"/>
      <c r="U31" s="162">
        <f t="shared" si="29"/>
        <v>0</v>
      </c>
      <c r="V31" s="117"/>
      <c r="W31" s="162">
        <f t="shared" si="30"/>
        <v>0</v>
      </c>
      <c r="X31" s="240"/>
      <c r="Y31" s="558"/>
      <c r="Z31" s="558"/>
      <c r="AA31" s="558"/>
      <c r="AB31" s="558"/>
      <c r="AC31" s="558"/>
      <c r="AD31" s="558"/>
      <c r="AE31"/>
      <c r="AF31"/>
      <c r="AG31"/>
      <c r="AH31"/>
      <c r="AI31"/>
      <c r="AJ31"/>
      <c r="AK31"/>
      <c r="AL31"/>
      <c r="AM31"/>
      <c r="AN31"/>
      <c r="AO31"/>
      <c r="AP31"/>
      <c r="AQ31"/>
      <c r="AR31"/>
      <c r="AS31"/>
      <c r="AT31"/>
      <c r="AU31"/>
      <c r="AV31"/>
      <c r="AW31"/>
      <c r="AX31"/>
    </row>
    <row r="32" spans="1:50" s="75" customFormat="1" x14ac:dyDescent="0.2">
      <c r="A32" s="82" t="s">
        <v>97</v>
      </c>
      <c r="B32" s="81">
        <f t="shared" si="24"/>
        <v>25</v>
      </c>
      <c r="C32" s="40"/>
      <c r="D32" s="40"/>
      <c r="E32" s="40"/>
      <c r="F32" s="71">
        <f t="shared" si="17"/>
        <v>0</v>
      </c>
      <c r="G32" s="86" t="str">
        <f t="shared" si="1"/>
        <v/>
      </c>
      <c r="H32" s="329"/>
      <c r="I32" s="329"/>
      <c r="J32" s="329"/>
      <c r="K32" s="71">
        <f t="shared" si="25"/>
        <v>0</v>
      </c>
      <c r="L32" s="345" t="str">
        <f t="shared" si="3"/>
        <v/>
      </c>
      <c r="M32" s="117"/>
      <c r="N32" s="117"/>
      <c r="O32" s="162">
        <f t="shared" si="26"/>
        <v>0</v>
      </c>
      <c r="P32" s="117"/>
      <c r="Q32" s="162">
        <f t="shared" si="27"/>
        <v>0</v>
      </c>
      <c r="R32" s="117"/>
      <c r="S32" s="162">
        <f t="shared" si="28"/>
        <v>0</v>
      </c>
      <c r="T32" s="117"/>
      <c r="U32" s="162">
        <f t="shared" si="29"/>
        <v>0</v>
      </c>
      <c r="V32" s="117"/>
      <c r="W32" s="162">
        <f t="shared" si="30"/>
        <v>0</v>
      </c>
      <c r="X32" s="240"/>
      <c r="Y32" s="558"/>
      <c r="Z32" s="558"/>
      <c r="AA32" s="558"/>
      <c r="AB32" s="558"/>
      <c r="AC32" s="558"/>
      <c r="AD32" s="558"/>
      <c r="AE32"/>
      <c r="AF32"/>
      <c r="AG32"/>
      <c r="AH32"/>
      <c r="AI32"/>
      <c r="AJ32"/>
      <c r="AK32"/>
      <c r="AL32"/>
      <c r="AM32"/>
      <c r="AN32"/>
      <c r="AO32"/>
      <c r="AP32"/>
      <c r="AQ32"/>
      <c r="AR32"/>
      <c r="AS32"/>
      <c r="AT32"/>
      <c r="AU32"/>
      <c r="AV32"/>
      <c r="AW32"/>
      <c r="AX32"/>
    </row>
    <row r="33" spans="1:50" s="75" customFormat="1" x14ac:dyDescent="0.2">
      <c r="A33" s="203" t="s">
        <v>98</v>
      </c>
      <c r="B33" s="81">
        <f t="shared" si="24"/>
        <v>26</v>
      </c>
      <c r="C33" s="40"/>
      <c r="D33" s="40"/>
      <c r="E33" s="40"/>
      <c r="F33" s="71">
        <f t="shared" si="17"/>
        <v>0</v>
      </c>
      <c r="G33" s="86" t="str">
        <f t="shared" si="1"/>
        <v/>
      </c>
      <c r="H33" s="329"/>
      <c r="I33" s="329"/>
      <c r="J33" s="329"/>
      <c r="K33" s="71">
        <f t="shared" si="25"/>
        <v>0</v>
      </c>
      <c r="L33" s="345" t="str">
        <f t="shared" si="3"/>
        <v/>
      </c>
      <c r="M33" s="117"/>
      <c r="N33" s="117"/>
      <c r="O33" s="162">
        <f t="shared" si="26"/>
        <v>0</v>
      </c>
      <c r="P33" s="117"/>
      <c r="Q33" s="162">
        <f t="shared" si="27"/>
        <v>0</v>
      </c>
      <c r="R33" s="117"/>
      <c r="S33" s="162">
        <f t="shared" si="28"/>
        <v>0</v>
      </c>
      <c r="T33" s="117"/>
      <c r="U33" s="162">
        <f t="shared" si="29"/>
        <v>0</v>
      </c>
      <c r="V33" s="117"/>
      <c r="W33" s="162">
        <f t="shared" si="30"/>
        <v>0</v>
      </c>
      <c r="X33" s="240"/>
      <c r="Y33" s="558"/>
      <c r="Z33" s="558"/>
      <c r="AA33" s="558"/>
      <c r="AB33" s="558"/>
      <c r="AC33" s="558"/>
      <c r="AD33" s="558"/>
      <c r="AE33"/>
      <c r="AF33"/>
      <c r="AG33"/>
      <c r="AH33"/>
      <c r="AI33"/>
      <c r="AJ33"/>
      <c r="AK33"/>
      <c r="AL33"/>
      <c r="AM33"/>
      <c r="AN33"/>
      <c r="AO33"/>
      <c r="AP33"/>
      <c r="AQ33"/>
      <c r="AR33"/>
      <c r="AS33"/>
      <c r="AT33"/>
      <c r="AU33"/>
      <c r="AV33"/>
      <c r="AW33"/>
      <c r="AX33"/>
    </row>
    <row r="34" spans="1:50" s="75" customFormat="1" x14ac:dyDescent="0.2">
      <c r="A34" s="120" t="s">
        <v>99</v>
      </c>
      <c r="B34" s="121">
        <f t="shared" si="24"/>
        <v>27</v>
      </c>
      <c r="C34" s="40"/>
      <c r="D34" s="40"/>
      <c r="E34" s="40"/>
      <c r="F34" s="71">
        <f t="shared" si="17"/>
        <v>0</v>
      </c>
      <c r="G34" s="86" t="str">
        <f t="shared" si="1"/>
        <v/>
      </c>
      <c r="H34" s="329"/>
      <c r="I34" s="329"/>
      <c r="J34" s="329"/>
      <c r="K34" s="71">
        <f t="shared" si="25"/>
        <v>0</v>
      </c>
      <c r="L34" s="345" t="str">
        <f t="shared" si="3"/>
        <v/>
      </c>
      <c r="M34" s="117"/>
      <c r="N34" s="117"/>
      <c r="O34" s="162">
        <f t="shared" si="26"/>
        <v>0</v>
      </c>
      <c r="P34" s="117"/>
      <c r="Q34" s="162">
        <f t="shared" si="27"/>
        <v>0</v>
      </c>
      <c r="R34" s="117"/>
      <c r="S34" s="162">
        <f t="shared" si="28"/>
        <v>0</v>
      </c>
      <c r="T34" s="117"/>
      <c r="U34" s="162">
        <f t="shared" si="29"/>
        <v>0</v>
      </c>
      <c r="V34" s="117"/>
      <c r="W34" s="162">
        <f t="shared" si="30"/>
        <v>0</v>
      </c>
      <c r="X34" s="240"/>
      <c r="Y34" s="587" t="s">
        <v>242</v>
      </c>
      <c r="Z34" s="518"/>
      <c r="AA34" s="518"/>
      <c r="AB34" s="518"/>
      <c r="AC34" s="518"/>
      <c r="AD34" s="519"/>
      <c r="AE34"/>
      <c r="AF34"/>
      <c r="AG34"/>
      <c r="AH34"/>
      <c r="AI34"/>
      <c r="AJ34"/>
      <c r="AK34"/>
      <c r="AL34"/>
      <c r="AM34"/>
      <c r="AN34"/>
      <c r="AO34"/>
      <c r="AP34"/>
      <c r="AQ34"/>
      <c r="AR34"/>
      <c r="AS34"/>
      <c r="AT34"/>
      <c r="AU34"/>
      <c r="AV34"/>
      <c r="AW34"/>
      <c r="AX34"/>
    </row>
    <row r="35" spans="1:50" s="75" customFormat="1" x14ac:dyDescent="0.2">
      <c r="A35" s="491" t="s">
        <v>70</v>
      </c>
      <c r="B35" s="492"/>
      <c r="C35" s="13">
        <f>SUM(C28:C34)</f>
        <v>0</v>
      </c>
      <c r="D35" s="13">
        <f>SUM(D28:D34)+ROUNDDOWN(F35/60,0)</f>
        <v>0</v>
      </c>
      <c r="E35" s="13">
        <f>F35-60*ROUNDDOWN(F35/60,0)</f>
        <v>0</v>
      </c>
      <c r="F35" s="131">
        <f>SUM(F28:F34)</f>
        <v>0</v>
      </c>
      <c r="G35" s="52">
        <f>IF((D35*60+E35)=0,0,ROUND((C35*60)/(D35*60+E35),1))</f>
        <v>0</v>
      </c>
      <c r="H35" s="13">
        <f>SUM(H28:H34)</f>
        <v>0</v>
      </c>
      <c r="I35" s="13">
        <f>SUM(I28:I34)+ROUNDDOWN(K35/60,0)</f>
        <v>0</v>
      </c>
      <c r="J35" s="13">
        <f>K35-60*ROUNDDOWN(K35/60,0)</f>
        <v>0</v>
      </c>
      <c r="K35" s="131">
        <f>SUM(K28:K34)</f>
        <v>0</v>
      </c>
      <c r="L35" s="52">
        <f>IF((I35*60+J35)=0,0,ROUND((H35*60)/(I35*60+J35),1))</f>
        <v>0</v>
      </c>
      <c r="M35" s="27">
        <f>SUM(M28:M34)</f>
        <v>0</v>
      </c>
      <c r="N35" s="27">
        <f>IF(SUM(N28:N34)=0,0,ROUND(AVERAGE(N28:N34),0))</f>
        <v>0</v>
      </c>
      <c r="O35" s="163">
        <f>IF(O34=0,0,1)</f>
        <v>0</v>
      </c>
      <c r="P35" s="27">
        <f>IF(SUM(P28:P34)=0,0,ROUND(AVERAGE(P28:P34),0))</f>
        <v>0</v>
      </c>
      <c r="Q35" s="163">
        <f>IF(Q34=0,0,1)</f>
        <v>0</v>
      </c>
      <c r="R35" s="27">
        <f>IF(SUM(R28:R34)=0,0,ROUND(AVERAGE(R28:R34),0))</f>
        <v>0</v>
      </c>
      <c r="S35" s="163">
        <f>IF(S34=0,0,1)</f>
        <v>0</v>
      </c>
      <c r="T35" s="27">
        <f>IF(SUM(T28:T34)=0,0,ROUND(AVERAGE(T28:T34),0))</f>
        <v>0</v>
      </c>
      <c r="U35" s="163">
        <f>IF(U34=0,0,1)</f>
        <v>0</v>
      </c>
      <c r="V35" s="27">
        <f>IF(SUM(V28:V34)=0,0,ROUND(AVERAGE(V28:V34),0))</f>
        <v>0</v>
      </c>
      <c r="W35" s="163">
        <f>IF(W34=0,0,1)</f>
        <v>0</v>
      </c>
      <c r="X35" s="309"/>
      <c r="Y35" s="504"/>
      <c r="Z35" s="505"/>
      <c r="AA35" s="505"/>
      <c r="AB35" s="505"/>
      <c r="AC35" s="505"/>
      <c r="AD35" s="506"/>
      <c r="AE35"/>
      <c r="AF35"/>
      <c r="AG35"/>
      <c r="AH35"/>
      <c r="AI35"/>
      <c r="AJ35"/>
      <c r="AK35"/>
      <c r="AL35"/>
      <c r="AM35"/>
      <c r="AN35"/>
      <c r="AO35"/>
      <c r="AP35"/>
      <c r="AQ35"/>
      <c r="AR35"/>
      <c r="AS35"/>
      <c r="AT35"/>
      <c r="AU35"/>
      <c r="AV35"/>
      <c r="AW35"/>
      <c r="AX35"/>
    </row>
    <row r="36" spans="1:50" s="75" customFormat="1" x14ac:dyDescent="0.2">
      <c r="A36" s="2" t="s">
        <v>6</v>
      </c>
      <c r="B36" s="299">
        <f>B34+1</f>
        <v>28</v>
      </c>
      <c r="C36" s="40"/>
      <c r="D36" s="40"/>
      <c r="E36" s="40"/>
      <c r="F36" s="71">
        <f t="shared" si="17"/>
        <v>0</v>
      </c>
      <c r="G36" s="86" t="str">
        <f t="shared" si="1"/>
        <v/>
      </c>
      <c r="H36" s="329"/>
      <c r="I36" s="329"/>
      <c r="J36" s="329"/>
      <c r="K36" s="71">
        <f>J36</f>
        <v>0</v>
      </c>
      <c r="L36" s="345" t="str">
        <f t="shared" si="3"/>
        <v/>
      </c>
      <c r="M36" s="117"/>
      <c r="N36" s="117"/>
      <c r="O36" s="162">
        <f>IF(N36="",0,1)</f>
        <v>0</v>
      </c>
      <c r="P36" s="117"/>
      <c r="Q36" s="162">
        <f>IF(P36="",0,1)</f>
        <v>0</v>
      </c>
      <c r="R36" s="117"/>
      <c r="S36" s="162">
        <f>IF(R36="",0,1)</f>
        <v>0</v>
      </c>
      <c r="T36" s="117"/>
      <c r="U36" s="162">
        <f>IF(T36="",0,1)</f>
        <v>0</v>
      </c>
      <c r="V36" s="117"/>
      <c r="W36" s="162">
        <f>IF(V36="",0,1)</f>
        <v>0</v>
      </c>
      <c r="X36" s="240"/>
      <c r="Y36" s="517"/>
      <c r="Z36" s="518"/>
      <c r="AA36" s="518"/>
      <c r="AB36" s="518"/>
      <c r="AC36" s="518"/>
      <c r="AD36" s="519"/>
      <c r="AE36"/>
      <c r="AF36"/>
      <c r="AG36"/>
      <c r="AH36"/>
      <c r="AI36"/>
      <c r="AJ36"/>
      <c r="AK36"/>
      <c r="AL36"/>
      <c r="AM36"/>
      <c r="AN36"/>
      <c r="AO36"/>
      <c r="AP36"/>
      <c r="AQ36"/>
      <c r="AR36"/>
      <c r="AS36"/>
      <c r="AT36"/>
      <c r="AU36"/>
      <c r="AV36"/>
      <c r="AW36"/>
      <c r="AX36"/>
    </row>
    <row r="37" spans="1:50" s="75" customFormat="1" x14ac:dyDescent="0.2">
      <c r="A37" s="2" t="s">
        <v>7</v>
      </c>
      <c r="B37" s="299">
        <f>B36+1</f>
        <v>29</v>
      </c>
      <c r="C37" s="40"/>
      <c r="D37" s="40"/>
      <c r="E37" s="40"/>
      <c r="F37" s="71">
        <f t="shared" si="17"/>
        <v>0</v>
      </c>
      <c r="G37" s="86" t="str">
        <f t="shared" si="1"/>
        <v/>
      </c>
      <c r="H37" s="329"/>
      <c r="I37" s="329"/>
      <c r="J37" s="329"/>
      <c r="K37" s="71">
        <f t="shared" ref="K37:K39" si="31">J37</f>
        <v>0</v>
      </c>
      <c r="L37" s="345" t="str">
        <f t="shared" si="3"/>
        <v/>
      </c>
      <c r="M37" s="117"/>
      <c r="N37" s="117"/>
      <c r="O37" s="162">
        <f>IF(N37="",O36,O36+1)</f>
        <v>0</v>
      </c>
      <c r="P37" s="117"/>
      <c r="Q37" s="162">
        <f>IF(P37="",Q36,Q36+1)</f>
        <v>0</v>
      </c>
      <c r="R37" s="117"/>
      <c r="S37" s="162">
        <f>IF(R37="",S36,S36+1)</f>
        <v>0</v>
      </c>
      <c r="T37" s="117"/>
      <c r="U37" s="162">
        <f>IF(T37="",U36,U36+1)</f>
        <v>0</v>
      </c>
      <c r="V37" s="117"/>
      <c r="W37" s="162">
        <f>IF(V37="",W36,W36+1)</f>
        <v>0</v>
      </c>
      <c r="X37" s="240"/>
      <c r="Y37" s="517"/>
      <c r="Z37" s="518"/>
      <c r="AA37" s="518"/>
      <c r="AB37" s="518"/>
      <c r="AC37" s="518"/>
      <c r="AD37" s="519"/>
      <c r="AE37"/>
      <c r="AF37"/>
      <c r="AG37"/>
      <c r="AH37"/>
      <c r="AI37"/>
      <c r="AJ37"/>
      <c r="AK37"/>
      <c r="AL37"/>
      <c r="AM37"/>
      <c r="AN37"/>
      <c r="AO37"/>
      <c r="AP37"/>
      <c r="AQ37"/>
      <c r="AR37"/>
      <c r="AS37"/>
      <c r="AT37"/>
      <c r="AU37"/>
      <c r="AV37"/>
      <c r="AW37"/>
      <c r="AX37"/>
    </row>
    <row r="38" spans="1:50" s="75" customFormat="1" x14ac:dyDescent="0.2">
      <c r="A38" s="2" t="s">
        <v>8</v>
      </c>
      <c r="B38" s="318">
        <f t="shared" ref="B38:B39" si="32">B37+1</f>
        <v>30</v>
      </c>
      <c r="C38" s="40"/>
      <c r="D38" s="40"/>
      <c r="E38" s="40"/>
      <c r="F38" s="71">
        <f t="shared" si="17"/>
        <v>0</v>
      </c>
      <c r="G38" s="86" t="str">
        <f t="shared" si="1"/>
        <v/>
      </c>
      <c r="H38" s="329"/>
      <c r="I38" s="329"/>
      <c r="J38" s="329"/>
      <c r="K38" s="71">
        <f t="shared" si="31"/>
        <v>0</v>
      </c>
      <c r="L38" s="345" t="str">
        <f t="shared" si="3"/>
        <v/>
      </c>
      <c r="M38" s="117"/>
      <c r="N38" s="117"/>
      <c r="O38" s="162">
        <f t="shared" ref="O38:O39" si="33">IF(N38="",O37,O37+1)</f>
        <v>0</v>
      </c>
      <c r="P38" s="117"/>
      <c r="Q38" s="162">
        <f t="shared" ref="Q38:Q39" si="34">IF(P38="",Q37,Q37+1)</f>
        <v>0</v>
      </c>
      <c r="R38" s="117"/>
      <c r="S38" s="162">
        <f t="shared" ref="S38:S39" si="35">IF(R38="",S37,S37+1)</f>
        <v>0</v>
      </c>
      <c r="T38" s="117"/>
      <c r="U38" s="162">
        <f t="shared" ref="U38:U39" si="36">IF(T38="",U37,U37+1)</f>
        <v>0</v>
      </c>
      <c r="V38" s="117"/>
      <c r="W38" s="162">
        <f t="shared" ref="W38:W39" si="37">IF(V38="",W37,W37+1)</f>
        <v>0</v>
      </c>
      <c r="X38" s="240"/>
      <c r="Y38" s="517"/>
      <c r="Z38" s="518"/>
      <c r="AA38" s="518"/>
      <c r="AB38" s="518"/>
      <c r="AC38" s="518"/>
      <c r="AD38" s="519"/>
      <c r="AE38"/>
      <c r="AF38"/>
      <c r="AG38"/>
      <c r="AH38"/>
      <c r="AI38"/>
      <c r="AJ38"/>
      <c r="AK38"/>
      <c r="AL38"/>
      <c r="AM38"/>
      <c r="AN38"/>
      <c r="AO38"/>
      <c r="AP38"/>
      <c r="AQ38"/>
      <c r="AR38"/>
      <c r="AS38"/>
      <c r="AT38"/>
      <c r="AU38"/>
      <c r="AV38"/>
      <c r="AW38"/>
      <c r="AX38"/>
    </row>
    <row r="39" spans="1:50" s="75" customFormat="1" x14ac:dyDescent="0.2">
      <c r="A39" s="2" t="s">
        <v>2</v>
      </c>
      <c r="B39" s="318">
        <f t="shared" si="32"/>
        <v>31</v>
      </c>
      <c r="C39" s="40"/>
      <c r="D39" s="40"/>
      <c r="E39" s="40"/>
      <c r="F39" s="71">
        <f t="shared" si="17"/>
        <v>0</v>
      </c>
      <c r="G39" s="86" t="str">
        <f t="shared" si="1"/>
        <v/>
      </c>
      <c r="H39" s="329"/>
      <c r="I39" s="329"/>
      <c r="J39" s="329"/>
      <c r="K39" s="71">
        <f t="shared" si="31"/>
        <v>0</v>
      </c>
      <c r="L39" s="345" t="str">
        <f t="shared" si="3"/>
        <v/>
      </c>
      <c r="M39" s="117"/>
      <c r="N39" s="117"/>
      <c r="O39" s="162">
        <f t="shared" si="33"/>
        <v>0</v>
      </c>
      <c r="P39" s="117"/>
      <c r="Q39" s="162">
        <f t="shared" si="34"/>
        <v>0</v>
      </c>
      <c r="R39" s="117"/>
      <c r="S39" s="162">
        <f t="shared" si="35"/>
        <v>0</v>
      </c>
      <c r="T39" s="117"/>
      <c r="U39" s="162">
        <f t="shared" si="36"/>
        <v>0</v>
      </c>
      <c r="V39" s="117"/>
      <c r="W39" s="162">
        <f t="shared" si="37"/>
        <v>0</v>
      </c>
      <c r="X39" s="240"/>
      <c r="Y39" s="517"/>
      <c r="Z39" s="518"/>
      <c r="AA39" s="518"/>
      <c r="AB39" s="518"/>
      <c r="AC39" s="518"/>
      <c r="AD39" s="519"/>
      <c r="AE39"/>
      <c r="AF39"/>
      <c r="AG39"/>
      <c r="AH39"/>
      <c r="AI39"/>
      <c r="AJ39"/>
      <c r="AK39"/>
      <c r="AL39"/>
      <c r="AM39"/>
      <c r="AN39"/>
      <c r="AO39"/>
      <c r="AP39"/>
      <c r="AQ39"/>
      <c r="AR39"/>
      <c r="AS39"/>
      <c r="AT39"/>
      <c r="AU39"/>
      <c r="AV39"/>
      <c r="AW39"/>
      <c r="AX39"/>
    </row>
    <row r="40" spans="1:50" s="75" customFormat="1" x14ac:dyDescent="0.2">
      <c r="A40" s="545" t="s">
        <v>10</v>
      </c>
      <c r="B40" s="546"/>
      <c r="C40" s="13">
        <f>SUM(C36:C39)</f>
        <v>0</v>
      </c>
      <c r="D40" s="13">
        <f>SUM(D36:D39)+ROUNDDOWN(F40/60,0)</f>
        <v>0</v>
      </c>
      <c r="E40" s="13">
        <f>F40-60*ROUNDDOWN(F40/60,0)</f>
        <v>0</v>
      </c>
      <c r="F40" s="131">
        <f>SUM(F36:F39)</f>
        <v>0</v>
      </c>
      <c r="G40" s="52">
        <f>IF((D40*60+E40)=0,0,ROUND((C40*60)/(D40*60+E40),1))</f>
        <v>0</v>
      </c>
      <c r="H40" s="13">
        <f>SUM(H36:H39)</f>
        <v>0</v>
      </c>
      <c r="I40" s="13">
        <f>SUM(I36:I39)+ROUNDDOWN(K40/60,0)</f>
        <v>0</v>
      </c>
      <c r="J40" s="13">
        <f>K40-60*ROUNDDOWN(K40/60,0)</f>
        <v>0</v>
      </c>
      <c r="K40" s="131">
        <f>SUM(K36:K39)</f>
        <v>0</v>
      </c>
      <c r="L40" s="52">
        <f>IF((I40*60+J40)=0,0,ROUND((H40*60)/(I40*60+J40),1))</f>
        <v>0</v>
      </c>
      <c r="M40" s="27">
        <f>SUM(M36:M39)</f>
        <v>0</v>
      </c>
      <c r="N40" s="27">
        <f>IF(SUM(N36:N39)=0,0,ROUND(AVERAGE(N36:N39),0))</f>
        <v>0</v>
      </c>
      <c r="O40" s="163">
        <f>IF(O39=0,0,1)</f>
        <v>0</v>
      </c>
      <c r="P40" s="27">
        <f>IF(SUM(P36:P39)=0,0,ROUND(AVERAGE(P36:P39),0))</f>
        <v>0</v>
      </c>
      <c r="Q40" s="163">
        <f>IF(Q39=0,0,1)</f>
        <v>0</v>
      </c>
      <c r="R40" s="27">
        <f>IF(SUM(R36:R39)=0,0,ROUND(AVERAGE(R36:R39),0))</f>
        <v>0</v>
      </c>
      <c r="S40" s="163">
        <f>IF(S39=0,0,1)</f>
        <v>0</v>
      </c>
      <c r="T40" s="27">
        <f>IF(SUM(T36:T39)=0,0,ROUND(AVERAGE(T36:T39),0))</f>
        <v>0</v>
      </c>
      <c r="U40" s="163">
        <f>IF(U39=0,0,1)</f>
        <v>0</v>
      </c>
      <c r="V40" s="27">
        <f>IF(SUM(V36:V39)=0,0,ROUND(AVERAGE(V36:V39),0))</f>
        <v>0</v>
      </c>
      <c r="W40" s="163">
        <f>IF(W37=0,0,1)</f>
        <v>0</v>
      </c>
      <c r="X40" s="309"/>
      <c r="Y40" s="504"/>
      <c r="Z40" s="505"/>
      <c r="AA40" s="505"/>
      <c r="AB40" s="505"/>
      <c r="AC40" s="505"/>
      <c r="AD40" s="506"/>
      <c r="AE40"/>
      <c r="AF40"/>
      <c r="AG40"/>
      <c r="AH40"/>
      <c r="AI40"/>
      <c r="AJ40"/>
      <c r="AK40"/>
      <c r="AL40"/>
      <c r="AM40"/>
      <c r="AN40"/>
      <c r="AO40"/>
      <c r="AP40"/>
      <c r="AQ40"/>
      <c r="AR40"/>
      <c r="AS40"/>
      <c r="AT40"/>
      <c r="AU40"/>
      <c r="AV40"/>
      <c r="AW40"/>
      <c r="AX40"/>
    </row>
    <row r="41" spans="1:50" x14ac:dyDescent="0.2">
      <c r="A41" s="512" t="s">
        <v>32</v>
      </c>
      <c r="B41" s="513"/>
      <c r="C41" s="14">
        <f>C10+C19+C27+C35+C40</f>
        <v>0</v>
      </c>
      <c r="D41" s="11">
        <f>D11+D19+D27+D35+D40+ROUNDDOWN(F41/60,0)</f>
        <v>0</v>
      </c>
      <c r="E41" s="11">
        <f>F41-60*ROUNDDOWN(F41/60,0)</f>
        <v>0</v>
      </c>
      <c r="F41" s="133">
        <f>E11+E19+E27+E35+E40</f>
        <v>0</v>
      </c>
      <c r="G41" s="60">
        <f>IF((D41*60+E41)=0,0,ROUND((C41*60)/(D41*60+E41),1))</f>
        <v>0</v>
      </c>
      <c r="H41" s="14">
        <f>H10+H19+H27+H35+H40</f>
        <v>0</v>
      </c>
      <c r="I41" s="11">
        <f>I11+I19+I27+I35+I40+ROUNDDOWN(K41/60,0)</f>
        <v>0</v>
      </c>
      <c r="J41" s="11">
        <f>K41-60*ROUNDDOWN(K41/60,0)</f>
        <v>0</v>
      </c>
      <c r="K41" s="133">
        <f>J11+J19+J27+J35+J40</f>
        <v>0</v>
      </c>
      <c r="L41" s="60">
        <f>IF((I41*60+J41)=0,0,ROUND((H41*60)/(I41*60+J41),1))</f>
        <v>0</v>
      </c>
      <c r="M41" s="28">
        <f>M11+M19+M27+M35+M40</f>
        <v>0</v>
      </c>
      <c r="N41" s="28" t="str">
        <f>IF(N42=0,"",(N11+N19+N27+N35+N40)/N42)</f>
        <v/>
      </c>
      <c r="O41" s="178"/>
      <c r="P41" s="28" t="str">
        <f>IF(P42=0,"",(P11+P19+P27+P35+P40)/P42)</f>
        <v/>
      </c>
      <c r="Q41" s="178"/>
      <c r="R41" s="28" t="str">
        <f>IF(R42=0,"",(R11+R19+R27+R35+R40)/R42)</f>
        <v/>
      </c>
      <c r="S41" s="178"/>
      <c r="T41" s="28" t="str">
        <f>IF(T42=0,"",(T11+T19+T27+T35+T40)/T42)</f>
        <v/>
      </c>
      <c r="U41" s="178"/>
      <c r="V41" s="28" t="str">
        <f>IF(V42=0,"",(V11+V19+V27+V35+V40)/V42)</f>
        <v/>
      </c>
      <c r="W41" s="178"/>
      <c r="X41" s="64"/>
      <c r="Y41" s="30"/>
      <c r="Z41" s="2" t="s">
        <v>0</v>
      </c>
      <c r="AA41" s="2" t="s">
        <v>30</v>
      </c>
      <c r="AB41" s="2" t="s">
        <v>16</v>
      </c>
      <c r="AC41" s="2" t="s">
        <v>23</v>
      </c>
      <c r="AD41" s="2" t="s">
        <v>26</v>
      </c>
    </row>
    <row r="42" spans="1:50" ht="16.5" customHeight="1" x14ac:dyDescent="0.2">
      <c r="A42" s="514"/>
      <c r="B42" s="514"/>
      <c r="C42" s="2" t="s">
        <v>0</v>
      </c>
      <c r="D42" s="2" t="s">
        <v>15</v>
      </c>
      <c r="E42" s="2" t="s">
        <v>16</v>
      </c>
      <c r="F42" s="71"/>
      <c r="G42" s="22" t="s">
        <v>12</v>
      </c>
      <c r="H42" s="345" t="s">
        <v>0</v>
      </c>
      <c r="I42" s="345" t="s">
        <v>15</v>
      </c>
      <c r="J42" s="345" t="s">
        <v>16</v>
      </c>
      <c r="K42" s="22"/>
      <c r="L42" s="345" t="s">
        <v>12</v>
      </c>
      <c r="M42" s="37" t="s">
        <v>17</v>
      </c>
      <c r="N42" s="158">
        <f>O10+O19+O27+O35+O40</f>
        <v>0</v>
      </c>
      <c r="O42" s="159"/>
      <c r="P42" s="158">
        <f>Q10+Q19+Q27+Q35+Q40</f>
        <v>0</v>
      </c>
      <c r="Q42" s="159"/>
      <c r="R42" s="158">
        <f>S10+S19+S27+S35+S40</f>
        <v>0</v>
      </c>
      <c r="S42" s="159"/>
      <c r="T42" s="158">
        <f>U10+U19+U27+U35+U40</f>
        <v>0</v>
      </c>
      <c r="U42" s="159"/>
      <c r="V42" s="158">
        <f>W10+W19+W27+W35+W40</f>
        <v>0</v>
      </c>
      <c r="W42" s="126"/>
      <c r="X42" s="64"/>
      <c r="Y42" s="212" t="s">
        <v>139</v>
      </c>
      <c r="Z42" s="23">
        <f>C41+Avril!Z41</f>
        <v>0</v>
      </c>
      <c r="AA42" s="23">
        <f>D41+Avril!AA41+ROUNDDOWN(AE42/60,0)</f>
        <v>0</v>
      </c>
      <c r="AB42" s="12">
        <f>AE42-60*ROUNDDOWN(AE42/60,0)</f>
        <v>0</v>
      </c>
      <c r="AC42" s="57">
        <f>IF((AA42*60+AB42)=0,0,ROUND((Z42*60)/(AA42*60+AB42),1))</f>
        <v>0</v>
      </c>
      <c r="AD42" s="223">
        <f>M41+Avril!AD41</f>
        <v>0</v>
      </c>
      <c r="AE42" s="10">
        <f>E41+Avril!AB41</f>
        <v>0</v>
      </c>
    </row>
    <row r="43" spans="1:50" ht="12" customHeight="1" x14ac:dyDescent="0.2">
      <c r="A43" s="556" t="s">
        <v>254</v>
      </c>
      <c r="B43" s="556"/>
      <c r="C43" s="48">
        <f>'Décembre 17'!$C$40</f>
        <v>0</v>
      </c>
      <c r="D43" s="49">
        <f>'Décembre 17'!$D$40</f>
        <v>0</v>
      </c>
      <c r="E43" s="49">
        <f>'Décembre 17'!$E$40</f>
        <v>0</v>
      </c>
      <c r="F43" s="143"/>
      <c r="G43" s="50">
        <f>IF((D43*60+E43)=0,0,ROUND((C43*60)/(D43*60+E43),1))</f>
        <v>0</v>
      </c>
      <c r="H43" s="349">
        <f>Avril!H42</f>
        <v>0</v>
      </c>
      <c r="I43" s="346">
        <f>Avril!I42</f>
        <v>0</v>
      </c>
      <c r="J43" s="346">
        <f>Avril!J42</f>
        <v>0</v>
      </c>
      <c r="K43" s="50"/>
      <c r="L43" s="346">
        <f>IF((I43*60+J43)=0,0,ROUND((H43*60)/(I43*60+J43),1))</f>
        <v>0</v>
      </c>
      <c r="M43" s="199">
        <f>'Décembre 17'!$M$40</f>
        <v>0</v>
      </c>
      <c r="N43" s="158"/>
      <c r="O43" s="159"/>
      <c r="P43" s="158"/>
      <c r="Q43" s="159"/>
      <c r="R43" s="158"/>
      <c r="S43" s="159"/>
      <c r="T43" s="158"/>
      <c r="U43" s="159"/>
      <c r="V43" s="158"/>
      <c r="W43" s="126"/>
      <c r="X43" s="64"/>
      <c r="Y43" s="292" t="s">
        <v>253</v>
      </c>
      <c r="Z43" s="217">
        <f>$C$41+Avril!Z42</f>
        <v>0</v>
      </c>
      <c r="AA43" s="215">
        <f>$D$41+Avril!AA42+ROUNDDOWN(AE43/60,0)</f>
        <v>0</v>
      </c>
      <c r="AB43" s="215">
        <f>AE43-60*ROUNDDOWN(AE43/60,0)</f>
        <v>0</v>
      </c>
      <c r="AC43" s="215">
        <f>IF((AA43*60+AB43)=0,0,ROUND((Z43*60)/(AA43*60+AB43),1))</f>
        <v>0</v>
      </c>
      <c r="AD43" s="217">
        <f>$M$41+Avril!AD42</f>
        <v>0</v>
      </c>
      <c r="AE43" s="221">
        <f>$E$41+Avril!AB42</f>
        <v>0</v>
      </c>
    </row>
    <row r="44" spans="1:50" ht="12" customHeight="1" x14ac:dyDescent="0.2">
      <c r="A44" s="566" t="s">
        <v>25</v>
      </c>
      <c r="B44" s="566"/>
      <c r="C44" s="48">
        <f>Janvier!C43</f>
        <v>0</v>
      </c>
      <c r="D44" s="48">
        <f>Janvier!D43</f>
        <v>0</v>
      </c>
      <c r="E44" s="48">
        <f>Janvier!E43</f>
        <v>0</v>
      </c>
      <c r="F44" s="134"/>
      <c r="G44" s="47">
        <f>IF((D44*60+E44)=0,0,ROUND((C44*60)/(D44*60+E44),1))</f>
        <v>0</v>
      </c>
      <c r="H44" s="349">
        <f>Avril!H43</f>
        <v>0</v>
      </c>
      <c r="I44" s="346">
        <f>Avril!I43</f>
        <v>0</v>
      </c>
      <c r="J44" s="345">
        <f>Avril!J43</f>
        <v>0</v>
      </c>
      <c r="K44" s="324"/>
      <c r="L44" s="346">
        <f>IF((I44*60+J44)=0,0,ROUND((H44*60)/(I44*60+J44),1))</f>
        <v>0</v>
      </c>
      <c r="M44" s="53">
        <f>Janvier!M43</f>
        <v>0</v>
      </c>
      <c r="X44" s="64"/>
      <c r="Y44" s="64"/>
    </row>
    <row r="45" spans="1:50" ht="12" customHeight="1" x14ac:dyDescent="0.2">
      <c r="A45" s="566" t="s">
        <v>27</v>
      </c>
      <c r="B45" s="572"/>
      <c r="C45" s="48">
        <f>Février!C38</f>
        <v>0</v>
      </c>
      <c r="D45" s="48">
        <f>Février!D38</f>
        <v>0</v>
      </c>
      <c r="E45" s="48">
        <f>Février!E38</f>
        <v>0</v>
      </c>
      <c r="F45" s="134"/>
      <c r="G45" s="47">
        <f>IF((D45*60+E45)=0,0,ROUND((C45*60)/(D45*60+E45),1))</f>
        <v>0</v>
      </c>
      <c r="H45" s="349">
        <f>Avril!H44</f>
        <v>0</v>
      </c>
      <c r="I45" s="346">
        <f>Avril!I44</f>
        <v>0</v>
      </c>
      <c r="J45" s="345">
        <f>Avril!J44</f>
        <v>0</v>
      </c>
      <c r="K45" s="324"/>
      <c r="L45" s="346">
        <f>IF((I45*60+J45)=0,0,ROUND((H45*60)/(I45*60+J45),1))</f>
        <v>0</v>
      </c>
      <c r="M45" s="53">
        <f>Février!M38</f>
        <v>0</v>
      </c>
      <c r="T45" s="550" t="s">
        <v>195</v>
      </c>
      <c r="U45" s="551"/>
      <c r="V45" s="551"/>
      <c r="W45" s="551"/>
      <c r="X45" s="552"/>
      <c r="Y45" s="384" t="s">
        <v>42</v>
      </c>
      <c r="Z45" s="345" t="s">
        <v>15</v>
      </c>
      <c r="AA45" s="345" t="s">
        <v>16</v>
      </c>
      <c r="AB45" s="345" t="s">
        <v>12</v>
      </c>
      <c r="AC45" s="190"/>
      <c r="AD45" s="190"/>
      <c r="AE45" s="65"/>
      <c r="AF45" s="206">
        <f>J41+SUM(J43:J47)</f>
        <v>0</v>
      </c>
    </row>
    <row r="46" spans="1:50" ht="12" customHeight="1" x14ac:dyDescent="0.2">
      <c r="A46" s="566" t="s">
        <v>28</v>
      </c>
      <c r="B46" s="566"/>
      <c r="C46" s="54">
        <f>Mars!C41</f>
        <v>0</v>
      </c>
      <c r="D46" s="54">
        <f>Mars!D41</f>
        <v>0</v>
      </c>
      <c r="E46" s="54">
        <f>Mars!E41</f>
        <v>0</v>
      </c>
      <c r="F46" s="134"/>
      <c r="G46" s="47">
        <f>IF((D46*60+E46)=0,0,ROUND((C46*60)/(D46*60+E46),1))</f>
        <v>0</v>
      </c>
      <c r="H46" s="349">
        <f>Avril!H45</f>
        <v>0</v>
      </c>
      <c r="I46" s="346">
        <f>Avril!I45</f>
        <v>0</v>
      </c>
      <c r="J46" s="345">
        <f>Avril!J45</f>
        <v>0</v>
      </c>
      <c r="K46" s="324"/>
      <c r="L46" s="346">
        <f>IF((I46*60+J46)=0,0,ROUND((H46*60)/(I46*60+J46),1))</f>
        <v>0</v>
      </c>
      <c r="M46" s="53">
        <f>Mars!M41</f>
        <v>0</v>
      </c>
      <c r="T46" s="507" t="s">
        <v>139</v>
      </c>
      <c r="U46" s="508"/>
      <c r="V46" s="508"/>
      <c r="W46" s="508"/>
      <c r="X46" s="509"/>
      <c r="Y46" s="164">
        <f>H41+Avril!Y45</f>
        <v>0</v>
      </c>
      <c r="Z46" s="12">
        <f>I41+SUM(I43:I47)+ROUNDDOWN(AF45/60,0)</f>
        <v>0</v>
      </c>
      <c r="AA46" s="12">
        <f>AF45-60*ROUNDDOWN(AF45/60,0)</f>
        <v>0</v>
      </c>
      <c r="AB46" s="12">
        <f>IF((Z46*60+AA46)=0,0,ROUND((Y46*60)/(Z46*60+AA46),1))</f>
        <v>0</v>
      </c>
      <c r="AC46" s="190"/>
      <c r="AD46" s="190"/>
      <c r="AE46" s="64"/>
      <c r="AF46" s="200">
        <f>J41+SUM(J44:J47)</f>
        <v>0</v>
      </c>
    </row>
    <row r="47" spans="1:50" ht="10.5" customHeight="1" x14ac:dyDescent="0.2">
      <c r="A47" s="566" t="s">
        <v>31</v>
      </c>
      <c r="B47" s="566"/>
      <c r="C47" s="54">
        <f>Avril!C40</f>
        <v>0</v>
      </c>
      <c r="D47" s="54">
        <f>Avril!D40</f>
        <v>0</v>
      </c>
      <c r="E47" s="47">
        <f>Avril!E40</f>
        <v>0</v>
      </c>
      <c r="F47" s="134"/>
      <c r="G47" s="47">
        <f>IF((D47*60+E47)=0,0,ROUND((C47*60)/(D47*60+E47),1))</f>
        <v>0</v>
      </c>
      <c r="H47" s="633">
        <f>Avril!H40</f>
        <v>0</v>
      </c>
      <c r="I47" s="349">
        <f>Avril!I40</f>
        <v>0</v>
      </c>
      <c r="J47" s="345">
        <f>Avril!J40</f>
        <v>0</v>
      </c>
      <c r="K47" s="324"/>
      <c r="L47" s="346">
        <f>IF((I47*60+J47)=0,0,ROUND((H47*60)/(I47*60+J47),1))</f>
        <v>0</v>
      </c>
      <c r="M47" s="53">
        <f>Avril!M40</f>
        <v>0</v>
      </c>
      <c r="T47" s="553" t="s">
        <v>187</v>
      </c>
      <c r="U47" s="554"/>
      <c r="V47" s="554"/>
      <c r="W47" s="554"/>
      <c r="X47" s="555"/>
      <c r="Y47" s="218">
        <f>H41+Avril!Y48</f>
        <v>0</v>
      </c>
      <c r="Z47" s="325">
        <f>I41+SUM(I44:I47)+ROUNDDOWN(AF46/60,0)</f>
        <v>0</v>
      </c>
      <c r="AA47" s="335">
        <f>AF46-60*ROUNDDOWN(AF46/60,0)</f>
        <v>0</v>
      </c>
      <c r="AB47" s="385">
        <f>IF((Z47*60+AA47)=0,0,ROUND((Y47*60)/(Z47*60+AA47),1))</f>
        <v>0</v>
      </c>
    </row>
    <row r="48" spans="1:50" ht="12.75" hidden="1" customHeight="1" x14ac:dyDescent="0.2">
      <c r="C48" s="213">
        <f>SUM(C43:C47)+C41</f>
        <v>0</v>
      </c>
      <c r="D48" s="213">
        <f>SUM(D43:D47)+D41</f>
        <v>0</v>
      </c>
      <c r="E48" s="213">
        <f>SUM(E43:E47)+E41</f>
        <v>0</v>
      </c>
      <c r="F48" s="213">
        <f>SUM(F43:F47)+F41</f>
        <v>0</v>
      </c>
      <c r="M48" s="213">
        <f>SUM(M43:M47)+M41</f>
        <v>0</v>
      </c>
      <c r="X48" s="69"/>
      <c r="Y48" s="333"/>
      <c r="Z48" s="333"/>
      <c r="AA48" s="333"/>
    </row>
    <row r="49" spans="3:28" ht="12.75" hidden="1" customHeight="1" x14ac:dyDescent="0.2">
      <c r="C49" s="213">
        <f>SUM(C44:C47)+C41</f>
        <v>0</v>
      </c>
      <c r="D49" s="213">
        <f>SUM(D44:D47)+D41</f>
        <v>0</v>
      </c>
      <c r="E49" s="213">
        <f>SUM(E44:E47)+E41</f>
        <v>0</v>
      </c>
      <c r="M49" s="213">
        <f>SUM(M44:M47)+M41</f>
        <v>0</v>
      </c>
      <c r="Y49" s="334" t="s">
        <v>187</v>
      </c>
      <c r="Z49" s="325">
        <f>I41+SUM(I44:I46)+ROUNDDOWN(AF46/60,0)</f>
        <v>0</v>
      </c>
      <c r="AA49" s="325">
        <f>AF46-60*ROUNDDOWN(AF46/60,0)</f>
        <v>0</v>
      </c>
      <c r="AB49" s="385">
        <f>IF((Z49*60+AA49)=0,0,ROUND((Y49*60)/(Z49*60+AA49),1))</f>
        <v>0</v>
      </c>
    </row>
  </sheetData>
  <sheetProtection sheet="1" selectLockedCells="1"/>
  <mergeCells count="66">
    <mergeCell ref="T45:X45"/>
    <mergeCell ref="T46:X46"/>
    <mergeCell ref="T47:X47"/>
    <mergeCell ref="A1:AC1"/>
    <mergeCell ref="A2:A3"/>
    <mergeCell ref="B2:B3"/>
    <mergeCell ref="C2:C3"/>
    <mergeCell ref="D2:D3"/>
    <mergeCell ref="G2:G3"/>
    <mergeCell ref="E2:E3"/>
    <mergeCell ref="X2:X3"/>
    <mergeCell ref="P2:P3"/>
    <mergeCell ref="R2:R3"/>
    <mergeCell ref="N2:N3"/>
    <mergeCell ref="H2:L2"/>
    <mergeCell ref="A47:B47"/>
    <mergeCell ref="A41:B41"/>
    <mergeCell ref="A42:B42"/>
    <mergeCell ref="A19:B19"/>
    <mergeCell ref="A45:B45"/>
    <mergeCell ref="A46:B46"/>
    <mergeCell ref="A44:B44"/>
    <mergeCell ref="A35:B35"/>
    <mergeCell ref="A40:B40"/>
    <mergeCell ref="A43:B43"/>
    <mergeCell ref="A27:B27"/>
    <mergeCell ref="Y20:AD20"/>
    <mergeCell ref="Y2:AD3"/>
    <mergeCell ref="Y11:AD11"/>
    <mergeCell ref="Y4:AD4"/>
    <mergeCell ref="Y5:AD5"/>
    <mergeCell ref="Y6:AD6"/>
    <mergeCell ref="Y7:AD7"/>
    <mergeCell ref="Y10:AD10"/>
    <mergeCell ref="Y25:AD25"/>
    <mergeCell ref="A11:B11"/>
    <mergeCell ref="Y22:AD22"/>
    <mergeCell ref="Y40:AD40"/>
    <mergeCell ref="Y8:AD8"/>
    <mergeCell ref="Y9:AD9"/>
    <mergeCell ref="Y29:AD29"/>
    <mergeCell ref="Y12:AD12"/>
    <mergeCell ref="Y13:AD13"/>
    <mergeCell ref="Y14:AD14"/>
    <mergeCell ref="Y15:AD15"/>
    <mergeCell ref="Y16:AD16"/>
    <mergeCell ref="Y28:AD28"/>
    <mergeCell ref="Y17:AD17"/>
    <mergeCell ref="Y18:AD18"/>
    <mergeCell ref="Y19:AD19"/>
    <mergeCell ref="A10:B10"/>
    <mergeCell ref="Y38:AD38"/>
    <mergeCell ref="Y39:AD39"/>
    <mergeCell ref="Y33:AD33"/>
    <mergeCell ref="Y35:AD35"/>
    <mergeCell ref="Y34:AD34"/>
    <mergeCell ref="Y26:AD26"/>
    <mergeCell ref="Y27:AD27"/>
    <mergeCell ref="Y30:AD30"/>
    <mergeCell ref="Y31:AD31"/>
    <mergeCell ref="Y32:AD32"/>
    <mergeCell ref="Y36:AD36"/>
    <mergeCell ref="Y21:AD21"/>
    <mergeCell ref="Y37:AD37"/>
    <mergeCell ref="Y23:AD23"/>
    <mergeCell ref="Y24:AD24"/>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17</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2017-11-11T18:35:02Z</dcterms:modified>
</cp:coreProperties>
</file>