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625"/>
  <workbookPr defaultThemeVersion="124226"/>
  <mc:AlternateContent xmlns:mc="http://schemas.openxmlformats.org/markup-compatibility/2006">
    <mc:Choice Requires="x15">
      <x15ac:absPath xmlns:x15ac="http://schemas.microsoft.com/office/spreadsheetml/2010/11/ac" url="E:\ECCF 2018\Carnet d'entraînement\"/>
    </mc:Choice>
  </mc:AlternateContent>
  <bookViews>
    <workbookView xWindow="225" yWindow="30" windowWidth="12120" windowHeight="9120" tabRatio="718"/>
  </bookViews>
  <sheets>
    <sheet name="Explications" sheetId="14" r:id="rId1"/>
    <sheet name="Développements" sheetId="16" r:id="rId2"/>
    <sheet name="Divers" sheetId="15" r:id="rId3"/>
    <sheet name="Décembre 17"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62913"/>
  <fileRecoveryPr autoRecover="0"/>
</workbook>
</file>

<file path=xl/calcChain.xml><?xml version="1.0" encoding="utf-8"?>
<calcChain xmlns="http://schemas.openxmlformats.org/spreadsheetml/2006/main">
  <c r="C41" i="5" l="1"/>
  <c r="AC53" i="7" l="1"/>
  <c r="O32" i="10"/>
  <c r="O33" i="10" s="1"/>
  <c r="O34" i="10" s="1"/>
  <c r="O35" i="10" s="1"/>
  <c r="O36" i="10" s="1"/>
  <c r="O37" i="10" s="1"/>
  <c r="O38" i="10" s="1"/>
  <c r="U40" i="7"/>
  <c r="S40" i="7"/>
  <c r="Q40" i="7"/>
  <c r="O40" i="7"/>
  <c r="M40" i="7"/>
  <c r="J40" i="7"/>
  <c r="F40" i="7"/>
  <c r="G40" i="7" s="1"/>
  <c r="B40" i="7"/>
  <c r="U4" i="7"/>
  <c r="S4" i="7"/>
  <c r="Q4" i="7"/>
  <c r="O4" i="7"/>
  <c r="M4" i="7"/>
  <c r="J37" i="8" l="1"/>
  <c r="F37" i="8"/>
  <c r="G37" i="8" s="1"/>
  <c r="B37" i="8"/>
  <c r="B38" i="8" s="1"/>
  <c r="U4" i="8"/>
  <c r="S4" i="8"/>
  <c r="Q4" i="8"/>
  <c r="O4" i="8"/>
  <c r="M4" i="8"/>
  <c r="J40" i="9" l="1"/>
  <c r="F40" i="9"/>
  <c r="G40" i="9" s="1"/>
  <c r="B41" i="9"/>
  <c r="B40" i="9"/>
  <c r="J36" i="10"/>
  <c r="F36" i="10"/>
  <c r="G36" i="10" s="1"/>
  <c r="B36" i="10"/>
  <c r="B37" i="10" s="1"/>
  <c r="B38" i="10" s="1"/>
  <c r="U4" i="10"/>
  <c r="S4" i="10"/>
  <c r="Q4" i="10"/>
  <c r="O4" i="10"/>
  <c r="M4" i="10"/>
  <c r="J37" i="11"/>
  <c r="F37" i="11"/>
  <c r="G37" i="11" s="1"/>
  <c r="B37" i="11"/>
  <c r="B38" i="11" s="1"/>
  <c r="B39" i="11" s="1"/>
  <c r="U4" i="11"/>
  <c r="S4" i="11"/>
  <c r="Q4" i="11"/>
  <c r="O4" i="11"/>
  <c r="M4" i="11"/>
  <c r="T41" i="12" l="1"/>
  <c r="R41" i="12"/>
  <c r="P41" i="12"/>
  <c r="N41" i="12"/>
  <c r="L41" i="12"/>
  <c r="K41" i="12"/>
  <c r="C41" i="12"/>
  <c r="U40" i="12"/>
  <c r="U41" i="12" s="1"/>
  <c r="U39" i="12"/>
  <c r="S40" i="12"/>
  <c r="S41" i="12" s="1"/>
  <c r="S39" i="12"/>
  <c r="Q40" i="12"/>
  <c r="Q41" i="12" s="1"/>
  <c r="Q39" i="12"/>
  <c r="O39" i="12"/>
  <c r="O40" i="12" s="1"/>
  <c r="O41" i="12" s="1"/>
  <c r="M39" i="12"/>
  <c r="M40" i="12" s="1"/>
  <c r="M41" i="12" s="1"/>
  <c r="J39" i="12"/>
  <c r="F39" i="12"/>
  <c r="G39" i="12" s="1"/>
  <c r="U4" i="12"/>
  <c r="S4" i="12"/>
  <c r="Q4" i="12"/>
  <c r="O4" i="12"/>
  <c r="M4" i="12"/>
  <c r="J37" i="13" l="1"/>
  <c r="J38" i="13"/>
  <c r="F37" i="13"/>
  <c r="G37" i="13" s="1"/>
  <c r="F38" i="13"/>
  <c r="G38" i="13" s="1"/>
  <c r="B37" i="13"/>
  <c r="B38" i="13" s="1"/>
  <c r="U4" i="13"/>
  <c r="S4" i="13"/>
  <c r="Q4" i="13"/>
  <c r="O4" i="13"/>
  <c r="M4" i="13"/>
  <c r="J38" i="5"/>
  <c r="F38" i="5"/>
  <c r="G38" i="5" s="1"/>
  <c r="B38" i="5"/>
  <c r="B39" i="5"/>
  <c r="T10" i="5"/>
  <c r="R10" i="5"/>
  <c r="P10" i="5"/>
  <c r="N10" i="5"/>
  <c r="L10" i="5"/>
  <c r="L11" i="5" s="1"/>
  <c r="L9" i="11"/>
  <c r="K10" i="5"/>
  <c r="K11" i="5" s="1"/>
  <c r="K9" i="11"/>
  <c r="K10" i="11" s="1"/>
  <c r="C10" i="5"/>
  <c r="C11" i="5" s="1"/>
  <c r="C9" i="11"/>
  <c r="C10" i="11" s="1"/>
  <c r="U4" i="5"/>
  <c r="S4" i="5"/>
  <c r="Q4" i="5"/>
  <c r="O4" i="5"/>
  <c r="M4" i="5"/>
  <c r="U39" i="6"/>
  <c r="S39" i="6"/>
  <c r="Q39" i="6"/>
  <c r="O39" i="6"/>
  <c r="M39" i="6"/>
  <c r="J39" i="6"/>
  <c r="F39" i="6"/>
  <c r="G39" i="6" s="1"/>
  <c r="B39" i="6"/>
  <c r="U4" i="6"/>
  <c r="S4" i="6"/>
  <c r="Q4" i="6"/>
  <c r="O4" i="6"/>
  <c r="M4" i="6"/>
  <c r="J37" i="4" l="1"/>
  <c r="F37" i="4"/>
  <c r="G37" i="4" s="1"/>
  <c r="B37" i="4"/>
  <c r="B38" i="4" s="1"/>
  <c r="B39" i="4" s="1"/>
  <c r="U4" i="4" l="1"/>
  <c r="S4" i="4"/>
  <c r="Q4" i="4"/>
  <c r="O4" i="4"/>
  <c r="M4" i="4"/>
  <c r="T8" i="2" l="1"/>
  <c r="R8" i="2"/>
  <c r="P8" i="2"/>
  <c r="N8" i="2"/>
  <c r="J35" i="2"/>
  <c r="F35" i="2"/>
  <c r="G35" i="2" s="1"/>
  <c r="B36" i="2"/>
  <c r="B35" i="2"/>
  <c r="U4" i="2"/>
  <c r="S4" i="2"/>
  <c r="Q4" i="2"/>
  <c r="O4" i="2"/>
  <c r="M4" i="2"/>
  <c r="J40" i="1"/>
  <c r="F40" i="1"/>
  <c r="G40" i="1" s="1"/>
  <c r="B41" i="1"/>
  <c r="B40" i="1"/>
  <c r="T39" i="17" l="1"/>
  <c r="R39" i="17"/>
  <c r="P39" i="17"/>
  <c r="N39" i="17"/>
  <c r="L39" i="17"/>
  <c r="K39" i="17"/>
  <c r="C39" i="17"/>
  <c r="J38" i="17"/>
  <c r="F38" i="17"/>
  <c r="G38" i="17" s="1"/>
  <c r="B38" i="17"/>
  <c r="U4" i="17"/>
  <c r="S4" i="17"/>
  <c r="Q4" i="17"/>
  <c r="O4" i="17"/>
  <c r="M4" i="17"/>
  <c r="J4" i="9" l="1"/>
  <c r="J5" i="9" s="1"/>
  <c r="J38" i="7"/>
  <c r="J37" i="7"/>
  <c r="J36" i="7"/>
  <c r="J35" i="7"/>
  <c r="J34" i="7"/>
  <c r="J33" i="7"/>
  <c r="J32" i="7"/>
  <c r="J30" i="7"/>
  <c r="J29" i="7"/>
  <c r="J28" i="7"/>
  <c r="J27" i="7"/>
  <c r="J26" i="7"/>
  <c r="J25" i="7"/>
  <c r="J24" i="7"/>
  <c r="J22" i="7"/>
  <c r="J21" i="7"/>
  <c r="J20" i="7"/>
  <c r="J19" i="7"/>
  <c r="J18" i="7"/>
  <c r="J17" i="7"/>
  <c r="J16" i="7"/>
  <c r="J14" i="7"/>
  <c r="J13" i="7"/>
  <c r="J12" i="7"/>
  <c r="J11" i="7"/>
  <c r="J10" i="7"/>
  <c r="J9" i="7"/>
  <c r="J8" i="7"/>
  <c r="J5" i="7"/>
  <c r="J4" i="7"/>
  <c r="J38" i="8"/>
  <c r="J36" i="8"/>
  <c r="J35" i="8"/>
  <c r="J34" i="8"/>
  <c r="J32" i="8"/>
  <c r="J31" i="8"/>
  <c r="J30" i="8"/>
  <c r="J29" i="8"/>
  <c r="J28" i="8"/>
  <c r="J27" i="8"/>
  <c r="J26" i="8"/>
  <c r="J24" i="8"/>
  <c r="J23" i="8"/>
  <c r="J22" i="8"/>
  <c r="J21" i="8"/>
  <c r="J20" i="8"/>
  <c r="J19" i="8"/>
  <c r="J18" i="8"/>
  <c r="J16" i="8"/>
  <c r="J15" i="8"/>
  <c r="J14" i="8"/>
  <c r="J13" i="8"/>
  <c r="J12" i="8"/>
  <c r="J11" i="8"/>
  <c r="J10" i="8"/>
  <c r="J7" i="8"/>
  <c r="J6" i="8"/>
  <c r="J5" i="8"/>
  <c r="J4" i="8"/>
  <c r="J41" i="9"/>
  <c r="J39" i="9"/>
  <c r="J37" i="9"/>
  <c r="J36" i="9"/>
  <c r="J35" i="9"/>
  <c r="J34" i="9"/>
  <c r="J33" i="9"/>
  <c r="J32" i="9"/>
  <c r="J31" i="9"/>
  <c r="J29" i="9"/>
  <c r="J28" i="9"/>
  <c r="J27" i="9"/>
  <c r="J26" i="9"/>
  <c r="J25" i="9"/>
  <c r="J24" i="9"/>
  <c r="J23" i="9"/>
  <c r="J21" i="9"/>
  <c r="J20" i="9"/>
  <c r="J19" i="9"/>
  <c r="J18" i="9"/>
  <c r="J17" i="9"/>
  <c r="J16" i="9"/>
  <c r="J15" i="9"/>
  <c r="J13" i="9"/>
  <c r="J12" i="9"/>
  <c r="J11" i="9"/>
  <c r="J10" i="9"/>
  <c r="J9" i="9"/>
  <c r="J8" i="9"/>
  <c r="J7" i="9"/>
  <c r="J38" i="10"/>
  <c r="J37" i="10"/>
  <c r="J35" i="10"/>
  <c r="J34" i="10"/>
  <c r="J33" i="10"/>
  <c r="J32" i="10"/>
  <c r="J30" i="10"/>
  <c r="J29" i="10"/>
  <c r="J28" i="10"/>
  <c r="J27" i="10"/>
  <c r="J26" i="10"/>
  <c r="J25" i="10"/>
  <c r="J24" i="10"/>
  <c r="J22" i="10"/>
  <c r="J21" i="10"/>
  <c r="J20" i="10"/>
  <c r="J19" i="10"/>
  <c r="J18" i="10"/>
  <c r="J17" i="10"/>
  <c r="J16" i="10"/>
  <c r="J14" i="10"/>
  <c r="J13" i="10"/>
  <c r="J12" i="10"/>
  <c r="J11" i="10"/>
  <c r="J10" i="10"/>
  <c r="J9" i="10"/>
  <c r="J8" i="10"/>
  <c r="J5" i="10"/>
  <c r="J4" i="10"/>
  <c r="J39" i="11"/>
  <c r="J38" i="11"/>
  <c r="J36" i="11"/>
  <c r="J35" i="11"/>
  <c r="J33" i="11"/>
  <c r="J32" i="11"/>
  <c r="J31" i="11"/>
  <c r="J30" i="11"/>
  <c r="J29" i="11"/>
  <c r="J28" i="11"/>
  <c r="J27" i="11"/>
  <c r="J25" i="11"/>
  <c r="J24" i="11"/>
  <c r="J23" i="11"/>
  <c r="J22" i="11"/>
  <c r="J21" i="11"/>
  <c r="J20" i="11"/>
  <c r="J19" i="11"/>
  <c r="J17" i="11"/>
  <c r="J16" i="11"/>
  <c r="J15" i="11"/>
  <c r="J14" i="11"/>
  <c r="J13" i="11"/>
  <c r="J12" i="11"/>
  <c r="J11" i="11"/>
  <c r="J8" i="11"/>
  <c r="J7" i="11"/>
  <c r="J6" i="11"/>
  <c r="J5" i="11"/>
  <c r="J4" i="11"/>
  <c r="J40" i="12"/>
  <c r="J41" i="12" s="1"/>
  <c r="J37" i="12"/>
  <c r="J36" i="12"/>
  <c r="J35" i="12"/>
  <c r="J34" i="12"/>
  <c r="J33" i="12"/>
  <c r="J32" i="12"/>
  <c r="J31" i="12"/>
  <c r="J29" i="12"/>
  <c r="J28" i="12"/>
  <c r="J27" i="12"/>
  <c r="J26" i="12"/>
  <c r="J25" i="12"/>
  <c r="J24" i="12"/>
  <c r="J23" i="12"/>
  <c r="J21" i="12"/>
  <c r="J20" i="12"/>
  <c r="J19" i="12"/>
  <c r="J18" i="12"/>
  <c r="J17" i="12"/>
  <c r="J16" i="12"/>
  <c r="J15" i="12"/>
  <c r="J13" i="12"/>
  <c r="J12" i="12"/>
  <c r="J11" i="12"/>
  <c r="J10" i="12"/>
  <c r="J9" i="12"/>
  <c r="J8" i="12"/>
  <c r="J7" i="12"/>
  <c r="J4" i="12"/>
  <c r="J36" i="13"/>
  <c r="J35" i="13"/>
  <c r="J34" i="13"/>
  <c r="J33" i="13"/>
  <c r="J31" i="13"/>
  <c r="J30" i="13"/>
  <c r="J29" i="13"/>
  <c r="J28" i="13"/>
  <c r="J27" i="13"/>
  <c r="J26" i="13"/>
  <c r="J25" i="13"/>
  <c r="J23" i="13"/>
  <c r="J22" i="13"/>
  <c r="J21" i="13"/>
  <c r="J20" i="13"/>
  <c r="J19" i="13"/>
  <c r="J18" i="13"/>
  <c r="J17" i="13"/>
  <c r="J15" i="13"/>
  <c r="J14" i="13"/>
  <c r="J13" i="13"/>
  <c r="J12" i="13"/>
  <c r="J11" i="13"/>
  <c r="J10" i="13"/>
  <c r="J9" i="13"/>
  <c r="J6" i="13"/>
  <c r="J5" i="13"/>
  <c r="J4" i="13"/>
  <c r="J39" i="5"/>
  <c r="J37" i="5"/>
  <c r="J36" i="5"/>
  <c r="J34" i="5"/>
  <c r="J33" i="5"/>
  <c r="J32" i="5"/>
  <c r="J31" i="5"/>
  <c r="J30" i="5"/>
  <c r="J29" i="5"/>
  <c r="J28" i="5"/>
  <c r="J35" i="5" s="1"/>
  <c r="H35" i="5" s="1"/>
  <c r="J26" i="5"/>
  <c r="J25" i="5"/>
  <c r="J24" i="5"/>
  <c r="J23" i="5"/>
  <c r="J22" i="5"/>
  <c r="J21" i="5"/>
  <c r="J20" i="5"/>
  <c r="J18" i="5"/>
  <c r="J17" i="5"/>
  <c r="J16" i="5"/>
  <c r="J15" i="5"/>
  <c r="J14" i="5"/>
  <c r="J13" i="5"/>
  <c r="J12" i="5"/>
  <c r="J9" i="5"/>
  <c r="J8" i="5"/>
  <c r="J7" i="5"/>
  <c r="J6" i="5"/>
  <c r="J5" i="5"/>
  <c r="J4" i="5"/>
  <c r="J37" i="6"/>
  <c r="J36" i="6"/>
  <c r="J35" i="6"/>
  <c r="J34" i="6"/>
  <c r="J33" i="6"/>
  <c r="J32" i="6"/>
  <c r="J31" i="6"/>
  <c r="J29" i="6"/>
  <c r="J28" i="6"/>
  <c r="J27" i="6"/>
  <c r="J26" i="6"/>
  <c r="J25" i="6"/>
  <c r="J24" i="6"/>
  <c r="J23" i="6"/>
  <c r="J21" i="6"/>
  <c r="J20" i="6"/>
  <c r="J19" i="6"/>
  <c r="J18" i="6"/>
  <c r="J17" i="6"/>
  <c r="J16" i="6"/>
  <c r="J15" i="6"/>
  <c r="J13" i="6"/>
  <c r="J12" i="6"/>
  <c r="J11" i="6"/>
  <c r="J10" i="6"/>
  <c r="J9" i="6"/>
  <c r="J8" i="6"/>
  <c r="J7" i="6"/>
  <c r="J4" i="6"/>
  <c r="J39" i="4"/>
  <c r="J38" i="4"/>
  <c r="J36" i="4"/>
  <c r="J35" i="4"/>
  <c r="J34" i="4"/>
  <c r="J32" i="4"/>
  <c r="J31" i="4"/>
  <c r="J30" i="4"/>
  <c r="J29" i="4"/>
  <c r="J28" i="4"/>
  <c r="J27" i="4"/>
  <c r="J26" i="4"/>
  <c r="J24" i="4"/>
  <c r="J23" i="4"/>
  <c r="J22" i="4"/>
  <c r="J21" i="4"/>
  <c r="J20" i="4"/>
  <c r="J19" i="4"/>
  <c r="J18" i="4"/>
  <c r="J16" i="4"/>
  <c r="J15" i="4"/>
  <c r="J14" i="4"/>
  <c r="J13" i="4"/>
  <c r="J12" i="4"/>
  <c r="J11" i="4"/>
  <c r="J10" i="4"/>
  <c r="J7" i="4"/>
  <c r="J6" i="4"/>
  <c r="J5" i="4"/>
  <c r="J4" i="4"/>
  <c r="J36" i="2"/>
  <c r="J34" i="2"/>
  <c r="J37" i="2" s="1"/>
  <c r="J32" i="2"/>
  <c r="J31" i="2"/>
  <c r="J30" i="2"/>
  <c r="J29" i="2"/>
  <c r="J28" i="2"/>
  <c r="J27" i="2"/>
  <c r="J26" i="2"/>
  <c r="J24" i="2"/>
  <c r="J23" i="2"/>
  <c r="J22" i="2"/>
  <c r="J21" i="2"/>
  <c r="J20" i="2"/>
  <c r="J19" i="2"/>
  <c r="J18" i="2"/>
  <c r="J11" i="2"/>
  <c r="J12" i="2"/>
  <c r="J13" i="2"/>
  <c r="J14" i="2"/>
  <c r="J15" i="2"/>
  <c r="J16" i="2"/>
  <c r="J10" i="2"/>
  <c r="J4" i="2"/>
  <c r="J5" i="2"/>
  <c r="J6" i="2"/>
  <c r="J7" i="2"/>
  <c r="J41" i="1"/>
  <c r="J39" i="1"/>
  <c r="J37" i="1"/>
  <c r="J36" i="1"/>
  <c r="J35" i="1"/>
  <c r="J34" i="1"/>
  <c r="J33" i="1"/>
  <c r="J32" i="1"/>
  <c r="J31" i="1"/>
  <c r="J29" i="1"/>
  <c r="J28" i="1"/>
  <c r="J27" i="1"/>
  <c r="J26" i="1"/>
  <c r="J25" i="1"/>
  <c r="J24" i="1"/>
  <c r="J23" i="1"/>
  <c r="J21" i="1"/>
  <c r="J20" i="1"/>
  <c r="J19" i="1"/>
  <c r="J18" i="1"/>
  <c r="J17" i="1"/>
  <c r="J16" i="1"/>
  <c r="J15" i="1"/>
  <c r="J13" i="1"/>
  <c r="J12" i="1"/>
  <c r="J11" i="1"/>
  <c r="J10" i="1"/>
  <c r="J9" i="1"/>
  <c r="J8" i="1"/>
  <c r="J7" i="1"/>
  <c r="J4" i="1"/>
  <c r="J5" i="1" s="1"/>
  <c r="H5" i="1" s="1"/>
  <c r="J37" i="17"/>
  <c r="J36" i="17"/>
  <c r="J35" i="17"/>
  <c r="J34" i="17"/>
  <c r="J33" i="17"/>
  <c r="J32" i="17"/>
  <c r="J39" i="17" s="1"/>
  <c r="H39" i="17" s="1"/>
  <c r="J30" i="17"/>
  <c r="J29" i="17"/>
  <c r="J28" i="17"/>
  <c r="J27" i="17"/>
  <c r="J26" i="17"/>
  <c r="J25" i="17"/>
  <c r="J24" i="17"/>
  <c r="J22" i="17"/>
  <c r="J21" i="17"/>
  <c r="J20" i="17"/>
  <c r="J19" i="17"/>
  <c r="J18" i="17"/>
  <c r="J17" i="17"/>
  <c r="J16" i="17"/>
  <c r="J9" i="17"/>
  <c r="J10" i="17"/>
  <c r="J11" i="17"/>
  <c r="J12" i="17"/>
  <c r="J13" i="17"/>
  <c r="J14" i="17"/>
  <c r="J8" i="17"/>
  <c r="J5" i="17"/>
  <c r="J6" i="17"/>
  <c r="J4" i="17"/>
  <c r="AC50" i="7"/>
  <c r="F37" i="7"/>
  <c r="G37" i="7" s="1"/>
  <c r="S5" i="7"/>
  <c r="Q5" i="7"/>
  <c r="M5" i="7"/>
  <c r="AC51" i="7"/>
  <c r="F36" i="8"/>
  <c r="G36" i="8" s="1"/>
  <c r="U5" i="8"/>
  <c r="U6" i="8" s="1"/>
  <c r="U7" i="8" s="1"/>
  <c r="U8" i="8" s="1"/>
  <c r="Q5" i="8"/>
  <c r="Q6" i="8" s="1"/>
  <c r="Q7" i="8" s="1"/>
  <c r="Q8" i="8" s="1"/>
  <c r="M5" i="8"/>
  <c r="M6" i="8" s="1"/>
  <c r="M7" i="8" s="1"/>
  <c r="M8" i="8" s="1"/>
  <c r="T42" i="9"/>
  <c r="R42" i="9"/>
  <c r="P42" i="9"/>
  <c r="N42" i="9"/>
  <c r="L42" i="9"/>
  <c r="K42" i="9"/>
  <c r="C42" i="9"/>
  <c r="U39" i="9"/>
  <c r="S39" i="9"/>
  <c r="Q39" i="9"/>
  <c r="O39" i="9"/>
  <c r="M39" i="9"/>
  <c r="F39" i="9"/>
  <c r="G39" i="9" s="1"/>
  <c r="U4" i="9"/>
  <c r="S4" i="9"/>
  <c r="Q4" i="9"/>
  <c r="Q5" i="9" s="1"/>
  <c r="O4" i="9"/>
  <c r="O5" i="9" s="1"/>
  <c r="M4" i="9"/>
  <c r="M5" i="9" s="1"/>
  <c r="F37" i="10"/>
  <c r="G37" i="10" s="1"/>
  <c r="Q5" i="10"/>
  <c r="O5" i="10"/>
  <c r="M5" i="10"/>
  <c r="C40" i="11"/>
  <c r="K40" i="11"/>
  <c r="L40" i="11"/>
  <c r="N40" i="11"/>
  <c r="P40" i="11"/>
  <c r="R40" i="11"/>
  <c r="T40" i="11"/>
  <c r="F11" i="11"/>
  <c r="U12" i="11"/>
  <c r="S12" i="11"/>
  <c r="Q12" i="11"/>
  <c r="M12" i="11"/>
  <c r="O12" i="11"/>
  <c r="F12" i="11"/>
  <c r="G12" i="11" s="1"/>
  <c r="F4" i="11"/>
  <c r="F5" i="11"/>
  <c r="G5" i="11" s="1"/>
  <c r="F6" i="11"/>
  <c r="G6" i="11" s="1"/>
  <c r="F7" i="11"/>
  <c r="G7" i="11"/>
  <c r="B5" i="11"/>
  <c r="B6" i="11" s="1"/>
  <c r="B7" i="11" s="1"/>
  <c r="B8" i="11" s="1"/>
  <c r="B11" i="11" s="1"/>
  <c r="B12" i="11" s="1"/>
  <c r="B13" i="11" s="1"/>
  <c r="B14" i="11" s="1"/>
  <c r="B15" i="11" s="1"/>
  <c r="B16" i="11" s="1"/>
  <c r="B17" i="11" s="1"/>
  <c r="B19" i="11" s="1"/>
  <c r="B20" i="11" s="1"/>
  <c r="B21" i="11" s="1"/>
  <c r="B22" i="11" s="1"/>
  <c r="B23" i="11" s="1"/>
  <c r="B24" i="11" s="1"/>
  <c r="B25" i="11" s="1"/>
  <c r="B27" i="11" s="1"/>
  <c r="B28" i="11" s="1"/>
  <c r="B29" i="11" s="1"/>
  <c r="B30" i="11" s="1"/>
  <c r="B31" i="11" s="1"/>
  <c r="B32" i="11" s="1"/>
  <c r="B33" i="11" s="1"/>
  <c r="B35" i="11" s="1"/>
  <c r="B36" i="11" s="1"/>
  <c r="C18" i="11"/>
  <c r="K18" i="11"/>
  <c r="L18" i="11"/>
  <c r="N18" i="11"/>
  <c r="P18" i="11"/>
  <c r="R18" i="11"/>
  <c r="T18" i="11"/>
  <c r="U11" i="11"/>
  <c r="U13" i="11" s="1"/>
  <c r="U14" i="11" s="1"/>
  <c r="U15" i="11" s="1"/>
  <c r="U16" i="11" s="1"/>
  <c r="U17" i="11" s="1"/>
  <c r="U18" i="11" s="1"/>
  <c r="S11" i="11"/>
  <c r="Q11" i="11"/>
  <c r="Q13" i="11" s="1"/>
  <c r="Q14" i="11" s="1"/>
  <c r="Q15" i="11" s="1"/>
  <c r="Q16" i="11" s="1"/>
  <c r="Q17" i="11" s="1"/>
  <c r="Q18" i="11" s="1"/>
  <c r="O11" i="11"/>
  <c r="M11" i="11"/>
  <c r="M13" i="11" s="1"/>
  <c r="M14" i="11" s="1"/>
  <c r="M15" i="11" s="1"/>
  <c r="M16" i="11" s="1"/>
  <c r="M17" i="11" s="1"/>
  <c r="M18" i="11" s="1"/>
  <c r="F40" i="12"/>
  <c r="T39" i="13"/>
  <c r="R39" i="13"/>
  <c r="P39" i="13"/>
  <c r="N39" i="13"/>
  <c r="L39" i="13"/>
  <c r="K39" i="13"/>
  <c r="C39" i="13"/>
  <c r="T40" i="5"/>
  <c r="R40" i="5"/>
  <c r="P40" i="5"/>
  <c r="N40" i="5"/>
  <c r="L40" i="5"/>
  <c r="K40" i="5"/>
  <c r="C40" i="5"/>
  <c r="F39" i="5"/>
  <c r="G39" i="5" s="1"/>
  <c r="T38" i="6"/>
  <c r="R38" i="6"/>
  <c r="P38" i="6"/>
  <c r="N38" i="6"/>
  <c r="L38" i="6"/>
  <c r="K38" i="6"/>
  <c r="C38" i="6"/>
  <c r="F37" i="6"/>
  <c r="G37" i="6" s="1"/>
  <c r="U5" i="6"/>
  <c r="T40" i="4"/>
  <c r="R40" i="4"/>
  <c r="P40" i="4"/>
  <c r="N40" i="4"/>
  <c r="L40" i="4"/>
  <c r="K40" i="4"/>
  <c r="C40" i="4"/>
  <c r="F39" i="4"/>
  <c r="G39" i="4" s="1"/>
  <c r="U5" i="4"/>
  <c r="U6" i="4" s="1"/>
  <c r="U7" i="4" s="1"/>
  <c r="U8" i="4" s="1"/>
  <c r="S5" i="4"/>
  <c r="S6" i="4" s="1"/>
  <c r="S7" i="4" s="1"/>
  <c r="S8" i="4" s="1"/>
  <c r="Q5" i="4"/>
  <c r="Q6" i="4" s="1"/>
  <c r="Q7" i="4" s="1"/>
  <c r="Q9" i="4" s="1"/>
  <c r="L8" i="2"/>
  <c r="U5" i="2"/>
  <c r="U6" i="2" s="1"/>
  <c r="U7" i="2" s="1"/>
  <c r="U8" i="2" s="1"/>
  <c r="S5" i="2"/>
  <c r="S6" i="2" s="1"/>
  <c r="S7" i="2" s="1"/>
  <c r="S8" i="2" s="1"/>
  <c r="Q5" i="2"/>
  <c r="Q6" i="2" s="1"/>
  <c r="Q7" i="2" s="1"/>
  <c r="Q8" i="2" s="1"/>
  <c r="O5" i="2"/>
  <c r="O6" i="2" s="1"/>
  <c r="O7" i="2" s="1"/>
  <c r="O8" i="2" s="1"/>
  <c r="M5" i="2"/>
  <c r="M6" i="2" s="1"/>
  <c r="M7" i="2" s="1"/>
  <c r="M8" i="2" s="1"/>
  <c r="K8" i="2"/>
  <c r="G4" i="2"/>
  <c r="G5" i="2"/>
  <c r="G6" i="2"/>
  <c r="F4" i="2"/>
  <c r="F5" i="2"/>
  <c r="F8" i="2" s="1"/>
  <c r="F6" i="2"/>
  <c r="C8" i="2"/>
  <c r="B5" i="2"/>
  <c r="B6" i="2" s="1"/>
  <c r="B7" i="2" s="1"/>
  <c r="B10" i="2" s="1"/>
  <c r="B11" i="2" s="1"/>
  <c r="B12" i="2" s="1"/>
  <c r="B13" i="2" s="1"/>
  <c r="B14" i="2" s="1"/>
  <c r="B15" i="2" s="1"/>
  <c r="B16" i="2" s="1"/>
  <c r="B18" i="2" s="1"/>
  <c r="B19" i="2" s="1"/>
  <c r="B20" i="2" s="1"/>
  <c r="B21" i="2" s="1"/>
  <c r="B22" i="2" s="1"/>
  <c r="B23" i="2" s="1"/>
  <c r="B24" i="2" s="1"/>
  <c r="B26" i="2" s="1"/>
  <c r="B27" i="2" s="1"/>
  <c r="B28" i="2" s="1"/>
  <c r="B29" i="2" s="1"/>
  <c r="B30" i="2" s="1"/>
  <c r="B31" i="2" s="1"/>
  <c r="B32" i="2" s="1"/>
  <c r="B34" i="2" s="1"/>
  <c r="T42" i="1"/>
  <c r="R42" i="1"/>
  <c r="P42" i="1"/>
  <c r="N42" i="1"/>
  <c r="N9" i="2" s="1"/>
  <c r="L42" i="1"/>
  <c r="K42" i="1"/>
  <c r="C42" i="1"/>
  <c r="U39" i="1"/>
  <c r="S39" i="1"/>
  <c r="S40" i="1" s="1"/>
  <c r="S41" i="1" s="1"/>
  <c r="R9" i="2" s="1"/>
  <c r="Q39" i="1"/>
  <c r="O39" i="1"/>
  <c r="O40" i="1" s="1"/>
  <c r="O41" i="1" s="1"/>
  <c r="M39" i="1"/>
  <c r="M40" i="1" s="1"/>
  <c r="M41" i="1" s="1"/>
  <c r="F41" i="1"/>
  <c r="G41" i="1" s="1"/>
  <c r="F39" i="1"/>
  <c r="G39" i="1" s="1"/>
  <c r="U4" i="1"/>
  <c r="U5" i="1" s="1"/>
  <c r="S4" i="1"/>
  <c r="S5" i="1" s="1"/>
  <c r="Q4" i="1"/>
  <c r="O4" i="1"/>
  <c r="M4" i="1"/>
  <c r="M5" i="1" s="1"/>
  <c r="F36" i="17"/>
  <c r="G36" i="17" s="1"/>
  <c r="F37" i="17"/>
  <c r="G37" i="17"/>
  <c r="O5" i="17"/>
  <c r="O6" i="17" s="1"/>
  <c r="O7" i="17" s="1"/>
  <c r="G6" i="4"/>
  <c r="F4" i="4"/>
  <c r="G4" i="4"/>
  <c r="F5" i="4"/>
  <c r="G5" i="4"/>
  <c r="F6" i="4"/>
  <c r="F7" i="4"/>
  <c r="G7" i="4"/>
  <c r="C8" i="4"/>
  <c r="T39" i="7"/>
  <c r="R39" i="7"/>
  <c r="P39" i="7"/>
  <c r="N39" i="7"/>
  <c r="L39" i="7"/>
  <c r="K39" i="7"/>
  <c r="C39" i="7"/>
  <c r="Q39" i="7"/>
  <c r="F36" i="7"/>
  <c r="G36" i="7" s="1"/>
  <c r="F38" i="7"/>
  <c r="G38" i="7" s="1"/>
  <c r="U5" i="7"/>
  <c r="AC52" i="7"/>
  <c r="T39" i="8"/>
  <c r="R39" i="8"/>
  <c r="P39" i="8"/>
  <c r="N39" i="8"/>
  <c r="L39" i="8"/>
  <c r="K39" i="8"/>
  <c r="C39" i="8"/>
  <c r="T8" i="8"/>
  <c r="R8" i="8"/>
  <c r="P8" i="8"/>
  <c r="N8" i="8"/>
  <c r="L8" i="8"/>
  <c r="K8" i="8"/>
  <c r="C8" i="8"/>
  <c r="F6" i="8"/>
  <c r="G6" i="8" s="1"/>
  <c r="F7" i="8"/>
  <c r="G7" i="8" s="1"/>
  <c r="F4" i="8"/>
  <c r="G4" i="8" s="1"/>
  <c r="F5" i="8"/>
  <c r="G5" i="8" s="1"/>
  <c r="B5" i="8"/>
  <c r="B6" i="8" s="1"/>
  <c r="B7" i="8" s="1"/>
  <c r="B10" i="8" s="1"/>
  <c r="B11" i="8" s="1"/>
  <c r="B12" i="8" s="1"/>
  <c r="B13" i="8" s="1"/>
  <c r="B14" i="8" s="1"/>
  <c r="B15" i="8" s="1"/>
  <c r="B16" i="8" s="1"/>
  <c r="B18" i="8" s="1"/>
  <c r="B19" i="8" s="1"/>
  <c r="B20" i="8" s="1"/>
  <c r="B21" i="8" s="1"/>
  <c r="B22" i="8" s="1"/>
  <c r="B23" i="8" s="1"/>
  <c r="B24" i="8" s="1"/>
  <c r="B26" i="8" s="1"/>
  <c r="B27" i="8" s="1"/>
  <c r="B28" i="8" s="1"/>
  <c r="B29" i="8" s="1"/>
  <c r="B30" i="8" s="1"/>
  <c r="B31" i="8" s="1"/>
  <c r="B32" i="8" s="1"/>
  <c r="B34" i="8" s="1"/>
  <c r="B35" i="8" s="1"/>
  <c r="B36" i="8" s="1"/>
  <c r="F41" i="9"/>
  <c r="T38" i="9"/>
  <c r="R38" i="9"/>
  <c r="P38" i="9"/>
  <c r="N38" i="9"/>
  <c r="L38" i="9"/>
  <c r="K38" i="9"/>
  <c r="C38" i="9"/>
  <c r="F37" i="9"/>
  <c r="G37" i="9" s="1"/>
  <c r="T39" i="10"/>
  <c r="R39" i="10"/>
  <c r="P39" i="10"/>
  <c r="N39" i="10"/>
  <c r="L39" i="10"/>
  <c r="K39" i="10"/>
  <c r="C39" i="10"/>
  <c r="F35" i="10"/>
  <c r="G35" i="10" s="1"/>
  <c r="F38" i="10"/>
  <c r="G38" i="10" s="1"/>
  <c r="U5" i="10"/>
  <c r="T38" i="12"/>
  <c r="R38" i="12"/>
  <c r="P38" i="12"/>
  <c r="N38" i="12"/>
  <c r="L38" i="12"/>
  <c r="K38" i="12"/>
  <c r="C38" i="12"/>
  <c r="F36" i="12"/>
  <c r="G36" i="12" s="1"/>
  <c r="F37" i="12"/>
  <c r="G37" i="12" s="1"/>
  <c r="F35" i="13"/>
  <c r="G35" i="13" s="1"/>
  <c r="F36" i="13"/>
  <c r="G36" i="13" s="1"/>
  <c r="U36" i="5"/>
  <c r="U37" i="5" s="1"/>
  <c r="U38" i="5" s="1"/>
  <c r="U39" i="5" s="1"/>
  <c r="S36" i="5"/>
  <c r="S37" i="5" s="1"/>
  <c r="Q36" i="5"/>
  <c r="Q37" i="5" s="1"/>
  <c r="Q38" i="5" s="1"/>
  <c r="Q39" i="5" s="1"/>
  <c r="O36" i="5"/>
  <c r="O37" i="5"/>
  <c r="O38" i="5" s="1"/>
  <c r="O39" i="5" s="1"/>
  <c r="O40" i="5" s="1"/>
  <c r="M36" i="5"/>
  <c r="M37" i="5" s="1"/>
  <c r="M38" i="5" s="1"/>
  <c r="M39" i="5" s="1"/>
  <c r="F37" i="5"/>
  <c r="G37" i="5" s="1"/>
  <c r="F36" i="5"/>
  <c r="F35" i="6"/>
  <c r="G35" i="6" s="1"/>
  <c r="F36" i="6"/>
  <c r="G36" i="6" s="1"/>
  <c r="M5" i="6"/>
  <c r="T8" i="4"/>
  <c r="R8" i="4"/>
  <c r="P8" i="4"/>
  <c r="N8" i="4"/>
  <c r="L8" i="4"/>
  <c r="K8" i="4"/>
  <c r="F36" i="4"/>
  <c r="G36" i="4" s="1"/>
  <c r="F38" i="4"/>
  <c r="T37" i="2"/>
  <c r="R37" i="2"/>
  <c r="P37" i="2"/>
  <c r="N37" i="2"/>
  <c r="L37" i="2"/>
  <c r="K37" i="2"/>
  <c r="K9" i="4" s="1"/>
  <c r="C37" i="2"/>
  <c r="T38" i="1"/>
  <c r="R38" i="1"/>
  <c r="P38" i="1"/>
  <c r="N38" i="1"/>
  <c r="L38" i="1"/>
  <c r="K38" i="1"/>
  <c r="C38" i="1"/>
  <c r="F37" i="1"/>
  <c r="G37" i="1" s="1"/>
  <c r="F35" i="17"/>
  <c r="G35" i="17" s="1"/>
  <c r="AC49" i="7"/>
  <c r="AC48" i="7"/>
  <c r="AC47" i="7"/>
  <c r="AC46" i="7"/>
  <c r="AC45" i="7"/>
  <c r="AC44" i="7"/>
  <c r="T7" i="17"/>
  <c r="R7" i="17"/>
  <c r="F35" i="7"/>
  <c r="G35" i="7" s="1"/>
  <c r="T6" i="7"/>
  <c r="R6" i="7"/>
  <c r="P6" i="7"/>
  <c r="N6" i="7"/>
  <c r="L6" i="7"/>
  <c r="K6" i="7"/>
  <c r="C6" i="7"/>
  <c r="S5" i="8"/>
  <c r="S6" i="8" s="1"/>
  <c r="S7" i="8" s="1"/>
  <c r="S8" i="8" s="1"/>
  <c r="O5" i="8"/>
  <c r="O6" i="8" s="1"/>
  <c r="O7" i="8" s="1"/>
  <c r="O8" i="8" s="1"/>
  <c r="F36" i="9"/>
  <c r="G36" i="9" s="1"/>
  <c r="F34" i="10"/>
  <c r="G34" i="10" s="1"/>
  <c r="T6" i="10"/>
  <c r="R6" i="10"/>
  <c r="P6" i="10"/>
  <c r="N6" i="10"/>
  <c r="L6" i="10"/>
  <c r="K6" i="10"/>
  <c r="K7" i="10" s="1"/>
  <c r="C6" i="10"/>
  <c r="C7" i="10" s="1"/>
  <c r="U5" i="11"/>
  <c r="U6" i="11" s="1"/>
  <c r="U7" i="11" s="1"/>
  <c r="U8" i="11" s="1"/>
  <c r="U9" i="11" s="1"/>
  <c r="S5" i="11"/>
  <c r="S6" i="11" s="1"/>
  <c r="S7" i="11" s="1"/>
  <c r="S8" i="11" s="1"/>
  <c r="S9" i="11" s="1"/>
  <c r="Q5" i="11"/>
  <c r="Q6" i="11" s="1"/>
  <c r="Q7" i="11" s="1"/>
  <c r="Q8" i="11" s="1"/>
  <c r="Q9" i="11" s="1"/>
  <c r="O5" i="11"/>
  <c r="O6" i="11" s="1"/>
  <c r="O7" i="11" s="1"/>
  <c r="O8" i="11" s="1"/>
  <c r="M5" i="11"/>
  <c r="M6" i="11" s="1"/>
  <c r="M7" i="11" s="1"/>
  <c r="M8" i="11" s="1"/>
  <c r="L10" i="11" s="1"/>
  <c r="F35" i="12"/>
  <c r="G35" i="12" s="1"/>
  <c r="F34" i="13"/>
  <c r="G34" i="13" s="1"/>
  <c r="T35" i="5"/>
  <c r="R35" i="5"/>
  <c r="P35" i="5"/>
  <c r="N35" i="5"/>
  <c r="L35" i="5"/>
  <c r="K35" i="5"/>
  <c r="C35" i="5"/>
  <c r="F34" i="5"/>
  <c r="G34" i="5" s="1"/>
  <c r="F34" i="6"/>
  <c r="G34" i="6" s="1"/>
  <c r="F35" i="4"/>
  <c r="G35" i="4" s="1"/>
  <c r="F36" i="1"/>
  <c r="G36" i="1" s="1"/>
  <c r="F34" i="17"/>
  <c r="J66" i="15"/>
  <c r="K66" i="15"/>
  <c r="K65" i="15"/>
  <c r="K64" i="15"/>
  <c r="K62" i="15"/>
  <c r="E70" i="15"/>
  <c r="C70" i="15"/>
  <c r="E65" i="15"/>
  <c r="C65" i="15"/>
  <c r="E16" i="15"/>
  <c r="F34" i="7"/>
  <c r="G34" i="7" s="1"/>
  <c r="F35" i="9"/>
  <c r="G35" i="9" s="1"/>
  <c r="S5" i="9"/>
  <c r="F33" i="10"/>
  <c r="G33" i="10" s="1"/>
  <c r="F34" i="12"/>
  <c r="G34" i="12" s="1"/>
  <c r="U33" i="13"/>
  <c r="S33" i="13"/>
  <c r="Q33" i="13"/>
  <c r="Q34" i="13" s="1"/>
  <c r="Q35" i="13" s="1"/>
  <c r="Q36" i="13" s="1"/>
  <c r="O33" i="13"/>
  <c r="O34" i="13" s="1"/>
  <c r="O35" i="13" s="1"/>
  <c r="O36" i="13" s="1"/>
  <c r="M33" i="13"/>
  <c r="M34" i="13" s="1"/>
  <c r="M35" i="13" s="1"/>
  <c r="M36" i="13" s="1"/>
  <c r="F33" i="13"/>
  <c r="F33" i="5"/>
  <c r="G33" i="5" s="1"/>
  <c r="F33" i="6"/>
  <c r="G33" i="6" s="1"/>
  <c r="U34" i="4"/>
  <c r="U35" i="4" s="1"/>
  <c r="U36" i="4" s="1"/>
  <c r="U37" i="4" s="1"/>
  <c r="U38" i="4" s="1"/>
  <c r="U39" i="4" s="1"/>
  <c r="S34" i="4"/>
  <c r="S35" i="4" s="1"/>
  <c r="S36" i="4" s="1"/>
  <c r="Q34" i="4"/>
  <c r="Q35" i="4" s="1"/>
  <c r="Q36" i="4" s="1"/>
  <c r="O34" i="4"/>
  <c r="O35" i="4" s="1"/>
  <c r="O36" i="4" s="1"/>
  <c r="M34" i="4"/>
  <c r="M35" i="4" s="1"/>
  <c r="M36" i="4" s="1"/>
  <c r="M37" i="4" s="1"/>
  <c r="M38" i="4" s="1"/>
  <c r="M39" i="4" s="1"/>
  <c r="F34" i="4"/>
  <c r="F40" i="4" s="1"/>
  <c r="E40" i="4" s="1"/>
  <c r="F35" i="1"/>
  <c r="G35" i="1" s="1"/>
  <c r="Q5" i="1"/>
  <c r="F33" i="17"/>
  <c r="G33" i="17"/>
  <c r="U32" i="17"/>
  <c r="U33" i="17" s="1"/>
  <c r="U34" i="17" s="1"/>
  <c r="U35" i="17" s="1"/>
  <c r="U36" i="17" s="1"/>
  <c r="U37" i="17" s="1"/>
  <c r="U38" i="17" s="1"/>
  <c r="U39" i="17" s="1"/>
  <c r="S32" i="17"/>
  <c r="S33" i="17" s="1"/>
  <c r="S34" i="17" s="1"/>
  <c r="S35" i="17" s="1"/>
  <c r="S36" i="17" s="1"/>
  <c r="S37" i="17" s="1"/>
  <c r="S38" i="17" s="1"/>
  <c r="S39" i="17" s="1"/>
  <c r="Q32" i="17"/>
  <c r="Q33" i="17" s="1"/>
  <c r="Q34" i="17" s="1"/>
  <c r="Q35" i="17" s="1"/>
  <c r="Q36" i="17" s="1"/>
  <c r="Q37" i="17" s="1"/>
  <c r="Q38" i="17" s="1"/>
  <c r="Q39" i="17" s="1"/>
  <c r="O32" i="17"/>
  <c r="O33" i="17" s="1"/>
  <c r="O34" i="17" s="1"/>
  <c r="O35" i="17" s="1"/>
  <c r="O36" i="17" s="1"/>
  <c r="O37" i="17" s="1"/>
  <c r="O38" i="17" s="1"/>
  <c r="O39" i="17" s="1"/>
  <c r="M32" i="17"/>
  <c r="M33" i="17" s="1"/>
  <c r="M34" i="17" s="1"/>
  <c r="M35" i="17" s="1"/>
  <c r="M36" i="17" s="1"/>
  <c r="M37" i="17" s="1"/>
  <c r="M38" i="17" s="1"/>
  <c r="M39" i="17" s="1"/>
  <c r="F32" i="17"/>
  <c r="G32" i="17"/>
  <c r="T31" i="17"/>
  <c r="R31" i="17"/>
  <c r="P31" i="17"/>
  <c r="N31" i="17"/>
  <c r="L31" i="17"/>
  <c r="K31" i="17"/>
  <c r="C31" i="17"/>
  <c r="F30" i="17"/>
  <c r="G30" i="17" s="1"/>
  <c r="F29" i="17"/>
  <c r="G29" i="17" s="1"/>
  <c r="F28" i="17"/>
  <c r="G28" i="17" s="1"/>
  <c r="F27" i="17"/>
  <c r="G27" i="17" s="1"/>
  <c r="F26" i="17"/>
  <c r="G26" i="17" s="1"/>
  <c r="F25" i="17"/>
  <c r="U24" i="17"/>
  <c r="U25" i="17" s="1"/>
  <c r="U26" i="17" s="1"/>
  <c r="U27" i="17" s="1"/>
  <c r="U28" i="17" s="1"/>
  <c r="U29" i="17" s="1"/>
  <c r="U30" i="17" s="1"/>
  <c r="U31" i="17" s="1"/>
  <c r="S24" i="17"/>
  <c r="S25" i="17" s="1"/>
  <c r="S26" i="17" s="1"/>
  <c r="S27" i="17" s="1"/>
  <c r="S28" i="17" s="1"/>
  <c r="S29" i="17" s="1"/>
  <c r="S30" i="17" s="1"/>
  <c r="S31" i="17" s="1"/>
  <c r="Q24" i="17"/>
  <c r="Q25" i="17" s="1"/>
  <c r="Q26" i="17" s="1"/>
  <c r="Q27" i="17" s="1"/>
  <c r="Q28" i="17" s="1"/>
  <c r="Q29" i="17" s="1"/>
  <c r="Q30" i="17" s="1"/>
  <c r="Q31" i="17" s="1"/>
  <c r="O24" i="17"/>
  <c r="O25" i="17"/>
  <c r="O26" i="17" s="1"/>
  <c r="O27" i="17" s="1"/>
  <c r="O28" i="17" s="1"/>
  <c r="O29" i="17" s="1"/>
  <c r="O30" i="17" s="1"/>
  <c r="O31" i="17" s="1"/>
  <c r="M24" i="17"/>
  <c r="M25" i="17"/>
  <c r="M26" i="17" s="1"/>
  <c r="M27" i="17" s="1"/>
  <c r="M28" i="17" s="1"/>
  <c r="M29" i="17" s="1"/>
  <c r="M30" i="17" s="1"/>
  <c r="M31" i="17" s="1"/>
  <c r="F24" i="17"/>
  <c r="G24" i="17" s="1"/>
  <c r="T23" i="17"/>
  <c r="R23" i="17"/>
  <c r="P23" i="17"/>
  <c r="N23" i="17"/>
  <c r="L23" i="17"/>
  <c r="K23" i="17"/>
  <c r="C23" i="17"/>
  <c r="F22" i="17"/>
  <c r="G22" i="17" s="1"/>
  <c r="F21" i="17"/>
  <c r="G21" i="17" s="1"/>
  <c r="F20" i="17"/>
  <c r="G20" i="17" s="1"/>
  <c r="F19" i="17"/>
  <c r="G19" i="17" s="1"/>
  <c r="F18" i="17"/>
  <c r="G18" i="17" s="1"/>
  <c r="F17" i="17"/>
  <c r="G17" i="17" s="1"/>
  <c r="U16" i="17"/>
  <c r="U17" i="17" s="1"/>
  <c r="U18" i="17" s="1"/>
  <c r="U19" i="17" s="1"/>
  <c r="U20" i="17" s="1"/>
  <c r="U21" i="17" s="1"/>
  <c r="U22" i="17" s="1"/>
  <c r="U23" i="17" s="1"/>
  <c r="S16" i="17"/>
  <c r="S17" i="17" s="1"/>
  <c r="S18" i="17" s="1"/>
  <c r="S19" i="17" s="1"/>
  <c r="S20" i="17" s="1"/>
  <c r="S21" i="17" s="1"/>
  <c r="S22" i="17" s="1"/>
  <c r="S23" i="17" s="1"/>
  <c r="Q16" i="17"/>
  <c r="Q17" i="17" s="1"/>
  <c r="Q18" i="17" s="1"/>
  <c r="Q19" i="17" s="1"/>
  <c r="Q20" i="17" s="1"/>
  <c r="Q21" i="17" s="1"/>
  <c r="Q22" i="17" s="1"/>
  <c r="Q23" i="17" s="1"/>
  <c r="O16" i="17"/>
  <c r="O17" i="17" s="1"/>
  <c r="O18" i="17" s="1"/>
  <c r="O19" i="17" s="1"/>
  <c r="O20" i="17" s="1"/>
  <c r="O21" i="17" s="1"/>
  <c r="O22" i="17" s="1"/>
  <c r="O23" i="17" s="1"/>
  <c r="M16" i="17"/>
  <c r="M17" i="17" s="1"/>
  <c r="M18" i="17" s="1"/>
  <c r="M19" i="17" s="1"/>
  <c r="M20" i="17" s="1"/>
  <c r="M21" i="17" s="1"/>
  <c r="M22" i="17" s="1"/>
  <c r="M23" i="17" s="1"/>
  <c r="F16" i="17"/>
  <c r="G16" i="17" s="1"/>
  <c r="T15" i="17"/>
  <c r="R15" i="17"/>
  <c r="P15" i="17"/>
  <c r="N15" i="17"/>
  <c r="L15" i="17"/>
  <c r="K15" i="17"/>
  <c r="C15" i="17"/>
  <c r="F14" i="17"/>
  <c r="G14" i="17" s="1"/>
  <c r="F13" i="17"/>
  <c r="G13" i="17" s="1"/>
  <c r="F12" i="17"/>
  <c r="G12" i="17" s="1"/>
  <c r="F11" i="17"/>
  <c r="G11" i="17" s="1"/>
  <c r="F10" i="17"/>
  <c r="G10" i="17" s="1"/>
  <c r="F9" i="17"/>
  <c r="G9" i="17" s="1"/>
  <c r="U8" i="17"/>
  <c r="U9" i="17" s="1"/>
  <c r="U10" i="17" s="1"/>
  <c r="U11" i="17" s="1"/>
  <c r="U12" i="17" s="1"/>
  <c r="U13" i="17" s="1"/>
  <c r="U14" i="17" s="1"/>
  <c r="U15" i="17" s="1"/>
  <c r="S8" i="17"/>
  <c r="S9" i="17" s="1"/>
  <c r="S10" i="17" s="1"/>
  <c r="S11" i="17" s="1"/>
  <c r="S12" i="17" s="1"/>
  <c r="S13" i="17" s="1"/>
  <c r="S14" i="17" s="1"/>
  <c r="S15" i="17" s="1"/>
  <c r="Q8" i="17"/>
  <c r="Q9" i="17" s="1"/>
  <c r="Q10" i="17" s="1"/>
  <c r="Q11" i="17" s="1"/>
  <c r="Q12" i="17" s="1"/>
  <c r="Q13" i="17" s="1"/>
  <c r="Q14" i="17" s="1"/>
  <c r="Q15" i="17" s="1"/>
  <c r="O8" i="17"/>
  <c r="O9" i="17" s="1"/>
  <c r="O10" i="17" s="1"/>
  <c r="O11" i="17" s="1"/>
  <c r="O12" i="17" s="1"/>
  <c r="O13" i="17" s="1"/>
  <c r="O14" i="17" s="1"/>
  <c r="O15" i="17" s="1"/>
  <c r="M8" i="17"/>
  <c r="M9" i="17" s="1"/>
  <c r="M10" i="17" s="1"/>
  <c r="M11" i="17" s="1"/>
  <c r="M12" i="17" s="1"/>
  <c r="M13" i="17" s="1"/>
  <c r="M14" i="17" s="1"/>
  <c r="M15" i="17" s="1"/>
  <c r="F8" i="17"/>
  <c r="P7" i="17"/>
  <c r="N7" i="17"/>
  <c r="L7" i="17"/>
  <c r="K7" i="17"/>
  <c r="C7" i="17"/>
  <c r="F6" i="17"/>
  <c r="G6" i="17" s="1"/>
  <c r="F5" i="17"/>
  <c r="G5" i="17" s="1"/>
  <c r="F4" i="17"/>
  <c r="G4" i="17" s="1"/>
  <c r="U5" i="17"/>
  <c r="U6" i="17" s="1"/>
  <c r="U7" i="17" s="1"/>
  <c r="S5" i="17"/>
  <c r="S6" i="17" s="1"/>
  <c r="S7" i="17" s="1"/>
  <c r="Q5" i="17"/>
  <c r="Q6" i="17" s="1"/>
  <c r="Q7" i="17" s="1"/>
  <c r="M5" i="17"/>
  <c r="M6" i="17" s="1"/>
  <c r="M7" i="17" s="1"/>
  <c r="B5" i="17"/>
  <c r="B6" i="17" s="1"/>
  <c r="B8" i="17" s="1"/>
  <c r="B9" i="17" s="1"/>
  <c r="B10" i="17" s="1"/>
  <c r="B11" i="17" s="1"/>
  <c r="B12" i="17" s="1"/>
  <c r="B13" i="17" s="1"/>
  <c r="B14" i="17" s="1"/>
  <c r="B16" i="17" s="1"/>
  <c r="B17" i="17" s="1"/>
  <c r="B18" i="17" s="1"/>
  <c r="B19" i="17" s="1"/>
  <c r="B20" i="17" s="1"/>
  <c r="B21" i="17" s="1"/>
  <c r="B22" i="17" s="1"/>
  <c r="B24" i="17" s="1"/>
  <c r="B25" i="17" s="1"/>
  <c r="B26" i="17" s="1"/>
  <c r="B27" i="17" s="1"/>
  <c r="B28" i="17" s="1"/>
  <c r="B29" i="17" s="1"/>
  <c r="B30" i="17" s="1"/>
  <c r="B32" i="17" s="1"/>
  <c r="B33" i="17" s="1"/>
  <c r="B34" i="17" s="1"/>
  <c r="B35" i="17" s="1"/>
  <c r="B36" i="17" s="1"/>
  <c r="B37" i="17" s="1"/>
  <c r="T34" i="11"/>
  <c r="R34" i="11"/>
  <c r="P34" i="11"/>
  <c r="N34" i="11"/>
  <c r="L34" i="11"/>
  <c r="K34" i="11"/>
  <c r="C34" i="11"/>
  <c r="B36" i="15"/>
  <c r="T31" i="7"/>
  <c r="R31" i="7"/>
  <c r="P31" i="7"/>
  <c r="N31" i="7"/>
  <c r="L31" i="7"/>
  <c r="K31" i="7"/>
  <c r="C31" i="7"/>
  <c r="F30" i="7"/>
  <c r="G30" i="7" s="1"/>
  <c r="F33" i="7"/>
  <c r="G33" i="7" s="1"/>
  <c r="C5" i="9"/>
  <c r="F34" i="9"/>
  <c r="G34" i="9" s="1"/>
  <c r="U32" i="10"/>
  <c r="U33" i="10" s="1"/>
  <c r="U34" i="10" s="1"/>
  <c r="U35" i="10" s="1"/>
  <c r="S32" i="10"/>
  <c r="S33" i="10" s="1"/>
  <c r="S34" i="10" s="1"/>
  <c r="S35" i="10" s="1"/>
  <c r="Q32" i="10"/>
  <c r="Q33" i="10" s="1"/>
  <c r="Q34" i="10" s="1"/>
  <c r="Q35" i="10" s="1"/>
  <c r="M32" i="10"/>
  <c r="M33" i="10" s="1"/>
  <c r="M34" i="10" s="1"/>
  <c r="M35" i="10" s="1"/>
  <c r="F32" i="10"/>
  <c r="G32" i="10" s="1"/>
  <c r="F33" i="12"/>
  <c r="G33" i="12" s="1"/>
  <c r="T32" i="13"/>
  <c r="R32" i="13"/>
  <c r="P32" i="13"/>
  <c r="N32" i="13"/>
  <c r="L32" i="13"/>
  <c r="K32" i="13"/>
  <c r="C32" i="13"/>
  <c r="F31" i="13"/>
  <c r="G31" i="13" s="1"/>
  <c r="F32" i="5"/>
  <c r="G32" i="5" s="1"/>
  <c r="F32" i="6"/>
  <c r="G32" i="6" s="1"/>
  <c r="T33" i="4"/>
  <c r="R33" i="4"/>
  <c r="P33" i="4"/>
  <c r="N33" i="4"/>
  <c r="L33" i="4"/>
  <c r="K33" i="4"/>
  <c r="C33" i="4"/>
  <c r="F32" i="4"/>
  <c r="G32" i="4" s="1"/>
  <c r="F33" i="1"/>
  <c r="G33" i="1" s="1"/>
  <c r="F34" i="1"/>
  <c r="G34" i="1" s="1"/>
  <c r="C3" i="16"/>
  <c r="D3" i="16" s="1"/>
  <c r="B4" i="16"/>
  <c r="A5" i="16"/>
  <c r="A6" i="16" s="1"/>
  <c r="O7" i="1"/>
  <c r="O8" i="1" s="1"/>
  <c r="O9" i="1" s="1"/>
  <c r="O10" i="1" s="1"/>
  <c r="O11" i="1" s="1"/>
  <c r="O12" i="1" s="1"/>
  <c r="O13" i="1" s="1"/>
  <c r="O14" i="1" s="1"/>
  <c r="U32" i="7"/>
  <c r="U33" i="7" s="1"/>
  <c r="U34" i="7" s="1"/>
  <c r="U35" i="7" s="1"/>
  <c r="U36" i="7" s="1"/>
  <c r="U37" i="7" s="1"/>
  <c r="U38" i="7" s="1"/>
  <c r="U39" i="7" s="1"/>
  <c r="S32" i="7"/>
  <c r="S33" i="7" s="1"/>
  <c r="S34" i="7" s="1"/>
  <c r="S35" i="7" s="1"/>
  <c r="S36" i="7" s="1"/>
  <c r="S37" i="7" s="1"/>
  <c r="S38" i="7" s="1"/>
  <c r="S39" i="7" s="1"/>
  <c r="Q32" i="7"/>
  <c r="Q33" i="7" s="1"/>
  <c r="Q34" i="7" s="1"/>
  <c r="Q35" i="7" s="1"/>
  <c r="Q36" i="7" s="1"/>
  <c r="Q37" i="7" s="1"/>
  <c r="Q38" i="7" s="1"/>
  <c r="O32" i="7"/>
  <c r="O33" i="7" s="1"/>
  <c r="O34" i="7" s="1"/>
  <c r="O35" i="7" s="1"/>
  <c r="O36" i="7" s="1"/>
  <c r="O37" i="7" s="1"/>
  <c r="O38" i="7" s="1"/>
  <c r="O39" i="7" s="1"/>
  <c r="M32" i="7"/>
  <c r="M33" i="7" s="1"/>
  <c r="M34" i="7" s="1"/>
  <c r="M35" i="7" s="1"/>
  <c r="M36" i="7" s="1"/>
  <c r="M37" i="7" s="1"/>
  <c r="M38" i="7" s="1"/>
  <c r="U24" i="7"/>
  <c r="U25" i="7" s="1"/>
  <c r="U26" i="7" s="1"/>
  <c r="U27" i="7" s="1"/>
  <c r="U28" i="7" s="1"/>
  <c r="U29" i="7" s="1"/>
  <c r="U30" i="7" s="1"/>
  <c r="U31" i="7" s="1"/>
  <c r="S24" i="7"/>
  <c r="S25" i="7" s="1"/>
  <c r="S26" i="7" s="1"/>
  <c r="S27" i="7" s="1"/>
  <c r="S28" i="7" s="1"/>
  <c r="S29" i="7" s="1"/>
  <c r="S30" i="7" s="1"/>
  <c r="S31" i="7" s="1"/>
  <c r="Q24" i="7"/>
  <c r="Q25" i="7" s="1"/>
  <c r="Q26" i="7" s="1"/>
  <c r="Q27" i="7" s="1"/>
  <c r="Q28" i="7" s="1"/>
  <c r="Q29" i="7" s="1"/>
  <c r="Q30" i="7" s="1"/>
  <c r="Q31" i="7" s="1"/>
  <c r="O24" i="7"/>
  <c r="O25" i="7" s="1"/>
  <c r="O26" i="7" s="1"/>
  <c r="O27" i="7" s="1"/>
  <c r="O28" i="7" s="1"/>
  <c r="O29" i="7" s="1"/>
  <c r="O30" i="7" s="1"/>
  <c r="O31" i="7" s="1"/>
  <c r="M24" i="7"/>
  <c r="M25" i="7" s="1"/>
  <c r="M26" i="7" s="1"/>
  <c r="M27" i="7" s="1"/>
  <c r="M28" i="7" s="1"/>
  <c r="M29" i="7" s="1"/>
  <c r="M30" i="7" s="1"/>
  <c r="M31" i="7" s="1"/>
  <c r="U16" i="7"/>
  <c r="U17" i="7" s="1"/>
  <c r="U18" i="7" s="1"/>
  <c r="U19" i="7" s="1"/>
  <c r="U20" i="7" s="1"/>
  <c r="U21" i="7" s="1"/>
  <c r="U22" i="7" s="1"/>
  <c r="U23" i="7" s="1"/>
  <c r="S16" i="7"/>
  <c r="S17" i="7" s="1"/>
  <c r="S18" i="7" s="1"/>
  <c r="S19" i="7" s="1"/>
  <c r="S20" i="7" s="1"/>
  <c r="S21" i="7" s="1"/>
  <c r="S22" i="7" s="1"/>
  <c r="S23" i="7" s="1"/>
  <c r="Q16" i="7"/>
  <c r="Q17" i="7" s="1"/>
  <c r="Q18" i="7" s="1"/>
  <c r="Q19" i="7" s="1"/>
  <c r="Q20" i="7" s="1"/>
  <c r="Q21" i="7" s="1"/>
  <c r="Q22" i="7" s="1"/>
  <c r="Q23" i="7" s="1"/>
  <c r="O16" i="7"/>
  <c r="O17" i="7" s="1"/>
  <c r="O18" i="7" s="1"/>
  <c r="O19" i="7" s="1"/>
  <c r="O20" i="7" s="1"/>
  <c r="O21" i="7" s="1"/>
  <c r="O22" i="7" s="1"/>
  <c r="O23" i="7" s="1"/>
  <c r="M16" i="7"/>
  <c r="M17" i="7" s="1"/>
  <c r="M18" i="7" s="1"/>
  <c r="M19" i="7" s="1"/>
  <c r="M20" i="7" s="1"/>
  <c r="M21" i="7" s="1"/>
  <c r="M22" i="7" s="1"/>
  <c r="M23" i="7" s="1"/>
  <c r="U8" i="7"/>
  <c r="U9" i="7" s="1"/>
  <c r="U10" i="7" s="1"/>
  <c r="U11" i="7" s="1"/>
  <c r="U12" i="7" s="1"/>
  <c r="U13" i="7" s="1"/>
  <c r="U14" i="7" s="1"/>
  <c r="U15" i="7" s="1"/>
  <c r="S8" i="7"/>
  <c r="S9" i="7" s="1"/>
  <c r="S10" i="7" s="1"/>
  <c r="S11" i="7" s="1"/>
  <c r="S12" i="7" s="1"/>
  <c r="S13" i="7" s="1"/>
  <c r="S14" i="7" s="1"/>
  <c r="S15" i="7" s="1"/>
  <c r="Q8" i="7"/>
  <c r="Q9" i="7" s="1"/>
  <c r="Q10" i="7" s="1"/>
  <c r="Q11" i="7" s="1"/>
  <c r="Q12" i="7" s="1"/>
  <c r="Q13" i="7" s="1"/>
  <c r="Q14" i="7" s="1"/>
  <c r="Q15" i="7" s="1"/>
  <c r="O8" i="7"/>
  <c r="O9" i="7" s="1"/>
  <c r="O10" i="7" s="1"/>
  <c r="O11" i="7" s="1"/>
  <c r="O12" i="7" s="1"/>
  <c r="O13" i="7" s="1"/>
  <c r="O14" i="7" s="1"/>
  <c r="O15" i="7" s="1"/>
  <c r="M8" i="7"/>
  <c r="M9" i="7" s="1"/>
  <c r="M10" i="7" s="1"/>
  <c r="M11" i="7" s="1"/>
  <c r="M12" i="7" s="1"/>
  <c r="M13" i="7" s="1"/>
  <c r="M14" i="7" s="1"/>
  <c r="M15" i="7" s="1"/>
  <c r="O5" i="7"/>
  <c r="U26" i="8"/>
  <c r="U27" i="8" s="1"/>
  <c r="U28" i="8" s="1"/>
  <c r="U29" i="8" s="1"/>
  <c r="U30" i="8" s="1"/>
  <c r="U31" i="8" s="1"/>
  <c r="U32" i="8" s="1"/>
  <c r="U33" i="8" s="1"/>
  <c r="S26" i="8"/>
  <c r="S27" i="8" s="1"/>
  <c r="S28" i="8" s="1"/>
  <c r="S29" i="8" s="1"/>
  <c r="S30" i="8" s="1"/>
  <c r="S31" i="8" s="1"/>
  <c r="S32" i="8" s="1"/>
  <c r="S33" i="8" s="1"/>
  <c r="Q26" i="8"/>
  <c r="Q27" i="8" s="1"/>
  <c r="Q28" i="8" s="1"/>
  <c r="Q29" i="8" s="1"/>
  <c r="Q30" i="8" s="1"/>
  <c r="Q31" i="8" s="1"/>
  <c r="Q32" i="8" s="1"/>
  <c r="Q33" i="8" s="1"/>
  <c r="O26" i="8"/>
  <c r="O27" i="8" s="1"/>
  <c r="O28" i="8" s="1"/>
  <c r="O29" i="8" s="1"/>
  <c r="O30" i="8" s="1"/>
  <c r="O31" i="8" s="1"/>
  <c r="O32" i="8" s="1"/>
  <c r="O33" i="8" s="1"/>
  <c r="M26" i="8"/>
  <c r="M27" i="8" s="1"/>
  <c r="M28" i="8" s="1"/>
  <c r="M29" i="8" s="1"/>
  <c r="M30" i="8" s="1"/>
  <c r="M31" i="8" s="1"/>
  <c r="M32" i="8" s="1"/>
  <c r="M33" i="8" s="1"/>
  <c r="U18" i="8"/>
  <c r="U19" i="8" s="1"/>
  <c r="U20" i="8" s="1"/>
  <c r="U21" i="8" s="1"/>
  <c r="U22" i="8" s="1"/>
  <c r="U23" i="8" s="1"/>
  <c r="U24" i="8" s="1"/>
  <c r="U25" i="8" s="1"/>
  <c r="S18" i="8"/>
  <c r="S19" i="8" s="1"/>
  <c r="S20" i="8" s="1"/>
  <c r="S21" i="8" s="1"/>
  <c r="S22" i="8" s="1"/>
  <c r="S23" i="8" s="1"/>
  <c r="S24" i="8" s="1"/>
  <c r="S25" i="8" s="1"/>
  <c r="Q18" i="8"/>
  <c r="Q19" i="8" s="1"/>
  <c r="Q20" i="8" s="1"/>
  <c r="Q21" i="8" s="1"/>
  <c r="Q22" i="8" s="1"/>
  <c r="Q23" i="8" s="1"/>
  <c r="Q24" i="8" s="1"/>
  <c r="Q25" i="8" s="1"/>
  <c r="O18" i="8"/>
  <c r="O19" i="8" s="1"/>
  <c r="O20" i="8" s="1"/>
  <c r="O21" i="8" s="1"/>
  <c r="O22" i="8" s="1"/>
  <c r="O23" i="8" s="1"/>
  <c r="O24" i="8" s="1"/>
  <c r="O25" i="8" s="1"/>
  <c r="M18" i="8"/>
  <c r="M19" i="8" s="1"/>
  <c r="M20" i="8" s="1"/>
  <c r="M21" i="8" s="1"/>
  <c r="M22" i="8" s="1"/>
  <c r="M23" i="8" s="1"/>
  <c r="M24" i="8" s="1"/>
  <c r="M25" i="8" s="1"/>
  <c r="U10" i="8"/>
  <c r="U11" i="8" s="1"/>
  <c r="U12" i="8" s="1"/>
  <c r="U13" i="8" s="1"/>
  <c r="U14" i="8" s="1"/>
  <c r="U15" i="8" s="1"/>
  <c r="U16" i="8" s="1"/>
  <c r="U17" i="8" s="1"/>
  <c r="S10" i="8"/>
  <c r="S11" i="8" s="1"/>
  <c r="S12" i="8" s="1"/>
  <c r="S13" i="8" s="1"/>
  <c r="S14" i="8" s="1"/>
  <c r="S15" i="8" s="1"/>
  <c r="S16" i="8" s="1"/>
  <c r="S17" i="8" s="1"/>
  <c r="Q10" i="8"/>
  <c r="Q11" i="8" s="1"/>
  <c r="Q12" i="8" s="1"/>
  <c r="Q13" i="8" s="1"/>
  <c r="Q14" i="8" s="1"/>
  <c r="Q15" i="8" s="1"/>
  <c r="Q16" i="8" s="1"/>
  <c r="Q17" i="8" s="1"/>
  <c r="O10" i="8"/>
  <c r="O11" i="8" s="1"/>
  <c r="O12" i="8" s="1"/>
  <c r="O13" i="8" s="1"/>
  <c r="O14" i="8" s="1"/>
  <c r="O15" i="8" s="1"/>
  <c r="O16" i="8" s="1"/>
  <c r="O17" i="8" s="1"/>
  <c r="M10" i="8"/>
  <c r="M11" i="8" s="1"/>
  <c r="M12" i="8" s="1"/>
  <c r="M13" i="8" s="1"/>
  <c r="M14" i="8" s="1"/>
  <c r="M15" i="8" s="1"/>
  <c r="M16" i="8" s="1"/>
  <c r="M17" i="8" s="1"/>
  <c r="S31" i="9"/>
  <c r="S32" i="9" s="1"/>
  <c r="S33" i="9" s="1"/>
  <c r="S34" i="9" s="1"/>
  <c r="Q31" i="9"/>
  <c r="Q32" i="9" s="1"/>
  <c r="Q33" i="9" s="1"/>
  <c r="Q34" i="9" s="1"/>
  <c r="O31" i="9"/>
  <c r="O32" i="9" s="1"/>
  <c r="O33" i="9" s="1"/>
  <c r="O34" i="9" s="1"/>
  <c r="M31" i="9"/>
  <c r="M32" i="9" s="1"/>
  <c r="M33" i="9" s="1"/>
  <c r="M34" i="9" s="1"/>
  <c r="U23" i="9"/>
  <c r="U24" i="9" s="1"/>
  <c r="U25" i="9" s="1"/>
  <c r="U26" i="9" s="1"/>
  <c r="U27" i="9" s="1"/>
  <c r="U28" i="9" s="1"/>
  <c r="U29" i="9" s="1"/>
  <c r="U30" i="9" s="1"/>
  <c r="S23" i="9"/>
  <c r="S24" i="9" s="1"/>
  <c r="S25" i="9" s="1"/>
  <c r="S26" i="9" s="1"/>
  <c r="S27" i="9" s="1"/>
  <c r="S28" i="9" s="1"/>
  <c r="S29" i="9" s="1"/>
  <c r="S30" i="9" s="1"/>
  <c r="Q23" i="9"/>
  <c r="Q24" i="9" s="1"/>
  <c r="Q25" i="9" s="1"/>
  <c r="Q26" i="9" s="1"/>
  <c r="Q27" i="9" s="1"/>
  <c r="Q28" i="9" s="1"/>
  <c r="Q29" i="9" s="1"/>
  <c r="Q30" i="9" s="1"/>
  <c r="O23" i="9"/>
  <c r="O24" i="9" s="1"/>
  <c r="O25" i="9" s="1"/>
  <c r="O26" i="9" s="1"/>
  <c r="O27" i="9" s="1"/>
  <c r="O28" i="9" s="1"/>
  <c r="O29" i="9" s="1"/>
  <c r="O30" i="9" s="1"/>
  <c r="M23" i="9"/>
  <c r="M24" i="9" s="1"/>
  <c r="M25" i="9" s="1"/>
  <c r="M26" i="9" s="1"/>
  <c r="M27" i="9" s="1"/>
  <c r="M28" i="9" s="1"/>
  <c r="M29" i="9" s="1"/>
  <c r="M30" i="9" s="1"/>
  <c r="U15" i="9"/>
  <c r="U16" i="9" s="1"/>
  <c r="U17" i="9" s="1"/>
  <c r="U18" i="9" s="1"/>
  <c r="U19" i="9" s="1"/>
  <c r="U20" i="9" s="1"/>
  <c r="U21" i="9" s="1"/>
  <c r="U22" i="9" s="1"/>
  <c r="S15" i="9"/>
  <c r="S16" i="9" s="1"/>
  <c r="S17" i="9" s="1"/>
  <c r="S18" i="9" s="1"/>
  <c r="S19" i="9" s="1"/>
  <c r="S20" i="9" s="1"/>
  <c r="S21" i="9" s="1"/>
  <c r="S22" i="9" s="1"/>
  <c r="Q15" i="9"/>
  <c r="Q16" i="9" s="1"/>
  <c r="Q17" i="9" s="1"/>
  <c r="Q18" i="9" s="1"/>
  <c r="Q19" i="9" s="1"/>
  <c r="Q20" i="9" s="1"/>
  <c r="Q21" i="9" s="1"/>
  <c r="Q22" i="9" s="1"/>
  <c r="O15" i="9"/>
  <c r="O16" i="9" s="1"/>
  <c r="O17" i="9" s="1"/>
  <c r="O18" i="9" s="1"/>
  <c r="O19" i="9" s="1"/>
  <c r="O20" i="9" s="1"/>
  <c r="O21" i="9" s="1"/>
  <c r="O22" i="9" s="1"/>
  <c r="M15" i="9"/>
  <c r="M16" i="9" s="1"/>
  <c r="M17" i="9" s="1"/>
  <c r="M18" i="9" s="1"/>
  <c r="M19" i="9" s="1"/>
  <c r="M20" i="9" s="1"/>
  <c r="M21" i="9" s="1"/>
  <c r="M22" i="9" s="1"/>
  <c r="U7" i="9"/>
  <c r="U8" i="9" s="1"/>
  <c r="U9" i="9" s="1"/>
  <c r="U10" i="9" s="1"/>
  <c r="U11" i="9" s="1"/>
  <c r="U12" i="9" s="1"/>
  <c r="U13" i="9" s="1"/>
  <c r="U14" i="9" s="1"/>
  <c r="S7" i="9"/>
  <c r="S8" i="9" s="1"/>
  <c r="S9" i="9" s="1"/>
  <c r="S10" i="9" s="1"/>
  <c r="S11" i="9" s="1"/>
  <c r="S12" i="9" s="1"/>
  <c r="S13" i="9" s="1"/>
  <c r="S14" i="9" s="1"/>
  <c r="Q7" i="9"/>
  <c r="Q8" i="9" s="1"/>
  <c r="Q9" i="9" s="1"/>
  <c r="Q10" i="9" s="1"/>
  <c r="Q11" i="9" s="1"/>
  <c r="Q12" i="9" s="1"/>
  <c r="Q13" i="9" s="1"/>
  <c r="Q14" i="9" s="1"/>
  <c r="O7" i="9"/>
  <c r="O8" i="9" s="1"/>
  <c r="O9" i="9" s="1"/>
  <c r="O10" i="9" s="1"/>
  <c r="O11" i="9" s="1"/>
  <c r="O12" i="9" s="1"/>
  <c r="O13" i="9" s="1"/>
  <c r="O14" i="9" s="1"/>
  <c r="M7" i="9"/>
  <c r="M8" i="9" s="1"/>
  <c r="M9" i="9" s="1"/>
  <c r="M10" i="9" s="1"/>
  <c r="M11" i="9" s="1"/>
  <c r="M12" i="9" s="1"/>
  <c r="M13" i="9" s="1"/>
  <c r="M14" i="9" s="1"/>
  <c r="U5" i="9"/>
  <c r="U16" i="10"/>
  <c r="U17" i="10" s="1"/>
  <c r="U18" i="10" s="1"/>
  <c r="U19" i="10" s="1"/>
  <c r="U20" i="10" s="1"/>
  <c r="U21" i="10" s="1"/>
  <c r="U22" i="10" s="1"/>
  <c r="U23" i="10" s="1"/>
  <c r="S16" i="10"/>
  <c r="S17" i="10" s="1"/>
  <c r="S18" i="10" s="1"/>
  <c r="S19" i="10" s="1"/>
  <c r="S20" i="10" s="1"/>
  <c r="S21" i="10" s="1"/>
  <c r="S22" i="10" s="1"/>
  <c r="S23" i="10" s="1"/>
  <c r="Q16" i="10"/>
  <c r="Q17" i="10" s="1"/>
  <c r="Q18" i="10" s="1"/>
  <c r="Q19" i="10" s="1"/>
  <c r="Q20" i="10" s="1"/>
  <c r="Q21" i="10" s="1"/>
  <c r="Q22" i="10" s="1"/>
  <c r="Q23" i="10" s="1"/>
  <c r="O16" i="10"/>
  <c r="O17" i="10" s="1"/>
  <c r="O18" i="10" s="1"/>
  <c r="O19" i="10" s="1"/>
  <c r="O20" i="10" s="1"/>
  <c r="O21" i="10" s="1"/>
  <c r="O22" i="10" s="1"/>
  <c r="O23" i="10" s="1"/>
  <c r="M16" i="10"/>
  <c r="M17" i="10" s="1"/>
  <c r="M18" i="10" s="1"/>
  <c r="M19" i="10" s="1"/>
  <c r="M20" i="10" s="1"/>
  <c r="M21" i="10" s="1"/>
  <c r="M22" i="10" s="1"/>
  <c r="M23" i="10" s="1"/>
  <c r="U8" i="10"/>
  <c r="U9" i="10" s="1"/>
  <c r="U10" i="10" s="1"/>
  <c r="U11" i="10" s="1"/>
  <c r="U12" i="10" s="1"/>
  <c r="U13" i="10" s="1"/>
  <c r="U14" i="10" s="1"/>
  <c r="U15" i="10" s="1"/>
  <c r="S8" i="10"/>
  <c r="S9" i="10" s="1"/>
  <c r="S10" i="10" s="1"/>
  <c r="S11" i="10" s="1"/>
  <c r="S12" i="10" s="1"/>
  <c r="S13" i="10" s="1"/>
  <c r="S14" i="10" s="1"/>
  <c r="S15" i="10" s="1"/>
  <c r="Q8" i="10"/>
  <c r="Q9" i="10" s="1"/>
  <c r="Q10" i="10" s="1"/>
  <c r="Q11" i="10" s="1"/>
  <c r="Q12" i="10" s="1"/>
  <c r="Q13" i="10" s="1"/>
  <c r="Q14" i="10" s="1"/>
  <c r="Q15" i="10" s="1"/>
  <c r="O8" i="10"/>
  <c r="O9" i="10" s="1"/>
  <c r="O10" i="10" s="1"/>
  <c r="O11" i="10" s="1"/>
  <c r="O12" i="10" s="1"/>
  <c r="O13" i="10" s="1"/>
  <c r="O14" i="10" s="1"/>
  <c r="O15" i="10" s="1"/>
  <c r="M8" i="10"/>
  <c r="M9" i="10" s="1"/>
  <c r="M10" i="10" s="1"/>
  <c r="M11" i="10" s="1"/>
  <c r="M12" i="10" s="1"/>
  <c r="M13" i="10" s="1"/>
  <c r="M14" i="10" s="1"/>
  <c r="M15" i="10" s="1"/>
  <c r="S5" i="10"/>
  <c r="U27" i="11"/>
  <c r="U28" i="11" s="1"/>
  <c r="U29" i="11" s="1"/>
  <c r="U30" i="11" s="1"/>
  <c r="U31" i="11" s="1"/>
  <c r="U32" i="11" s="1"/>
  <c r="U33" i="11" s="1"/>
  <c r="U34" i="11" s="1"/>
  <c r="S27" i="11"/>
  <c r="S28" i="11" s="1"/>
  <c r="S29" i="11" s="1"/>
  <c r="S30" i="11" s="1"/>
  <c r="S31" i="11" s="1"/>
  <c r="S32" i="11" s="1"/>
  <c r="S33" i="11" s="1"/>
  <c r="S34" i="11" s="1"/>
  <c r="Q27" i="11"/>
  <c r="Q28" i="11" s="1"/>
  <c r="Q29" i="11" s="1"/>
  <c r="Q30" i="11" s="1"/>
  <c r="Q31" i="11" s="1"/>
  <c r="Q32" i="11" s="1"/>
  <c r="Q33" i="11" s="1"/>
  <c r="Q34" i="11" s="1"/>
  <c r="O27" i="11"/>
  <c r="O28" i="11" s="1"/>
  <c r="O29" i="11" s="1"/>
  <c r="O30" i="11" s="1"/>
  <c r="O31" i="11" s="1"/>
  <c r="O32" i="11" s="1"/>
  <c r="O33" i="11" s="1"/>
  <c r="O34" i="11" s="1"/>
  <c r="M27" i="11"/>
  <c r="M28" i="11" s="1"/>
  <c r="M29" i="11" s="1"/>
  <c r="M30" i="11" s="1"/>
  <c r="M31" i="11" s="1"/>
  <c r="M32" i="11" s="1"/>
  <c r="M33" i="11" s="1"/>
  <c r="M34" i="11" s="1"/>
  <c r="U19" i="11"/>
  <c r="U20" i="11" s="1"/>
  <c r="U21" i="11" s="1"/>
  <c r="U22" i="11" s="1"/>
  <c r="U23" i="11" s="1"/>
  <c r="U24" i="11" s="1"/>
  <c r="U25" i="11" s="1"/>
  <c r="U26" i="11" s="1"/>
  <c r="S19" i="11"/>
  <c r="S20" i="11" s="1"/>
  <c r="S21" i="11" s="1"/>
  <c r="S22" i="11" s="1"/>
  <c r="S23" i="11" s="1"/>
  <c r="S24" i="11" s="1"/>
  <c r="S25" i="11" s="1"/>
  <c r="S26" i="11" s="1"/>
  <c r="Q19" i="11"/>
  <c r="Q20" i="11" s="1"/>
  <c r="Q21" i="11" s="1"/>
  <c r="Q22" i="11" s="1"/>
  <c r="Q23" i="11" s="1"/>
  <c r="Q24" i="11" s="1"/>
  <c r="Q25" i="11" s="1"/>
  <c r="Q26" i="11" s="1"/>
  <c r="O19" i="11"/>
  <c r="O20" i="11" s="1"/>
  <c r="O21" i="11" s="1"/>
  <c r="O22" i="11" s="1"/>
  <c r="O23" i="11" s="1"/>
  <c r="O24" i="11" s="1"/>
  <c r="O25" i="11" s="1"/>
  <c r="O26" i="11" s="1"/>
  <c r="M19" i="11"/>
  <c r="M20" i="11" s="1"/>
  <c r="M21" i="11" s="1"/>
  <c r="M22" i="11" s="1"/>
  <c r="M23" i="11" s="1"/>
  <c r="M24" i="11" s="1"/>
  <c r="M25" i="11" s="1"/>
  <c r="M26" i="11" s="1"/>
  <c r="S13" i="11"/>
  <c r="S14" i="11" s="1"/>
  <c r="S15" i="11" s="1"/>
  <c r="S16" i="11" s="1"/>
  <c r="S17" i="11" s="1"/>
  <c r="S18" i="11" s="1"/>
  <c r="O13" i="11"/>
  <c r="O14" i="11" s="1"/>
  <c r="O15" i="11" s="1"/>
  <c r="O16" i="11" s="1"/>
  <c r="O17" i="11" s="1"/>
  <c r="O18" i="11" s="1"/>
  <c r="S31" i="12"/>
  <c r="S32" i="12" s="1"/>
  <c r="S33" i="12" s="1"/>
  <c r="S34" i="12" s="1"/>
  <c r="S35" i="12" s="1"/>
  <c r="S36" i="12" s="1"/>
  <c r="S37" i="12" s="1"/>
  <c r="S38" i="12" s="1"/>
  <c r="Q31" i="12"/>
  <c r="Q32" i="12" s="1"/>
  <c r="Q33" i="12" s="1"/>
  <c r="Q34" i="12" s="1"/>
  <c r="Q35" i="12" s="1"/>
  <c r="Q36" i="12" s="1"/>
  <c r="Q37" i="12" s="1"/>
  <c r="Q38" i="12" s="1"/>
  <c r="O31" i="12"/>
  <c r="O32" i="12" s="1"/>
  <c r="O33" i="12" s="1"/>
  <c r="O34" i="12" s="1"/>
  <c r="O35" i="12" s="1"/>
  <c r="O36" i="12" s="1"/>
  <c r="O37" i="12" s="1"/>
  <c r="O38" i="12" s="1"/>
  <c r="M31" i="12"/>
  <c r="M32" i="12" s="1"/>
  <c r="M33" i="12" s="1"/>
  <c r="M34" i="12" s="1"/>
  <c r="M35" i="12" s="1"/>
  <c r="M36" i="12" s="1"/>
  <c r="M37" i="12" s="1"/>
  <c r="M38" i="12" s="1"/>
  <c r="U23" i="12"/>
  <c r="U24" i="12"/>
  <c r="U25" i="12" s="1"/>
  <c r="U26" i="12" s="1"/>
  <c r="U27" i="12" s="1"/>
  <c r="U28" i="12" s="1"/>
  <c r="U29" i="12" s="1"/>
  <c r="U30" i="12" s="1"/>
  <c r="S23" i="12"/>
  <c r="S24" i="12" s="1"/>
  <c r="S25" i="12" s="1"/>
  <c r="S26" i="12" s="1"/>
  <c r="S27" i="12" s="1"/>
  <c r="S28" i="12" s="1"/>
  <c r="S29" i="12" s="1"/>
  <c r="S30" i="12" s="1"/>
  <c r="Q23" i="12"/>
  <c r="Q24" i="12" s="1"/>
  <c r="Q25" i="12" s="1"/>
  <c r="Q26" i="12" s="1"/>
  <c r="Q27" i="12" s="1"/>
  <c r="Q28" i="12" s="1"/>
  <c r="Q29" i="12" s="1"/>
  <c r="Q30" i="12" s="1"/>
  <c r="O23" i="12"/>
  <c r="O24" i="12" s="1"/>
  <c r="O25" i="12" s="1"/>
  <c r="O26" i="12" s="1"/>
  <c r="O27" i="12" s="1"/>
  <c r="O28" i="12" s="1"/>
  <c r="O29" i="12" s="1"/>
  <c r="O30" i="12" s="1"/>
  <c r="M23" i="12"/>
  <c r="M24" i="12" s="1"/>
  <c r="M25" i="12" s="1"/>
  <c r="M26" i="12" s="1"/>
  <c r="M27" i="12" s="1"/>
  <c r="M28" i="12" s="1"/>
  <c r="M29" i="12" s="1"/>
  <c r="M30" i="12" s="1"/>
  <c r="U15" i="12"/>
  <c r="U16" i="12" s="1"/>
  <c r="U17" i="12" s="1"/>
  <c r="U18" i="12" s="1"/>
  <c r="U19" i="12" s="1"/>
  <c r="U20" i="12" s="1"/>
  <c r="U21" i="12" s="1"/>
  <c r="U22" i="12" s="1"/>
  <c r="S15" i="12"/>
  <c r="S16" i="12" s="1"/>
  <c r="S17" i="12" s="1"/>
  <c r="S18" i="12" s="1"/>
  <c r="S19" i="12" s="1"/>
  <c r="S20" i="12" s="1"/>
  <c r="S21" i="12" s="1"/>
  <c r="S22" i="12" s="1"/>
  <c r="Q15" i="12"/>
  <c r="Q16" i="12" s="1"/>
  <c r="Q17" i="12" s="1"/>
  <c r="Q18" i="12" s="1"/>
  <c r="Q19" i="12" s="1"/>
  <c r="Q20" i="12" s="1"/>
  <c r="Q21" i="12" s="1"/>
  <c r="Q22" i="12" s="1"/>
  <c r="O15" i="12"/>
  <c r="O16" i="12"/>
  <c r="O17" i="12" s="1"/>
  <c r="O18" i="12" s="1"/>
  <c r="O19" i="12" s="1"/>
  <c r="O20" i="12" s="1"/>
  <c r="O21" i="12" s="1"/>
  <c r="O22" i="12" s="1"/>
  <c r="M15" i="12"/>
  <c r="M16" i="12" s="1"/>
  <c r="M17" i="12" s="1"/>
  <c r="M18" i="12" s="1"/>
  <c r="M19" i="12" s="1"/>
  <c r="M20" i="12" s="1"/>
  <c r="M21" i="12" s="1"/>
  <c r="M22" i="12" s="1"/>
  <c r="U7" i="12"/>
  <c r="U8" i="12"/>
  <c r="U9" i="12" s="1"/>
  <c r="U10" i="12" s="1"/>
  <c r="U11" i="12" s="1"/>
  <c r="U12" i="12" s="1"/>
  <c r="U13" i="12" s="1"/>
  <c r="U14" i="12" s="1"/>
  <c r="S7" i="12"/>
  <c r="S8" i="12" s="1"/>
  <c r="S9" i="12" s="1"/>
  <c r="S10" i="12" s="1"/>
  <c r="S11" i="12" s="1"/>
  <c r="S12" i="12" s="1"/>
  <c r="S13" i="12" s="1"/>
  <c r="S14" i="12" s="1"/>
  <c r="Q7" i="12"/>
  <c r="Q8" i="12" s="1"/>
  <c r="Q9" i="12" s="1"/>
  <c r="Q10" i="12" s="1"/>
  <c r="Q11" i="12" s="1"/>
  <c r="Q12" i="12" s="1"/>
  <c r="Q13" i="12" s="1"/>
  <c r="Q14" i="12" s="1"/>
  <c r="O7" i="12"/>
  <c r="O8" i="12" s="1"/>
  <c r="O9" i="12" s="1"/>
  <c r="O10" i="12" s="1"/>
  <c r="O11" i="12" s="1"/>
  <c r="O12" i="12" s="1"/>
  <c r="O13" i="12" s="1"/>
  <c r="O14" i="12" s="1"/>
  <c r="M7" i="12"/>
  <c r="M8" i="12"/>
  <c r="M9" i="12" s="1"/>
  <c r="M10" i="12" s="1"/>
  <c r="M11" i="12" s="1"/>
  <c r="M12" i="12" s="1"/>
  <c r="M13" i="12" s="1"/>
  <c r="M14" i="12" s="1"/>
  <c r="U5" i="12"/>
  <c r="S5" i="12"/>
  <c r="Q5" i="12"/>
  <c r="O5" i="12"/>
  <c r="M5" i="12"/>
  <c r="S25" i="13"/>
  <c r="S26" i="13" s="1"/>
  <c r="S27" i="13" s="1"/>
  <c r="S28" i="13" s="1"/>
  <c r="S29" i="13" s="1"/>
  <c r="S30" i="13" s="1"/>
  <c r="S31" i="13" s="1"/>
  <c r="S32" i="13" s="1"/>
  <c r="Q25" i="13"/>
  <c r="Q26" i="13" s="1"/>
  <c r="Q27" i="13" s="1"/>
  <c r="Q28" i="13" s="1"/>
  <c r="Q29" i="13" s="1"/>
  <c r="Q30" i="13" s="1"/>
  <c r="Q31" i="13" s="1"/>
  <c r="Q32" i="13" s="1"/>
  <c r="O25" i="13"/>
  <c r="O26" i="13" s="1"/>
  <c r="O27" i="13" s="1"/>
  <c r="O28" i="13" s="1"/>
  <c r="O29" i="13" s="1"/>
  <c r="O30" i="13" s="1"/>
  <c r="O31" i="13" s="1"/>
  <c r="O32" i="13" s="1"/>
  <c r="M25" i="13"/>
  <c r="M26" i="13" s="1"/>
  <c r="M27" i="13" s="1"/>
  <c r="M28" i="13" s="1"/>
  <c r="M29" i="13" s="1"/>
  <c r="M30" i="13" s="1"/>
  <c r="M31" i="13" s="1"/>
  <c r="M32" i="13" s="1"/>
  <c r="U17" i="13"/>
  <c r="U18" i="13" s="1"/>
  <c r="U19" i="13" s="1"/>
  <c r="U20" i="13" s="1"/>
  <c r="U21" i="13" s="1"/>
  <c r="U22" i="13" s="1"/>
  <c r="U23" i="13" s="1"/>
  <c r="U24" i="13" s="1"/>
  <c r="S17" i="13"/>
  <c r="S18" i="13" s="1"/>
  <c r="S19" i="13" s="1"/>
  <c r="S20" i="13" s="1"/>
  <c r="S21" i="13" s="1"/>
  <c r="S22" i="13" s="1"/>
  <c r="S23" i="13" s="1"/>
  <c r="S24" i="13" s="1"/>
  <c r="Q17" i="13"/>
  <c r="Q18" i="13" s="1"/>
  <c r="Q19" i="13" s="1"/>
  <c r="Q20" i="13" s="1"/>
  <c r="Q21" i="13" s="1"/>
  <c r="Q22" i="13" s="1"/>
  <c r="Q23" i="13" s="1"/>
  <c r="Q24" i="13" s="1"/>
  <c r="O17" i="13"/>
  <c r="O18" i="13" s="1"/>
  <c r="O19" i="13" s="1"/>
  <c r="O20" i="13" s="1"/>
  <c r="O21" i="13" s="1"/>
  <c r="O22" i="13" s="1"/>
  <c r="O23" i="13" s="1"/>
  <c r="O24" i="13" s="1"/>
  <c r="M17" i="13"/>
  <c r="M18" i="13" s="1"/>
  <c r="M19" i="13" s="1"/>
  <c r="M20" i="13" s="1"/>
  <c r="M21" i="13" s="1"/>
  <c r="M22" i="13" s="1"/>
  <c r="M23" i="13" s="1"/>
  <c r="M24" i="13" s="1"/>
  <c r="U9" i="13"/>
  <c r="U10" i="13" s="1"/>
  <c r="U11" i="13" s="1"/>
  <c r="U12" i="13" s="1"/>
  <c r="U13" i="13" s="1"/>
  <c r="U14" i="13" s="1"/>
  <c r="U15" i="13" s="1"/>
  <c r="U16" i="13" s="1"/>
  <c r="S9" i="13"/>
  <c r="S10" i="13" s="1"/>
  <c r="S11" i="13" s="1"/>
  <c r="S12" i="13" s="1"/>
  <c r="S13" i="13" s="1"/>
  <c r="S14" i="13" s="1"/>
  <c r="S15" i="13" s="1"/>
  <c r="S16" i="13" s="1"/>
  <c r="Q9" i="13"/>
  <c r="Q10" i="13" s="1"/>
  <c r="Q11" i="13" s="1"/>
  <c r="Q12" i="13" s="1"/>
  <c r="Q13" i="13" s="1"/>
  <c r="Q14" i="13" s="1"/>
  <c r="Q15" i="13" s="1"/>
  <c r="Q16" i="13" s="1"/>
  <c r="O9" i="13"/>
  <c r="O10" i="13" s="1"/>
  <c r="O11" i="13" s="1"/>
  <c r="O12" i="13" s="1"/>
  <c r="O13" i="13" s="1"/>
  <c r="O14" i="13" s="1"/>
  <c r="O15" i="13" s="1"/>
  <c r="O16" i="13" s="1"/>
  <c r="M9" i="13"/>
  <c r="M10" i="13" s="1"/>
  <c r="M11" i="13" s="1"/>
  <c r="M12" i="13" s="1"/>
  <c r="M13" i="13" s="1"/>
  <c r="M14" i="13" s="1"/>
  <c r="M15" i="13" s="1"/>
  <c r="M16" i="13" s="1"/>
  <c r="U5" i="13"/>
  <c r="U6" i="13" s="1"/>
  <c r="U7" i="13" s="1"/>
  <c r="S5" i="13"/>
  <c r="S6" i="13" s="1"/>
  <c r="S7" i="13" s="1"/>
  <c r="Q5" i="13"/>
  <c r="Q6" i="13" s="1"/>
  <c r="Q7" i="13" s="1"/>
  <c r="O5" i="13"/>
  <c r="O6" i="13" s="1"/>
  <c r="O7" i="13" s="1"/>
  <c r="M5" i="13"/>
  <c r="M6" i="13" s="1"/>
  <c r="M7" i="13" s="1"/>
  <c r="S28" i="5"/>
  <c r="S29" i="5" s="1"/>
  <c r="S30" i="5" s="1"/>
  <c r="S31" i="5" s="1"/>
  <c r="S32" i="5" s="1"/>
  <c r="S33" i="5" s="1"/>
  <c r="S34" i="5" s="1"/>
  <c r="S35" i="5" s="1"/>
  <c r="Q28" i="5"/>
  <c r="Q29" i="5" s="1"/>
  <c r="Q30" i="5" s="1"/>
  <c r="Q31" i="5" s="1"/>
  <c r="Q32" i="5" s="1"/>
  <c r="Q33" i="5" s="1"/>
  <c r="Q34" i="5" s="1"/>
  <c r="Q35" i="5" s="1"/>
  <c r="O28" i="5"/>
  <c r="O29" i="5" s="1"/>
  <c r="O30" i="5" s="1"/>
  <c r="O31" i="5" s="1"/>
  <c r="O32" i="5" s="1"/>
  <c r="O33" i="5" s="1"/>
  <c r="O34" i="5" s="1"/>
  <c r="O35" i="5" s="1"/>
  <c r="M28" i="5"/>
  <c r="M29" i="5" s="1"/>
  <c r="M30" i="5" s="1"/>
  <c r="M31" i="5" s="1"/>
  <c r="M32" i="5" s="1"/>
  <c r="M33" i="5" s="1"/>
  <c r="M34" i="5" s="1"/>
  <c r="M35" i="5" s="1"/>
  <c r="U20" i="5"/>
  <c r="U21" i="5" s="1"/>
  <c r="U22" i="5" s="1"/>
  <c r="U23" i="5" s="1"/>
  <c r="U24" i="5" s="1"/>
  <c r="U25" i="5" s="1"/>
  <c r="U26" i="5" s="1"/>
  <c r="U27" i="5" s="1"/>
  <c r="S20" i="5"/>
  <c r="S21" i="5" s="1"/>
  <c r="S22" i="5" s="1"/>
  <c r="S23" i="5" s="1"/>
  <c r="S24" i="5" s="1"/>
  <c r="S25" i="5" s="1"/>
  <c r="S26" i="5" s="1"/>
  <c r="S27" i="5" s="1"/>
  <c r="Q20" i="5"/>
  <c r="Q21" i="5" s="1"/>
  <c r="Q22" i="5" s="1"/>
  <c r="Q23" i="5" s="1"/>
  <c r="Q24" i="5" s="1"/>
  <c r="Q25" i="5" s="1"/>
  <c r="Q26" i="5" s="1"/>
  <c r="Q27" i="5" s="1"/>
  <c r="O20" i="5"/>
  <c r="O21" i="5" s="1"/>
  <c r="O22" i="5" s="1"/>
  <c r="O23" i="5" s="1"/>
  <c r="O24" i="5" s="1"/>
  <c r="O25" i="5" s="1"/>
  <c r="O26" i="5" s="1"/>
  <c r="O27" i="5" s="1"/>
  <c r="M20" i="5"/>
  <c r="M21" i="5" s="1"/>
  <c r="M22" i="5" s="1"/>
  <c r="M23" i="5" s="1"/>
  <c r="M24" i="5" s="1"/>
  <c r="M25" i="5" s="1"/>
  <c r="M26" i="5" s="1"/>
  <c r="M27" i="5" s="1"/>
  <c r="U12" i="5"/>
  <c r="U13" i="5" s="1"/>
  <c r="U14" i="5" s="1"/>
  <c r="U15" i="5" s="1"/>
  <c r="U16" i="5" s="1"/>
  <c r="U17" i="5" s="1"/>
  <c r="U18" i="5" s="1"/>
  <c r="U19" i="5" s="1"/>
  <c r="S12" i="5"/>
  <c r="S13" i="5" s="1"/>
  <c r="S14" i="5" s="1"/>
  <c r="S15" i="5" s="1"/>
  <c r="S16" i="5" s="1"/>
  <c r="S17" i="5" s="1"/>
  <c r="S18" i="5" s="1"/>
  <c r="S19" i="5" s="1"/>
  <c r="Q12" i="5"/>
  <c r="Q13" i="5" s="1"/>
  <c r="Q14" i="5" s="1"/>
  <c r="Q15" i="5" s="1"/>
  <c r="Q16" i="5" s="1"/>
  <c r="Q17" i="5" s="1"/>
  <c r="Q18" i="5" s="1"/>
  <c r="Q19" i="5" s="1"/>
  <c r="O12" i="5"/>
  <c r="O13" i="5" s="1"/>
  <c r="O14" i="5" s="1"/>
  <c r="O15" i="5" s="1"/>
  <c r="O16" i="5" s="1"/>
  <c r="O17" i="5" s="1"/>
  <c r="O18" i="5" s="1"/>
  <c r="O19" i="5" s="1"/>
  <c r="M12" i="5"/>
  <c r="M13" i="5"/>
  <c r="M14" i="5" s="1"/>
  <c r="M15" i="5" s="1"/>
  <c r="M16" i="5" s="1"/>
  <c r="M17" i="5" s="1"/>
  <c r="M18" i="5" s="1"/>
  <c r="M19" i="5" s="1"/>
  <c r="U5" i="5"/>
  <c r="U6" i="5" s="1"/>
  <c r="U7" i="5" s="1"/>
  <c r="U8" i="5" s="1"/>
  <c r="U9" i="5" s="1"/>
  <c r="T11" i="5" s="1"/>
  <c r="S5" i="5"/>
  <c r="S6" i="5" s="1"/>
  <c r="S7" i="5" s="1"/>
  <c r="S8" i="5" s="1"/>
  <c r="S9" i="5" s="1"/>
  <c r="R11" i="5" s="1"/>
  <c r="Q5" i="5"/>
  <c r="Q6" i="5" s="1"/>
  <c r="Q7" i="5" s="1"/>
  <c r="Q8" i="5" s="1"/>
  <c r="Q9" i="5" s="1"/>
  <c r="P11" i="5" s="1"/>
  <c r="O5" i="5"/>
  <c r="O6" i="5" s="1"/>
  <c r="O7" i="5" s="1"/>
  <c r="O8" i="5" s="1"/>
  <c r="O9" i="5" s="1"/>
  <c r="N11" i="5" s="1"/>
  <c r="M5" i="5"/>
  <c r="M6" i="5" s="1"/>
  <c r="M7" i="5" s="1"/>
  <c r="M8" i="5" s="1"/>
  <c r="M9" i="5" s="1"/>
  <c r="U31" i="6"/>
  <c r="U32" i="6" s="1"/>
  <c r="U33" i="6" s="1"/>
  <c r="U34" i="6" s="1"/>
  <c r="U35" i="6" s="1"/>
  <c r="U36" i="6" s="1"/>
  <c r="U37" i="6" s="1"/>
  <c r="S31" i="6"/>
  <c r="S32" i="6"/>
  <c r="S33" i="6" s="1"/>
  <c r="S34" i="6" s="1"/>
  <c r="S35" i="6" s="1"/>
  <c r="S36" i="6" s="1"/>
  <c r="S37" i="6" s="1"/>
  <c r="S38" i="6" s="1"/>
  <c r="Q31" i="6"/>
  <c r="Q32" i="6" s="1"/>
  <c r="Q33" i="6" s="1"/>
  <c r="Q34" i="6" s="1"/>
  <c r="Q35" i="6" s="1"/>
  <c r="Q36" i="6" s="1"/>
  <c r="Q37" i="6" s="1"/>
  <c r="Q38" i="6" s="1"/>
  <c r="O31" i="6"/>
  <c r="O32" i="6" s="1"/>
  <c r="O33" i="6" s="1"/>
  <c r="O34" i="6" s="1"/>
  <c r="O35" i="6" s="1"/>
  <c r="O36" i="6" s="1"/>
  <c r="O37" i="6" s="1"/>
  <c r="O38" i="6" s="1"/>
  <c r="M31" i="6"/>
  <c r="M32" i="6" s="1"/>
  <c r="M33" i="6" s="1"/>
  <c r="M34" i="6" s="1"/>
  <c r="M35" i="6" s="1"/>
  <c r="M36" i="6" s="1"/>
  <c r="M37" i="6" s="1"/>
  <c r="M38" i="6" s="1"/>
  <c r="U23" i="6"/>
  <c r="U24" i="6" s="1"/>
  <c r="U25" i="6" s="1"/>
  <c r="U26" i="6" s="1"/>
  <c r="U27" i="6" s="1"/>
  <c r="U28" i="6" s="1"/>
  <c r="U29" i="6" s="1"/>
  <c r="U30" i="6" s="1"/>
  <c r="S23" i="6"/>
  <c r="S24" i="6" s="1"/>
  <c r="S25" i="6" s="1"/>
  <c r="S26" i="6" s="1"/>
  <c r="S27" i="6" s="1"/>
  <c r="S28" i="6" s="1"/>
  <c r="S29" i="6" s="1"/>
  <c r="S30" i="6" s="1"/>
  <c r="Q23" i="6"/>
  <c r="Q24" i="6" s="1"/>
  <c r="Q25" i="6" s="1"/>
  <c r="Q26" i="6" s="1"/>
  <c r="Q27" i="6" s="1"/>
  <c r="Q28" i="6" s="1"/>
  <c r="Q29" i="6" s="1"/>
  <c r="Q30" i="6" s="1"/>
  <c r="O23" i="6"/>
  <c r="O24" i="6" s="1"/>
  <c r="O25" i="6" s="1"/>
  <c r="O26" i="6" s="1"/>
  <c r="O27" i="6" s="1"/>
  <c r="O28" i="6" s="1"/>
  <c r="O29" i="6" s="1"/>
  <c r="O30" i="6" s="1"/>
  <c r="M23" i="6"/>
  <c r="M24" i="6" s="1"/>
  <c r="M25" i="6" s="1"/>
  <c r="M26" i="6" s="1"/>
  <c r="M27" i="6" s="1"/>
  <c r="M28" i="6" s="1"/>
  <c r="M29" i="6" s="1"/>
  <c r="M30" i="6" s="1"/>
  <c r="U15" i="6"/>
  <c r="U16" i="6" s="1"/>
  <c r="U17" i="6" s="1"/>
  <c r="U18" i="6" s="1"/>
  <c r="U19" i="6" s="1"/>
  <c r="U20" i="6" s="1"/>
  <c r="U21" i="6" s="1"/>
  <c r="U22" i="6" s="1"/>
  <c r="S15" i="6"/>
  <c r="S16" i="6" s="1"/>
  <c r="S17" i="6" s="1"/>
  <c r="S18" i="6" s="1"/>
  <c r="S19" i="6" s="1"/>
  <c r="S20" i="6" s="1"/>
  <c r="S21" i="6" s="1"/>
  <c r="S22" i="6" s="1"/>
  <c r="Q15" i="6"/>
  <c r="Q16" i="6" s="1"/>
  <c r="Q17" i="6" s="1"/>
  <c r="Q18" i="6" s="1"/>
  <c r="Q19" i="6" s="1"/>
  <c r="Q20" i="6" s="1"/>
  <c r="Q21" i="6" s="1"/>
  <c r="Q22" i="6" s="1"/>
  <c r="O15" i="6"/>
  <c r="O16" i="6"/>
  <c r="O17" i="6" s="1"/>
  <c r="O18" i="6" s="1"/>
  <c r="O19" i="6" s="1"/>
  <c r="O20" i="6" s="1"/>
  <c r="O21" i="6" s="1"/>
  <c r="O22" i="6" s="1"/>
  <c r="M15" i="6"/>
  <c r="M16" i="6" s="1"/>
  <c r="M17" i="6" s="1"/>
  <c r="M18" i="6" s="1"/>
  <c r="M19" i="6" s="1"/>
  <c r="M20" i="6" s="1"/>
  <c r="M21" i="6" s="1"/>
  <c r="M22" i="6" s="1"/>
  <c r="U7" i="6"/>
  <c r="U8" i="6" s="1"/>
  <c r="U9" i="6" s="1"/>
  <c r="U10" i="6" s="1"/>
  <c r="U11" i="6" s="1"/>
  <c r="U12" i="6" s="1"/>
  <c r="U13" i="6" s="1"/>
  <c r="U14" i="6" s="1"/>
  <c r="S7" i="6"/>
  <c r="S8" i="6"/>
  <c r="S9" i="6" s="1"/>
  <c r="S10" i="6" s="1"/>
  <c r="S11" i="6" s="1"/>
  <c r="S12" i="6" s="1"/>
  <c r="S13" i="6" s="1"/>
  <c r="S14" i="6" s="1"/>
  <c r="Q7" i="6"/>
  <c r="Q8" i="6" s="1"/>
  <c r="Q9" i="6" s="1"/>
  <c r="Q10" i="6" s="1"/>
  <c r="Q11" i="6" s="1"/>
  <c r="Q12" i="6" s="1"/>
  <c r="Q13" i="6" s="1"/>
  <c r="Q14" i="6" s="1"/>
  <c r="O7" i="6"/>
  <c r="O8" i="6" s="1"/>
  <c r="O9" i="6" s="1"/>
  <c r="O10" i="6" s="1"/>
  <c r="O11" i="6" s="1"/>
  <c r="O12" i="6" s="1"/>
  <c r="O13" i="6" s="1"/>
  <c r="O14" i="6" s="1"/>
  <c r="M7" i="6"/>
  <c r="M8" i="6" s="1"/>
  <c r="M9" i="6" s="1"/>
  <c r="M10" i="6" s="1"/>
  <c r="M11" i="6" s="1"/>
  <c r="M12" i="6" s="1"/>
  <c r="M13" i="6" s="1"/>
  <c r="M14" i="6" s="1"/>
  <c r="S5" i="6"/>
  <c r="Q5" i="6"/>
  <c r="O5" i="6"/>
  <c r="S26" i="4"/>
  <c r="S27" i="4" s="1"/>
  <c r="S28" i="4" s="1"/>
  <c r="S29" i="4" s="1"/>
  <c r="S30" i="4" s="1"/>
  <c r="S31" i="4" s="1"/>
  <c r="S32" i="4" s="1"/>
  <c r="S33" i="4" s="1"/>
  <c r="Q26" i="4"/>
  <c r="Q27" i="4" s="1"/>
  <c r="Q28" i="4" s="1"/>
  <c r="Q29" i="4" s="1"/>
  <c r="Q30" i="4" s="1"/>
  <c r="Q31" i="4" s="1"/>
  <c r="Q32" i="4" s="1"/>
  <c r="Q33" i="4" s="1"/>
  <c r="O26" i="4"/>
  <c r="O27" i="4" s="1"/>
  <c r="O28" i="4" s="1"/>
  <c r="O29" i="4" s="1"/>
  <c r="O30" i="4" s="1"/>
  <c r="O31" i="4" s="1"/>
  <c r="O32" i="4" s="1"/>
  <c r="O33" i="4" s="1"/>
  <c r="M26" i="4"/>
  <c r="M27" i="4" s="1"/>
  <c r="M28" i="4" s="1"/>
  <c r="M29" i="4" s="1"/>
  <c r="M30" i="4" s="1"/>
  <c r="M31" i="4" s="1"/>
  <c r="M32" i="4" s="1"/>
  <c r="M33" i="4" s="1"/>
  <c r="U18" i="4"/>
  <c r="U19" i="4" s="1"/>
  <c r="U20" i="4" s="1"/>
  <c r="U21" i="4" s="1"/>
  <c r="U22" i="4" s="1"/>
  <c r="U23" i="4" s="1"/>
  <c r="U24" i="4" s="1"/>
  <c r="U25" i="4" s="1"/>
  <c r="S18" i="4"/>
  <c r="S19" i="4" s="1"/>
  <c r="S20" i="4" s="1"/>
  <c r="S21" i="4" s="1"/>
  <c r="S22" i="4" s="1"/>
  <c r="S23" i="4" s="1"/>
  <c r="S24" i="4" s="1"/>
  <c r="S25" i="4" s="1"/>
  <c r="Q18" i="4"/>
  <c r="Q19" i="4" s="1"/>
  <c r="Q20" i="4" s="1"/>
  <c r="Q21" i="4" s="1"/>
  <c r="Q22" i="4" s="1"/>
  <c r="Q23" i="4" s="1"/>
  <c r="Q24" i="4" s="1"/>
  <c r="Q25" i="4" s="1"/>
  <c r="O18" i="4"/>
  <c r="O19" i="4" s="1"/>
  <c r="O20" i="4" s="1"/>
  <c r="O21" i="4" s="1"/>
  <c r="O22" i="4" s="1"/>
  <c r="O23" i="4" s="1"/>
  <c r="O24" i="4" s="1"/>
  <c r="O25" i="4" s="1"/>
  <c r="M18" i="4"/>
  <c r="M19" i="4" s="1"/>
  <c r="M20" i="4" s="1"/>
  <c r="M21" i="4" s="1"/>
  <c r="M22" i="4" s="1"/>
  <c r="M23" i="4" s="1"/>
  <c r="M24" i="4" s="1"/>
  <c r="M25" i="4" s="1"/>
  <c r="U10" i="4"/>
  <c r="U11" i="4" s="1"/>
  <c r="U12" i="4" s="1"/>
  <c r="U13" i="4" s="1"/>
  <c r="U14" i="4" s="1"/>
  <c r="U15" i="4" s="1"/>
  <c r="U16" i="4" s="1"/>
  <c r="U17" i="4" s="1"/>
  <c r="S10" i="4"/>
  <c r="S11" i="4" s="1"/>
  <c r="S12" i="4" s="1"/>
  <c r="S13" i="4" s="1"/>
  <c r="S14" i="4" s="1"/>
  <c r="S15" i="4" s="1"/>
  <c r="S16" i="4" s="1"/>
  <c r="S17" i="4" s="1"/>
  <c r="Q10" i="4"/>
  <c r="Q11" i="4" s="1"/>
  <c r="Q12" i="4" s="1"/>
  <c r="Q13" i="4" s="1"/>
  <c r="Q14" i="4" s="1"/>
  <c r="Q15" i="4" s="1"/>
  <c r="Q16" i="4" s="1"/>
  <c r="Q17" i="4" s="1"/>
  <c r="O10" i="4"/>
  <c r="O11" i="4" s="1"/>
  <c r="O12" i="4" s="1"/>
  <c r="O13" i="4" s="1"/>
  <c r="O14" i="4" s="1"/>
  <c r="O15" i="4" s="1"/>
  <c r="O16" i="4" s="1"/>
  <c r="O17" i="4" s="1"/>
  <c r="M10" i="4"/>
  <c r="M11" i="4" s="1"/>
  <c r="M12" i="4" s="1"/>
  <c r="M13" i="4" s="1"/>
  <c r="M14" i="4" s="1"/>
  <c r="M15" i="4" s="1"/>
  <c r="M16" i="4" s="1"/>
  <c r="M17" i="4" s="1"/>
  <c r="O5" i="4"/>
  <c r="O6" i="4" s="1"/>
  <c r="O7" i="4" s="1"/>
  <c r="O8" i="4" s="1"/>
  <c r="M5" i="4"/>
  <c r="M6" i="4" s="1"/>
  <c r="M7" i="4" s="1"/>
  <c r="M9" i="4" s="1"/>
  <c r="U26" i="2"/>
  <c r="U27" i="2" s="1"/>
  <c r="U28" i="2" s="1"/>
  <c r="U29" i="2" s="1"/>
  <c r="U30" i="2" s="1"/>
  <c r="U31" i="2" s="1"/>
  <c r="U32" i="2" s="1"/>
  <c r="U33" i="2" s="1"/>
  <c r="S26" i="2"/>
  <c r="S27" i="2" s="1"/>
  <c r="S28" i="2" s="1"/>
  <c r="S29" i="2" s="1"/>
  <c r="S30" i="2" s="1"/>
  <c r="S31" i="2" s="1"/>
  <c r="S32" i="2" s="1"/>
  <c r="S33" i="2" s="1"/>
  <c r="Q26" i="2"/>
  <c r="Q27" i="2"/>
  <c r="Q28" i="2" s="1"/>
  <c r="Q29" i="2" s="1"/>
  <c r="Q30" i="2" s="1"/>
  <c r="Q31" i="2" s="1"/>
  <c r="Q32" i="2" s="1"/>
  <c r="Q33" i="2" s="1"/>
  <c r="O26" i="2"/>
  <c r="O27" i="2" s="1"/>
  <c r="O28" i="2" s="1"/>
  <c r="O29" i="2" s="1"/>
  <c r="O30" i="2" s="1"/>
  <c r="O31" i="2" s="1"/>
  <c r="O32" i="2" s="1"/>
  <c r="O33" i="2" s="1"/>
  <c r="M26" i="2"/>
  <c r="M27" i="2" s="1"/>
  <c r="M28" i="2" s="1"/>
  <c r="M29" i="2" s="1"/>
  <c r="M30" i="2" s="1"/>
  <c r="M31" i="2" s="1"/>
  <c r="M32" i="2" s="1"/>
  <c r="M33" i="2" s="1"/>
  <c r="U18" i="2"/>
  <c r="U19" i="2" s="1"/>
  <c r="U20" i="2" s="1"/>
  <c r="U21" i="2" s="1"/>
  <c r="U22" i="2" s="1"/>
  <c r="U23" i="2" s="1"/>
  <c r="U24" i="2" s="1"/>
  <c r="U25" i="2" s="1"/>
  <c r="S18" i="2"/>
  <c r="S19" i="2" s="1"/>
  <c r="S20" i="2" s="1"/>
  <c r="S21" i="2" s="1"/>
  <c r="S22" i="2" s="1"/>
  <c r="S23" i="2" s="1"/>
  <c r="S24" i="2" s="1"/>
  <c r="S25" i="2" s="1"/>
  <c r="Q18" i="2"/>
  <c r="Q19" i="2"/>
  <c r="Q20" i="2" s="1"/>
  <c r="Q21" i="2" s="1"/>
  <c r="Q22" i="2" s="1"/>
  <c r="Q23" i="2" s="1"/>
  <c r="Q24" i="2" s="1"/>
  <c r="Q25" i="2" s="1"/>
  <c r="O18" i="2"/>
  <c r="O19" i="2"/>
  <c r="O20" i="2" s="1"/>
  <c r="O21" i="2" s="1"/>
  <c r="O22" i="2" s="1"/>
  <c r="O23" i="2" s="1"/>
  <c r="O24" i="2" s="1"/>
  <c r="O25" i="2" s="1"/>
  <c r="M18" i="2"/>
  <c r="M19" i="2" s="1"/>
  <c r="M20" i="2" s="1"/>
  <c r="M21" i="2" s="1"/>
  <c r="M22" i="2" s="1"/>
  <c r="M23" i="2" s="1"/>
  <c r="M24" i="2" s="1"/>
  <c r="M25" i="2" s="1"/>
  <c r="U10" i="2"/>
  <c r="U11" i="2" s="1"/>
  <c r="U12" i="2" s="1"/>
  <c r="U13" i="2" s="1"/>
  <c r="U14" i="2" s="1"/>
  <c r="U15" i="2" s="1"/>
  <c r="U16" i="2" s="1"/>
  <c r="U17" i="2" s="1"/>
  <c r="S10" i="2"/>
  <c r="S11" i="2" s="1"/>
  <c r="S12" i="2" s="1"/>
  <c r="S13" i="2" s="1"/>
  <c r="S14" i="2" s="1"/>
  <c r="S15" i="2" s="1"/>
  <c r="S16" i="2" s="1"/>
  <c r="S17" i="2" s="1"/>
  <c r="Q10" i="2"/>
  <c r="Q11" i="2" s="1"/>
  <c r="Q12" i="2" s="1"/>
  <c r="Q13" i="2" s="1"/>
  <c r="Q14" i="2" s="1"/>
  <c r="Q15" i="2" s="1"/>
  <c r="Q16" i="2" s="1"/>
  <c r="Q17" i="2" s="1"/>
  <c r="O10" i="2"/>
  <c r="O11" i="2" s="1"/>
  <c r="O12" i="2" s="1"/>
  <c r="O13" i="2" s="1"/>
  <c r="O14" i="2" s="1"/>
  <c r="O15" i="2" s="1"/>
  <c r="O16" i="2" s="1"/>
  <c r="O17" i="2" s="1"/>
  <c r="M10" i="2"/>
  <c r="M11" i="2" s="1"/>
  <c r="M12" i="2" s="1"/>
  <c r="M13" i="2" s="1"/>
  <c r="M14" i="2" s="1"/>
  <c r="M15" i="2" s="1"/>
  <c r="M16" i="2" s="1"/>
  <c r="M17" i="2" s="1"/>
  <c r="U31" i="1"/>
  <c r="U32" i="1"/>
  <c r="U33" i="1" s="1"/>
  <c r="U34" i="1" s="1"/>
  <c r="U35" i="1" s="1"/>
  <c r="U36" i="1" s="1"/>
  <c r="U37" i="1" s="1"/>
  <c r="U38" i="1" s="1"/>
  <c r="S31" i="1"/>
  <c r="S32" i="1" s="1"/>
  <c r="S33" i="1" s="1"/>
  <c r="S34" i="1" s="1"/>
  <c r="S35" i="1" s="1"/>
  <c r="S36" i="1" s="1"/>
  <c r="S37" i="1" s="1"/>
  <c r="S38" i="1" s="1"/>
  <c r="Q31" i="1"/>
  <c r="Q32" i="1"/>
  <c r="Q33" i="1" s="1"/>
  <c r="Q34" i="1" s="1"/>
  <c r="Q35" i="1" s="1"/>
  <c r="Q36" i="1" s="1"/>
  <c r="Q37" i="1" s="1"/>
  <c r="Q38" i="1" s="1"/>
  <c r="O31" i="1"/>
  <c r="O32" i="1" s="1"/>
  <c r="O33" i="1" s="1"/>
  <c r="O34" i="1" s="1"/>
  <c r="O35" i="1" s="1"/>
  <c r="O36" i="1" s="1"/>
  <c r="O37" i="1" s="1"/>
  <c r="O38" i="1" s="1"/>
  <c r="M31" i="1"/>
  <c r="M32" i="1" s="1"/>
  <c r="M33" i="1" s="1"/>
  <c r="M34" i="1" s="1"/>
  <c r="M35" i="1" s="1"/>
  <c r="M36" i="1" s="1"/>
  <c r="M37" i="1" s="1"/>
  <c r="M38" i="1" s="1"/>
  <c r="U23" i="1"/>
  <c r="U24" i="1"/>
  <c r="U25" i="1" s="1"/>
  <c r="U26" i="1" s="1"/>
  <c r="U27" i="1" s="1"/>
  <c r="U28" i="1" s="1"/>
  <c r="U29" i="1" s="1"/>
  <c r="U30" i="1" s="1"/>
  <c r="S23" i="1"/>
  <c r="S24" i="1"/>
  <c r="S25" i="1" s="1"/>
  <c r="S26" i="1" s="1"/>
  <c r="S27" i="1" s="1"/>
  <c r="S28" i="1" s="1"/>
  <c r="S29" i="1" s="1"/>
  <c r="S30" i="1" s="1"/>
  <c r="Q23" i="1"/>
  <c r="Q24" i="1"/>
  <c r="Q25" i="1" s="1"/>
  <c r="Q26" i="1" s="1"/>
  <c r="Q27" i="1" s="1"/>
  <c r="Q28" i="1" s="1"/>
  <c r="Q29" i="1" s="1"/>
  <c r="Q30" i="1" s="1"/>
  <c r="O23" i="1"/>
  <c r="O24" i="1" s="1"/>
  <c r="O25" i="1" s="1"/>
  <c r="O26" i="1" s="1"/>
  <c r="O27" i="1" s="1"/>
  <c r="O28" i="1" s="1"/>
  <c r="O29" i="1" s="1"/>
  <c r="O30" i="1" s="1"/>
  <c r="M23" i="1"/>
  <c r="M24" i="1"/>
  <c r="M25" i="1" s="1"/>
  <c r="M26" i="1" s="1"/>
  <c r="M27" i="1" s="1"/>
  <c r="M28" i="1" s="1"/>
  <c r="M29" i="1" s="1"/>
  <c r="M30" i="1" s="1"/>
  <c r="U15" i="1"/>
  <c r="U16" i="1"/>
  <c r="U17" i="1" s="1"/>
  <c r="U18" i="1" s="1"/>
  <c r="U19" i="1" s="1"/>
  <c r="U20" i="1" s="1"/>
  <c r="U21" i="1" s="1"/>
  <c r="U22" i="1" s="1"/>
  <c r="S15" i="1"/>
  <c r="S16" i="1" s="1"/>
  <c r="S17" i="1" s="1"/>
  <c r="S18" i="1" s="1"/>
  <c r="S19" i="1" s="1"/>
  <c r="S20" i="1" s="1"/>
  <c r="S21" i="1" s="1"/>
  <c r="S22" i="1" s="1"/>
  <c r="Q15" i="1"/>
  <c r="Q16" i="1" s="1"/>
  <c r="Q17" i="1" s="1"/>
  <c r="Q18" i="1" s="1"/>
  <c r="Q19" i="1" s="1"/>
  <c r="Q20" i="1" s="1"/>
  <c r="Q21" i="1" s="1"/>
  <c r="Q22" i="1" s="1"/>
  <c r="O15" i="1"/>
  <c r="O16" i="1"/>
  <c r="O17" i="1" s="1"/>
  <c r="O18" i="1" s="1"/>
  <c r="O19" i="1" s="1"/>
  <c r="O20" i="1" s="1"/>
  <c r="O21" i="1" s="1"/>
  <c r="O22" i="1" s="1"/>
  <c r="M15" i="1"/>
  <c r="M16" i="1"/>
  <c r="M17" i="1" s="1"/>
  <c r="M18" i="1" s="1"/>
  <c r="M19" i="1" s="1"/>
  <c r="M20" i="1" s="1"/>
  <c r="M21" i="1" s="1"/>
  <c r="M22" i="1" s="1"/>
  <c r="U7" i="1"/>
  <c r="U8" i="1"/>
  <c r="U9" i="1" s="1"/>
  <c r="U10" i="1" s="1"/>
  <c r="U11" i="1" s="1"/>
  <c r="U12" i="1" s="1"/>
  <c r="U13" i="1" s="1"/>
  <c r="U14" i="1" s="1"/>
  <c r="S7" i="1"/>
  <c r="S8" i="1"/>
  <c r="S9" i="1" s="1"/>
  <c r="S10" i="1" s="1"/>
  <c r="S11" i="1" s="1"/>
  <c r="S12" i="1" s="1"/>
  <c r="S13" i="1" s="1"/>
  <c r="S14" i="1" s="1"/>
  <c r="Q7" i="1"/>
  <c r="Q8" i="1"/>
  <c r="Q9" i="1" s="1"/>
  <c r="Q10" i="1" s="1"/>
  <c r="Q11" i="1" s="1"/>
  <c r="Q12" i="1" s="1"/>
  <c r="Q13" i="1" s="1"/>
  <c r="Q14" i="1" s="1"/>
  <c r="M7" i="1"/>
  <c r="M8" i="1"/>
  <c r="M9" i="1" s="1"/>
  <c r="M10" i="1" s="1"/>
  <c r="M11" i="1" s="1"/>
  <c r="M12" i="1" s="1"/>
  <c r="M13" i="1" s="1"/>
  <c r="M14" i="1" s="1"/>
  <c r="S34" i="2"/>
  <c r="Q34" i="2"/>
  <c r="Q35" i="2" s="1"/>
  <c r="Q36" i="2" s="1"/>
  <c r="O34" i="2"/>
  <c r="M34" i="2"/>
  <c r="M35" i="2" s="1"/>
  <c r="M36" i="2" s="1"/>
  <c r="M37" i="2" s="1"/>
  <c r="F32" i="7"/>
  <c r="U34" i="8"/>
  <c r="U35" i="8" s="1"/>
  <c r="U36" i="8" s="1"/>
  <c r="S34" i="8"/>
  <c r="S35" i="8" s="1"/>
  <c r="S36" i="8" s="1"/>
  <c r="Q34" i="8"/>
  <c r="Q35" i="8" s="1"/>
  <c r="Q36" i="8" s="1"/>
  <c r="O34" i="8"/>
  <c r="O35" i="8" s="1"/>
  <c r="O36" i="8" s="1"/>
  <c r="M34" i="8"/>
  <c r="M35" i="8" s="1"/>
  <c r="M36" i="8" s="1"/>
  <c r="U31" i="9"/>
  <c r="U32" i="9" s="1"/>
  <c r="U33" i="9" s="1"/>
  <c r="U34" i="9" s="1"/>
  <c r="F32" i="9"/>
  <c r="G32" i="9" s="1"/>
  <c r="F33" i="9"/>
  <c r="G33" i="9" s="1"/>
  <c r="U24" i="10"/>
  <c r="U25" i="10" s="1"/>
  <c r="U26" i="10" s="1"/>
  <c r="U27" i="10" s="1"/>
  <c r="U28" i="10" s="1"/>
  <c r="U29" i="10" s="1"/>
  <c r="U30" i="10" s="1"/>
  <c r="U31" i="10" s="1"/>
  <c r="S24" i="10"/>
  <c r="S25" i="10" s="1"/>
  <c r="S26" i="10" s="1"/>
  <c r="S27" i="10" s="1"/>
  <c r="S28" i="10" s="1"/>
  <c r="S29" i="10" s="1"/>
  <c r="S30" i="10" s="1"/>
  <c r="S31" i="10" s="1"/>
  <c r="Q24" i="10"/>
  <c r="Q25" i="10" s="1"/>
  <c r="Q26" i="10" s="1"/>
  <c r="Q27" i="10" s="1"/>
  <c r="Q28" i="10" s="1"/>
  <c r="Q29" i="10" s="1"/>
  <c r="Q30" i="10" s="1"/>
  <c r="Q31" i="10" s="1"/>
  <c r="O24" i="10"/>
  <c r="O25" i="10" s="1"/>
  <c r="O26" i="10" s="1"/>
  <c r="O27" i="10" s="1"/>
  <c r="O28" i="10" s="1"/>
  <c r="O29" i="10" s="1"/>
  <c r="O30" i="10" s="1"/>
  <c r="O31" i="10" s="1"/>
  <c r="M24" i="10"/>
  <c r="M25" i="10" s="1"/>
  <c r="M26" i="10" s="1"/>
  <c r="M27" i="10" s="1"/>
  <c r="M28" i="10" s="1"/>
  <c r="M29" i="10" s="1"/>
  <c r="M30" i="10" s="1"/>
  <c r="M31" i="10" s="1"/>
  <c r="N31" i="10"/>
  <c r="P31" i="10"/>
  <c r="R31" i="10"/>
  <c r="T31" i="10"/>
  <c r="L31" i="10"/>
  <c r="K31" i="10"/>
  <c r="C31" i="10"/>
  <c r="F29" i="10"/>
  <c r="G29" i="10" s="1"/>
  <c r="F30" i="10"/>
  <c r="G30" i="10" s="1"/>
  <c r="T9" i="11"/>
  <c r="T10" i="11" s="1"/>
  <c r="R9" i="11"/>
  <c r="P9" i="11"/>
  <c r="N9" i="11"/>
  <c r="N10" i="11" s="1"/>
  <c r="U35" i="11"/>
  <c r="U36" i="11" s="1"/>
  <c r="U37" i="11" s="1"/>
  <c r="U38" i="11" s="1"/>
  <c r="U39" i="11" s="1"/>
  <c r="U40" i="11" s="1"/>
  <c r="S35" i="11"/>
  <c r="S36" i="11" s="1"/>
  <c r="S37" i="11" s="1"/>
  <c r="S38" i="11" s="1"/>
  <c r="S39" i="11" s="1"/>
  <c r="S40" i="11" s="1"/>
  <c r="Q35" i="11"/>
  <c r="Q36" i="11" s="1"/>
  <c r="O35" i="11"/>
  <c r="O36" i="11" s="1"/>
  <c r="O37" i="11" s="1"/>
  <c r="O38" i="11" s="1"/>
  <c r="O39" i="11" s="1"/>
  <c r="O40" i="11" s="1"/>
  <c r="M35" i="11"/>
  <c r="M36" i="11" s="1"/>
  <c r="F39" i="11"/>
  <c r="G39" i="11" s="1"/>
  <c r="U31" i="12"/>
  <c r="U32" i="12" s="1"/>
  <c r="U33" i="12" s="1"/>
  <c r="U34" i="12" s="1"/>
  <c r="U35" i="12" s="1"/>
  <c r="U36" i="12" s="1"/>
  <c r="U37" i="12" s="1"/>
  <c r="U38" i="12" s="1"/>
  <c r="F32" i="12"/>
  <c r="G32" i="12" s="1"/>
  <c r="F31" i="12"/>
  <c r="G31" i="12" s="1"/>
  <c r="U25" i="13"/>
  <c r="U26" i="13" s="1"/>
  <c r="U27" i="13" s="1"/>
  <c r="U28" i="13" s="1"/>
  <c r="U29" i="13" s="1"/>
  <c r="U30" i="13" s="1"/>
  <c r="U31" i="13" s="1"/>
  <c r="U32" i="13" s="1"/>
  <c r="F29" i="13"/>
  <c r="G29" i="13" s="1"/>
  <c r="F30" i="13"/>
  <c r="G30" i="13" s="1"/>
  <c r="U34" i="2"/>
  <c r="U28" i="5"/>
  <c r="U29" i="5" s="1"/>
  <c r="U30" i="5" s="1"/>
  <c r="U31" i="5" s="1"/>
  <c r="U32" i="5" s="1"/>
  <c r="U33" i="5" s="1"/>
  <c r="U34" i="5" s="1"/>
  <c r="U35" i="5" s="1"/>
  <c r="U26" i="4"/>
  <c r="U27" i="4" s="1"/>
  <c r="U28" i="4" s="1"/>
  <c r="U29" i="4" s="1"/>
  <c r="U30" i="4" s="1"/>
  <c r="U31" i="4" s="1"/>
  <c r="U32" i="4" s="1"/>
  <c r="U33" i="4" s="1"/>
  <c r="F29" i="5"/>
  <c r="G29" i="5" s="1"/>
  <c r="F30" i="5"/>
  <c r="G30" i="5" s="1"/>
  <c r="F31" i="5"/>
  <c r="G31" i="5" s="1"/>
  <c r="B5" i="5"/>
  <c r="B6" i="5" s="1"/>
  <c r="B7" i="5" s="1"/>
  <c r="B8" i="5" s="1"/>
  <c r="B9" i="5" s="1"/>
  <c r="B12" i="5" s="1"/>
  <c r="B13" i="5" s="1"/>
  <c r="B14" i="5" s="1"/>
  <c r="B15" i="5" s="1"/>
  <c r="B16" i="5" s="1"/>
  <c r="B17" i="5" s="1"/>
  <c r="B18" i="5" s="1"/>
  <c r="B20" i="5" s="1"/>
  <c r="B21" i="5" s="1"/>
  <c r="B22" i="5" s="1"/>
  <c r="B23" i="5" s="1"/>
  <c r="B24" i="5" s="1"/>
  <c r="B25" i="5" s="1"/>
  <c r="B26" i="5" s="1"/>
  <c r="B28" i="5" s="1"/>
  <c r="B29" i="5" s="1"/>
  <c r="B30" i="5" s="1"/>
  <c r="B31" i="5" s="1"/>
  <c r="B32" i="5" s="1"/>
  <c r="B33" i="5" s="1"/>
  <c r="B34" i="5" s="1"/>
  <c r="B36" i="5" s="1"/>
  <c r="B37" i="5" s="1"/>
  <c r="N30" i="6"/>
  <c r="P30" i="6"/>
  <c r="R30" i="6"/>
  <c r="T30" i="6"/>
  <c r="L30" i="6"/>
  <c r="K30" i="6"/>
  <c r="C30" i="6"/>
  <c r="F31" i="6"/>
  <c r="F29" i="6"/>
  <c r="G29" i="6" s="1"/>
  <c r="F31" i="4"/>
  <c r="G31" i="4" s="1"/>
  <c r="F30" i="4"/>
  <c r="G30" i="4" s="1"/>
  <c r="F36" i="2"/>
  <c r="G36" i="2" s="1"/>
  <c r="N30" i="1"/>
  <c r="P30" i="1"/>
  <c r="R30" i="1"/>
  <c r="T30" i="1"/>
  <c r="L30" i="1"/>
  <c r="K30" i="1"/>
  <c r="F32" i="1"/>
  <c r="N33" i="2"/>
  <c r="P33" i="2"/>
  <c r="R33" i="2"/>
  <c r="T33" i="2"/>
  <c r="L33" i="2"/>
  <c r="K33" i="2"/>
  <c r="C33" i="2"/>
  <c r="C30" i="1"/>
  <c r="C12" i="15"/>
  <c r="C11" i="15"/>
  <c r="C10" i="15"/>
  <c r="C9" i="15"/>
  <c r="F58" i="15"/>
  <c r="F52" i="15"/>
  <c r="B42" i="15"/>
  <c r="D26" i="15"/>
  <c r="F29" i="7"/>
  <c r="G29" i="7" s="1"/>
  <c r="F38" i="8"/>
  <c r="G38" i="8" s="1"/>
  <c r="F31" i="9"/>
  <c r="G31" i="9" s="1"/>
  <c r="F28" i="10"/>
  <c r="G28" i="10" s="1"/>
  <c r="F38" i="11"/>
  <c r="G38" i="11" s="1"/>
  <c r="N30" i="12"/>
  <c r="P30" i="12"/>
  <c r="R30" i="12"/>
  <c r="T30" i="12"/>
  <c r="L30" i="12"/>
  <c r="K30" i="12"/>
  <c r="C30" i="12"/>
  <c r="F29" i="12"/>
  <c r="G29" i="12" s="1"/>
  <c r="F28" i="13"/>
  <c r="G28" i="13" s="1"/>
  <c r="F28" i="6"/>
  <c r="G28" i="6"/>
  <c r="F29" i="4"/>
  <c r="G29" i="4"/>
  <c r="N22" i="1"/>
  <c r="P22" i="1"/>
  <c r="R22" i="1"/>
  <c r="T22" i="1"/>
  <c r="L22" i="1"/>
  <c r="N14" i="1"/>
  <c r="P14" i="1"/>
  <c r="R14" i="1"/>
  <c r="T14" i="1"/>
  <c r="L14" i="1"/>
  <c r="N5" i="1"/>
  <c r="P5" i="1"/>
  <c r="R5" i="1"/>
  <c r="T5" i="1"/>
  <c r="T6" i="1" s="1"/>
  <c r="L5" i="1"/>
  <c r="F34" i="2"/>
  <c r="F31" i="1"/>
  <c r="F28" i="7"/>
  <c r="G28" i="7" s="1"/>
  <c r="F35" i="8"/>
  <c r="G35" i="8" s="1"/>
  <c r="N30" i="9"/>
  <c r="P30" i="9"/>
  <c r="R30" i="9"/>
  <c r="T30" i="9"/>
  <c r="L30" i="9"/>
  <c r="K30" i="9"/>
  <c r="C30" i="9"/>
  <c r="F29" i="9"/>
  <c r="G29" i="9" s="1"/>
  <c r="F27" i="10"/>
  <c r="G27" i="10" s="1"/>
  <c r="F36" i="11"/>
  <c r="G36" i="11" s="1"/>
  <c r="F28" i="12"/>
  <c r="G28" i="12" s="1"/>
  <c r="F27" i="13"/>
  <c r="G27" i="13" s="1"/>
  <c r="F28" i="5"/>
  <c r="G28" i="5" s="1"/>
  <c r="F27" i="6"/>
  <c r="G27" i="6" s="1"/>
  <c r="F28" i="4"/>
  <c r="G28" i="4" s="1"/>
  <c r="F32" i="2"/>
  <c r="G32" i="2" s="1"/>
  <c r="F29" i="1"/>
  <c r="G29" i="1" s="1"/>
  <c r="F12" i="9"/>
  <c r="G12" i="9" s="1"/>
  <c r="F4" i="9"/>
  <c r="F5" i="9" s="1"/>
  <c r="F21" i="10"/>
  <c r="G21" i="10" s="1"/>
  <c r="F13" i="10"/>
  <c r="G13" i="10" s="1"/>
  <c r="F5" i="10"/>
  <c r="F4" i="10"/>
  <c r="G4" i="10" s="1"/>
  <c r="F32" i="11"/>
  <c r="G32" i="11" s="1"/>
  <c r="F27" i="11"/>
  <c r="G27" i="11" s="1"/>
  <c r="F24" i="11"/>
  <c r="G24" i="11" s="1"/>
  <c r="F17" i="11"/>
  <c r="G17" i="11" s="1"/>
  <c r="F8" i="12"/>
  <c r="G8" i="12" s="1"/>
  <c r="F4" i="12"/>
  <c r="F22" i="13"/>
  <c r="F6" i="13"/>
  <c r="G6" i="13" s="1"/>
  <c r="F5" i="13"/>
  <c r="G5" i="13" s="1"/>
  <c r="F25" i="5"/>
  <c r="G25" i="5" s="1"/>
  <c r="F18" i="5"/>
  <c r="G18" i="5" s="1"/>
  <c r="P23" i="7"/>
  <c r="P15" i="7"/>
  <c r="F27" i="7"/>
  <c r="G27" i="7" s="1"/>
  <c r="P33" i="8"/>
  <c r="P25" i="8"/>
  <c r="P17" i="8"/>
  <c r="F34" i="8"/>
  <c r="G34" i="8" s="1"/>
  <c r="P22" i="9"/>
  <c r="P14" i="9"/>
  <c r="P5" i="9"/>
  <c r="F28" i="9"/>
  <c r="G28" i="9" s="1"/>
  <c r="F26" i="10"/>
  <c r="G26" i="10" s="1"/>
  <c r="P23" i="10"/>
  <c r="P15" i="10"/>
  <c r="P26" i="11"/>
  <c r="F35" i="11"/>
  <c r="G35" i="11" s="1"/>
  <c r="P22" i="12"/>
  <c r="P14" i="12"/>
  <c r="P5" i="12"/>
  <c r="F27" i="12"/>
  <c r="G27" i="12" s="1"/>
  <c r="P24" i="13"/>
  <c r="P16" i="13"/>
  <c r="P7" i="13"/>
  <c r="F26" i="13"/>
  <c r="G26" i="13" s="1"/>
  <c r="P27" i="5"/>
  <c r="P19" i="5"/>
  <c r="T27" i="5"/>
  <c r="N27" i="5"/>
  <c r="R27" i="5"/>
  <c r="L27" i="5"/>
  <c r="K27" i="5"/>
  <c r="C27" i="5"/>
  <c r="F26" i="5"/>
  <c r="G26" i="5" s="1"/>
  <c r="P22" i="6"/>
  <c r="P14" i="6"/>
  <c r="P5" i="6"/>
  <c r="F26" i="6"/>
  <c r="G26" i="6" s="1"/>
  <c r="P25" i="4"/>
  <c r="P17" i="4"/>
  <c r="F27" i="4"/>
  <c r="G27" i="4" s="1"/>
  <c r="F31" i="2"/>
  <c r="G31" i="2" s="1"/>
  <c r="F27" i="1"/>
  <c r="G27" i="1" s="1"/>
  <c r="F28" i="1"/>
  <c r="G28" i="1" s="1"/>
  <c r="P17" i="2"/>
  <c r="P25" i="2"/>
  <c r="F7" i="2"/>
  <c r="B8" i="1"/>
  <c r="B9" i="1" s="1"/>
  <c r="B10" i="1" s="1"/>
  <c r="B11" i="1" s="1"/>
  <c r="B12" i="1" s="1"/>
  <c r="B13" i="1" s="1"/>
  <c r="B15" i="1" s="1"/>
  <c r="B16" i="1" s="1"/>
  <c r="B17" i="1" s="1"/>
  <c r="B18" i="1" s="1"/>
  <c r="B19" i="1" s="1"/>
  <c r="B20" i="1" s="1"/>
  <c r="B21" i="1" s="1"/>
  <c r="B23" i="1" s="1"/>
  <c r="B24" i="1" s="1"/>
  <c r="B25" i="1" s="1"/>
  <c r="B26" i="1" s="1"/>
  <c r="B27" i="1" s="1"/>
  <c r="B28" i="1" s="1"/>
  <c r="B29" i="1" s="1"/>
  <c r="B31" i="1" s="1"/>
  <c r="B32" i="1" s="1"/>
  <c r="B33" i="1" s="1"/>
  <c r="B34" i="1" s="1"/>
  <c r="B35" i="1" s="1"/>
  <c r="B36" i="1" s="1"/>
  <c r="B37" i="1" s="1"/>
  <c r="B39" i="1" s="1"/>
  <c r="F8" i="11"/>
  <c r="G8" i="11" s="1"/>
  <c r="F13" i="11"/>
  <c r="G13" i="11" s="1"/>
  <c r="F14" i="11"/>
  <c r="G14" i="11" s="1"/>
  <c r="F15" i="11"/>
  <c r="G15" i="11" s="1"/>
  <c r="F16" i="11"/>
  <c r="G16" i="11" s="1"/>
  <c r="F19" i="11"/>
  <c r="G19" i="11" s="1"/>
  <c r="F20" i="11"/>
  <c r="G20" i="11" s="1"/>
  <c r="F21" i="11"/>
  <c r="G21" i="11" s="1"/>
  <c r="F22" i="11"/>
  <c r="G22" i="11" s="1"/>
  <c r="F23" i="11"/>
  <c r="G23" i="11" s="1"/>
  <c r="F25" i="11"/>
  <c r="G25" i="11" s="1"/>
  <c r="F28" i="11"/>
  <c r="G28" i="11" s="1"/>
  <c r="F29" i="11"/>
  <c r="G29" i="11" s="1"/>
  <c r="F30" i="11"/>
  <c r="G30" i="11" s="1"/>
  <c r="F31" i="11"/>
  <c r="G31" i="11" s="1"/>
  <c r="F33" i="11"/>
  <c r="G33" i="11" s="1"/>
  <c r="K5" i="12"/>
  <c r="K14" i="12"/>
  <c r="K22" i="12"/>
  <c r="C5" i="12"/>
  <c r="C14" i="12"/>
  <c r="C22" i="12"/>
  <c r="K7" i="13"/>
  <c r="K16" i="13"/>
  <c r="K24" i="13"/>
  <c r="C7" i="13"/>
  <c r="C8" i="13" s="1"/>
  <c r="C16" i="13"/>
  <c r="C24" i="13"/>
  <c r="C19" i="5"/>
  <c r="K5" i="6"/>
  <c r="K14" i="6"/>
  <c r="K22" i="6"/>
  <c r="C5" i="6"/>
  <c r="C14" i="6"/>
  <c r="C22" i="6"/>
  <c r="F10" i="4"/>
  <c r="G10" i="4" s="1"/>
  <c r="F11" i="4"/>
  <c r="G11" i="4" s="1"/>
  <c r="F12" i="4"/>
  <c r="G12" i="4" s="1"/>
  <c r="F13" i="4"/>
  <c r="F14" i="4"/>
  <c r="G14" i="4" s="1"/>
  <c r="F15" i="4"/>
  <c r="G15" i="4" s="1"/>
  <c r="F16" i="4"/>
  <c r="G16" i="4" s="1"/>
  <c r="F18" i="4"/>
  <c r="G18" i="4" s="1"/>
  <c r="F19" i="4"/>
  <c r="G19" i="4" s="1"/>
  <c r="F20" i="4"/>
  <c r="G20" i="4" s="1"/>
  <c r="F21" i="4"/>
  <c r="G21" i="4"/>
  <c r="F22" i="4"/>
  <c r="G22" i="4" s="1"/>
  <c r="F23" i="4"/>
  <c r="G23" i="4" s="1"/>
  <c r="F24" i="4"/>
  <c r="G24" i="4" s="1"/>
  <c r="C17" i="4"/>
  <c r="C25" i="4"/>
  <c r="K26" i="11"/>
  <c r="K41" i="11" s="1"/>
  <c r="K17" i="2"/>
  <c r="K25" i="2"/>
  <c r="C17" i="2"/>
  <c r="C25" i="2"/>
  <c r="C26" i="11"/>
  <c r="T26" i="11"/>
  <c r="R26" i="11"/>
  <c r="N26" i="11"/>
  <c r="L26" i="11"/>
  <c r="F10" i="2"/>
  <c r="F17" i="2" s="1"/>
  <c r="F11" i="2"/>
  <c r="F12" i="2"/>
  <c r="F13" i="2"/>
  <c r="F14" i="2"/>
  <c r="F15" i="2"/>
  <c r="F16" i="2"/>
  <c r="F18" i="2"/>
  <c r="F19" i="2"/>
  <c r="G19" i="2" s="1"/>
  <c r="F20" i="2"/>
  <c r="G20" i="2" s="1"/>
  <c r="F21" i="2"/>
  <c r="G21" i="2" s="1"/>
  <c r="F22" i="2"/>
  <c r="G22" i="2" s="1"/>
  <c r="F23" i="2"/>
  <c r="G23" i="2" s="1"/>
  <c r="F24" i="2"/>
  <c r="G24" i="2" s="1"/>
  <c r="F26" i="2"/>
  <c r="G26" i="2" s="1"/>
  <c r="F27" i="2"/>
  <c r="G27" i="2" s="1"/>
  <c r="F28" i="2"/>
  <c r="G28" i="2" s="1"/>
  <c r="F29" i="2"/>
  <c r="G29" i="2" s="1"/>
  <c r="F30" i="2"/>
  <c r="G30" i="2" s="1"/>
  <c r="F4" i="6"/>
  <c r="F5" i="6" s="1"/>
  <c r="F7" i="6"/>
  <c r="G7" i="6" s="1"/>
  <c r="F8" i="6"/>
  <c r="G8" i="6" s="1"/>
  <c r="F9" i="6"/>
  <c r="G9" i="6" s="1"/>
  <c r="F10" i="6"/>
  <c r="G10" i="6" s="1"/>
  <c r="F11" i="6"/>
  <c r="G11" i="6" s="1"/>
  <c r="F12" i="6"/>
  <c r="G12" i="6" s="1"/>
  <c r="F13" i="6"/>
  <c r="G13" i="6" s="1"/>
  <c r="F15" i="6"/>
  <c r="G15" i="6" s="1"/>
  <c r="F16" i="6"/>
  <c r="G16" i="6" s="1"/>
  <c r="F17" i="6"/>
  <c r="G17" i="6"/>
  <c r="F18" i="6"/>
  <c r="G18" i="6"/>
  <c r="F19" i="6"/>
  <c r="G19" i="6"/>
  <c r="F20" i="6"/>
  <c r="F21" i="6"/>
  <c r="G21" i="6" s="1"/>
  <c r="F23" i="6"/>
  <c r="G23" i="6" s="1"/>
  <c r="F24" i="6"/>
  <c r="G24" i="6" s="1"/>
  <c r="F25" i="6"/>
  <c r="G25" i="6" s="1"/>
  <c r="F4" i="5"/>
  <c r="F5" i="5"/>
  <c r="G5" i="5" s="1"/>
  <c r="F6" i="5"/>
  <c r="G6" i="5" s="1"/>
  <c r="F7" i="5"/>
  <c r="G7" i="5" s="1"/>
  <c r="F8" i="5"/>
  <c r="G8" i="5" s="1"/>
  <c r="F9" i="5"/>
  <c r="G9" i="5" s="1"/>
  <c r="F12" i="5"/>
  <c r="G12" i="5" s="1"/>
  <c r="F13" i="5"/>
  <c r="G13" i="5" s="1"/>
  <c r="F14" i="5"/>
  <c r="G14" i="5" s="1"/>
  <c r="F15" i="5"/>
  <c r="G15" i="5" s="1"/>
  <c r="F16" i="5"/>
  <c r="G16" i="5" s="1"/>
  <c r="F17" i="5"/>
  <c r="G17" i="5" s="1"/>
  <c r="F20" i="5"/>
  <c r="F21" i="5"/>
  <c r="G21" i="5" s="1"/>
  <c r="F22" i="5"/>
  <c r="G22" i="5" s="1"/>
  <c r="F23" i="5"/>
  <c r="G23" i="5" s="1"/>
  <c r="F24" i="5"/>
  <c r="G24" i="5" s="1"/>
  <c r="F4" i="13"/>
  <c r="G4" i="13" s="1"/>
  <c r="F9" i="13"/>
  <c r="G9" i="13" s="1"/>
  <c r="F10" i="13"/>
  <c r="G10" i="13" s="1"/>
  <c r="F11" i="13"/>
  <c r="G11" i="13" s="1"/>
  <c r="F12" i="13"/>
  <c r="G12" i="13" s="1"/>
  <c r="F13" i="13"/>
  <c r="G13" i="13" s="1"/>
  <c r="F14" i="13"/>
  <c r="G14" i="13"/>
  <c r="F15" i="13"/>
  <c r="G15" i="13" s="1"/>
  <c r="F17" i="13"/>
  <c r="F18" i="13"/>
  <c r="G18" i="13" s="1"/>
  <c r="F19" i="13"/>
  <c r="G19" i="13" s="1"/>
  <c r="F20" i="13"/>
  <c r="G20" i="13" s="1"/>
  <c r="F21" i="13"/>
  <c r="G21" i="13" s="1"/>
  <c r="F23" i="13"/>
  <c r="G23" i="13" s="1"/>
  <c r="F7" i="12"/>
  <c r="G7" i="12" s="1"/>
  <c r="F9" i="12"/>
  <c r="G9" i="12" s="1"/>
  <c r="F10" i="12"/>
  <c r="G10" i="12" s="1"/>
  <c r="F11" i="12"/>
  <c r="G11" i="12" s="1"/>
  <c r="F12" i="12"/>
  <c r="G12" i="12" s="1"/>
  <c r="F13" i="12"/>
  <c r="G13" i="12" s="1"/>
  <c r="F15" i="12"/>
  <c r="G15" i="12" s="1"/>
  <c r="F16" i="12"/>
  <c r="G16" i="12" s="1"/>
  <c r="F17" i="12"/>
  <c r="G17" i="12" s="1"/>
  <c r="F18" i="12"/>
  <c r="G18" i="12" s="1"/>
  <c r="F19" i="12"/>
  <c r="G19" i="12" s="1"/>
  <c r="F20" i="12"/>
  <c r="G20" i="12" s="1"/>
  <c r="F21" i="12"/>
  <c r="G21" i="12" s="1"/>
  <c r="F23" i="12"/>
  <c r="G23" i="12" s="1"/>
  <c r="F24" i="12"/>
  <c r="G24" i="12" s="1"/>
  <c r="F25" i="12"/>
  <c r="G25" i="12" s="1"/>
  <c r="F26" i="12"/>
  <c r="G26" i="12" s="1"/>
  <c r="C5" i="1"/>
  <c r="C6" i="1" s="1"/>
  <c r="C14" i="1"/>
  <c r="C22" i="1"/>
  <c r="F4" i="1"/>
  <c r="F5" i="1" s="1"/>
  <c r="F7" i="1"/>
  <c r="F8" i="1"/>
  <c r="G8" i="1" s="1"/>
  <c r="F9" i="1"/>
  <c r="G9" i="1"/>
  <c r="F10" i="1"/>
  <c r="G10" i="1" s="1"/>
  <c r="F11" i="1"/>
  <c r="G11" i="1" s="1"/>
  <c r="F12" i="1"/>
  <c r="G12" i="1" s="1"/>
  <c r="F13" i="1"/>
  <c r="G13" i="1" s="1"/>
  <c r="F15" i="1"/>
  <c r="G15" i="1" s="1"/>
  <c r="F16" i="1"/>
  <c r="G16" i="1" s="1"/>
  <c r="F17" i="1"/>
  <c r="G17" i="1" s="1"/>
  <c r="F18" i="1"/>
  <c r="G18" i="1" s="1"/>
  <c r="F19" i="1"/>
  <c r="G19" i="1" s="1"/>
  <c r="F20" i="1"/>
  <c r="G20" i="1" s="1"/>
  <c r="F21" i="1"/>
  <c r="G21" i="1" s="1"/>
  <c r="F23" i="1"/>
  <c r="G23" i="1" s="1"/>
  <c r="F24" i="1"/>
  <c r="G24" i="1" s="1"/>
  <c r="F25" i="1"/>
  <c r="G25" i="1" s="1"/>
  <c r="F26" i="1"/>
  <c r="G26" i="1" s="1"/>
  <c r="K5" i="1"/>
  <c r="K6" i="1" s="1"/>
  <c r="K14" i="1"/>
  <c r="K43" i="1" s="1"/>
  <c r="K44" i="11" s="1"/>
  <c r="K22" i="1"/>
  <c r="K17" i="4"/>
  <c r="K25" i="4"/>
  <c r="K19" i="5"/>
  <c r="T5" i="6"/>
  <c r="T14" i="6"/>
  <c r="T22" i="6"/>
  <c r="R5" i="6"/>
  <c r="R14" i="6"/>
  <c r="R22" i="6"/>
  <c r="N5" i="6"/>
  <c r="N14" i="6"/>
  <c r="N22" i="6"/>
  <c r="L5" i="6"/>
  <c r="L6" i="6" s="1"/>
  <c r="L14" i="6"/>
  <c r="L22" i="6"/>
  <c r="B7" i="6"/>
  <c r="B8" i="6" s="1"/>
  <c r="B9" i="6" s="1"/>
  <c r="B10" i="6" s="1"/>
  <c r="B11" i="6" s="1"/>
  <c r="B12" i="6" s="1"/>
  <c r="B13" i="6" s="1"/>
  <c r="B15" i="6" s="1"/>
  <c r="B16" i="6" s="1"/>
  <c r="B17" i="6" s="1"/>
  <c r="B18" i="6" s="1"/>
  <c r="B19" i="6" s="1"/>
  <c r="B20" i="6" s="1"/>
  <c r="B21" i="6" s="1"/>
  <c r="B23" i="6" s="1"/>
  <c r="B24" i="6" s="1"/>
  <c r="B25" i="6" s="1"/>
  <c r="B26" i="6" s="1"/>
  <c r="B27" i="6" s="1"/>
  <c r="B28" i="6" s="1"/>
  <c r="B29" i="6" s="1"/>
  <c r="B31" i="6" s="1"/>
  <c r="B32" i="6" s="1"/>
  <c r="B33" i="6" s="1"/>
  <c r="B34" i="6" s="1"/>
  <c r="B35" i="6" s="1"/>
  <c r="B36" i="6" s="1"/>
  <c r="B37" i="6" s="1"/>
  <c r="G4" i="6"/>
  <c r="F25" i="7"/>
  <c r="F24" i="7"/>
  <c r="G24" i="7" s="1"/>
  <c r="F26" i="7"/>
  <c r="G26" i="7" s="1"/>
  <c r="F4" i="7"/>
  <c r="G4" i="7" s="1"/>
  <c r="F5" i="7"/>
  <c r="G5" i="7" s="1"/>
  <c r="F8" i="7"/>
  <c r="G8" i="7" s="1"/>
  <c r="F9" i="7"/>
  <c r="F10" i="7"/>
  <c r="G10" i="7" s="1"/>
  <c r="F11" i="7"/>
  <c r="G11" i="7" s="1"/>
  <c r="F12" i="7"/>
  <c r="G12" i="7" s="1"/>
  <c r="F13" i="7"/>
  <c r="G13" i="7" s="1"/>
  <c r="F14" i="7"/>
  <c r="G14" i="7" s="1"/>
  <c r="F16" i="7"/>
  <c r="G16" i="7" s="1"/>
  <c r="F17" i="7"/>
  <c r="G17" i="7" s="1"/>
  <c r="F18" i="7"/>
  <c r="G18" i="7" s="1"/>
  <c r="F19" i="7"/>
  <c r="G19" i="7" s="1"/>
  <c r="F20" i="7"/>
  <c r="G20" i="7" s="1"/>
  <c r="F21" i="7"/>
  <c r="G21" i="7" s="1"/>
  <c r="F22" i="7"/>
  <c r="G22" i="7" s="1"/>
  <c r="C15" i="7"/>
  <c r="C23" i="7"/>
  <c r="K15" i="7"/>
  <c r="K23" i="7"/>
  <c r="K17" i="8"/>
  <c r="K25" i="8"/>
  <c r="K33" i="8"/>
  <c r="F7" i="9"/>
  <c r="F8" i="9"/>
  <c r="G8" i="9" s="1"/>
  <c r="F9" i="9"/>
  <c r="G9" i="9" s="1"/>
  <c r="F10" i="9"/>
  <c r="G10" i="9" s="1"/>
  <c r="F11" i="9"/>
  <c r="G11" i="9" s="1"/>
  <c r="F13" i="9"/>
  <c r="G13" i="9" s="1"/>
  <c r="F15" i="9"/>
  <c r="F16" i="9"/>
  <c r="G16" i="9" s="1"/>
  <c r="F17" i="9"/>
  <c r="G17" i="9" s="1"/>
  <c r="F18" i="9"/>
  <c r="G18" i="9" s="1"/>
  <c r="F19" i="9"/>
  <c r="G19" i="9" s="1"/>
  <c r="F20" i="9"/>
  <c r="G20" i="9" s="1"/>
  <c r="F21" i="9"/>
  <c r="G21" i="9" s="1"/>
  <c r="F23" i="9"/>
  <c r="G23" i="9" s="1"/>
  <c r="F24" i="9"/>
  <c r="G24" i="9" s="1"/>
  <c r="F25" i="9"/>
  <c r="G25" i="9" s="1"/>
  <c r="F26" i="9"/>
  <c r="G26" i="9" s="1"/>
  <c r="F27" i="9"/>
  <c r="G27" i="9" s="1"/>
  <c r="F10" i="8"/>
  <c r="G10" i="8" s="1"/>
  <c r="F11" i="8"/>
  <c r="G11" i="8" s="1"/>
  <c r="F12" i="8"/>
  <c r="G12" i="8" s="1"/>
  <c r="F13" i="8"/>
  <c r="G13" i="8" s="1"/>
  <c r="F14" i="8"/>
  <c r="G14" i="8" s="1"/>
  <c r="F15" i="8"/>
  <c r="G15" i="8" s="1"/>
  <c r="F16" i="8"/>
  <c r="G16" i="8" s="1"/>
  <c r="F18" i="8"/>
  <c r="G18" i="8" s="1"/>
  <c r="F19" i="8"/>
  <c r="G19" i="8" s="1"/>
  <c r="F20" i="8"/>
  <c r="G20" i="8" s="1"/>
  <c r="F21" i="8"/>
  <c r="G21" i="8" s="1"/>
  <c r="F22" i="8"/>
  <c r="G22" i="8" s="1"/>
  <c r="F23" i="8"/>
  <c r="G23" i="8" s="1"/>
  <c r="F24" i="8"/>
  <c r="G24" i="8" s="1"/>
  <c r="F26" i="8"/>
  <c r="G26" i="8" s="1"/>
  <c r="F27" i="8"/>
  <c r="F28" i="8"/>
  <c r="G28" i="8" s="1"/>
  <c r="F29" i="8"/>
  <c r="G29" i="8" s="1"/>
  <c r="F30" i="8"/>
  <c r="G30" i="8" s="1"/>
  <c r="F31" i="8"/>
  <c r="G31" i="8" s="1"/>
  <c r="F32" i="8"/>
  <c r="G32" i="8" s="1"/>
  <c r="C17" i="8"/>
  <c r="C25" i="8"/>
  <c r="C33" i="8"/>
  <c r="L15" i="7"/>
  <c r="L23" i="7"/>
  <c r="N15" i="7"/>
  <c r="N23" i="7"/>
  <c r="R15" i="7"/>
  <c r="R23" i="7"/>
  <c r="T15" i="7"/>
  <c r="T23" i="7"/>
  <c r="B5" i="7"/>
  <c r="B8" i="7" s="1"/>
  <c r="B9" i="7" s="1"/>
  <c r="B10" i="7" s="1"/>
  <c r="B11" i="7" s="1"/>
  <c r="B12" i="7" s="1"/>
  <c r="B13" i="7" s="1"/>
  <c r="B14" i="7" s="1"/>
  <c r="B16" i="7" s="1"/>
  <c r="B17" i="7" s="1"/>
  <c r="B18" i="7" s="1"/>
  <c r="B19" i="7" s="1"/>
  <c r="B20" i="7" s="1"/>
  <c r="B21" i="7" s="1"/>
  <c r="B22" i="7" s="1"/>
  <c r="B24" i="7" s="1"/>
  <c r="B25" i="7" s="1"/>
  <c r="B26" i="7" s="1"/>
  <c r="B27" i="7" s="1"/>
  <c r="B28" i="7" s="1"/>
  <c r="B29" i="7" s="1"/>
  <c r="B30" i="7" s="1"/>
  <c r="B32" i="7" s="1"/>
  <c r="B33" i="7" s="1"/>
  <c r="B34" i="7" s="1"/>
  <c r="B35" i="7" s="1"/>
  <c r="B36" i="7" s="1"/>
  <c r="B37" i="7" s="1"/>
  <c r="B38" i="7" s="1"/>
  <c r="K5" i="9"/>
  <c r="K14" i="9"/>
  <c r="K22" i="9"/>
  <c r="C14" i="9"/>
  <c r="C22" i="9"/>
  <c r="K15" i="10"/>
  <c r="K23" i="10"/>
  <c r="C15" i="10"/>
  <c r="C23" i="10"/>
  <c r="F8" i="10"/>
  <c r="G8" i="10" s="1"/>
  <c r="F9" i="10"/>
  <c r="G9" i="10" s="1"/>
  <c r="F10" i="10"/>
  <c r="G10" i="10" s="1"/>
  <c r="F11" i="10"/>
  <c r="G11" i="10" s="1"/>
  <c r="F12" i="10"/>
  <c r="G12" i="10" s="1"/>
  <c r="F14" i="10"/>
  <c r="G14" i="10" s="1"/>
  <c r="F16" i="10"/>
  <c r="G16" i="10" s="1"/>
  <c r="F17" i="10"/>
  <c r="G17" i="10" s="1"/>
  <c r="F18" i="10"/>
  <c r="G18" i="10" s="1"/>
  <c r="F19" i="10"/>
  <c r="G19" i="10" s="1"/>
  <c r="F20" i="10"/>
  <c r="G20" i="10" s="1"/>
  <c r="F22" i="10"/>
  <c r="G22" i="10" s="1"/>
  <c r="F24" i="10"/>
  <c r="G24" i="10" s="1"/>
  <c r="F25" i="10"/>
  <c r="G25" i="10" s="1"/>
  <c r="T17" i="2"/>
  <c r="T25" i="2"/>
  <c r="R25" i="2"/>
  <c r="N17" i="2"/>
  <c r="N25" i="2"/>
  <c r="L17" i="2"/>
  <c r="L25" i="2"/>
  <c r="G18" i="2"/>
  <c r="G16" i="2"/>
  <c r="G15" i="2"/>
  <c r="G14" i="2"/>
  <c r="G13" i="2"/>
  <c r="G12" i="2"/>
  <c r="G11" i="2"/>
  <c r="G10" i="2"/>
  <c r="G7" i="2"/>
  <c r="G4" i="1"/>
  <c r="R5" i="12"/>
  <c r="R14" i="12"/>
  <c r="R22" i="12"/>
  <c r="T5" i="12"/>
  <c r="T14" i="12"/>
  <c r="T22" i="12"/>
  <c r="L5" i="12"/>
  <c r="L14" i="12"/>
  <c r="L22" i="12"/>
  <c r="N5" i="12"/>
  <c r="N14" i="12"/>
  <c r="N22" i="12"/>
  <c r="B7" i="12"/>
  <c r="B8" i="12" s="1"/>
  <c r="B9" i="12" s="1"/>
  <c r="B10" i="12" s="1"/>
  <c r="B11" i="12" s="1"/>
  <c r="B12" i="12" s="1"/>
  <c r="B13" i="12" s="1"/>
  <c r="B15" i="12" s="1"/>
  <c r="B16" i="12" s="1"/>
  <c r="B17" i="12" s="1"/>
  <c r="B18" i="12" s="1"/>
  <c r="B19" i="12" s="1"/>
  <c r="B20" i="12" s="1"/>
  <c r="B21" i="12" s="1"/>
  <c r="B23" i="12" s="1"/>
  <c r="B24" i="12" s="1"/>
  <c r="B25" i="12" s="1"/>
  <c r="B26" i="12" s="1"/>
  <c r="B27" i="12" s="1"/>
  <c r="B28" i="12" s="1"/>
  <c r="B29" i="12" s="1"/>
  <c r="B31" i="12" s="1"/>
  <c r="B32" i="12" s="1"/>
  <c r="B33" i="12" s="1"/>
  <c r="B34" i="12" s="1"/>
  <c r="B35" i="12" s="1"/>
  <c r="B36" i="12" s="1"/>
  <c r="B37" i="12" s="1"/>
  <c r="B39" i="12" s="1"/>
  <c r="B40" i="12" s="1"/>
  <c r="T7" i="13"/>
  <c r="T8" i="13" s="1"/>
  <c r="T16" i="13"/>
  <c r="T24" i="13"/>
  <c r="R7" i="13"/>
  <c r="R16" i="13"/>
  <c r="R24" i="13"/>
  <c r="N7" i="13"/>
  <c r="N8" i="13" s="1"/>
  <c r="N16" i="13"/>
  <c r="N24" i="13"/>
  <c r="L7" i="13"/>
  <c r="L16" i="13"/>
  <c r="L24" i="13"/>
  <c r="F25" i="13"/>
  <c r="G25" i="13" s="1"/>
  <c r="B5" i="13"/>
  <c r="B6" i="13" s="1"/>
  <c r="B9" i="13" s="1"/>
  <c r="B10" i="13" s="1"/>
  <c r="B11" i="13" s="1"/>
  <c r="B12" i="13" s="1"/>
  <c r="B13" i="13" s="1"/>
  <c r="B14" i="13" s="1"/>
  <c r="B15" i="13" s="1"/>
  <c r="B17" i="13" s="1"/>
  <c r="B18" i="13" s="1"/>
  <c r="B19" i="13" s="1"/>
  <c r="B20" i="13" s="1"/>
  <c r="B21" i="13" s="1"/>
  <c r="B22" i="13" s="1"/>
  <c r="B23" i="13" s="1"/>
  <c r="B25" i="13" s="1"/>
  <c r="B26" i="13" s="1"/>
  <c r="B27" i="13" s="1"/>
  <c r="B28" i="13" s="1"/>
  <c r="B29" i="13" s="1"/>
  <c r="B30" i="13" s="1"/>
  <c r="B31" i="13" s="1"/>
  <c r="B33" i="13" s="1"/>
  <c r="B34" i="13" s="1"/>
  <c r="B35" i="13" s="1"/>
  <c r="B36" i="13" s="1"/>
  <c r="T19" i="5"/>
  <c r="R19" i="5"/>
  <c r="N19" i="5"/>
  <c r="L19" i="5"/>
  <c r="T17" i="4"/>
  <c r="T25" i="4"/>
  <c r="R17" i="4"/>
  <c r="R25" i="4"/>
  <c r="N17" i="4"/>
  <c r="N25" i="4"/>
  <c r="L17" i="4"/>
  <c r="L25" i="4"/>
  <c r="F26" i="4"/>
  <c r="G26" i="4" s="1"/>
  <c r="B5" i="4"/>
  <c r="B6" i="4" s="1"/>
  <c r="B7" i="4" s="1"/>
  <c r="B10" i="4" s="1"/>
  <c r="B11" i="4" s="1"/>
  <c r="B12" i="4" s="1"/>
  <c r="B13" i="4" s="1"/>
  <c r="B14" i="4" s="1"/>
  <c r="B15" i="4" s="1"/>
  <c r="B16" i="4" s="1"/>
  <c r="B18" i="4" s="1"/>
  <c r="B19" i="4" s="1"/>
  <c r="B20" i="4" s="1"/>
  <c r="B21" i="4" s="1"/>
  <c r="B22" i="4" s="1"/>
  <c r="B23" i="4" s="1"/>
  <c r="B24" i="4" s="1"/>
  <c r="B26" i="4" s="1"/>
  <c r="B27" i="4" s="1"/>
  <c r="B28" i="4" s="1"/>
  <c r="B29" i="4" s="1"/>
  <c r="B30" i="4" s="1"/>
  <c r="B31" i="4" s="1"/>
  <c r="B32" i="4" s="1"/>
  <c r="B34" i="4" s="1"/>
  <c r="B35" i="4" s="1"/>
  <c r="B36" i="4" s="1"/>
  <c r="L33" i="8"/>
  <c r="N33" i="8"/>
  <c r="R33" i="8"/>
  <c r="T33" i="8"/>
  <c r="T17" i="8"/>
  <c r="T25" i="8"/>
  <c r="R17" i="8"/>
  <c r="R25" i="8"/>
  <c r="N17" i="8"/>
  <c r="N25" i="8"/>
  <c r="L17" i="8"/>
  <c r="L25" i="8"/>
  <c r="B8" i="9"/>
  <c r="B9" i="9" s="1"/>
  <c r="B10" i="9" s="1"/>
  <c r="B11" i="9" s="1"/>
  <c r="B12" i="9" s="1"/>
  <c r="B13" i="9" s="1"/>
  <c r="B15" i="9" s="1"/>
  <c r="B16" i="9" s="1"/>
  <c r="B17" i="9" s="1"/>
  <c r="B18" i="9" s="1"/>
  <c r="B19" i="9" s="1"/>
  <c r="B20" i="9" s="1"/>
  <c r="B21" i="9" s="1"/>
  <c r="B23" i="9" s="1"/>
  <c r="B24" i="9" s="1"/>
  <c r="B25" i="9" s="1"/>
  <c r="B26" i="9" s="1"/>
  <c r="B27" i="9" s="1"/>
  <c r="B28" i="9" s="1"/>
  <c r="B29" i="9" s="1"/>
  <c r="B31" i="9" s="1"/>
  <c r="B32" i="9" s="1"/>
  <c r="B33" i="9" s="1"/>
  <c r="B34" i="9" s="1"/>
  <c r="B35" i="9" s="1"/>
  <c r="B36" i="9" s="1"/>
  <c r="B37" i="9" s="1"/>
  <c r="B39" i="9" s="1"/>
  <c r="T5" i="9"/>
  <c r="T14" i="9"/>
  <c r="T22" i="9"/>
  <c r="R5" i="9"/>
  <c r="R14" i="9"/>
  <c r="R22" i="9"/>
  <c r="N5" i="9"/>
  <c r="N14" i="9"/>
  <c r="N22" i="9"/>
  <c r="L5" i="9"/>
  <c r="L14" i="9"/>
  <c r="L22" i="9"/>
  <c r="L15" i="10"/>
  <c r="L23" i="10"/>
  <c r="N15" i="10"/>
  <c r="N23" i="10"/>
  <c r="R15" i="10"/>
  <c r="R23" i="10"/>
  <c r="T15" i="10"/>
  <c r="T23" i="10"/>
  <c r="B5" i="10"/>
  <c r="B8" i="10" s="1"/>
  <c r="B9" i="10" s="1"/>
  <c r="B10" i="10" s="1"/>
  <c r="B11" i="10" s="1"/>
  <c r="B12" i="10" s="1"/>
  <c r="B13" i="10" s="1"/>
  <c r="B14" i="10" s="1"/>
  <c r="B16" i="10" s="1"/>
  <c r="B17" i="10" s="1"/>
  <c r="B18" i="10" s="1"/>
  <c r="B19" i="10" s="1"/>
  <c r="B20" i="10" s="1"/>
  <c r="B21" i="10" s="1"/>
  <c r="B22" i="10" s="1"/>
  <c r="B24" i="10" s="1"/>
  <c r="B25" i="10" s="1"/>
  <c r="B26" i="10" s="1"/>
  <c r="B27" i="10" s="1"/>
  <c r="B28" i="10" s="1"/>
  <c r="B29" i="10" s="1"/>
  <c r="B30" i="10" s="1"/>
  <c r="B32" i="10" s="1"/>
  <c r="B33" i="10" s="1"/>
  <c r="B34" i="10" s="1"/>
  <c r="B35" i="10" s="1"/>
  <c r="C4" i="16"/>
  <c r="G8" i="17"/>
  <c r="G31" i="1"/>
  <c r="R17" i="2"/>
  <c r="E26" i="15"/>
  <c r="F26" i="15" s="1"/>
  <c r="G27" i="8"/>
  <c r="B6" i="16"/>
  <c r="C6" i="16"/>
  <c r="A7" i="16"/>
  <c r="B5" i="16"/>
  <c r="C5" i="16"/>
  <c r="E3" i="16"/>
  <c r="D5" i="16"/>
  <c r="D6" i="16"/>
  <c r="D4" i="16"/>
  <c r="A8" i="16"/>
  <c r="E5" i="16"/>
  <c r="C21" i="15"/>
  <c r="G22" i="13"/>
  <c r="C20" i="15"/>
  <c r="U34" i="13"/>
  <c r="U35" i="13" s="1"/>
  <c r="U36" i="13" s="1"/>
  <c r="S34" i="13"/>
  <c r="S35" i="13" s="1"/>
  <c r="S36" i="13" s="1"/>
  <c r="G33" i="13"/>
  <c r="G34" i="17"/>
  <c r="U40" i="4"/>
  <c r="G32" i="1"/>
  <c r="E4" i="16"/>
  <c r="G17" i="13"/>
  <c r="O5" i="1"/>
  <c r="G7" i="1"/>
  <c r="C7" i="16"/>
  <c r="B8" i="16"/>
  <c r="A9" i="16"/>
  <c r="D7" i="16"/>
  <c r="B7" i="16"/>
  <c r="C8" i="16"/>
  <c r="D8" i="16"/>
  <c r="C18" i="15"/>
  <c r="C19" i="15"/>
  <c r="B9" i="16"/>
  <c r="D9" i="16"/>
  <c r="A10" i="16"/>
  <c r="C9" i="16"/>
  <c r="C10" i="16"/>
  <c r="A11" i="16"/>
  <c r="B10" i="16"/>
  <c r="D10" i="16"/>
  <c r="A12" i="16"/>
  <c r="B11" i="16"/>
  <c r="D11" i="16"/>
  <c r="C11" i="16"/>
  <c r="B12" i="16"/>
  <c r="G25" i="17"/>
  <c r="F33" i="4"/>
  <c r="E33" i="4" s="1"/>
  <c r="G38" i="4"/>
  <c r="M8" i="4"/>
  <c r="G13" i="4"/>
  <c r="Q37" i="2"/>
  <c r="O42" i="1"/>
  <c r="M42" i="1"/>
  <c r="D5" i="1"/>
  <c r="G5" i="1" s="1"/>
  <c r="E5" i="1"/>
  <c r="R6" i="1"/>
  <c r="P6" i="1"/>
  <c r="N6" i="1"/>
  <c r="L6" i="1"/>
  <c r="F23" i="17"/>
  <c r="G32" i="7"/>
  <c r="M9" i="11"/>
  <c r="O9" i="11"/>
  <c r="G11" i="11"/>
  <c r="F7" i="13"/>
  <c r="E7" i="13" s="1"/>
  <c r="U40" i="5"/>
  <c r="M40" i="5"/>
  <c r="G36" i="5"/>
  <c r="G31" i="6"/>
  <c r="F30" i="6"/>
  <c r="D30" i="6" s="1"/>
  <c r="G20" i="6"/>
  <c r="F35" i="5"/>
  <c r="E35" i="5" s="1"/>
  <c r="G20" i="5"/>
  <c r="F14" i="6"/>
  <c r="E14" i="6" s="1"/>
  <c r="Q40" i="5"/>
  <c r="D23" i="17"/>
  <c r="E23" i="17"/>
  <c r="T9" i="8" l="1"/>
  <c r="M40" i="9"/>
  <c r="M41" i="9" s="1"/>
  <c r="L9" i="8" s="1"/>
  <c r="K8" i="13"/>
  <c r="L8" i="13"/>
  <c r="K41" i="5"/>
  <c r="K48" i="11" s="1"/>
  <c r="F40" i="5"/>
  <c r="D35" i="5"/>
  <c r="U38" i="6"/>
  <c r="E30" i="6"/>
  <c r="G30" i="6" s="1"/>
  <c r="F22" i="6"/>
  <c r="D14" i="6"/>
  <c r="G14" i="6" s="1"/>
  <c r="C9" i="4"/>
  <c r="U35" i="2"/>
  <c r="U36" i="2" s="1"/>
  <c r="U37" i="2" s="1"/>
  <c r="T39" i="2" s="1"/>
  <c r="T38" i="2" s="1"/>
  <c r="S35" i="2"/>
  <c r="S36" i="2" s="1"/>
  <c r="S37" i="2" s="1"/>
  <c r="R39" i="2" s="1"/>
  <c r="R38" i="2" s="1"/>
  <c r="O35" i="2"/>
  <c r="O36" i="2" s="1"/>
  <c r="O37" i="2" s="1"/>
  <c r="N39" i="2" s="1"/>
  <c r="N38" i="2" s="1"/>
  <c r="U40" i="1"/>
  <c r="U41" i="1" s="1"/>
  <c r="T9" i="2" s="1"/>
  <c r="S42" i="1"/>
  <c r="Q40" i="1"/>
  <c r="Q41" i="1" s="1"/>
  <c r="Q42" i="1" s="1"/>
  <c r="P44" i="1" s="1"/>
  <c r="P43" i="1" s="1"/>
  <c r="C9" i="2"/>
  <c r="R44" i="1"/>
  <c r="N44" i="1"/>
  <c r="L44" i="1"/>
  <c r="K43" i="10"/>
  <c r="K41" i="2"/>
  <c r="K44" i="4"/>
  <c r="F38" i="1"/>
  <c r="F22" i="1"/>
  <c r="E22" i="1" s="1"/>
  <c r="J14" i="12"/>
  <c r="H14" i="12" s="1"/>
  <c r="J9" i="11"/>
  <c r="I9" i="11" s="1"/>
  <c r="I41" i="12"/>
  <c r="H41" i="12"/>
  <c r="J10" i="5"/>
  <c r="J33" i="2"/>
  <c r="I33" i="2" s="1"/>
  <c r="P41" i="17"/>
  <c r="P40" i="17" s="1"/>
  <c r="F39" i="17"/>
  <c r="F7" i="17"/>
  <c r="E7" i="17" s="1"/>
  <c r="D7" i="17"/>
  <c r="K41" i="7"/>
  <c r="K55" i="7" s="1"/>
  <c r="C41" i="7"/>
  <c r="C55" i="7" s="1"/>
  <c r="U37" i="8"/>
  <c r="U38" i="8" s="1"/>
  <c r="U39" i="8" s="1"/>
  <c r="T41" i="8" s="1"/>
  <c r="T40" i="8" s="1"/>
  <c r="S37" i="8"/>
  <c r="S38" i="8" s="1"/>
  <c r="S39" i="8" s="1"/>
  <c r="R41" i="8" s="1"/>
  <c r="R40" i="8" s="1"/>
  <c r="Q37" i="8"/>
  <c r="Q38" i="8" s="1"/>
  <c r="Q39" i="8" s="1"/>
  <c r="P41" i="8" s="1"/>
  <c r="P40" i="8" s="1"/>
  <c r="O37" i="8"/>
  <c r="O38" i="8" s="1"/>
  <c r="O39" i="8" s="1"/>
  <c r="N41" i="8" s="1"/>
  <c r="N40" i="8" s="1"/>
  <c r="M37" i="8"/>
  <c r="M38" i="8" s="1"/>
  <c r="R7" i="7"/>
  <c r="P7" i="7"/>
  <c r="U40" i="9"/>
  <c r="U41" i="9" s="1"/>
  <c r="U42" i="9" s="1"/>
  <c r="S40" i="9"/>
  <c r="S41" i="9" s="1"/>
  <c r="S42" i="9" s="1"/>
  <c r="Q40" i="9"/>
  <c r="Q41" i="9" s="1"/>
  <c r="Q42" i="9" s="1"/>
  <c r="O40" i="9"/>
  <c r="O41" i="9" s="1"/>
  <c r="O42" i="9" s="1"/>
  <c r="K43" i="9"/>
  <c r="C43" i="9"/>
  <c r="U36" i="10"/>
  <c r="U37" i="10" s="1"/>
  <c r="U38" i="10" s="1"/>
  <c r="U39" i="10" s="1"/>
  <c r="S36" i="10"/>
  <c r="S37" i="10" s="1"/>
  <c r="S38" i="10" s="1"/>
  <c r="S39" i="10" s="1"/>
  <c r="Q36" i="10"/>
  <c r="Q37" i="10" s="1"/>
  <c r="Q38" i="10" s="1"/>
  <c r="Q39" i="10" s="1"/>
  <c r="O39" i="10"/>
  <c r="M36" i="10"/>
  <c r="M37" i="10" s="1"/>
  <c r="M38" i="10" s="1"/>
  <c r="M39" i="10" s="1"/>
  <c r="R7" i="10"/>
  <c r="P6" i="9"/>
  <c r="C6" i="9"/>
  <c r="T7" i="10"/>
  <c r="Q37" i="11"/>
  <c r="Q38" i="11" s="1"/>
  <c r="Q39" i="11" s="1"/>
  <c r="Q40" i="11" s="1"/>
  <c r="P42" i="11" s="1"/>
  <c r="P41" i="11" s="1"/>
  <c r="M37" i="11"/>
  <c r="M38" i="11" s="1"/>
  <c r="M39" i="11" s="1"/>
  <c r="M40" i="11" s="1"/>
  <c r="L42" i="11" s="1"/>
  <c r="L41" i="11" s="1"/>
  <c r="C41" i="11"/>
  <c r="R10" i="11"/>
  <c r="P10" i="11"/>
  <c r="F18" i="11"/>
  <c r="T42" i="11"/>
  <c r="T41" i="11" s="1"/>
  <c r="R42" i="11"/>
  <c r="R41" i="11" s="1"/>
  <c r="F26" i="11"/>
  <c r="N42" i="11"/>
  <c r="N41" i="11" s="1"/>
  <c r="F40" i="11"/>
  <c r="D40" i="11" s="1"/>
  <c r="F34" i="11"/>
  <c r="D34" i="11" s="1"/>
  <c r="G4" i="11"/>
  <c r="F9" i="11"/>
  <c r="T43" i="12"/>
  <c r="T42" i="12" s="1"/>
  <c r="R43" i="12"/>
  <c r="R42" i="12" s="1"/>
  <c r="P43" i="12"/>
  <c r="P42" i="12" s="1"/>
  <c r="N43" i="12"/>
  <c r="N42" i="12" s="1"/>
  <c r="L43" i="12"/>
  <c r="L42" i="12" s="1"/>
  <c r="K42" i="12"/>
  <c r="K49" i="10" s="1"/>
  <c r="G40" i="12"/>
  <c r="F41" i="12"/>
  <c r="C42" i="12"/>
  <c r="C6" i="12"/>
  <c r="F38" i="12"/>
  <c r="F14" i="12"/>
  <c r="D14" i="12" s="1"/>
  <c r="F30" i="12"/>
  <c r="E30" i="12" s="1"/>
  <c r="F22" i="12"/>
  <c r="K6" i="12"/>
  <c r="L6" i="12"/>
  <c r="T6" i="12"/>
  <c r="U37" i="13"/>
  <c r="U38" i="13" s="1"/>
  <c r="U39" i="13" s="1"/>
  <c r="T41" i="13" s="1"/>
  <c r="T40" i="13" s="1"/>
  <c r="S37" i="13"/>
  <c r="S38" i="13" s="1"/>
  <c r="S39" i="13" s="1"/>
  <c r="R41" i="13" s="1"/>
  <c r="R40" i="13" s="1"/>
  <c r="Q37" i="13"/>
  <c r="Q38" i="13" s="1"/>
  <c r="Q39" i="13" s="1"/>
  <c r="P41" i="13" s="1"/>
  <c r="P40" i="13" s="1"/>
  <c r="O37" i="13"/>
  <c r="O38" i="13" s="1"/>
  <c r="O39" i="13" s="1"/>
  <c r="N41" i="13" s="1"/>
  <c r="N40" i="13" s="1"/>
  <c r="M37" i="13"/>
  <c r="M38" i="13" s="1"/>
  <c r="M39" i="13" s="1"/>
  <c r="L41" i="13" s="1"/>
  <c r="L40" i="13" s="1"/>
  <c r="J24" i="13"/>
  <c r="I24" i="13" s="1"/>
  <c r="F39" i="13"/>
  <c r="F16" i="13"/>
  <c r="F32" i="13"/>
  <c r="C40" i="13"/>
  <c r="C49" i="7" s="1"/>
  <c r="K40" i="13"/>
  <c r="D7" i="13"/>
  <c r="G7" i="13" s="1"/>
  <c r="P8" i="13"/>
  <c r="S38" i="5"/>
  <c r="S39" i="5" s="1"/>
  <c r="S40" i="5" s="1"/>
  <c r="K50" i="9"/>
  <c r="K49" i="12"/>
  <c r="F19" i="5"/>
  <c r="D19" i="5" s="1"/>
  <c r="U11" i="5"/>
  <c r="U10" i="5"/>
  <c r="T42" i="5" s="1"/>
  <c r="T41" i="5" s="1"/>
  <c r="S11" i="5"/>
  <c r="S10" i="5"/>
  <c r="J11" i="5"/>
  <c r="I10" i="5"/>
  <c r="H10" i="5"/>
  <c r="M11" i="5"/>
  <c r="M10" i="5"/>
  <c r="L42" i="5" s="1"/>
  <c r="G4" i="5"/>
  <c r="F10" i="5"/>
  <c r="E10" i="5" s="1"/>
  <c r="O11" i="5"/>
  <c r="O10" i="5"/>
  <c r="N42" i="5" s="1"/>
  <c r="N41" i="5" s="1"/>
  <c r="Q11" i="5"/>
  <c r="Q10" i="5"/>
  <c r="P42" i="5" s="1"/>
  <c r="C48" i="7"/>
  <c r="C47" i="8"/>
  <c r="C48" i="11"/>
  <c r="C47" i="10"/>
  <c r="C50" i="9"/>
  <c r="C47" i="13"/>
  <c r="C49" i="12"/>
  <c r="K47" i="8"/>
  <c r="K47" i="13"/>
  <c r="F27" i="5"/>
  <c r="K48" i="7"/>
  <c r="K47" i="10"/>
  <c r="P41" i="6"/>
  <c r="P40" i="6" s="1"/>
  <c r="N41" i="6"/>
  <c r="N40" i="6" s="1"/>
  <c r="K40" i="6"/>
  <c r="K46" i="13" s="1"/>
  <c r="F38" i="6"/>
  <c r="T41" i="6"/>
  <c r="T40" i="6" s="1"/>
  <c r="R41" i="6"/>
  <c r="R40" i="6" s="1"/>
  <c r="L41" i="6"/>
  <c r="L40" i="6" s="1"/>
  <c r="C40" i="6"/>
  <c r="C46" i="8" s="1"/>
  <c r="E5" i="6"/>
  <c r="D5" i="6"/>
  <c r="G5" i="6" s="1"/>
  <c r="C6" i="6"/>
  <c r="K6" i="6"/>
  <c r="T6" i="6"/>
  <c r="S37" i="4"/>
  <c r="S38" i="4" s="1"/>
  <c r="S39" i="4" s="1"/>
  <c r="S40" i="4" s="1"/>
  <c r="R42" i="4" s="1"/>
  <c r="R41" i="4" s="1"/>
  <c r="Q37" i="4"/>
  <c r="Q38" i="4" s="1"/>
  <c r="Q39" i="4" s="1"/>
  <c r="Q40" i="4" s="1"/>
  <c r="O37" i="4"/>
  <c r="O38" i="4" s="1"/>
  <c r="O39" i="4" s="1"/>
  <c r="M40" i="4"/>
  <c r="L42" i="4" s="1"/>
  <c r="L41" i="4" s="1"/>
  <c r="S9" i="4"/>
  <c r="P9" i="4"/>
  <c r="N9" i="4"/>
  <c r="L9" i="4"/>
  <c r="F8" i="4"/>
  <c r="D8" i="4" s="1"/>
  <c r="C41" i="4"/>
  <c r="C45" i="8" s="1"/>
  <c r="T42" i="4"/>
  <c r="T41" i="4" s="1"/>
  <c r="E8" i="4"/>
  <c r="F17" i="4"/>
  <c r="K41" i="4"/>
  <c r="D40" i="4"/>
  <c r="G40" i="4" s="1"/>
  <c r="F25" i="4"/>
  <c r="O9" i="4"/>
  <c r="U9" i="4"/>
  <c r="G34" i="4"/>
  <c r="D33" i="4"/>
  <c r="Q8" i="4"/>
  <c r="K38" i="2"/>
  <c r="K44" i="13" s="1"/>
  <c r="C38" i="2"/>
  <c r="C47" i="9" s="1"/>
  <c r="F25" i="2"/>
  <c r="E25" i="2" s="1"/>
  <c r="P39" i="2"/>
  <c r="P38" i="2" s="1"/>
  <c r="L39" i="2"/>
  <c r="L38" i="2" s="1"/>
  <c r="R9" i="4"/>
  <c r="K44" i="10"/>
  <c r="F33" i="2"/>
  <c r="P9" i="2"/>
  <c r="L9" i="2"/>
  <c r="R43" i="1"/>
  <c r="N43" i="1"/>
  <c r="L43" i="1"/>
  <c r="K9" i="2"/>
  <c r="AB45" i="1"/>
  <c r="K43" i="8"/>
  <c r="K44" i="5"/>
  <c r="K43" i="13"/>
  <c r="K44" i="7"/>
  <c r="K43" i="6"/>
  <c r="K46" i="9"/>
  <c r="K45" i="12"/>
  <c r="E38" i="1"/>
  <c r="D38" i="1"/>
  <c r="F14" i="1"/>
  <c r="C43" i="1"/>
  <c r="C43" i="10" s="1"/>
  <c r="D22" i="1"/>
  <c r="G22" i="1" s="1"/>
  <c r="J38" i="1"/>
  <c r="H38" i="1" s="1"/>
  <c r="F30" i="1"/>
  <c r="F42" i="1"/>
  <c r="T41" i="17"/>
  <c r="T40" i="17" s="1"/>
  <c r="R41" i="17"/>
  <c r="R40" i="17" s="1"/>
  <c r="K40" i="17"/>
  <c r="F15" i="17"/>
  <c r="C40" i="17"/>
  <c r="C43" i="5" s="1"/>
  <c r="G23" i="17"/>
  <c r="G7" i="17"/>
  <c r="N41" i="17"/>
  <c r="N40" i="17" s="1"/>
  <c r="L41" i="17"/>
  <c r="L40" i="17" s="1"/>
  <c r="G35" i="5"/>
  <c r="E34" i="11"/>
  <c r="C51" i="7"/>
  <c r="C53" i="9"/>
  <c r="C50" i="8"/>
  <c r="C50" i="10"/>
  <c r="D30" i="12"/>
  <c r="G30" i="12" s="1"/>
  <c r="E40" i="11"/>
  <c r="G40" i="11" s="1"/>
  <c r="E8" i="2"/>
  <c r="D8" i="2"/>
  <c r="E17" i="2"/>
  <c r="D17" i="2"/>
  <c r="K50" i="8"/>
  <c r="K50" i="10"/>
  <c r="K51" i="7"/>
  <c r="K53" i="9"/>
  <c r="G33" i="4"/>
  <c r="C50" i="7"/>
  <c r="C49" i="10"/>
  <c r="C52" i="9"/>
  <c r="C49" i="8"/>
  <c r="C50" i="11"/>
  <c r="C12" i="16"/>
  <c r="E12" i="16"/>
  <c r="D12" i="16"/>
  <c r="F3" i="16"/>
  <c r="E7" i="16"/>
  <c r="E8" i="16"/>
  <c r="E10" i="16"/>
  <c r="E11" i="16"/>
  <c r="E9" i="16"/>
  <c r="G34" i="2"/>
  <c r="F37" i="2"/>
  <c r="A13" i="16"/>
  <c r="F12" i="16"/>
  <c r="E6" i="16"/>
  <c r="F24" i="13"/>
  <c r="G4" i="12"/>
  <c r="F5" i="12"/>
  <c r="C40" i="8"/>
  <c r="C54" i="7" s="1"/>
  <c r="T9" i="4"/>
  <c r="F31" i="17"/>
  <c r="I37" i="2"/>
  <c r="H37" i="2"/>
  <c r="J31" i="17"/>
  <c r="I31" i="17" s="1"/>
  <c r="J17" i="2"/>
  <c r="H17" i="2" s="1"/>
  <c r="J8" i="4"/>
  <c r="H8" i="4" s="1"/>
  <c r="J17" i="4"/>
  <c r="H17" i="4" s="1"/>
  <c r="J7" i="13"/>
  <c r="I7" i="13" s="1"/>
  <c r="J16" i="13"/>
  <c r="H16" i="13" s="1"/>
  <c r="J22" i="12"/>
  <c r="I22" i="12" s="1"/>
  <c r="N7" i="10"/>
  <c r="N9" i="8"/>
  <c r="J8" i="2"/>
  <c r="I8" i="2" s="1"/>
  <c r="J40" i="4"/>
  <c r="H40" i="4" s="1"/>
  <c r="J40" i="5"/>
  <c r="H40" i="5" s="1"/>
  <c r="J39" i="13"/>
  <c r="I39" i="13" s="1"/>
  <c r="J40" i="11"/>
  <c r="H40" i="11" s="1"/>
  <c r="J14" i="1"/>
  <c r="I14" i="1" s="1"/>
  <c r="J42" i="1"/>
  <c r="H42" i="1" s="1"/>
  <c r="J5" i="6"/>
  <c r="J30" i="6"/>
  <c r="I30" i="6" s="1"/>
  <c r="J5" i="12"/>
  <c r="I5" i="12" s="1"/>
  <c r="H5" i="9"/>
  <c r="I5" i="9"/>
  <c r="J34" i="11"/>
  <c r="H34" i="11" s="1"/>
  <c r="J26" i="11"/>
  <c r="J18" i="11"/>
  <c r="I18" i="11" s="1"/>
  <c r="J38" i="12"/>
  <c r="I38" i="12" s="1"/>
  <c r="J30" i="12"/>
  <c r="H30" i="12" s="1"/>
  <c r="I14" i="12"/>
  <c r="J32" i="13"/>
  <c r="H32" i="13" s="1"/>
  <c r="H7" i="13"/>
  <c r="J27" i="5"/>
  <c r="I27" i="5" s="1"/>
  <c r="J19" i="5"/>
  <c r="I19" i="5" s="1"/>
  <c r="J38" i="6"/>
  <c r="I38" i="6" s="1"/>
  <c r="J22" i="6"/>
  <c r="I22" i="6" s="1"/>
  <c r="J14" i="6"/>
  <c r="J33" i="4"/>
  <c r="I33" i="4" s="1"/>
  <c r="J25" i="4"/>
  <c r="I25" i="4" s="1"/>
  <c r="H33" i="2"/>
  <c r="J25" i="2"/>
  <c r="J30" i="1"/>
  <c r="H30" i="1" s="1"/>
  <c r="J22" i="1"/>
  <c r="J23" i="17"/>
  <c r="I23" i="17" s="1"/>
  <c r="F31" i="7"/>
  <c r="D31" i="7" s="1"/>
  <c r="J23" i="7"/>
  <c r="I23" i="7" s="1"/>
  <c r="F23" i="7"/>
  <c r="F15" i="7"/>
  <c r="E15" i="7" s="1"/>
  <c r="F6" i="7"/>
  <c r="E6" i="7" s="1"/>
  <c r="G25" i="7"/>
  <c r="J6" i="7"/>
  <c r="H6" i="7" s="1"/>
  <c r="S7" i="7"/>
  <c r="R42" i="7" s="1"/>
  <c r="R41" i="7" s="1"/>
  <c r="S6" i="7"/>
  <c r="M39" i="7"/>
  <c r="M6" i="7"/>
  <c r="M7" i="7"/>
  <c r="L42" i="7" s="1"/>
  <c r="L41" i="7" s="1"/>
  <c r="O7" i="7"/>
  <c r="N42" i="7" s="1"/>
  <c r="N41" i="7" s="1"/>
  <c r="O6" i="7"/>
  <c r="Q6" i="7"/>
  <c r="Q7" i="7"/>
  <c r="P42" i="7" s="1"/>
  <c r="P41" i="7" s="1"/>
  <c r="U6" i="7"/>
  <c r="U7" i="7"/>
  <c r="T42" i="7" s="1"/>
  <c r="T41" i="7" s="1"/>
  <c r="K7" i="7"/>
  <c r="F39" i="7"/>
  <c r="G9" i="7"/>
  <c r="N7" i="7"/>
  <c r="T7" i="7"/>
  <c r="C7" i="7"/>
  <c r="J31" i="7"/>
  <c r="H31" i="7" s="1"/>
  <c r="J15" i="7"/>
  <c r="I15" i="7" s="1"/>
  <c r="J39" i="7"/>
  <c r="H39" i="7" s="1"/>
  <c r="H23" i="7"/>
  <c r="K40" i="8"/>
  <c r="K54" i="7" s="1"/>
  <c r="F39" i="8"/>
  <c r="E39" i="8" s="1"/>
  <c r="J39" i="8"/>
  <c r="I39" i="8" s="1"/>
  <c r="J33" i="8"/>
  <c r="H33" i="8" s="1"/>
  <c r="C9" i="8"/>
  <c r="P9" i="8"/>
  <c r="J8" i="8"/>
  <c r="I8" i="8" s="1"/>
  <c r="F8" i="8"/>
  <c r="F17" i="8"/>
  <c r="F33" i="8"/>
  <c r="F25" i="8"/>
  <c r="K9" i="8"/>
  <c r="J25" i="8"/>
  <c r="H25" i="8" s="1"/>
  <c r="J17" i="8"/>
  <c r="I17" i="8" s="1"/>
  <c r="F38" i="9"/>
  <c r="E38" i="9" s="1"/>
  <c r="J42" i="9"/>
  <c r="I42" i="9" s="1"/>
  <c r="F42" i="9"/>
  <c r="D42" i="9" s="1"/>
  <c r="G4" i="9"/>
  <c r="G41" i="9"/>
  <c r="D5" i="9"/>
  <c r="E5" i="9"/>
  <c r="F22" i="9"/>
  <c r="D22" i="9" s="1"/>
  <c r="J22" i="9"/>
  <c r="H22" i="9" s="1"/>
  <c r="J30" i="9"/>
  <c r="H30" i="9" s="1"/>
  <c r="F30" i="9"/>
  <c r="F14" i="9"/>
  <c r="E14" i="9" s="1"/>
  <c r="L6" i="9"/>
  <c r="J14" i="9"/>
  <c r="I14" i="9" s="1"/>
  <c r="J38" i="9"/>
  <c r="H38" i="9" s="1"/>
  <c r="Q38" i="9"/>
  <c r="Q35" i="9"/>
  <c r="Q36" i="9" s="1"/>
  <c r="Q37" i="9" s="1"/>
  <c r="S38" i="9"/>
  <c r="S35" i="9"/>
  <c r="S36" i="9" s="1"/>
  <c r="S37" i="9" s="1"/>
  <c r="U38" i="9"/>
  <c r="U35" i="9"/>
  <c r="U36" i="9" s="1"/>
  <c r="U37" i="9" s="1"/>
  <c r="M35" i="9"/>
  <c r="M36" i="9" s="1"/>
  <c r="M37" i="9" s="1"/>
  <c r="M38" i="9"/>
  <c r="O35" i="9"/>
  <c r="O36" i="9" s="1"/>
  <c r="O37" i="9" s="1"/>
  <c r="O38" i="9"/>
  <c r="N6" i="9"/>
  <c r="G15" i="9"/>
  <c r="G7" i="9"/>
  <c r="R6" i="9"/>
  <c r="T6" i="9"/>
  <c r="C40" i="10"/>
  <c r="J6" i="10"/>
  <c r="H6" i="10" s="1"/>
  <c r="O7" i="10"/>
  <c r="O6" i="10"/>
  <c r="M6" i="10"/>
  <c r="M7" i="10"/>
  <c r="F6" i="10"/>
  <c r="E6" i="10" s="1"/>
  <c r="F15" i="10"/>
  <c r="D15" i="10" s="1"/>
  <c r="F39" i="10"/>
  <c r="K40" i="10"/>
  <c r="J39" i="10"/>
  <c r="I39" i="10" s="1"/>
  <c r="S6" i="10"/>
  <c r="S7" i="10"/>
  <c r="U6" i="10"/>
  <c r="U7" i="10"/>
  <c r="Q6" i="10"/>
  <c r="Q7" i="10"/>
  <c r="F23" i="10"/>
  <c r="J23" i="10"/>
  <c r="I23" i="10" s="1"/>
  <c r="F31" i="10"/>
  <c r="G5" i="10"/>
  <c r="J31" i="10"/>
  <c r="I31" i="10" s="1"/>
  <c r="J15" i="10"/>
  <c r="H15" i="10" s="1"/>
  <c r="H26" i="11"/>
  <c r="I26" i="11"/>
  <c r="H22" i="12"/>
  <c r="H24" i="13"/>
  <c r="I35" i="5"/>
  <c r="H27" i="5"/>
  <c r="H19" i="5"/>
  <c r="H30" i="6"/>
  <c r="H22" i="1"/>
  <c r="I22" i="1"/>
  <c r="I5" i="1"/>
  <c r="I39" i="17"/>
  <c r="H31" i="17"/>
  <c r="J15" i="17"/>
  <c r="J7" i="17"/>
  <c r="M39" i="8" l="1"/>
  <c r="L41" i="8" s="1"/>
  <c r="L40" i="8" s="1"/>
  <c r="L7" i="7"/>
  <c r="R9" i="8"/>
  <c r="N44" i="9"/>
  <c r="N43" i="9" s="1"/>
  <c r="M42" i="9"/>
  <c r="L44" i="9" s="1"/>
  <c r="L43" i="9" s="1"/>
  <c r="D6" i="10"/>
  <c r="P7" i="10"/>
  <c r="L7" i="10"/>
  <c r="H9" i="11"/>
  <c r="K50" i="7"/>
  <c r="K52" i="9"/>
  <c r="K50" i="11"/>
  <c r="K49" i="8"/>
  <c r="J10" i="11"/>
  <c r="I10" i="11" s="1"/>
  <c r="H38" i="12"/>
  <c r="I30" i="12"/>
  <c r="R6" i="12"/>
  <c r="P6" i="12"/>
  <c r="N6" i="12"/>
  <c r="R42" i="5"/>
  <c r="R8" i="13"/>
  <c r="P41" i="5"/>
  <c r="L41" i="5"/>
  <c r="E40" i="5"/>
  <c r="F8" i="13" s="1"/>
  <c r="D40" i="5"/>
  <c r="G40" i="5" s="1"/>
  <c r="E19" i="5"/>
  <c r="G19" i="5" s="1"/>
  <c r="D22" i="6"/>
  <c r="E22" i="6"/>
  <c r="R6" i="6"/>
  <c r="P6" i="6"/>
  <c r="O40" i="4"/>
  <c r="N42" i="4" s="1"/>
  <c r="N41" i="4" s="1"/>
  <c r="N6" i="6"/>
  <c r="K45" i="5"/>
  <c r="K45" i="4"/>
  <c r="U42" i="1"/>
  <c r="T44" i="1" s="1"/>
  <c r="T43" i="1" s="1"/>
  <c r="I30" i="1"/>
  <c r="I30" i="9"/>
  <c r="H10" i="11"/>
  <c r="J42" i="12"/>
  <c r="I32" i="13"/>
  <c r="I40" i="5"/>
  <c r="I40" i="4"/>
  <c r="I38" i="1"/>
  <c r="D39" i="17"/>
  <c r="E39" i="17"/>
  <c r="F6" i="1" s="1"/>
  <c r="C42" i="13"/>
  <c r="C42" i="8"/>
  <c r="C43" i="7"/>
  <c r="AD41" i="17"/>
  <c r="C45" i="9"/>
  <c r="C44" i="12"/>
  <c r="C45" i="1"/>
  <c r="C42" i="6"/>
  <c r="C43" i="4"/>
  <c r="C40" i="2"/>
  <c r="C42" i="10"/>
  <c r="E31" i="7"/>
  <c r="G31" i="7" s="1"/>
  <c r="D39" i="8"/>
  <c r="H8" i="8"/>
  <c r="H17" i="8"/>
  <c r="H39" i="8"/>
  <c r="T44" i="9"/>
  <c r="T43" i="9" s="1"/>
  <c r="R44" i="9"/>
  <c r="R43" i="9" s="1"/>
  <c r="P44" i="9"/>
  <c r="P43" i="9" s="1"/>
  <c r="E42" i="9"/>
  <c r="D38" i="9"/>
  <c r="G38" i="9" s="1"/>
  <c r="D14" i="9"/>
  <c r="T41" i="10"/>
  <c r="T40" i="10" s="1"/>
  <c r="R41" i="10"/>
  <c r="R40" i="10" s="1"/>
  <c r="P41" i="10"/>
  <c r="P40" i="10" s="1"/>
  <c r="N41" i="10"/>
  <c r="N40" i="10" s="1"/>
  <c r="L41" i="10"/>
  <c r="L40" i="10" s="1"/>
  <c r="I34" i="11"/>
  <c r="D18" i="11"/>
  <c r="E18" i="11"/>
  <c r="I40" i="11"/>
  <c r="E26" i="11"/>
  <c r="D26" i="11"/>
  <c r="D9" i="11"/>
  <c r="E9" i="11"/>
  <c r="E41" i="12"/>
  <c r="D41" i="12"/>
  <c r="G41" i="12" s="1"/>
  <c r="E14" i="12"/>
  <c r="G14" i="12" s="1"/>
  <c r="E38" i="12"/>
  <c r="D38" i="12"/>
  <c r="G38" i="12" s="1"/>
  <c r="D22" i="12"/>
  <c r="E22" i="12"/>
  <c r="C48" i="10"/>
  <c r="C51" i="9"/>
  <c r="H39" i="13"/>
  <c r="D39" i="13"/>
  <c r="E39" i="13"/>
  <c r="I16" i="13"/>
  <c r="C48" i="8"/>
  <c r="C49" i="11"/>
  <c r="C50" i="12"/>
  <c r="E32" i="13"/>
  <c r="D32" i="13"/>
  <c r="K48" i="10"/>
  <c r="K50" i="12"/>
  <c r="K48" i="8"/>
  <c r="K49" i="7"/>
  <c r="K51" i="9"/>
  <c r="K49" i="11"/>
  <c r="D16" i="13"/>
  <c r="E16" i="13"/>
  <c r="R41" i="5"/>
  <c r="D10" i="5"/>
  <c r="F11" i="5"/>
  <c r="D27" i="5"/>
  <c r="E27" i="5"/>
  <c r="K46" i="10"/>
  <c r="K47" i="11"/>
  <c r="K47" i="7"/>
  <c r="K49" i="9"/>
  <c r="K47" i="5"/>
  <c r="K48" i="12"/>
  <c r="K46" i="8"/>
  <c r="D38" i="6"/>
  <c r="E38" i="6"/>
  <c r="F40" i="6" s="1"/>
  <c r="C46" i="13"/>
  <c r="C47" i="5"/>
  <c r="C47" i="11"/>
  <c r="C48" i="12"/>
  <c r="C47" i="7"/>
  <c r="C46" i="10"/>
  <c r="C49" i="9"/>
  <c r="F6" i="6"/>
  <c r="E6" i="6" s="1"/>
  <c r="H22" i="6"/>
  <c r="P42" i="4"/>
  <c r="P41" i="4" s="1"/>
  <c r="C46" i="11"/>
  <c r="C46" i="5"/>
  <c r="C45" i="6"/>
  <c r="C47" i="12"/>
  <c r="C48" i="9"/>
  <c r="C45" i="10"/>
  <c r="C46" i="7"/>
  <c r="C45" i="13"/>
  <c r="G8" i="4"/>
  <c r="I17" i="4"/>
  <c r="D25" i="4"/>
  <c r="E25" i="4"/>
  <c r="D17" i="4"/>
  <c r="E17" i="4"/>
  <c r="K47" i="12"/>
  <c r="K45" i="8"/>
  <c r="K46" i="11"/>
  <c r="K45" i="10"/>
  <c r="K46" i="7"/>
  <c r="K45" i="6"/>
  <c r="K48" i="9"/>
  <c r="K46" i="5"/>
  <c r="K45" i="13"/>
  <c r="K49" i="13" s="1"/>
  <c r="K45" i="7"/>
  <c r="AB40" i="2"/>
  <c r="AC43" i="4" s="1"/>
  <c r="AB42" i="6" s="1"/>
  <c r="AB43" i="5" s="1"/>
  <c r="AB42" i="13" s="1"/>
  <c r="AB44" i="12" s="1"/>
  <c r="AB43" i="11" s="1"/>
  <c r="AC42" i="10" s="1"/>
  <c r="AC45" i="9" s="1"/>
  <c r="AC42" i="8" s="1"/>
  <c r="AD43" i="7" s="1"/>
  <c r="AD54" i="7" s="1"/>
  <c r="K45" i="11"/>
  <c r="K44" i="8"/>
  <c r="K46" i="12"/>
  <c r="K44" i="6"/>
  <c r="K47" i="9"/>
  <c r="C46" i="12"/>
  <c r="C44" i="10"/>
  <c r="C45" i="7"/>
  <c r="C44" i="8"/>
  <c r="C44" i="6"/>
  <c r="C44" i="13"/>
  <c r="C45" i="5"/>
  <c r="C45" i="4"/>
  <c r="C45" i="11"/>
  <c r="H8" i="2"/>
  <c r="D25" i="2"/>
  <c r="G25" i="2" s="1"/>
  <c r="I17" i="2"/>
  <c r="E33" i="2"/>
  <c r="D33" i="2"/>
  <c r="G38" i="1"/>
  <c r="E14" i="1"/>
  <c r="D14" i="1"/>
  <c r="G14" i="1" s="1"/>
  <c r="C44" i="5"/>
  <c r="C43" i="8"/>
  <c r="C43" i="6"/>
  <c r="X45" i="1"/>
  <c r="X40" i="2" s="1"/>
  <c r="Y43" i="4" s="1"/>
  <c r="X42" i="6" s="1"/>
  <c r="X43" i="5" s="1"/>
  <c r="X42" i="13" s="1"/>
  <c r="X44" i="12" s="1"/>
  <c r="X43" i="11" s="1"/>
  <c r="Y42" i="10" s="1"/>
  <c r="Y45" i="9" s="1"/>
  <c r="Y42" i="8" s="1"/>
  <c r="Y43" i="7" s="1"/>
  <c r="Y54" i="7" s="1"/>
  <c r="C46" i="9"/>
  <c r="C44" i="4"/>
  <c r="C41" i="2"/>
  <c r="C45" i="12"/>
  <c r="X44" i="1"/>
  <c r="X39" i="2" s="1"/>
  <c r="Y42" i="4" s="1"/>
  <c r="X41" i="6" s="1"/>
  <c r="X42" i="5" s="1"/>
  <c r="X41" i="13" s="1"/>
  <c r="X43" i="12" s="1"/>
  <c r="X42" i="11" s="1"/>
  <c r="Y41" i="10" s="1"/>
  <c r="Y44" i="9" s="1"/>
  <c r="Y41" i="8" s="1"/>
  <c r="Y42" i="7" s="1"/>
  <c r="C44" i="7"/>
  <c r="C43" i="13"/>
  <c r="C44" i="11"/>
  <c r="I42" i="1"/>
  <c r="J43" i="1" s="1"/>
  <c r="I43" i="1" s="1"/>
  <c r="D30" i="1"/>
  <c r="E30" i="1"/>
  <c r="E42" i="1"/>
  <c r="F9" i="2" s="1"/>
  <c r="D42" i="1"/>
  <c r="K43" i="5"/>
  <c r="K42" i="8"/>
  <c r="K40" i="2"/>
  <c r="K43" i="4"/>
  <c r="K43" i="11"/>
  <c r="K45" i="1"/>
  <c r="AB44" i="1" s="1"/>
  <c r="AB39" i="2" s="1"/>
  <c r="AC42" i="4" s="1"/>
  <c r="AB41" i="6" s="1"/>
  <c r="AB42" i="5" s="1"/>
  <c r="AB41" i="13" s="1"/>
  <c r="AB43" i="12" s="1"/>
  <c r="AB42" i="11" s="1"/>
  <c r="AC41" i="10" s="1"/>
  <c r="AC44" i="9" s="1"/>
  <c r="AC41" i="8" s="1"/>
  <c r="AD42" i="7" s="1"/>
  <c r="K44" i="12"/>
  <c r="K51" i="12" s="1"/>
  <c r="K42" i="13"/>
  <c r="K42" i="6"/>
  <c r="K43" i="7"/>
  <c r="K42" i="10"/>
  <c r="K45" i="9"/>
  <c r="AH41" i="17"/>
  <c r="D15" i="17"/>
  <c r="E15" i="17"/>
  <c r="C43" i="11"/>
  <c r="C52" i="7"/>
  <c r="C54" i="9"/>
  <c r="C51" i="8"/>
  <c r="E37" i="2"/>
  <c r="F9" i="4" s="1"/>
  <c r="E9" i="4" s="1"/>
  <c r="D37" i="2"/>
  <c r="K51" i="8"/>
  <c r="K52" i="7"/>
  <c r="K54" i="9"/>
  <c r="J9" i="2"/>
  <c r="I9" i="2" s="1"/>
  <c r="G34" i="11"/>
  <c r="H31" i="10"/>
  <c r="I33" i="8"/>
  <c r="H14" i="1"/>
  <c r="H5" i="12"/>
  <c r="H5" i="6"/>
  <c r="I5" i="6"/>
  <c r="J6" i="6" s="1"/>
  <c r="C13" i="16"/>
  <c r="F13" i="16"/>
  <c r="A14" i="16"/>
  <c r="E13" i="16"/>
  <c r="B13" i="16"/>
  <c r="D13" i="16"/>
  <c r="G17" i="2"/>
  <c r="G8" i="2"/>
  <c r="H23" i="17"/>
  <c r="I8" i="4"/>
  <c r="J41" i="4" s="1"/>
  <c r="I41" i="4" s="1"/>
  <c r="I45" i="6" s="1"/>
  <c r="I46" i="5" s="1"/>
  <c r="E31" i="17"/>
  <c r="D31" i="17"/>
  <c r="E5" i="12"/>
  <c r="D5" i="12"/>
  <c r="D6" i="7"/>
  <c r="D24" i="13"/>
  <c r="E24" i="13"/>
  <c r="F6" i="16"/>
  <c r="F4" i="16"/>
  <c r="F8" i="16"/>
  <c r="G3" i="16"/>
  <c r="F5" i="16"/>
  <c r="F10" i="16"/>
  <c r="F11" i="16"/>
  <c r="F7" i="16"/>
  <c r="F9" i="16"/>
  <c r="I39" i="7"/>
  <c r="J9" i="8"/>
  <c r="I9" i="8" s="1"/>
  <c r="I22" i="9"/>
  <c r="J6" i="9"/>
  <c r="I6" i="9" s="1"/>
  <c r="C53" i="7"/>
  <c r="C52" i="8"/>
  <c r="K52" i="8"/>
  <c r="K53" i="7"/>
  <c r="H18" i="11"/>
  <c r="I42" i="12"/>
  <c r="J6" i="12"/>
  <c r="I6" i="12" s="1"/>
  <c r="J8" i="13"/>
  <c r="H8" i="13" s="1"/>
  <c r="H38" i="6"/>
  <c r="I14" i="6"/>
  <c r="H14" i="6"/>
  <c r="H33" i="4"/>
  <c r="H25" i="4"/>
  <c r="H25" i="2"/>
  <c r="I25" i="2"/>
  <c r="J38" i="2" s="1"/>
  <c r="I38" i="2" s="1"/>
  <c r="I45" i="4" s="1"/>
  <c r="I44" i="6" s="1"/>
  <c r="I45" i="5" s="1"/>
  <c r="I46" i="12" s="1"/>
  <c r="J6" i="1"/>
  <c r="H6" i="1" s="1"/>
  <c r="H15" i="17"/>
  <c r="I15" i="17"/>
  <c r="I7" i="17"/>
  <c r="H7" i="17"/>
  <c r="F7" i="7"/>
  <c r="H15" i="7"/>
  <c r="D23" i="7"/>
  <c r="E23" i="7"/>
  <c r="I31" i="7"/>
  <c r="I6" i="7"/>
  <c r="D15" i="7"/>
  <c r="G15" i="7" s="1"/>
  <c r="D39" i="7"/>
  <c r="E39" i="7"/>
  <c r="G39" i="8"/>
  <c r="D33" i="8"/>
  <c r="E33" i="8"/>
  <c r="E17" i="8"/>
  <c r="D17" i="8"/>
  <c r="I25" i="8"/>
  <c r="D25" i="8"/>
  <c r="E25" i="8"/>
  <c r="E8" i="8"/>
  <c r="F9" i="8" s="1"/>
  <c r="E9" i="8" s="1"/>
  <c r="D8" i="8"/>
  <c r="H42" i="9"/>
  <c r="G42" i="9"/>
  <c r="E22" i="9"/>
  <c r="G22" i="9" s="1"/>
  <c r="I38" i="9"/>
  <c r="G5" i="9"/>
  <c r="D30" i="9"/>
  <c r="E30" i="9"/>
  <c r="H14" i="9"/>
  <c r="G14" i="9"/>
  <c r="I6" i="10"/>
  <c r="I15" i="10"/>
  <c r="H39" i="10"/>
  <c r="E15" i="10"/>
  <c r="G15" i="10" s="1"/>
  <c r="D39" i="10"/>
  <c r="E39" i="10"/>
  <c r="F6" i="9" s="1"/>
  <c r="D23" i="10"/>
  <c r="E23" i="10"/>
  <c r="E31" i="10"/>
  <c r="D31" i="10"/>
  <c r="F7" i="10"/>
  <c r="G6" i="10"/>
  <c r="H23" i="10"/>
  <c r="H11" i="5"/>
  <c r="I11" i="5"/>
  <c r="J41" i="5" s="1"/>
  <c r="F41" i="7" l="1"/>
  <c r="E41" i="7" s="1"/>
  <c r="E55" i="7" s="1"/>
  <c r="F10" i="11"/>
  <c r="F42" i="12"/>
  <c r="D42" i="12" s="1"/>
  <c r="J40" i="13"/>
  <c r="I40" i="13" s="1"/>
  <c r="I51" i="9" s="1"/>
  <c r="G39" i="13"/>
  <c r="E8" i="13"/>
  <c r="D8" i="13"/>
  <c r="G8" i="13" s="1"/>
  <c r="G22" i="6"/>
  <c r="D6" i="6"/>
  <c r="G6" i="6" s="1"/>
  <c r="C49" i="13"/>
  <c r="J41" i="7"/>
  <c r="H41" i="7" s="1"/>
  <c r="H55" i="7" s="1"/>
  <c r="J43" i="9"/>
  <c r="I43" i="9" s="1"/>
  <c r="J41" i="11"/>
  <c r="I41" i="11" s="1"/>
  <c r="I50" i="8" s="1"/>
  <c r="J40" i="6"/>
  <c r="I40" i="6" s="1"/>
  <c r="I47" i="5" s="1"/>
  <c r="I48" i="12" s="1"/>
  <c r="H42" i="12"/>
  <c r="H50" i="7" s="1"/>
  <c r="H9" i="2"/>
  <c r="E6" i="1"/>
  <c r="D6" i="1"/>
  <c r="G6" i="1" s="1"/>
  <c r="G39" i="17"/>
  <c r="D41" i="7"/>
  <c r="G6" i="7"/>
  <c r="G17" i="8"/>
  <c r="F43" i="9"/>
  <c r="D43" i="9" s="1"/>
  <c r="G18" i="11"/>
  <c r="D10" i="11"/>
  <c r="J7" i="10"/>
  <c r="I7" i="10" s="1"/>
  <c r="G9" i="11"/>
  <c r="E10" i="11"/>
  <c r="G26" i="11"/>
  <c r="F41" i="11"/>
  <c r="G22" i="12"/>
  <c r="G32" i="13"/>
  <c r="C48" i="13"/>
  <c r="F40" i="13"/>
  <c r="E40" i="13" s="1"/>
  <c r="E48" i="8" s="1"/>
  <c r="G16" i="13"/>
  <c r="G10" i="5"/>
  <c r="D11" i="5"/>
  <c r="E11" i="5"/>
  <c r="F41" i="5" s="1"/>
  <c r="C48" i="5"/>
  <c r="G27" i="5"/>
  <c r="K48" i="5"/>
  <c r="K49" i="5"/>
  <c r="D40" i="6"/>
  <c r="E40" i="6"/>
  <c r="G38" i="6"/>
  <c r="C52" i="11"/>
  <c r="K51" i="11"/>
  <c r="K52" i="11"/>
  <c r="K48" i="13"/>
  <c r="K52" i="12"/>
  <c r="K47" i="6"/>
  <c r="G25" i="4"/>
  <c r="F41" i="4"/>
  <c r="E41" i="4" s="1"/>
  <c r="G17" i="4"/>
  <c r="K46" i="6"/>
  <c r="G33" i="2"/>
  <c r="C49" i="5"/>
  <c r="G42" i="1"/>
  <c r="C51" i="11"/>
  <c r="C47" i="6"/>
  <c r="C46" i="6"/>
  <c r="C51" i="12"/>
  <c r="C52" i="12"/>
  <c r="F43" i="1"/>
  <c r="E43" i="1" s="1"/>
  <c r="E45" i="12" s="1"/>
  <c r="G30" i="1"/>
  <c r="F40" i="17"/>
  <c r="E40" i="17" s="1"/>
  <c r="E45" i="9" s="1"/>
  <c r="G15" i="17"/>
  <c r="I6" i="1"/>
  <c r="G5" i="12"/>
  <c r="G33" i="8"/>
  <c r="G24" i="13"/>
  <c r="E9" i="2"/>
  <c r="D9" i="2"/>
  <c r="G31" i="17"/>
  <c r="G7" i="16"/>
  <c r="G4" i="16"/>
  <c r="G10" i="16"/>
  <c r="G11" i="16"/>
  <c r="G6" i="16"/>
  <c r="G8" i="16"/>
  <c r="G9" i="16"/>
  <c r="G5" i="16"/>
  <c r="H3" i="16"/>
  <c r="G12" i="16"/>
  <c r="G14" i="16"/>
  <c r="A15" i="16"/>
  <c r="H14" i="16"/>
  <c r="E14" i="16"/>
  <c r="F14" i="16"/>
  <c r="C14" i="16"/>
  <c r="D14" i="16"/>
  <c r="B14" i="16"/>
  <c r="I6" i="6"/>
  <c r="H6" i="6"/>
  <c r="J40" i="8"/>
  <c r="I40" i="8" s="1"/>
  <c r="I54" i="7" s="1"/>
  <c r="J9" i="4"/>
  <c r="I9" i="4" s="1"/>
  <c r="E42" i="12"/>
  <c r="F6" i="12"/>
  <c r="G13" i="16"/>
  <c r="H6" i="9"/>
  <c r="G23" i="7"/>
  <c r="F38" i="2"/>
  <c r="E38" i="2" s="1"/>
  <c r="G37" i="2"/>
  <c r="D9" i="4"/>
  <c r="G9" i="4" s="1"/>
  <c r="H9" i="8"/>
  <c r="H6" i="12"/>
  <c r="I50" i="7"/>
  <c r="I50" i="11"/>
  <c r="I49" i="10"/>
  <c r="I49" i="8"/>
  <c r="I52" i="9"/>
  <c r="H40" i="13"/>
  <c r="H48" i="10" s="1"/>
  <c r="I48" i="8"/>
  <c r="I48" i="10"/>
  <c r="I49" i="11"/>
  <c r="I50" i="12"/>
  <c r="I49" i="7"/>
  <c r="I8" i="13"/>
  <c r="H41" i="5"/>
  <c r="I41" i="5"/>
  <c r="H41" i="4"/>
  <c r="H45" i="6" s="1"/>
  <c r="H46" i="5" s="1"/>
  <c r="I45" i="8"/>
  <c r="I48" i="9"/>
  <c r="I46" i="11"/>
  <c r="I47" i="12"/>
  <c r="I46" i="7"/>
  <c r="I45" i="10"/>
  <c r="I45" i="13"/>
  <c r="H38" i="2"/>
  <c r="H45" i="4" s="1"/>
  <c r="H44" i="6" s="1"/>
  <c r="H45" i="5" s="1"/>
  <c r="H44" i="8" s="1"/>
  <c r="I47" i="9"/>
  <c r="I44" i="10"/>
  <c r="I44" i="13"/>
  <c r="I45" i="7"/>
  <c r="I45" i="11"/>
  <c r="I44" i="8"/>
  <c r="H43" i="1"/>
  <c r="X49" i="1" s="1"/>
  <c r="I44" i="4"/>
  <c r="AC48" i="1"/>
  <c r="Y49" i="1" s="1"/>
  <c r="I41" i="2"/>
  <c r="AC43" i="2" s="1"/>
  <c r="Y44" i="2" s="1"/>
  <c r="J40" i="17"/>
  <c r="I40" i="17" s="1"/>
  <c r="AE44" i="17" s="1"/>
  <c r="E7" i="7"/>
  <c r="D7" i="7"/>
  <c r="J7" i="7"/>
  <c r="I7" i="7" s="1"/>
  <c r="G39" i="7"/>
  <c r="G25" i="8"/>
  <c r="D9" i="8"/>
  <c r="G9" i="8" s="1"/>
  <c r="F40" i="8"/>
  <c r="E40" i="8" s="1"/>
  <c r="E54" i="7" s="1"/>
  <c r="G8" i="8"/>
  <c r="G30" i="9"/>
  <c r="J40" i="10"/>
  <c r="I40" i="10" s="1"/>
  <c r="G23" i="10"/>
  <c r="D6" i="9"/>
  <c r="E6" i="9"/>
  <c r="F40" i="10"/>
  <c r="E40" i="10" s="1"/>
  <c r="G39" i="10"/>
  <c r="D7" i="10"/>
  <c r="E7" i="10"/>
  <c r="G31" i="10"/>
  <c r="G41" i="7" l="1"/>
  <c r="H40" i="8"/>
  <c r="H54" i="7" s="1"/>
  <c r="I50" i="10"/>
  <c r="H41" i="11"/>
  <c r="H50" i="10" s="1"/>
  <c r="I51" i="7"/>
  <c r="I53" i="9"/>
  <c r="H43" i="9"/>
  <c r="H52" i="8" s="1"/>
  <c r="I53" i="7"/>
  <c r="I52" i="8"/>
  <c r="H7" i="10"/>
  <c r="H40" i="6"/>
  <c r="H47" i="5" s="1"/>
  <c r="H49" i="9" s="1"/>
  <c r="I47" i="11"/>
  <c r="H9" i="4"/>
  <c r="E43" i="11"/>
  <c r="E43" i="9"/>
  <c r="E53" i="7" s="1"/>
  <c r="G10" i="11"/>
  <c r="D41" i="11"/>
  <c r="E41" i="11"/>
  <c r="D40" i="13"/>
  <c r="D48" i="10" s="1"/>
  <c r="E51" i="9"/>
  <c r="E50" i="12"/>
  <c r="E49" i="11"/>
  <c r="E49" i="7"/>
  <c r="E48" i="10"/>
  <c r="D41" i="5"/>
  <c r="D47" i="10" s="1"/>
  <c r="F48" i="5"/>
  <c r="E41" i="5"/>
  <c r="E49" i="12" s="1"/>
  <c r="G11" i="5"/>
  <c r="I46" i="10"/>
  <c r="I47" i="7"/>
  <c r="I46" i="8"/>
  <c r="I49" i="9"/>
  <c r="I46" i="13"/>
  <c r="H46" i="13"/>
  <c r="E47" i="7"/>
  <c r="E49" i="9"/>
  <c r="E47" i="5"/>
  <c r="E48" i="12"/>
  <c r="E47" i="11"/>
  <c r="E46" i="10"/>
  <c r="E46" i="8"/>
  <c r="E46" i="13"/>
  <c r="G46" i="13" s="1"/>
  <c r="D46" i="8"/>
  <c r="D46" i="13"/>
  <c r="D47" i="5"/>
  <c r="D49" i="9"/>
  <c r="G40" i="6"/>
  <c r="D48" i="12"/>
  <c r="D47" i="7"/>
  <c r="G47" i="7" s="1"/>
  <c r="D46" i="10"/>
  <c r="D47" i="11"/>
  <c r="G47" i="11" s="1"/>
  <c r="D41" i="4"/>
  <c r="D46" i="7" s="1"/>
  <c r="E45" i="6"/>
  <c r="E47" i="12"/>
  <c r="E45" i="13"/>
  <c r="E48" i="9"/>
  <c r="E45" i="8"/>
  <c r="E46" i="5"/>
  <c r="E45" i="10"/>
  <c r="E46" i="11"/>
  <c r="E46" i="7"/>
  <c r="E43" i="10"/>
  <c r="E44" i="7"/>
  <c r="E46" i="9"/>
  <c r="E44" i="5"/>
  <c r="E43" i="13"/>
  <c r="E43" i="6"/>
  <c r="D43" i="1"/>
  <c r="D44" i="7" s="1"/>
  <c r="E44" i="11"/>
  <c r="E43" i="8"/>
  <c r="E41" i="2"/>
  <c r="E44" i="4"/>
  <c r="AC45" i="1"/>
  <c r="Z45" i="1" s="1"/>
  <c r="AC40" i="2" s="1"/>
  <c r="Z40" i="2" s="1"/>
  <c r="AD43" i="4" s="1"/>
  <c r="AA43" i="4" s="1"/>
  <c r="AC42" i="6" s="1"/>
  <c r="Z42" i="6" s="1"/>
  <c r="G9" i="2"/>
  <c r="D40" i="17"/>
  <c r="D45" i="9" s="1"/>
  <c r="G45" i="9" s="1"/>
  <c r="E40" i="2"/>
  <c r="E43" i="5"/>
  <c r="E42" i="6"/>
  <c r="E42" i="10"/>
  <c r="E43" i="4"/>
  <c r="E43" i="7"/>
  <c r="AF41" i="17"/>
  <c r="E42" i="13"/>
  <c r="E44" i="12"/>
  <c r="E45" i="1"/>
  <c r="AC44" i="1" s="1"/>
  <c r="Z44" i="1" s="1"/>
  <c r="AC39" i="2" s="1"/>
  <c r="Z39" i="2" s="1"/>
  <c r="AD42" i="4" s="1"/>
  <c r="AA42" i="4" s="1"/>
  <c r="AC41" i="6" s="1"/>
  <c r="Z41" i="6" s="1"/>
  <c r="E42" i="8"/>
  <c r="H40" i="17"/>
  <c r="H43" i="4" s="1"/>
  <c r="H42" i="6" s="1"/>
  <c r="H43" i="5" s="1"/>
  <c r="H45" i="9" s="1"/>
  <c r="H49" i="7"/>
  <c r="E6" i="12"/>
  <c r="D6" i="12"/>
  <c r="D52" i="9"/>
  <c r="D49" i="8"/>
  <c r="D50" i="11"/>
  <c r="D50" i="7"/>
  <c r="D49" i="10"/>
  <c r="G42" i="12"/>
  <c r="H46" i="10"/>
  <c r="I41" i="7"/>
  <c r="I55" i="7" s="1"/>
  <c r="E46" i="12"/>
  <c r="E47" i="9"/>
  <c r="E45" i="7"/>
  <c r="E44" i="6"/>
  <c r="E45" i="4"/>
  <c r="E45" i="5"/>
  <c r="E44" i="8"/>
  <c r="E44" i="10"/>
  <c r="E44" i="13"/>
  <c r="E45" i="11"/>
  <c r="E49" i="8"/>
  <c r="E50" i="11"/>
  <c r="E50" i="7"/>
  <c r="E49" i="10"/>
  <c r="E52" i="9"/>
  <c r="D43" i="7"/>
  <c r="G43" i="7" s="1"/>
  <c r="D40" i="2"/>
  <c r="D42" i="10"/>
  <c r="G40" i="17"/>
  <c r="D44" i="12"/>
  <c r="AE41" i="17"/>
  <c r="D42" i="13"/>
  <c r="D43" i="5"/>
  <c r="D45" i="1"/>
  <c r="E51" i="8"/>
  <c r="E52" i="7"/>
  <c r="E54" i="9"/>
  <c r="F15" i="16"/>
  <c r="G15" i="16"/>
  <c r="B15" i="16"/>
  <c r="A16" i="16"/>
  <c r="H15" i="16"/>
  <c r="D15" i="16"/>
  <c r="E15" i="16"/>
  <c r="C15" i="16"/>
  <c r="H49" i="8"/>
  <c r="H5" i="16"/>
  <c r="H4" i="16"/>
  <c r="H10" i="16"/>
  <c r="H7" i="16"/>
  <c r="H9" i="16"/>
  <c r="H11" i="16"/>
  <c r="H6" i="16"/>
  <c r="H8" i="16"/>
  <c r="I3" i="16"/>
  <c r="H12" i="16"/>
  <c r="H13" i="16"/>
  <c r="D38" i="2"/>
  <c r="G7" i="7"/>
  <c r="H47" i="7"/>
  <c r="H7" i="7"/>
  <c r="H53" i="7"/>
  <c r="D52" i="8"/>
  <c r="D53" i="7"/>
  <c r="G53" i="7" s="1"/>
  <c r="I52" i="7"/>
  <c r="I51" i="8"/>
  <c r="I54" i="9"/>
  <c r="H40" i="10"/>
  <c r="H53" i="9"/>
  <c r="H51" i="7"/>
  <c r="H50" i="11"/>
  <c r="H52" i="9"/>
  <c r="H49" i="10"/>
  <c r="H49" i="11"/>
  <c r="H51" i="9"/>
  <c r="H50" i="12"/>
  <c r="H48" i="8"/>
  <c r="H48" i="7"/>
  <c r="H49" i="12"/>
  <c r="H47" i="10"/>
  <c r="H47" i="8"/>
  <c r="H50" i="9"/>
  <c r="H48" i="11"/>
  <c r="H47" i="13"/>
  <c r="I47" i="8"/>
  <c r="I50" i="9"/>
  <c r="I48" i="11"/>
  <c r="I48" i="7"/>
  <c r="I47" i="10"/>
  <c r="I47" i="13"/>
  <c r="I49" i="12"/>
  <c r="H48" i="12"/>
  <c r="H47" i="11"/>
  <c r="H48" i="9"/>
  <c r="H45" i="10"/>
  <c r="H45" i="8"/>
  <c r="H46" i="7"/>
  <c r="H45" i="13"/>
  <c r="H46" i="11"/>
  <c r="H47" i="12"/>
  <c r="H45" i="7"/>
  <c r="H47" i="9"/>
  <c r="H44" i="13"/>
  <c r="H44" i="10"/>
  <c r="H45" i="11"/>
  <c r="H46" i="12"/>
  <c r="H41" i="2"/>
  <c r="X44" i="2" s="1"/>
  <c r="H44" i="4"/>
  <c r="H43" i="6" s="1"/>
  <c r="H44" i="5" s="1"/>
  <c r="H43" i="8" s="1"/>
  <c r="AD46" i="4"/>
  <c r="I43" i="6"/>
  <c r="I43" i="4"/>
  <c r="AD45" i="4" s="1"/>
  <c r="I45" i="1"/>
  <c r="AC47" i="1" s="1"/>
  <c r="Y48" i="1" s="1"/>
  <c r="I40" i="2"/>
  <c r="AC42" i="2" s="1"/>
  <c r="Y43" i="2" s="1"/>
  <c r="D55" i="7"/>
  <c r="G55" i="7" s="1"/>
  <c r="D40" i="8"/>
  <c r="D54" i="7" s="1"/>
  <c r="G54" i="7" s="1"/>
  <c r="G43" i="9"/>
  <c r="G6" i="9"/>
  <c r="K6" i="9" s="1"/>
  <c r="D40" i="10"/>
  <c r="G7" i="10"/>
  <c r="H50" i="8" l="1"/>
  <c r="D50" i="12"/>
  <c r="H46" i="8"/>
  <c r="H40" i="2"/>
  <c r="D42" i="8"/>
  <c r="G42" i="8" s="1"/>
  <c r="D42" i="6"/>
  <c r="D43" i="4"/>
  <c r="D43" i="11"/>
  <c r="G43" i="4"/>
  <c r="G40" i="2"/>
  <c r="G44" i="7"/>
  <c r="E52" i="8"/>
  <c r="G52" i="8" s="1"/>
  <c r="G49" i="9"/>
  <c r="E53" i="9"/>
  <c r="E51" i="7"/>
  <c r="E50" i="8"/>
  <c r="E50" i="10"/>
  <c r="D50" i="8"/>
  <c r="D53" i="9"/>
  <c r="D50" i="10"/>
  <c r="D51" i="7"/>
  <c r="G41" i="11"/>
  <c r="G50" i="11"/>
  <c r="D49" i="7"/>
  <c r="G49" i="7" s="1"/>
  <c r="G48" i="10"/>
  <c r="G44" i="12"/>
  <c r="G50" i="12"/>
  <c r="G48" i="12"/>
  <c r="D51" i="9"/>
  <c r="G51" i="9" s="1"/>
  <c r="D48" i="8"/>
  <c r="G48" i="8" s="1"/>
  <c r="D49" i="11"/>
  <c r="G49" i="11" s="1"/>
  <c r="G40" i="13"/>
  <c r="G6" i="12"/>
  <c r="D49" i="12"/>
  <c r="D47" i="8"/>
  <c r="E47" i="10"/>
  <c r="G47" i="10" s="1"/>
  <c r="E50" i="9"/>
  <c r="D48" i="7"/>
  <c r="E47" i="13"/>
  <c r="E48" i="13" s="1"/>
  <c r="AC43" i="5"/>
  <c r="Z43" i="5" s="1"/>
  <c r="AC42" i="13" s="1"/>
  <c r="Z42" i="13" s="1"/>
  <c r="AC44" i="12" s="1"/>
  <c r="Z44" i="12" s="1"/>
  <c r="AC43" i="11" s="1"/>
  <c r="Z43" i="11" s="1"/>
  <c r="AD42" i="10" s="1"/>
  <c r="AA42" i="10" s="1"/>
  <c r="AD45" i="9" s="1"/>
  <c r="AA45" i="9" s="1"/>
  <c r="AD42" i="8" s="1"/>
  <c r="AA42" i="8" s="1"/>
  <c r="AB43" i="7" s="1"/>
  <c r="AA43" i="7" s="1"/>
  <c r="AB54" i="7" s="1"/>
  <c r="AA54" i="7" s="1"/>
  <c r="AC42" i="5"/>
  <c r="Z42" i="5" s="1"/>
  <c r="AC41" i="13" s="1"/>
  <c r="Z41" i="13" s="1"/>
  <c r="AC43" i="12" s="1"/>
  <c r="Z43" i="12" s="1"/>
  <c r="AC42" i="11" s="1"/>
  <c r="Z42" i="11" s="1"/>
  <c r="AD41" i="10" s="1"/>
  <c r="AA41" i="10" s="1"/>
  <c r="AD44" i="9" s="1"/>
  <c r="AA44" i="9" s="1"/>
  <c r="AD41" i="8" s="1"/>
  <c r="AA41" i="8" s="1"/>
  <c r="AB42" i="7" s="1"/>
  <c r="AA42" i="7" s="1"/>
  <c r="E48" i="7"/>
  <c r="E47" i="8"/>
  <c r="E48" i="11"/>
  <c r="G41" i="5"/>
  <c r="D48" i="11"/>
  <c r="D47" i="13"/>
  <c r="D50" i="9"/>
  <c r="E51" i="12"/>
  <c r="G49" i="12"/>
  <c r="G47" i="13"/>
  <c r="G46" i="8"/>
  <c r="G47" i="5"/>
  <c r="G46" i="10"/>
  <c r="E47" i="6"/>
  <c r="E52" i="12"/>
  <c r="E49" i="5"/>
  <c r="D46" i="5"/>
  <c r="G46" i="5" s="1"/>
  <c r="D45" i="8"/>
  <c r="G45" i="8" s="1"/>
  <c r="G46" i="7"/>
  <c r="D45" i="10"/>
  <c r="G45" i="10" s="1"/>
  <c r="D45" i="13"/>
  <c r="G45" i="13" s="1"/>
  <c r="D48" i="9"/>
  <c r="G48" i="9" s="1"/>
  <c r="D46" i="11"/>
  <c r="G46" i="11" s="1"/>
  <c r="D47" i="12"/>
  <c r="G47" i="12" s="1"/>
  <c r="D45" i="6"/>
  <c r="G45" i="6" s="1"/>
  <c r="G41" i="4"/>
  <c r="Y45" i="1"/>
  <c r="AA45" i="1" s="1"/>
  <c r="D46" i="9"/>
  <c r="G46" i="9" s="1"/>
  <c r="D44" i="5"/>
  <c r="G44" i="5" s="1"/>
  <c r="D43" i="10"/>
  <c r="G43" i="10" s="1"/>
  <c r="G43" i="1"/>
  <c r="D43" i="13"/>
  <c r="G43" i="13" s="1"/>
  <c r="D44" i="11"/>
  <c r="G44" i="11" s="1"/>
  <c r="D41" i="2"/>
  <c r="G41" i="2" s="1"/>
  <c r="D43" i="6"/>
  <c r="G43" i="6" s="1"/>
  <c r="D45" i="12"/>
  <c r="G45" i="12" s="1"/>
  <c r="D44" i="4"/>
  <c r="G44" i="4" s="1"/>
  <c r="D43" i="8"/>
  <c r="G43" i="8" s="1"/>
  <c r="G42" i="13"/>
  <c r="AG41" i="17"/>
  <c r="G42" i="10"/>
  <c r="H42" i="10"/>
  <c r="H43" i="7"/>
  <c r="H42" i="13"/>
  <c r="H44" i="12"/>
  <c r="H42" i="8"/>
  <c r="H43" i="11"/>
  <c r="H45" i="1"/>
  <c r="AD44" i="17"/>
  <c r="D44" i="10"/>
  <c r="G44" i="10" s="1"/>
  <c r="D44" i="8"/>
  <c r="G44" i="8" s="1"/>
  <c r="D44" i="13"/>
  <c r="D44" i="6"/>
  <c r="G38" i="2"/>
  <c r="D45" i="5"/>
  <c r="D47" i="9"/>
  <c r="G47" i="9" s="1"/>
  <c r="D46" i="12"/>
  <c r="D45" i="11"/>
  <c r="D45" i="4"/>
  <c r="G45" i="4" s="1"/>
  <c r="D45" i="7"/>
  <c r="G45" i="7" s="1"/>
  <c r="G43" i="11"/>
  <c r="I4" i="16"/>
  <c r="I9" i="16"/>
  <c r="I7" i="16"/>
  <c r="J3" i="16"/>
  <c r="I8" i="16"/>
  <c r="I10" i="16"/>
  <c r="I5" i="16"/>
  <c r="I11" i="16"/>
  <c r="I6" i="16"/>
  <c r="I12" i="16"/>
  <c r="I13" i="16"/>
  <c r="I14" i="16"/>
  <c r="I15" i="16"/>
  <c r="G43" i="5"/>
  <c r="G49" i="8"/>
  <c r="G49" i="10"/>
  <c r="G52" i="9"/>
  <c r="E48" i="5"/>
  <c r="D54" i="9"/>
  <c r="G54" i="9" s="1"/>
  <c r="D51" i="8"/>
  <c r="G51" i="8" s="1"/>
  <c r="D52" i="7"/>
  <c r="G52" i="7" s="1"/>
  <c r="G42" i="6"/>
  <c r="B16" i="16"/>
  <c r="F16" i="16"/>
  <c r="I16" i="16"/>
  <c r="H16" i="16"/>
  <c r="D16" i="16"/>
  <c r="J16" i="16"/>
  <c r="C16" i="16"/>
  <c r="E16" i="16"/>
  <c r="A17" i="16"/>
  <c r="G16" i="16"/>
  <c r="G40" i="10"/>
  <c r="G45" i="1"/>
  <c r="Y44" i="1"/>
  <c r="G50" i="7"/>
  <c r="E46" i="6"/>
  <c r="H52" i="7"/>
  <c r="H51" i="8"/>
  <c r="H54" i="9"/>
  <c r="H45" i="12"/>
  <c r="H43" i="10"/>
  <c r="H44" i="11"/>
  <c r="H44" i="7"/>
  <c r="H46" i="9"/>
  <c r="X48" i="1"/>
  <c r="H43" i="13"/>
  <c r="AD45" i="6"/>
  <c r="I44" i="5"/>
  <c r="Y47" i="4"/>
  <c r="Z47" i="4"/>
  <c r="I42" i="6"/>
  <c r="AD44" i="6" s="1"/>
  <c r="X43" i="2"/>
  <c r="Y46" i="4"/>
  <c r="Z46" i="4"/>
  <c r="G40" i="8"/>
  <c r="E49" i="13" l="1"/>
  <c r="Y40" i="2"/>
  <c r="AA40" i="2" s="1"/>
  <c r="G48" i="7"/>
  <c r="G50" i="8"/>
  <c r="G51" i="7"/>
  <c r="G50" i="10"/>
  <c r="G53" i="9"/>
  <c r="D48" i="13"/>
  <c r="G50" i="9"/>
  <c r="G48" i="11"/>
  <c r="G47" i="8"/>
  <c r="E52" i="11"/>
  <c r="E51" i="11"/>
  <c r="D48" i="5"/>
  <c r="D51" i="11"/>
  <c r="G46" i="12"/>
  <c r="D52" i="12"/>
  <c r="D51" i="12"/>
  <c r="G44" i="6"/>
  <c r="D47" i="6"/>
  <c r="D46" i="6"/>
  <c r="G44" i="13"/>
  <c r="D49" i="13"/>
  <c r="J8" i="16"/>
  <c r="J5" i="16"/>
  <c r="K3" i="16"/>
  <c r="J12" i="16"/>
  <c r="J4" i="16"/>
  <c r="J6" i="16"/>
  <c r="J10" i="16"/>
  <c r="J11" i="16"/>
  <c r="J9" i="16"/>
  <c r="J7" i="16"/>
  <c r="J13" i="16"/>
  <c r="J14" i="16"/>
  <c r="J15" i="16"/>
  <c r="G45" i="5"/>
  <c r="D49" i="5"/>
  <c r="Y39" i="2"/>
  <c r="AA44" i="1"/>
  <c r="C17" i="16"/>
  <c r="I17" i="16"/>
  <c r="F17" i="16"/>
  <c r="D17" i="16"/>
  <c r="H17" i="16"/>
  <c r="B17" i="16"/>
  <c r="E17" i="16"/>
  <c r="A18" i="16"/>
  <c r="K17" i="16"/>
  <c r="G17" i="16"/>
  <c r="J17" i="16"/>
  <c r="G45" i="11"/>
  <c r="D52" i="11"/>
  <c r="AD46" i="5"/>
  <c r="I43" i="13"/>
  <c r="AD45" i="13" s="1"/>
  <c r="I44" i="7"/>
  <c r="AB57" i="7" s="1"/>
  <c r="I46" i="9"/>
  <c r="AD48" i="9" s="1"/>
  <c r="I43" i="10"/>
  <c r="AD45" i="10" s="1"/>
  <c r="I45" i="12"/>
  <c r="AD47" i="12" s="1"/>
  <c r="I43" i="8"/>
  <c r="AD45" i="8" s="1"/>
  <c r="I44" i="11"/>
  <c r="AD46" i="11" s="1"/>
  <c r="Y46" i="6"/>
  <c r="Z46" i="6"/>
  <c r="X48" i="6"/>
  <c r="Y48" i="6"/>
  <c r="I43" i="5"/>
  <c r="I42" i="10" s="1"/>
  <c r="AD44" i="10" s="1"/>
  <c r="Y45" i="6"/>
  <c r="X45" i="6"/>
  <c r="Z43" i="4" l="1"/>
  <c r="AB43" i="4" s="1"/>
  <c r="D18" i="16"/>
  <c r="E18" i="16"/>
  <c r="F18" i="16"/>
  <c r="G18" i="16"/>
  <c r="I18" i="16"/>
  <c r="B18" i="16"/>
  <c r="A19" i="16"/>
  <c r="C18" i="16"/>
  <c r="L18" i="16"/>
  <c r="H18" i="16"/>
  <c r="J18" i="16"/>
  <c r="K18" i="16"/>
  <c r="Z42" i="4"/>
  <c r="AA39" i="2"/>
  <c r="L3" i="16"/>
  <c r="K9" i="16"/>
  <c r="K11" i="16"/>
  <c r="K4" i="16"/>
  <c r="K5" i="16"/>
  <c r="K10" i="16"/>
  <c r="K8" i="16"/>
  <c r="K7" i="16"/>
  <c r="K6" i="16"/>
  <c r="K12" i="16"/>
  <c r="K13" i="16"/>
  <c r="K14" i="16"/>
  <c r="K15" i="16"/>
  <c r="K16" i="16"/>
  <c r="Y46" i="10"/>
  <c r="X46" i="10"/>
  <c r="X49" i="5"/>
  <c r="Y47" i="5"/>
  <c r="Y49" i="5"/>
  <c r="X47" i="5"/>
  <c r="Y46" i="13"/>
  <c r="X46" i="13"/>
  <c r="Y46" i="8"/>
  <c r="X46" i="8"/>
  <c r="Y58" i="7"/>
  <c r="X58" i="7"/>
  <c r="Y48" i="12"/>
  <c r="X48" i="12"/>
  <c r="Y47" i="11"/>
  <c r="X47" i="11"/>
  <c r="Y49" i="9"/>
  <c r="X49" i="9"/>
  <c r="I44" i="12"/>
  <c r="AD46" i="12" s="1"/>
  <c r="Y47" i="12" s="1"/>
  <c r="AD45" i="5"/>
  <c r="Y46" i="5" s="1"/>
  <c r="I43" i="11"/>
  <c r="AD45" i="11" s="1"/>
  <c r="Y46" i="11" s="1"/>
  <c r="I42" i="13"/>
  <c r="AD44" i="13" s="1"/>
  <c r="X45" i="13" s="1"/>
  <c r="I42" i="8"/>
  <c r="AD44" i="8" s="1"/>
  <c r="Y45" i="8" s="1"/>
  <c r="I43" i="7"/>
  <c r="AB56" i="7" s="1"/>
  <c r="X57" i="7" s="1"/>
  <c r="I45" i="9"/>
  <c r="AD47" i="9" s="1"/>
  <c r="Y48" i="9" s="1"/>
  <c r="Y45" i="10"/>
  <c r="X45" i="10"/>
  <c r="Y42" i="6" l="1"/>
  <c r="Y43" i="5" s="1"/>
  <c r="M3" i="16"/>
  <c r="L10" i="16"/>
  <c r="L5" i="16"/>
  <c r="L7" i="16"/>
  <c r="L9" i="16"/>
  <c r="L11" i="16"/>
  <c r="L6" i="16"/>
  <c r="L4" i="16"/>
  <c r="L8" i="16"/>
  <c r="L12" i="16"/>
  <c r="L13" i="16"/>
  <c r="L14" i="16"/>
  <c r="L15" i="16"/>
  <c r="L16" i="16"/>
  <c r="L17" i="16"/>
  <c r="AB42" i="4"/>
  <c r="Y41" i="6"/>
  <c r="E19" i="16"/>
  <c r="F19" i="16"/>
  <c r="I19" i="16"/>
  <c r="D19" i="16"/>
  <c r="J19" i="16"/>
  <c r="G19" i="16"/>
  <c r="B19" i="16"/>
  <c r="K19" i="16"/>
  <c r="H19" i="16"/>
  <c r="L19" i="16"/>
  <c r="M19" i="16"/>
  <c r="A20" i="16"/>
  <c r="C19" i="16"/>
  <c r="X47" i="12"/>
  <c r="Y45" i="13"/>
  <c r="X46" i="5"/>
  <c r="Y57" i="7"/>
  <c r="X45" i="8"/>
  <c r="X48" i="9"/>
  <c r="X46" i="11"/>
  <c r="AA42" i="6" l="1"/>
  <c r="AA43" i="5"/>
  <c r="Y42" i="13"/>
  <c r="I20" i="16"/>
  <c r="B20" i="16"/>
  <c r="K20" i="16"/>
  <c r="L20" i="16"/>
  <c r="D20" i="16"/>
  <c r="F20" i="16"/>
  <c r="H20" i="16"/>
  <c r="E20" i="16"/>
  <c r="G20" i="16"/>
  <c r="J20" i="16"/>
  <c r="N20" i="16"/>
  <c r="M20" i="16"/>
  <c r="C20" i="16"/>
  <c r="A21" i="16"/>
  <c r="Y42" i="5"/>
  <c r="AA41" i="6"/>
  <c r="N3" i="16"/>
  <c r="M10" i="16"/>
  <c r="M12" i="16"/>
  <c r="M6" i="16"/>
  <c r="M7" i="16"/>
  <c r="M11" i="16"/>
  <c r="M5" i="16"/>
  <c r="M8" i="16"/>
  <c r="M4" i="16"/>
  <c r="M9" i="16"/>
  <c r="M13" i="16"/>
  <c r="M14" i="16"/>
  <c r="M15" i="16"/>
  <c r="M16" i="16"/>
  <c r="M17" i="16"/>
  <c r="M18" i="16"/>
  <c r="L21" i="16" l="1"/>
  <c r="B21" i="16"/>
  <c r="M21" i="16"/>
  <c r="J21" i="16"/>
  <c r="E21" i="16"/>
  <c r="A22" i="16"/>
  <c r="F21" i="16"/>
  <c r="N21" i="16"/>
  <c r="H21" i="16"/>
  <c r="C21" i="16"/>
  <c r="I21" i="16"/>
  <c r="K21" i="16"/>
  <c r="D21" i="16"/>
  <c r="G21" i="16"/>
  <c r="O3" i="16"/>
  <c r="O21" i="16" s="1"/>
  <c r="N10" i="16"/>
  <c r="N6" i="16"/>
  <c r="N7" i="16"/>
  <c r="N11" i="16"/>
  <c r="N5" i="16"/>
  <c r="N8" i="16"/>
  <c r="N4" i="16"/>
  <c r="N9" i="16"/>
  <c r="N12" i="16"/>
  <c r="N13" i="16"/>
  <c r="N14" i="16"/>
  <c r="N15" i="16"/>
  <c r="N16" i="16"/>
  <c r="N17" i="16"/>
  <c r="N18" i="16"/>
  <c r="N19" i="16"/>
  <c r="Y44" i="12"/>
  <c r="AA42" i="13"/>
  <c r="Y41" i="13"/>
  <c r="AA42" i="5"/>
  <c r="Y43" i="11" l="1"/>
  <c r="AA44" i="12"/>
  <c r="C22" i="16"/>
  <c r="E22" i="16"/>
  <c r="O22" i="16"/>
  <c r="K22" i="16"/>
  <c r="N22" i="16"/>
  <c r="H22" i="16"/>
  <c r="F22" i="16"/>
  <c r="B22" i="16"/>
  <c r="A23" i="16"/>
  <c r="I22" i="16"/>
  <c r="M22" i="16"/>
  <c r="L22" i="16"/>
  <c r="D22" i="16"/>
  <c r="J22" i="16"/>
  <c r="G22" i="16"/>
  <c r="O5" i="16"/>
  <c r="O10" i="16"/>
  <c r="O6" i="16"/>
  <c r="O7" i="16"/>
  <c r="O11" i="16"/>
  <c r="O4" i="16"/>
  <c r="O8" i="16"/>
  <c r="O12" i="16"/>
  <c r="P3" i="16"/>
  <c r="O9" i="16"/>
  <c r="O13" i="16"/>
  <c r="O14" i="16"/>
  <c r="O15" i="16"/>
  <c r="O16" i="16"/>
  <c r="O17" i="16"/>
  <c r="O18" i="16"/>
  <c r="O19" i="16"/>
  <c r="O20" i="16"/>
  <c r="AA41" i="13"/>
  <c r="Y43" i="12"/>
  <c r="P5" i="16" l="1"/>
  <c r="P6" i="16"/>
  <c r="P11" i="16"/>
  <c r="P8" i="16"/>
  <c r="P7" i="16"/>
  <c r="P12" i="16"/>
  <c r="Q3" i="16"/>
  <c r="P9" i="16"/>
  <c r="P4" i="16"/>
  <c r="P10" i="16"/>
  <c r="P13" i="16"/>
  <c r="P14" i="16"/>
  <c r="P15" i="16"/>
  <c r="P16" i="16"/>
  <c r="P17" i="16"/>
  <c r="P18" i="16"/>
  <c r="P19" i="16"/>
  <c r="P20" i="16"/>
  <c r="P21" i="16"/>
  <c r="P22" i="16"/>
  <c r="AA43" i="12"/>
  <c r="Y42" i="11"/>
  <c r="O23" i="16"/>
  <c r="G23" i="16"/>
  <c r="M23" i="16"/>
  <c r="Q23" i="16"/>
  <c r="H23" i="16"/>
  <c r="B23" i="16"/>
  <c r="P23" i="16"/>
  <c r="D23" i="16"/>
  <c r="J23" i="16"/>
  <c r="I23" i="16"/>
  <c r="E23" i="16"/>
  <c r="F23" i="16"/>
  <c r="C23" i="16"/>
  <c r="A24" i="16"/>
  <c r="N23" i="16"/>
  <c r="L23" i="16"/>
  <c r="K23" i="16"/>
  <c r="AA43" i="11"/>
  <c r="Z42" i="10"/>
  <c r="R3" i="16" l="1"/>
  <c r="Q8" i="16"/>
  <c r="Q10" i="16"/>
  <c r="Q6" i="16"/>
  <c r="Q4" i="16"/>
  <c r="Q11" i="16"/>
  <c r="Q5" i="16"/>
  <c r="Q7" i="16"/>
  <c r="Q12" i="16"/>
  <c r="Q9" i="16"/>
  <c r="Q13" i="16"/>
  <c r="Q14" i="16"/>
  <c r="Q15" i="16"/>
  <c r="Q16" i="16"/>
  <c r="Q17" i="16"/>
  <c r="Q18" i="16"/>
  <c r="Q19" i="16"/>
  <c r="Q20" i="16"/>
  <c r="Q21" i="16"/>
  <c r="Q22" i="16"/>
  <c r="L24" i="16"/>
  <c r="D24" i="16"/>
  <c r="G24" i="16"/>
  <c r="J24" i="16"/>
  <c r="A25" i="16"/>
  <c r="F24" i="16"/>
  <c r="B24" i="16"/>
  <c r="H24" i="16"/>
  <c r="O24" i="16"/>
  <c r="C24" i="16"/>
  <c r="M24" i="16"/>
  <c r="P24" i="16"/>
  <c r="R24" i="16"/>
  <c r="E24" i="16"/>
  <c r="N24" i="16"/>
  <c r="K24" i="16"/>
  <c r="Q24" i="16"/>
  <c r="I24" i="16"/>
  <c r="AA42" i="11"/>
  <c r="Z41" i="10"/>
  <c r="AB42" i="10"/>
  <c r="Z45" i="9"/>
  <c r="AB41" i="10" l="1"/>
  <c r="Z44" i="9"/>
  <c r="Z42" i="8"/>
  <c r="AB45" i="9"/>
  <c r="E25" i="16"/>
  <c r="Q25" i="16"/>
  <c r="P25" i="16"/>
  <c r="B25" i="16"/>
  <c r="G25" i="16"/>
  <c r="M25" i="16"/>
  <c r="J25" i="16"/>
  <c r="A26" i="16"/>
  <c r="N25" i="16"/>
  <c r="I25" i="16"/>
  <c r="D25" i="16"/>
  <c r="R25" i="16"/>
  <c r="S25" i="16"/>
  <c r="F25" i="16"/>
  <c r="C25" i="16"/>
  <c r="K25" i="16"/>
  <c r="O25" i="16"/>
  <c r="L25" i="16"/>
  <c r="H25" i="16"/>
  <c r="S3" i="16"/>
  <c r="R8" i="16"/>
  <c r="R12" i="16"/>
  <c r="R5" i="16"/>
  <c r="R9" i="16"/>
  <c r="R4" i="16"/>
  <c r="R10" i="16"/>
  <c r="R11" i="16"/>
  <c r="R6" i="16"/>
  <c r="R7" i="16"/>
  <c r="R13" i="16"/>
  <c r="R14" i="16"/>
  <c r="R15" i="16"/>
  <c r="R16" i="16"/>
  <c r="R17" i="16"/>
  <c r="R18" i="16"/>
  <c r="R19" i="16"/>
  <c r="R20" i="16"/>
  <c r="R21" i="16"/>
  <c r="R22" i="16"/>
  <c r="R23" i="16"/>
  <c r="H26" i="16" l="1"/>
  <c r="J26" i="16"/>
  <c r="G26" i="16"/>
  <c r="I26" i="16"/>
  <c r="S26" i="16"/>
  <c r="A27" i="16"/>
  <c r="O26" i="16"/>
  <c r="N26" i="16"/>
  <c r="M26" i="16"/>
  <c r="B26" i="16"/>
  <c r="F26" i="16"/>
  <c r="C26" i="16"/>
  <c r="Q26" i="16"/>
  <c r="E26" i="16"/>
  <c r="D26" i="16"/>
  <c r="L26" i="16"/>
  <c r="P26" i="16"/>
  <c r="R26" i="16"/>
  <c r="K26" i="16"/>
  <c r="Z43" i="7"/>
  <c r="Z54" i="7" s="1"/>
  <c r="AC54" i="7" s="1"/>
  <c r="AB42" i="8"/>
  <c r="T3" i="16"/>
  <c r="T26" i="16" s="1"/>
  <c r="S8" i="16"/>
  <c r="S11" i="16"/>
  <c r="S6" i="16"/>
  <c r="S7" i="16"/>
  <c r="S12" i="16"/>
  <c r="S5" i="16"/>
  <c r="S9" i="16"/>
  <c r="S4" i="16"/>
  <c r="S10" i="16"/>
  <c r="S13" i="16"/>
  <c r="S14" i="16"/>
  <c r="S15" i="16"/>
  <c r="S16" i="16"/>
  <c r="S17" i="16"/>
  <c r="S18" i="16"/>
  <c r="S19" i="16"/>
  <c r="S20" i="16"/>
  <c r="S21" i="16"/>
  <c r="S22" i="16"/>
  <c r="S23" i="16"/>
  <c r="S24" i="16"/>
  <c r="Z41" i="8"/>
  <c r="AB44" i="9"/>
  <c r="P27" i="16" l="1"/>
  <c r="G27" i="16"/>
  <c r="M27" i="16"/>
  <c r="R27" i="16"/>
  <c r="N27" i="16"/>
  <c r="L27" i="16"/>
  <c r="E27" i="16"/>
  <c r="C27" i="16"/>
  <c r="S27" i="16"/>
  <c r="B27" i="16"/>
  <c r="K27" i="16"/>
  <c r="F27" i="16"/>
  <c r="D27" i="16"/>
  <c r="J27" i="16"/>
  <c r="A28" i="16"/>
  <c r="I27" i="16"/>
  <c r="H27" i="16"/>
  <c r="T27" i="16"/>
  <c r="O27" i="16"/>
  <c r="Q27" i="16"/>
  <c r="AC43" i="7"/>
  <c r="U3" i="16"/>
  <c r="T8" i="16"/>
  <c r="T12" i="16"/>
  <c r="T5" i="16"/>
  <c r="T9" i="16"/>
  <c r="T4" i="16"/>
  <c r="T10" i="16"/>
  <c r="T7" i="16"/>
  <c r="T11" i="16"/>
  <c r="T6" i="16"/>
  <c r="T13" i="16"/>
  <c r="T14" i="16"/>
  <c r="T15" i="16"/>
  <c r="T16" i="16"/>
  <c r="T17" i="16"/>
  <c r="T18" i="16"/>
  <c r="T19" i="16"/>
  <c r="T20" i="16"/>
  <c r="T21" i="16"/>
  <c r="T22" i="16"/>
  <c r="T23" i="16"/>
  <c r="T24" i="16"/>
  <c r="T25" i="16"/>
  <c r="Z42" i="7"/>
  <c r="AC42" i="7" s="1"/>
  <c r="AB41" i="8"/>
  <c r="U6" i="16" l="1"/>
  <c r="U10" i="16"/>
  <c r="U4" i="16"/>
  <c r="U8" i="16"/>
  <c r="U11" i="16"/>
  <c r="U5" i="16"/>
  <c r="U7" i="16"/>
  <c r="U12" i="16"/>
  <c r="V3" i="16"/>
  <c r="U9" i="16"/>
  <c r="U13" i="16"/>
  <c r="U14" i="16"/>
  <c r="U15" i="16"/>
  <c r="U16" i="16"/>
  <c r="U17" i="16"/>
  <c r="U18" i="16"/>
  <c r="U19" i="16"/>
  <c r="U20" i="16"/>
  <c r="U21" i="16"/>
  <c r="U22" i="16"/>
  <c r="U23" i="16"/>
  <c r="U24" i="16"/>
  <c r="U25" i="16"/>
  <c r="U26" i="16"/>
  <c r="U27" i="16"/>
  <c r="R28" i="16"/>
  <c r="U28" i="16"/>
  <c r="T28" i="16"/>
  <c r="P28" i="16"/>
  <c r="V28" i="16"/>
  <c r="I28" i="16"/>
  <c r="B28" i="16"/>
  <c r="F28" i="16"/>
  <c r="O28" i="16"/>
  <c r="S28" i="16"/>
  <c r="H28" i="16"/>
  <c r="N28" i="16"/>
  <c r="M28" i="16"/>
  <c r="E28" i="16"/>
  <c r="D28" i="16"/>
  <c r="J28" i="16"/>
  <c r="K28" i="16"/>
  <c r="G28" i="16"/>
  <c r="A29" i="16"/>
  <c r="Q28" i="16"/>
  <c r="C28" i="16"/>
  <c r="L28" i="16"/>
  <c r="P29" i="16" l="1"/>
  <c r="C29" i="16"/>
  <c r="Q29" i="16"/>
  <c r="K29" i="16"/>
  <c r="S29" i="16"/>
  <c r="A30" i="16"/>
  <c r="B29" i="16"/>
  <c r="R29" i="16"/>
  <c r="V29" i="16"/>
  <c r="J29" i="16"/>
  <c r="M29" i="16"/>
  <c r="T29" i="16"/>
  <c r="N29" i="16"/>
  <c r="L29" i="16"/>
  <c r="E29" i="16"/>
  <c r="G29" i="16"/>
  <c r="D29" i="16"/>
  <c r="O29" i="16"/>
  <c r="I29" i="16"/>
  <c r="H29" i="16"/>
  <c r="F29" i="16"/>
  <c r="U29" i="16"/>
  <c r="V4" i="16"/>
  <c r="V7" i="16"/>
  <c r="V11" i="16"/>
  <c r="V6" i="16"/>
  <c r="V8" i="16"/>
  <c r="V12" i="16"/>
  <c r="V9" i="16"/>
  <c r="V10" i="16"/>
  <c r="W3" i="16"/>
  <c r="W29" i="16" s="1"/>
  <c r="V5" i="16"/>
  <c r="V13" i="16"/>
  <c r="V14" i="16"/>
  <c r="V15" i="16"/>
  <c r="V16" i="16"/>
  <c r="V17" i="16"/>
  <c r="V18" i="16"/>
  <c r="V19" i="16"/>
  <c r="V20" i="16"/>
  <c r="V21" i="16"/>
  <c r="V22" i="16"/>
  <c r="V23" i="16"/>
  <c r="V24" i="16"/>
  <c r="V25" i="16"/>
  <c r="V26" i="16"/>
  <c r="V27" i="16"/>
  <c r="I30" i="16" l="1"/>
  <c r="D30" i="16"/>
  <c r="B30" i="16"/>
  <c r="K30" i="16"/>
  <c r="V30" i="16"/>
  <c r="C30" i="16"/>
  <c r="U30" i="16"/>
  <c r="O30" i="16"/>
  <c r="F30" i="16"/>
  <c r="R30" i="16"/>
  <c r="Q30" i="16"/>
  <c r="T30" i="16"/>
  <c r="W30" i="16"/>
  <c r="L30" i="16"/>
  <c r="S30" i="16"/>
  <c r="A31" i="16"/>
  <c r="G30" i="16"/>
  <c r="N30" i="16"/>
  <c r="P30" i="16"/>
  <c r="E30" i="16"/>
  <c r="J30" i="16"/>
  <c r="H30" i="16"/>
  <c r="M30" i="16"/>
  <c r="W4" i="16"/>
  <c r="W7" i="16"/>
  <c r="W11" i="16"/>
  <c r="W5" i="16"/>
  <c r="W8" i="16"/>
  <c r="W12" i="16"/>
  <c r="X3" i="16"/>
  <c r="W9" i="16"/>
  <c r="W6" i="16"/>
  <c r="W10" i="16"/>
  <c r="W13" i="16"/>
  <c r="W14" i="16"/>
  <c r="W15" i="16"/>
  <c r="W16" i="16"/>
  <c r="W17" i="16"/>
  <c r="W18" i="16"/>
  <c r="W19" i="16"/>
  <c r="W20" i="16"/>
  <c r="W21" i="16"/>
  <c r="W22" i="16"/>
  <c r="W23" i="16"/>
  <c r="W24" i="16"/>
  <c r="W25" i="16"/>
  <c r="W26" i="16"/>
  <c r="W27" i="16"/>
  <c r="W28" i="16"/>
  <c r="X5" i="16" l="1"/>
  <c r="X8" i="16"/>
  <c r="X12" i="16"/>
  <c r="X4" i="16"/>
  <c r="X9" i="16"/>
  <c r="X6" i="16"/>
  <c r="X10" i="16"/>
  <c r="Y3" i="16"/>
  <c r="X11" i="16"/>
  <c r="X7" i="16"/>
  <c r="X13" i="16"/>
  <c r="X14" i="16"/>
  <c r="X15" i="16"/>
  <c r="X16" i="16"/>
  <c r="X17" i="16"/>
  <c r="X18" i="16"/>
  <c r="X19" i="16"/>
  <c r="X20" i="16"/>
  <c r="X21" i="16"/>
  <c r="X22" i="16"/>
  <c r="X23" i="16"/>
  <c r="X24" i="16"/>
  <c r="X25" i="16"/>
  <c r="X26" i="16"/>
  <c r="X27" i="16"/>
  <c r="X28" i="16"/>
  <c r="X29" i="16"/>
  <c r="X30" i="16"/>
  <c r="B31" i="16"/>
  <c r="X31" i="16"/>
  <c r="C31" i="16"/>
  <c r="H31" i="16"/>
  <c r="L31" i="16"/>
  <c r="K31" i="16"/>
  <c r="D31" i="16"/>
  <c r="A32" i="16"/>
  <c r="R31" i="16"/>
  <c r="G31" i="16"/>
  <c r="E31" i="16"/>
  <c r="Q31" i="16"/>
  <c r="J31" i="16"/>
  <c r="T31" i="16"/>
  <c r="U31" i="16"/>
  <c r="I31" i="16"/>
  <c r="P31" i="16"/>
  <c r="S31" i="16"/>
  <c r="F31" i="16"/>
  <c r="N31" i="16"/>
  <c r="M31" i="16"/>
  <c r="W31" i="16"/>
  <c r="V31" i="16"/>
  <c r="O31" i="16"/>
  <c r="Y7" i="16" l="1"/>
  <c r="Y10" i="16"/>
  <c r="Y4" i="16"/>
  <c r="Y8" i="16"/>
  <c r="Y12" i="16"/>
  <c r="Y9" i="16"/>
  <c r="Z3" i="16"/>
  <c r="Y6" i="16"/>
  <c r="Y11" i="16"/>
  <c r="Y5" i="16"/>
  <c r="Y13" i="16"/>
  <c r="Y14" i="16"/>
  <c r="Y15" i="16"/>
  <c r="Y16" i="16"/>
  <c r="Y17" i="16"/>
  <c r="Y18" i="16"/>
  <c r="Y19" i="16"/>
  <c r="Y20" i="16"/>
  <c r="Y21" i="16"/>
  <c r="Y22" i="16"/>
  <c r="Y23" i="16"/>
  <c r="Y24" i="16"/>
  <c r="Y25" i="16"/>
  <c r="Y26" i="16"/>
  <c r="Y27" i="16"/>
  <c r="Y28" i="16"/>
  <c r="Y29" i="16"/>
  <c r="Y30" i="16"/>
  <c r="Y31" i="16"/>
  <c r="X32" i="16"/>
  <c r="V32" i="16"/>
  <c r="E32" i="16"/>
  <c r="B32" i="16"/>
  <c r="R32" i="16"/>
  <c r="H32" i="16"/>
  <c r="G32" i="16"/>
  <c r="D32" i="16"/>
  <c r="P32" i="16"/>
  <c r="O32" i="16"/>
  <c r="K32" i="16"/>
  <c r="L32" i="16"/>
  <c r="Z32" i="16"/>
  <c r="I32" i="16"/>
  <c r="M32" i="16"/>
  <c r="Y32" i="16"/>
  <c r="U32" i="16"/>
  <c r="C32" i="16"/>
  <c r="N32" i="16"/>
  <c r="Q32" i="16"/>
  <c r="S32" i="16"/>
  <c r="T32" i="16"/>
  <c r="F32" i="16"/>
  <c r="W32" i="16"/>
  <c r="J32" i="16"/>
  <c r="A33" i="16"/>
  <c r="Z4" i="16" l="1"/>
  <c r="Z5" i="16"/>
  <c r="Z11" i="16"/>
  <c r="Z6" i="16"/>
  <c r="Z9" i="16"/>
  <c r="Z10" i="16"/>
  <c r="Z7" i="16"/>
  <c r="AA3" i="16"/>
  <c r="Z12" i="16"/>
  <c r="Z8" i="16"/>
  <c r="Z13" i="16"/>
  <c r="Z14" i="16"/>
  <c r="Z15" i="16"/>
  <c r="Z16" i="16"/>
  <c r="Z17" i="16"/>
  <c r="Z18" i="16"/>
  <c r="Z19" i="16"/>
  <c r="Z20" i="16"/>
  <c r="Z21" i="16"/>
  <c r="Z22" i="16"/>
  <c r="Z23" i="16"/>
  <c r="Z24" i="16"/>
  <c r="Z25" i="16"/>
  <c r="Z26" i="16"/>
  <c r="Z27" i="16"/>
  <c r="Z28" i="16"/>
  <c r="Z29" i="16"/>
  <c r="Z30" i="16"/>
  <c r="Z31" i="16"/>
  <c r="R33" i="16"/>
  <c r="N33" i="16"/>
  <c r="P33" i="16"/>
  <c r="X33" i="16"/>
  <c r="K33" i="16"/>
  <c r="D33" i="16"/>
  <c r="C33" i="16"/>
  <c r="H33" i="16"/>
  <c r="B33" i="16"/>
  <c r="T33" i="16"/>
  <c r="V33" i="16"/>
  <c r="G33" i="16"/>
  <c r="S33" i="16"/>
  <c r="Q33" i="16"/>
  <c r="U33" i="16"/>
  <c r="W33" i="16"/>
  <c r="M33" i="16"/>
  <c r="F33" i="16"/>
  <c r="Y33" i="16"/>
  <c r="L33" i="16"/>
  <c r="I33" i="16"/>
  <c r="A34" i="16"/>
  <c r="J33" i="16"/>
  <c r="E33" i="16"/>
  <c r="O33" i="16"/>
  <c r="Z33" i="16"/>
  <c r="AB3" i="16" l="1"/>
  <c r="AA7" i="16"/>
  <c r="AA12" i="16"/>
  <c r="AA5" i="16"/>
  <c r="AA10" i="16"/>
  <c r="AA4" i="16"/>
  <c r="AA11" i="16"/>
  <c r="AA6" i="16"/>
  <c r="AA9" i="16"/>
  <c r="AA8" i="16"/>
  <c r="AA13" i="16"/>
  <c r="AA14" i="16"/>
  <c r="AA15" i="16"/>
  <c r="AA16" i="16"/>
  <c r="AA17" i="16"/>
  <c r="AA18" i="16"/>
  <c r="AA19" i="16"/>
  <c r="AA20" i="16"/>
  <c r="AA21" i="16"/>
  <c r="AA22" i="16"/>
  <c r="AA23" i="16"/>
  <c r="AA24" i="16"/>
  <c r="AA25" i="16"/>
  <c r="AA26" i="16"/>
  <c r="AA27" i="16"/>
  <c r="AA28" i="16"/>
  <c r="AA29" i="16"/>
  <c r="AA30" i="16"/>
  <c r="AA31" i="16"/>
  <c r="AA32" i="16"/>
  <c r="P34" i="16"/>
  <c r="K34" i="16"/>
  <c r="W34" i="16"/>
  <c r="T34" i="16"/>
  <c r="X34" i="16"/>
  <c r="B34" i="16"/>
  <c r="Z34" i="16"/>
  <c r="H34" i="16"/>
  <c r="J34" i="16"/>
  <c r="S34" i="16"/>
  <c r="Q34" i="16"/>
  <c r="L34" i="16"/>
  <c r="F34" i="16"/>
  <c r="M34" i="16"/>
  <c r="N34" i="16"/>
  <c r="AA34" i="16"/>
  <c r="V34" i="16"/>
  <c r="A35" i="16"/>
  <c r="I34" i="16"/>
  <c r="O34" i="16"/>
  <c r="Y34" i="16"/>
  <c r="R34" i="16"/>
  <c r="D34" i="16"/>
  <c r="E34" i="16"/>
  <c r="U34" i="16"/>
  <c r="AB34" i="16"/>
  <c r="C34" i="16"/>
  <c r="G34" i="16"/>
  <c r="AA33" i="16"/>
  <c r="U35" i="16" l="1"/>
  <c r="C35" i="16"/>
  <c r="H35" i="16"/>
  <c r="Y35" i="16"/>
  <c r="L35" i="16"/>
  <c r="K35" i="16"/>
  <c r="G35" i="16"/>
  <c r="B35" i="16"/>
  <c r="Z35" i="16"/>
  <c r="A36" i="16"/>
  <c r="M35" i="16"/>
  <c r="F35" i="16"/>
  <c r="N35" i="16"/>
  <c r="S35" i="16"/>
  <c r="V35" i="16"/>
  <c r="AB35" i="16"/>
  <c r="R35" i="16"/>
  <c r="Q35" i="16"/>
  <c r="P35" i="16"/>
  <c r="E35" i="16"/>
  <c r="X35" i="16"/>
  <c r="J35" i="16"/>
  <c r="O35" i="16"/>
  <c r="W35" i="16"/>
  <c r="AA35" i="16"/>
  <c r="D35" i="16"/>
  <c r="T35" i="16"/>
  <c r="I35" i="16"/>
  <c r="AB4" i="16"/>
  <c r="AB7" i="16"/>
  <c r="AB12" i="16"/>
  <c r="AB5" i="16"/>
  <c r="AB10" i="16"/>
  <c r="AC3" i="16"/>
  <c r="AB11" i="16"/>
  <c r="AB9" i="16"/>
  <c r="AB6" i="16"/>
  <c r="AB8" i="16"/>
  <c r="AB13" i="16"/>
  <c r="AB14" i="16"/>
  <c r="AB15" i="16"/>
  <c r="AB16" i="16"/>
  <c r="AB17" i="16"/>
  <c r="AB18" i="16"/>
  <c r="AB19" i="16"/>
  <c r="AB20" i="16"/>
  <c r="AB21" i="16"/>
  <c r="AB22" i="16"/>
  <c r="AB23" i="16"/>
  <c r="AB24" i="16"/>
  <c r="AB25" i="16"/>
  <c r="AB26" i="16"/>
  <c r="AB27" i="16"/>
  <c r="AB28" i="16"/>
  <c r="AB29" i="16"/>
  <c r="AB30" i="16"/>
  <c r="AB31" i="16"/>
  <c r="AB32" i="16"/>
  <c r="AB33" i="16"/>
  <c r="AC6" i="16" l="1"/>
  <c r="AC8" i="16"/>
  <c r="AC12" i="16"/>
  <c r="AC4" i="16"/>
  <c r="AC10" i="16"/>
  <c r="AC5" i="16"/>
  <c r="AC7" i="16"/>
  <c r="AC9" i="16"/>
  <c r="AC11" i="16"/>
  <c r="AC13" i="16"/>
  <c r="AC14" i="16"/>
  <c r="AC15" i="16"/>
  <c r="AC16" i="16"/>
  <c r="AC17" i="16"/>
  <c r="AC18" i="16"/>
  <c r="AC19" i="16"/>
  <c r="AC20" i="16"/>
  <c r="AC21" i="16"/>
  <c r="AC22" i="16"/>
  <c r="AC23" i="16"/>
  <c r="AC24" i="16"/>
  <c r="AC25" i="16"/>
  <c r="AC26" i="16"/>
  <c r="AC27" i="16"/>
  <c r="AC28" i="16"/>
  <c r="AC29" i="16"/>
  <c r="AC30" i="16"/>
  <c r="AC31" i="16"/>
  <c r="AC32" i="16"/>
  <c r="AC33" i="16"/>
  <c r="AC34" i="16"/>
  <c r="S36" i="16"/>
  <c r="V36" i="16"/>
  <c r="E36" i="16"/>
  <c r="AB36" i="16"/>
  <c r="M36" i="16"/>
  <c r="C36" i="16"/>
  <c r="B36" i="16"/>
  <c r="T36" i="16"/>
  <c r="X36" i="16"/>
  <c r="AA36" i="16"/>
  <c r="Z36" i="16"/>
  <c r="U36" i="16"/>
  <c r="K36" i="16"/>
  <c r="N36" i="16"/>
  <c r="R36" i="16"/>
  <c r="L36" i="16"/>
  <c r="AC36" i="16"/>
  <c r="O36" i="16"/>
  <c r="H36" i="16"/>
  <c r="I36" i="16"/>
  <c r="P36" i="16"/>
  <c r="Q36" i="16"/>
  <c r="F36" i="16"/>
  <c r="G36" i="16"/>
  <c r="J36" i="16"/>
  <c r="D36" i="16"/>
  <c r="W36" i="16"/>
  <c r="Y36" i="16"/>
  <c r="AC35" i="16"/>
</calcChain>
</file>

<file path=xl/sharedStrings.xml><?xml version="1.0" encoding="utf-8"?>
<sst xmlns="http://schemas.openxmlformats.org/spreadsheetml/2006/main" count="1258" uniqueCount="258">
  <si>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</si>
  <si>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</si>
  <si>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</si>
  <si>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</si>
  <si>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</si>
  <si>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</si>
  <si>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</si>
  <si>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</si>
  <si>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</si>
  <si>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</si>
  <si>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</si>
  <si>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</si>
  <si>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</si>
  <si>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</si>
  <si>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</si>
  <si>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</si>
  <si>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</si>
  <si>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</si>
  <si>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</si>
  <si>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</si>
  <si>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</si>
  <si>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</si>
  <si>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</si>
  <si>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</si>
  <si>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</si>
  <si>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</si>
  <si>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</si>
  <si>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</si>
  <si>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</si>
  <si>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</si>
  <si>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</si>
  <si>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</si>
  <si>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</si>
  <si>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</si>
  <si>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</si>
  <si>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</si>
  <si>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</si>
  <si>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</si>
  <si>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</si>
  <si>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</si>
  <si>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</si>
  <si>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</si>
  <si>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</si>
  <si>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</si>
  <si>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</si>
  <si>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</si>
  <si>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</si>
  <si>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</si>
  <si>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</si>
  <si>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</si>
  <si>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</si>
  <si>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</si>
  <si>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</si>
  <si>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</si>
  <si>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</si>
  <si>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</si>
  <si>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</si>
  <si>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</si>
  <si>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</si>
  <si>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</si>
  <si>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</si>
  <si>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</si>
  <si>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</si>
  <si>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</si>
  <si>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</si>
  <si>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</si>
  <si>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</si>
  <si>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</si>
  <si>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</si>
  <si>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</si>
  <si>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</si>
  <si>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</si>
  <si>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</si>
  <si>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</si>
  <si>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</si>
  <si>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</si>
  <si>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</si>
  <si>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</si>
  <si>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</si>
  <si>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</si>
  <si>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</si>
  <si>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</si>
  <si>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</si>
  <si>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</si>
  <si>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</si>
  <si>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</si>
  <si>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</si>
  <si>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</si>
  <si>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</si>
  <si>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</si>
  <si>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</si>
  <si>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</si>
  <si>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</si>
  <si>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</si>
  <si>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</si>
  <si>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</si>
  <si>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</si>
  <si>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</si>
  <si>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</si>
  <si>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</si>
  <si>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</si>
  <si>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</si>
  <si>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</si>
  <si>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</si>
  <si>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</si>
  <si>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</si>
  <si>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</si>
  <si>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</si>
  <si>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</si>
  <si>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</si>
  <si>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</si>
  <si>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</si>
  <si>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</si>
  <si>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</si>
  <si>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</si>
  <si>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</si>
  <si>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</si>
  <si>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</si>
  <si>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</si>
  <si>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</si>
  <si>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</si>
  <si>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</si>
  <si>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</si>
  <si>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</si>
  <si>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</si>
  <si>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</si>
  <si>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</si>
  <si>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</si>
  <si>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</si>
  <si>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</si>
  <si>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</si>
  <si>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</si>
  <si>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</si>
  <si>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</si>
  <si>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</si>
  <si>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Vous pouvez modifier la circonférence de la roue en mètres de la cellule B39 à votre convenance pour avoir un tableau pour VTT par exemple.</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</si>
  <si>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</si>
  <si>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</si>
  <si>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</si>
  <si>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</si>
  <si>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</si>
  <si>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</si>
  <si>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</si>
  <si>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</si>
  <si>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</si>
  <si>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</si>
  <si>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</si>
  <si>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</si>
  <si>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</si>
  <si>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</si>
  <si>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</si>
  <si>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</si>
  <si>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</si>
  <si>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</si>
  <si>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</si>
  <si>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</si>
  <si>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</si>
  <si>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</si>
  <si>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</si>
  <si>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</si>
  <si>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</si>
  <si>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</si>
  <si>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</si>
  <si>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</si>
  <si>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</si>
  <si>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</si>
  <si>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</si>
  <si>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</si>
  <si>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</si>
  <si>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</si>
  <si>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</si>
  <si>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</si>
  <si>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</si>
  <si>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</si>
  <si>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</si>
  <si>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</si>
  <si>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</si>
  <si>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</si>
  <si>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</si>
  <si>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</si>
  <si>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</si>
  <si>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</si>
  <si>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</si>
  <si>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</si>
  <si>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Semaine 14</t>
  </si>
  <si>
    <t>Semaine 40</t>
  </si>
  <si>
    <t>Total année 2016</t>
  </si>
  <si>
    <t>Total année 2017</t>
  </si>
  <si>
    <t>Mois de décembre 2017</t>
  </si>
  <si>
    <t>Semaine 10</t>
  </si>
  <si>
    <t>Semaine 17</t>
  </si>
  <si>
    <t>Semaine 22</t>
  </si>
  <si>
    <t>Semaine 32</t>
  </si>
  <si>
    <t>Semaine 35</t>
  </si>
  <si>
    <t>Semaine 39</t>
  </si>
  <si>
    <t>Home-trainer</t>
  </si>
  <si>
    <t>Début des vacances de noël</t>
  </si>
  <si>
    <t xml:space="preserve">Vous pouvez également indiquer le dénivelé (colonne K), le total de la semaine, le total du mois et le total annuel sont calculés alors automatiquement. </t>
  </si>
  <si>
    <t>Toutes les cellules contenant des formules sont protégées en écritures (sans mot de passe).</t>
  </si>
  <si>
    <t>Vous pouvez également indiquer la cadence (Cad) de pédalage (colonne L: à vous de choisir: cadence moyenne, minimum ou maximum)</t>
  </si>
  <si>
    <t>Vous pouvez également indiquer la température (°C) (colonne N:  à vous de choisir: moyenne, minimum ou maximum de la sortie)</t>
  </si>
  <si>
    <t>Vous pouvez également indiquer la puissance (W) (colonne P: à vous de choisir: moyenne, minimum ou maximum de la sortie)</t>
  </si>
  <si>
    <t>Vous pouvez également indiquer la fréquence cardiaque (moyenne: colonne R et maximale: colonne: T))</t>
  </si>
  <si>
    <t xml:space="preserve">Vous pouvez également indiquer en colonne H et I le temps passé sur votre Home trainer (ou footing ou piscine ou ….) et indiquer le détail des exercices dans la partie "parcours",  le total du mois et le total annuel sont calculés alors automatiquement. </t>
  </si>
  <si>
    <t>Ce carnet est sur 13 mois (1er décembre 2017 au 31 décembre 2018) .</t>
  </si>
  <si>
    <t>J'ai numéroté toutes les semaines (n°- 3 à 0 pour décembre 2017)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</si>
  <si>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Bonne année 2018 à tous!</t>
  </si>
  <si>
    <t>Prélicenciés (5 et 6 ans donc nés en 2013 ou 2012)</t>
  </si>
  <si>
    <t>Poussins (7 et 8 ans donc nés en 2011 ou 2010)</t>
  </si>
  <si>
    <t>Pupilles (9 et 10 ans donc nés en 2009 et 2008)</t>
  </si>
  <si>
    <t>Benjamins (11 et 12 ans donc nés en 2007 et 2006)</t>
  </si>
  <si>
    <t>Minimes garçons (13 et 14 ans donc nés en 2005 et 2004)</t>
  </si>
  <si>
    <t>Minimes filles (13 et 14 ans donc nés en 2005 et 2004)</t>
  </si>
  <si>
    <t>Cadets (15 et 16 ans donc nés en 2003 et 2002)</t>
  </si>
  <si>
    <t>Cadettes (15 et 16 ans donc nés en 2003 et 2002)</t>
  </si>
  <si>
    <t>Juniors hommes (17 et 18 ans donc nés en 2001 et 2000)</t>
  </si>
  <si>
    <t>Juniors dames  (17 et 18 ans donc nés en 2001 et 2000)</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</si>
  <si>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rgb="FF0000FF"/>
        <rFont val="Times New Roman"/>
        <family val="1"/>
      </rPr>
      <t xml:space="preserve"> bleu</t>
    </r>
    <r>
      <rPr>
        <b/>
        <sz val="18"/>
        <rFont val="Times New Roman"/>
        <family val="1"/>
      </rPr>
      <t>: le nombre de dents du plateau)</t>
    </r>
  </si>
  <si>
    <t>Batterie des dérailleurs:  chargée le 1er janvier 2018</t>
  </si>
  <si>
    <t>Calles des chaussures: changées le 1er janvier 2018</t>
  </si>
  <si>
    <t>Mois de janvier 2018</t>
  </si>
  <si>
    <t>Mois de février 2018</t>
  </si>
  <si>
    <t>Mois de mars 2018</t>
  </si>
  <si>
    <t>Mois d'avril 2018</t>
  </si>
  <si>
    <t>Mois de mai 2018</t>
  </si>
  <si>
    <t>Mois de juin 2018</t>
  </si>
  <si>
    <t>Mois de juillet 2018</t>
  </si>
  <si>
    <t>Mois d'août 2018</t>
  </si>
  <si>
    <t>Mois de septembre 2018</t>
  </si>
  <si>
    <t>Mois d'octobre 2018</t>
  </si>
  <si>
    <t>Mois de novembre 2018</t>
  </si>
  <si>
    <t>Mois de décembre 2018</t>
  </si>
  <si>
    <t xml:space="preserve">Fin des vacances scolaire d'hiver    </t>
  </si>
  <si>
    <t>dgd</t>
  </si>
  <si>
    <t xml:space="preserve">Fin des vacances scolaire de Noël  </t>
  </si>
  <si>
    <t xml:space="preserve">Début des vacances scolaires d'hiver  </t>
  </si>
  <si>
    <t xml:space="preserve">Nuit de samedi à dimanche: changement d'heure: + 1h        </t>
  </si>
  <si>
    <t xml:space="preserve">Début des vacances scolaires de printemps  </t>
  </si>
  <si>
    <t xml:space="preserve">Fin des vacances scolaires de printemps  </t>
  </si>
  <si>
    <t xml:space="preserve">Fête des travailleurs    </t>
  </si>
  <si>
    <t xml:space="preserve">Victoire 1945 (armistice)    </t>
  </si>
  <si>
    <t xml:space="preserve">Jeudi de l'Ascension    </t>
  </si>
  <si>
    <t xml:space="preserve">Lundi de Pentecôte    </t>
  </si>
  <si>
    <r>
      <rPr>
        <b/>
        <sz val="8"/>
        <color indexed="10"/>
        <rFont val="Calibri"/>
        <family val="2"/>
      </rPr>
      <t>Fête des Mères</t>
    </r>
    <r>
      <rPr>
        <b/>
        <sz val="8"/>
        <rFont val="Calibri"/>
        <family val="2"/>
      </rPr>
      <t xml:space="preserve">    </t>
    </r>
  </si>
  <si>
    <r>
      <t xml:space="preserve">Fête des Pères </t>
    </r>
    <r>
      <rPr>
        <b/>
        <sz val="8"/>
        <color rgb="FF0000FF"/>
        <rFont val="Calibri"/>
        <family val="2"/>
        <scheme val="minor"/>
      </rPr>
      <t xml:space="preserve">   </t>
    </r>
  </si>
  <si>
    <t xml:space="preserve">Début des vacances d'été   </t>
  </si>
  <si>
    <t xml:space="preserve">Fête Nationale   </t>
  </si>
  <si>
    <t xml:space="preserve">Assomption  </t>
  </si>
  <si>
    <t xml:space="preserve">Début des vacances scolaires d'Automne: Toussaint    </t>
  </si>
  <si>
    <t xml:space="preserve">Nuit de samedi à dimanche: changement d'heure: - 1h             </t>
  </si>
  <si>
    <t xml:space="preserve">Toussaint </t>
  </si>
  <si>
    <t xml:space="preserve">Fin des vacances scolaires d'Automne: Toussaint   </t>
  </si>
  <si>
    <t xml:space="preserve">Armistice 1918.   </t>
  </si>
  <si>
    <t xml:space="preserve">Début des vacances de noël     </t>
  </si>
  <si>
    <t>Total année 2018</t>
  </si>
  <si>
    <t>Décembre 2017</t>
  </si>
  <si>
    <t>Total décembre 17</t>
  </si>
  <si>
    <t>Fin des vacances d'été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</si>
</sst>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58"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b/>
      <sz val="8"/>
      <color rgb="FF0000FF"/>
      <name val="Calibri"/>
      <family val="2"/>
      <scheme val="minor"/>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29">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2" fillId="17" borderId="1" xfId="0" applyFont="1" applyFill="1" applyBorder="1" applyAlignment="1" applyProtection="1">
      <alignment horizontal="center" vertical="center"/>
      <protection locked="0"/>
    </xf>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15" borderId="1" xfId="0" applyFont="1" applyFill="1" applyBorder="1" applyAlignment="1">
      <alignment horizontal="center" vertical="center"/>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15" borderId="4" xfId="0" applyFont="1" applyFill="1" applyBorder="1" applyAlignment="1">
      <alignment horizontal="center" vertical="center"/>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5" borderId="1" xfId="0" applyFont="1" applyFill="1" applyBorder="1" applyAlignment="1">
      <alignment horizontal="center" vertical="center"/>
    </xf>
    <xf numFmtId="1" fontId="29" fillId="5" borderId="1" xfId="0" applyNumberFormat="1"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30" fillId="5" borderId="1" xfId="0" applyFont="1" applyFill="1" applyBorder="1" applyAlignment="1" applyProtection="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29" fillId="5"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164" fontId="43" fillId="0" borderId="11" xfId="0" applyNumberFormat="1" applyFont="1" applyBorder="1" applyAlignment="1" applyProtection="1">
      <alignment horizontal="center" vertical="center"/>
      <protection locked="0"/>
    </xf>
    <xf numFmtId="0" fontId="38"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1" fontId="2" fillId="16" borderId="0"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1" fontId="2" fillId="16" borderId="3" xfId="0" applyNumberFormat="1"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33"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1" fontId="9" fillId="3" borderId="1" xfId="0" applyNumberFormat="1" applyFont="1" applyFill="1" applyBorder="1" applyAlignment="1" applyProtection="1">
      <alignment horizontal="center" vertical="center"/>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4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2" fillId="23" borderId="4" xfId="0" applyFont="1" applyFill="1" applyBorder="1" applyAlignment="1">
      <alignment vertical="center"/>
    </xf>
    <xf numFmtId="0" fontId="2" fillId="27" borderId="1" xfId="0" applyFont="1" applyFill="1" applyBorder="1" applyAlignment="1" applyProtection="1">
      <alignment vertical="center" wrapText="1"/>
    </xf>
    <xf numFmtId="0" fontId="2" fillId="20" borderId="1" xfId="0" applyFont="1" applyFill="1" applyBorder="1" applyAlignment="1">
      <alignment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8" fillId="0" borderId="0" xfId="0" applyFont="1"/>
    <xf numFmtId="0" fontId="50" fillId="0" borderId="22" xfId="0" applyFont="1" applyBorder="1" applyAlignment="1">
      <alignment vertical="center" wrapText="1"/>
    </xf>
    <xf numFmtId="0" fontId="51" fillId="3" borderId="0" xfId="0" applyFont="1" applyFill="1"/>
    <xf numFmtId="0" fontId="54" fillId="8" borderId="0" xfId="0" applyFont="1" applyFill="1"/>
    <xf numFmtId="0" fontId="48" fillId="0" borderId="0" xfId="0" applyFont="1" applyFill="1" applyAlignment="1">
      <alignment horizontal="left"/>
    </xf>
    <xf numFmtId="0" fontId="48" fillId="0" borderId="0" xfId="0" applyFont="1" applyFill="1"/>
    <xf numFmtId="0" fontId="55" fillId="0" borderId="0" xfId="0" applyFont="1" applyAlignment="1" applyProtection="1">
      <alignment horizontal="left" vertical="center" wrapText="1"/>
    </xf>
    <xf numFmtId="0" fontId="55"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16"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17" borderId="1" xfId="0" applyFont="1" applyFill="1" applyBorder="1" applyAlignment="1">
      <alignment horizontal="center" vertical="center"/>
    </xf>
    <xf numFmtId="0" fontId="2" fillId="25" borderId="1" xfId="0" applyFont="1" applyFill="1" applyBorder="1" applyAlignment="1">
      <alignment horizontal="center" vertical="center"/>
    </xf>
    <xf numFmtId="0" fontId="51" fillId="7" borderId="0" xfId="0" applyFont="1" applyFill="1" applyAlignment="1">
      <alignment horizontal="left"/>
    </xf>
    <xf numFmtId="0" fontId="48" fillId="7" borderId="0" xfId="0" applyFont="1" applyFill="1" applyAlignment="1">
      <alignment horizontal="left"/>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27" xfId="0" applyFont="1" applyBorder="1" applyAlignment="1">
      <alignment horizontal="center" vertical="center" wrapText="1"/>
    </xf>
    <xf numFmtId="0" fontId="53" fillId="20" borderId="0" xfId="0" applyFont="1" applyFill="1" applyAlignment="1">
      <alignment horizontal="center"/>
    </xf>
    <xf numFmtId="0" fontId="51" fillId="4" borderId="0" xfId="0" applyFont="1" applyFill="1" applyAlignment="1">
      <alignment horizontal="left"/>
    </xf>
    <xf numFmtId="0" fontId="48" fillId="4" borderId="0" xfId="0" applyFont="1" applyFill="1" applyAlignment="1">
      <alignment horizontal="left"/>
    </xf>
    <xf numFmtId="0" fontId="54" fillId="8" borderId="0" xfId="0" applyFont="1" applyFill="1" applyAlignment="1">
      <alignment horizontal="left"/>
    </xf>
    <xf numFmtId="0" fontId="49" fillId="0" borderId="23" xfId="0" applyFont="1" applyBorder="1" applyAlignment="1">
      <alignment horizontal="center" vertical="center"/>
    </xf>
    <xf numFmtId="0" fontId="49" fillId="0" borderId="28" xfId="0" applyFont="1" applyBorder="1" applyAlignment="1">
      <alignment horizontal="center" vertical="center"/>
    </xf>
    <xf numFmtId="0" fontId="49" fillId="0" borderId="24" xfId="0" applyFont="1" applyBorder="1" applyAlignment="1">
      <alignment horizontal="center" vertical="center"/>
    </xf>
    <xf numFmtId="0" fontId="49" fillId="0" borderId="22" xfId="0" applyFont="1" applyBorder="1" applyAlignment="1">
      <alignment horizontal="center" vertical="center"/>
    </xf>
    <xf numFmtId="0" fontId="49" fillId="0" borderId="0" xfId="0" applyFont="1" applyBorder="1" applyAlignment="1">
      <alignment horizontal="center" vertical="center"/>
    </xf>
    <xf numFmtId="0" fontId="49" fillId="0" borderId="25" xfId="0" applyFont="1" applyBorder="1" applyAlignment="1">
      <alignment horizontal="center" vertical="center"/>
    </xf>
    <xf numFmtId="0" fontId="49" fillId="0" borderId="26" xfId="0" applyFont="1" applyBorder="1" applyAlignment="1">
      <alignment horizontal="center" vertical="center"/>
    </xf>
    <xf numFmtId="0" fontId="49" fillId="0" borderId="29" xfId="0" applyFont="1" applyBorder="1" applyAlignment="1">
      <alignment horizontal="center" vertical="center"/>
    </xf>
    <xf numFmtId="0" fontId="49" fillId="0" borderId="27" xfId="0" applyFont="1" applyBorder="1" applyAlignment="1">
      <alignment horizontal="center" vertical="center"/>
    </xf>
    <xf numFmtId="0" fontId="51" fillId="3" borderId="0" xfId="0" applyFont="1" applyFill="1" applyAlignment="1">
      <alignment horizontal="left"/>
    </xf>
    <xf numFmtId="0" fontId="52" fillId="3" borderId="0" xfId="0" applyFont="1" applyFill="1" applyAlignment="1">
      <alignment horizontal="center"/>
    </xf>
    <xf numFmtId="0" fontId="53" fillId="16" borderId="0" xfId="0" applyFont="1" applyFill="1" applyAlignment="1">
      <alignment horizontal="center"/>
    </xf>
    <xf numFmtId="0" fontId="56" fillId="0" borderId="0" xfId="0" applyFont="1" applyAlignment="1">
      <alignment horizontal="center"/>
    </xf>
    <xf numFmtId="0" fontId="51" fillId="27" borderId="0" xfId="0" applyFont="1" applyFill="1" applyAlignment="1">
      <alignment horizontal="left" vertical="center" wrapText="1"/>
    </xf>
    <xf numFmtId="0" fontId="48" fillId="27" borderId="0" xfId="0" applyFont="1" applyFill="1" applyAlignment="1">
      <alignment horizontal="left" vertical="center" wrapText="1"/>
    </xf>
    <xf numFmtId="0" fontId="55" fillId="0" borderId="0" xfId="0" applyFont="1" applyAlignment="1" applyProtection="1">
      <alignment horizontal="left" vertical="center" wrapText="1"/>
    </xf>
    <xf numFmtId="0" fontId="21" fillId="0" borderId="30"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5"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5" xfId="0" applyFont="1" applyFill="1" applyBorder="1" applyAlignment="1" applyProtection="1">
      <alignment horizontal="center"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17" borderId="1" xfId="0" applyFont="1" applyFill="1" applyBorder="1" applyAlignment="1" applyProtection="1">
      <alignment horizontal="center"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4" borderId="7"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2" fillId="27" borderId="4" xfId="0" applyFont="1" applyFill="1" applyBorder="1" applyAlignment="1" applyProtection="1">
      <alignment horizontal="center" vertical="center" wrapText="1"/>
    </xf>
    <xf numFmtId="0" fontId="2" fillId="27" borderId="7" xfId="0" applyFont="1" applyFill="1" applyBorder="1" applyAlignment="1" applyProtection="1">
      <alignment horizontal="center" vertical="center" wrapText="1"/>
    </xf>
    <xf numFmtId="0" fontId="2" fillId="20"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49" fontId="2" fillId="5" borderId="1" xfId="0" applyNumberFormat="1" applyFont="1" applyFill="1" applyBorder="1" applyAlignment="1">
      <alignment horizontal="center" vertical="center"/>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35" fillId="0" borderId="1" xfId="0" applyFont="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1" fillId="26"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5" fillId="26" borderId="1"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7" xfId="0" applyFont="1" applyFill="1" applyBorder="1" applyAlignment="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2" fillId="23"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7" fillId="16" borderId="4"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2" fillId="0" borderId="0" xfId="0" applyFont="1" applyBorder="1" applyAlignment="1">
      <alignment horizontal="center"/>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26" borderId="15" xfId="0" applyFont="1" applyFill="1" applyBorder="1" applyAlignment="1" applyProtection="1">
      <alignment horizontal="left" vertical="center"/>
      <protection locked="0"/>
    </xf>
    <xf numFmtId="0" fontId="7" fillId="26" borderId="7" xfId="0" applyFont="1" applyFill="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1" fillId="15" borderId="15" xfId="0" applyFont="1" applyFill="1" applyBorder="1" applyProtection="1">
      <protection locked="0"/>
    </xf>
    <xf numFmtId="0" fontId="0" fillId="15" borderId="15" xfId="0" applyFill="1" applyBorder="1" applyProtection="1">
      <protection locked="0"/>
    </xf>
    <xf numFmtId="0" fontId="0" fillId="15" borderId="7" xfId="0" applyFill="1" applyBorder="1" applyProtection="1">
      <protection locked="0"/>
    </xf>
    <xf numFmtId="0" fontId="33" fillId="0" borderId="15"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0" fontId="2" fillId="17" borderId="1" xfId="0" applyFont="1" applyFill="1" applyBorder="1" applyAlignment="1">
      <alignment horizontal="center" vertical="center"/>
    </xf>
    <xf numFmtId="0" fontId="11" fillId="0" borderId="1" xfId="0" applyFont="1" applyFill="1" applyBorder="1" applyAlignment="1" applyProtection="1">
      <alignment horizontal="center" vertical="center"/>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32" fillId="15" borderId="15" xfId="0" applyFont="1" applyFill="1" applyBorder="1" applyProtection="1">
      <protection locked="0"/>
    </xf>
    <xf numFmtId="0" fontId="32" fillId="15" borderId="7" xfId="0" applyFont="1" applyFill="1" applyBorder="1" applyProtection="1">
      <protection locked="0"/>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cellXfs>
  <cellStyles count="1">
    <cellStyle name="Normal" xfId="0" builtinId="0"/>
  </cellStyles>
  <dxfs count="0"/>
  <tableStyles count="0" defaultTableStyle="TableStyleMedium9" defaultPivotStyle="PivotStyleLight16"/>
  <colors>
    <mruColors>
      <color rgb="FFFF9900"/>
      <color rgb="FFFFCC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zoomScale="120" zoomScaleNormal="120" workbookViewId="0">
      <selection activeCell="N43" sqref="N43"/>
    </sheetView>
  </sheetViews>
  <sheetFormatPr baseColWidth="10" defaultRowHeight="12.75" x14ac:dyDescent="0.2"/>
  <cols>
    <col min="1" max="2" width="11.42578125" style="369"/>
    <col min="3" max="3" width="12.42578125" style="369" customWidth="1"/>
    <col min="4" max="8" width="11.42578125" style="369"/>
    <col min="9" max="9" width="13.7109375" style="369" customWidth="1"/>
    <col min="10" max="10" width="24.85546875" style="369" customWidth="1"/>
    <col min="11" max="11" width="5.85546875" style="369" customWidth="1"/>
    <col min="12" max="16384" width="11.42578125" style="369"/>
  </cols>
  <sheetData>
    <row r="1" spans="1:11" ht="13.5" thickBot="1" x14ac:dyDescent="0.25"/>
    <row r="2" spans="1:11" ht="15" customHeight="1" thickTop="1" x14ac:dyDescent="0.2">
      <c r="D2" s="398" t="s">
        <v>43</v>
      </c>
      <c r="E2" s="399"/>
      <c r="F2" s="399"/>
      <c r="G2" s="400"/>
      <c r="I2" s="388" t="s">
        <v>204</v>
      </c>
      <c r="J2" s="389"/>
      <c r="K2" s="370"/>
    </row>
    <row r="3" spans="1:11" ht="15" customHeight="1" x14ac:dyDescent="0.2">
      <c r="D3" s="401" t="s">
        <v>48</v>
      </c>
      <c r="E3" s="402"/>
      <c r="F3" s="402"/>
      <c r="G3" s="403"/>
      <c r="I3" s="390"/>
      <c r="J3" s="391"/>
      <c r="K3" s="370"/>
    </row>
    <row r="4" spans="1:11" ht="15" customHeight="1" thickBot="1" x14ac:dyDescent="0.25">
      <c r="D4" s="404" t="s">
        <v>54</v>
      </c>
      <c r="E4" s="405"/>
      <c r="F4" s="405"/>
      <c r="G4" s="406"/>
      <c r="I4" s="392"/>
      <c r="J4" s="393"/>
      <c r="K4" s="370"/>
    </row>
    <row r="5" spans="1:11" ht="15" customHeight="1" thickTop="1" x14ac:dyDescent="0.2"/>
    <row r="6" spans="1:11" ht="15" customHeight="1" x14ac:dyDescent="0.2">
      <c r="A6" s="407" t="s">
        <v>44</v>
      </c>
      <c r="B6" s="407"/>
      <c r="C6" s="407"/>
      <c r="D6" s="407"/>
      <c r="E6" s="407"/>
      <c r="F6" s="407"/>
      <c r="G6" s="407"/>
      <c r="H6" s="407"/>
      <c r="I6" s="407"/>
      <c r="J6" s="371"/>
      <c r="K6" s="371"/>
    </row>
    <row r="7" spans="1:11" ht="15" customHeight="1" x14ac:dyDescent="0.2">
      <c r="A7" s="407" t="s">
        <v>46</v>
      </c>
      <c r="B7" s="407"/>
      <c r="C7" s="407"/>
      <c r="D7" s="407"/>
      <c r="E7" s="407"/>
      <c r="F7" s="407"/>
      <c r="G7" s="407"/>
      <c r="H7" s="371"/>
      <c r="I7" s="371"/>
      <c r="J7" s="371"/>
      <c r="K7" s="371"/>
    </row>
    <row r="8" spans="1:11" ht="15" customHeight="1" x14ac:dyDescent="0.25">
      <c r="A8" s="408" t="s">
        <v>45</v>
      </c>
      <c r="B8" s="408"/>
      <c r="C8" s="408"/>
      <c r="D8" s="408"/>
      <c r="E8" s="408"/>
      <c r="F8" s="408"/>
      <c r="G8" s="408"/>
      <c r="H8" s="408"/>
      <c r="I8" s="408"/>
      <c r="J8" s="408"/>
      <c r="K8" s="408"/>
    </row>
    <row r="9" spans="1:11" ht="15" customHeight="1" x14ac:dyDescent="0.2"/>
    <row r="10" spans="1:11" ht="15" customHeight="1" x14ac:dyDescent="0.25">
      <c r="A10" s="394" t="s">
        <v>198</v>
      </c>
      <c r="B10" s="394"/>
      <c r="C10" s="394"/>
      <c r="D10" s="394"/>
      <c r="E10" s="394"/>
      <c r="F10" s="394"/>
      <c r="G10" s="394"/>
      <c r="H10" s="394"/>
      <c r="I10" s="394"/>
      <c r="J10" s="394"/>
      <c r="K10" s="394"/>
    </row>
    <row r="11" spans="1:11" ht="15" customHeight="1" x14ac:dyDescent="0.25">
      <c r="A11" s="409"/>
      <c r="B11" s="409"/>
      <c r="C11" s="409"/>
      <c r="D11" s="409"/>
      <c r="E11" s="409"/>
      <c r="F11" s="409"/>
      <c r="G11" s="409"/>
      <c r="H11" s="409"/>
      <c r="I11" s="409"/>
      <c r="J11" s="409"/>
      <c r="K11" s="409"/>
    </row>
    <row r="12" spans="1:11" ht="15" customHeight="1" x14ac:dyDescent="0.2">
      <c r="A12" s="395" t="s">
        <v>136</v>
      </c>
      <c r="B12" s="396"/>
      <c r="C12" s="396"/>
      <c r="D12" s="396"/>
      <c r="E12" s="396"/>
      <c r="F12" s="396"/>
      <c r="G12" s="396"/>
      <c r="H12" s="396"/>
      <c r="I12" s="396"/>
      <c r="J12" s="396"/>
      <c r="K12" s="396"/>
    </row>
    <row r="13" spans="1:11" ht="15" customHeight="1" x14ac:dyDescent="0.2"/>
    <row r="14" spans="1:11" ht="15" customHeight="1" x14ac:dyDescent="0.2">
      <c r="A14" s="397" t="s">
        <v>49</v>
      </c>
      <c r="B14" s="397"/>
      <c r="C14" s="397"/>
      <c r="D14" s="397"/>
      <c r="E14" s="397"/>
      <c r="F14" s="397"/>
      <c r="G14" s="397"/>
      <c r="H14" s="397"/>
      <c r="I14" s="397"/>
      <c r="J14" s="397"/>
      <c r="K14" s="397"/>
    </row>
    <row r="15" spans="1:11" ht="15" customHeight="1" x14ac:dyDescent="0.2">
      <c r="A15" s="397" t="s">
        <v>129</v>
      </c>
      <c r="B15" s="397"/>
      <c r="C15" s="397"/>
      <c r="D15" s="397"/>
      <c r="E15" s="397"/>
      <c r="F15" s="397"/>
      <c r="G15" s="397"/>
      <c r="H15" s="372"/>
      <c r="I15" s="372"/>
      <c r="J15" s="372"/>
      <c r="K15" s="372"/>
    </row>
    <row r="16" spans="1:11" ht="15" customHeight="1" x14ac:dyDescent="0.2">
      <c r="A16" s="397" t="s">
        <v>130</v>
      </c>
      <c r="B16" s="397"/>
      <c r="C16" s="397"/>
      <c r="D16" s="397"/>
      <c r="E16" s="397"/>
      <c r="F16" s="397"/>
      <c r="G16" s="397"/>
      <c r="H16" s="397"/>
      <c r="I16" s="372"/>
      <c r="J16" s="372"/>
      <c r="K16" s="372"/>
    </row>
    <row r="17" spans="1:11" ht="15" customHeight="1" x14ac:dyDescent="0.2">
      <c r="A17" s="397" t="s">
        <v>131</v>
      </c>
      <c r="B17" s="397"/>
      <c r="C17" s="397"/>
      <c r="D17" s="397"/>
      <c r="E17" s="397"/>
      <c r="F17" s="397"/>
      <c r="G17" s="397"/>
      <c r="H17" s="397"/>
      <c r="I17" s="372"/>
      <c r="J17" s="372"/>
      <c r="K17" s="372"/>
    </row>
    <row r="18" spans="1:11" ht="15" customHeight="1" x14ac:dyDescent="0.2">
      <c r="A18" s="397" t="s">
        <v>132</v>
      </c>
      <c r="B18" s="397"/>
      <c r="C18" s="397"/>
      <c r="D18" s="397"/>
      <c r="E18" s="397"/>
      <c r="F18" s="397"/>
      <c r="G18" s="397"/>
      <c r="H18" s="397"/>
      <c r="I18" s="372"/>
      <c r="J18" s="372"/>
      <c r="K18" s="372"/>
    </row>
    <row r="19" spans="1:11" ht="15" customHeight="1" x14ac:dyDescent="0.2"/>
    <row r="20" spans="1:11" ht="15" customHeight="1" x14ac:dyDescent="0.2">
      <c r="A20" s="387" t="s">
        <v>47</v>
      </c>
      <c r="B20" s="387"/>
      <c r="C20" s="387"/>
      <c r="D20" s="387"/>
      <c r="E20" s="387"/>
      <c r="F20" s="387"/>
      <c r="G20" s="387"/>
      <c r="H20" s="387"/>
      <c r="I20" s="387"/>
      <c r="J20" s="387"/>
      <c r="K20" s="387"/>
    </row>
    <row r="21" spans="1:11" ht="15" customHeight="1" x14ac:dyDescent="0.2"/>
    <row r="22" spans="1:11" ht="15" customHeight="1" x14ac:dyDescent="0.2">
      <c r="A22" s="386" t="s">
        <v>197</v>
      </c>
      <c r="B22" s="387"/>
      <c r="C22" s="387"/>
      <c r="D22" s="387"/>
      <c r="E22" s="387"/>
      <c r="F22" s="387"/>
      <c r="G22" s="387"/>
      <c r="H22" s="387"/>
      <c r="I22" s="387"/>
      <c r="J22" s="387"/>
      <c r="K22" s="387"/>
    </row>
    <row r="23" spans="1:11" ht="15" customHeight="1" x14ac:dyDescent="0.2"/>
    <row r="24" spans="1:11" ht="15" customHeight="1" x14ac:dyDescent="0.2">
      <c r="A24" s="386" t="s">
        <v>199</v>
      </c>
      <c r="B24" s="387"/>
      <c r="C24" s="387"/>
      <c r="D24" s="387"/>
      <c r="E24" s="387"/>
      <c r="F24" s="387"/>
      <c r="G24" s="387"/>
      <c r="H24" s="387"/>
      <c r="I24" s="387"/>
      <c r="J24" s="387"/>
    </row>
    <row r="25" spans="1:11" ht="15" customHeight="1" x14ac:dyDescent="0.2">
      <c r="A25" s="386" t="s">
        <v>128</v>
      </c>
      <c r="B25" s="387"/>
      <c r="C25" s="387"/>
      <c r="D25" s="387"/>
      <c r="E25" s="387"/>
      <c r="F25" s="387"/>
      <c r="G25" s="387"/>
    </row>
    <row r="26" spans="1:11" ht="15" customHeight="1" x14ac:dyDescent="0.2"/>
    <row r="27" spans="1:11" ht="15" customHeight="1" x14ac:dyDescent="0.2">
      <c r="A27" s="386" t="s">
        <v>200</v>
      </c>
      <c r="B27" s="387"/>
      <c r="C27" s="387"/>
      <c r="D27" s="387"/>
      <c r="E27" s="387"/>
      <c r="F27" s="387"/>
      <c r="G27" s="387"/>
      <c r="H27" s="387"/>
      <c r="I27" s="387"/>
      <c r="J27" s="387"/>
    </row>
    <row r="28" spans="1:11" ht="15" customHeight="1" x14ac:dyDescent="0.2">
      <c r="A28" s="386" t="s">
        <v>128</v>
      </c>
      <c r="B28" s="387"/>
      <c r="C28" s="387"/>
      <c r="D28" s="387"/>
      <c r="E28" s="387"/>
      <c r="F28" s="387"/>
      <c r="G28" s="387"/>
      <c r="H28" s="387"/>
      <c r="I28" s="387"/>
    </row>
    <row r="29" spans="1:11" ht="15" customHeight="1" x14ac:dyDescent="0.2"/>
    <row r="30" spans="1:11" ht="15" customHeight="1" x14ac:dyDescent="0.2">
      <c r="A30" s="386" t="s">
        <v>201</v>
      </c>
      <c r="B30" s="387"/>
      <c r="C30" s="387"/>
      <c r="D30" s="387"/>
      <c r="E30" s="387"/>
      <c r="F30" s="387"/>
      <c r="G30" s="387"/>
      <c r="H30" s="387"/>
      <c r="I30" s="387"/>
    </row>
    <row r="31" spans="1:11" ht="15" customHeight="1" x14ac:dyDescent="0.2">
      <c r="A31" s="386" t="s">
        <v>128</v>
      </c>
      <c r="B31" s="387"/>
      <c r="C31" s="387"/>
      <c r="D31" s="387"/>
      <c r="E31" s="387"/>
      <c r="F31" s="387"/>
      <c r="G31" s="387"/>
      <c r="H31" s="387"/>
    </row>
    <row r="32" spans="1:11" ht="15" customHeight="1" x14ac:dyDescent="0.2"/>
    <row r="33" spans="1:12" ht="15" customHeight="1" x14ac:dyDescent="0.2">
      <c r="A33" s="386" t="s">
        <v>202</v>
      </c>
      <c r="B33" s="387"/>
      <c r="C33" s="387"/>
      <c r="D33" s="387"/>
      <c r="E33" s="387"/>
      <c r="F33" s="387"/>
      <c r="G33" s="387"/>
      <c r="H33" s="387"/>
    </row>
    <row r="34" spans="1:12" ht="15" customHeight="1" x14ac:dyDescent="0.2">
      <c r="A34" s="386" t="s">
        <v>133</v>
      </c>
      <c r="B34" s="387"/>
      <c r="C34" s="387"/>
      <c r="D34" s="387"/>
      <c r="E34" s="387"/>
      <c r="F34" s="387"/>
      <c r="G34" s="387"/>
      <c r="H34" s="387"/>
      <c r="I34" s="387"/>
      <c r="J34" s="387"/>
      <c r="K34" s="387"/>
    </row>
    <row r="35" spans="1:12" s="374" customFormat="1" ht="15" customHeight="1" x14ac:dyDescent="0.2">
      <c r="A35" s="373"/>
      <c r="B35" s="373"/>
      <c r="C35" s="373"/>
      <c r="D35" s="373"/>
      <c r="E35" s="373"/>
      <c r="F35" s="373"/>
      <c r="G35" s="373"/>
      <c r="H35" s="373"/>
      <c r="I35" s="373"/>
      <c r="J35" s="373"/>
      <c r="K35" s="373"/>
    </row>
    <row r="36" spans="1:12" s="374" customFormat="1" ht="28.5" customHeight="1" x14ac:dyDescent="0.2">
      <c r="A36" s="411" t="s">
        <v>203</v>
      </c>
      <c r="B36" s="412"/>
      <c r="C36" s="412"/>
      <c r="D36" s="412"/>
      <c r="E36" s="412"/>
      <c r="F36" s="412"/>
      <c r="G36" s="412"/>
      <c r="H36" s="412"/>
      <c r="I36" s="412"/>
      <c r="J36" s="412"/>
      <c r="K36" s="412"/>
    </row>
    <row r="37" spans="1:12" s="374" customFormat="1" ht="15" customHeight="1" x14ac:dyDescent="0.2">
      <c r="A37" s="375"/>
      <c r="B37" s="375"/>
      <c r="C37" s="375"/>
      <c r="D37" s="375"/>
      <c r="E37" s="375"/>
      <c r="F37" s="375"/>
      <c r="G37" s="375"/>
      <c r="H37" s="375"/>
      <c r="I37" s="375"/>
      <c r="J37" s="375"/>
      <c r="K37" s="375"/>
    </row>
    <row r="38" spans="1:12" ht="86.25" customHeight="1" x14ac:dyDescent="0.2">
      <c r="A38" s="413" t="s">
        <v>205</v>
      </c>
      <c r="B38" s="413"/>
      <c r="C38" s="413"/>
      <c r="D38" s="413"/>
      <c r="E38" s="413"/>
      <c r="F38" s="413"/>
      <c r="G38" s="413"/>
      <c r="H38" s="413"/>
      <c r="I38" s="413"/>
      <c r="J38" s="413"/>
      <c r="K38" s="413"/>
      <c r="L38" s="376"/>
    </row>
    <row r="39" spans="1:12" ht="15" customHeight="1" x14ac:dyDescent="0.2">
      <c r="A39" s="375"/>
      <c r="B39" s="375"/>
      <c r="C39" s="375"/>
      <c r="D39" s="375"/>
      <c r="E39" s="375"/>
      <c r="F39" s="375"/>
      <c r="G39" s="375"/>
      <c r="H39" s="375"/>
      <c r="I39" s="375"/>
      <c r="J39" s="375"/>
      <c r="K39" s="375"/>
      <c r="L39" s="376"/>
    </row>
    <row r="40" spans="1:12" ht="18" x14ac:dyDescent="0.25">
      <c r="D40" s="410" t="s">
        <v>51</v>
      </c>
      <c r="E40" s="410"/>
      <c r="F40" s="410"/>
      <c r="G40" s="410"/>
      <c r="H40" s="410"/>
      <c r="I40" s="410"/>
      <c r="J40" s="410"/>
      <c r="K40" s="410"/>
    </row>
    <row r="41" spans="1:12" ht="18" x14ac:dyDescent="0.25">
      <c r="D41" s="410" t="s">
        <v>50</v>
      </c>
      <c r="E41" s="410"/>
      <c r="F41" s="410"/>
      <c r="G41" s="410"/>
      <c r="H41" s="410"/>
      <c r="I41" s="410"/>
      <c r="J41" s="410"/>
      <c r="K41" s="410"/>
    </row>
    <row r="42" spans="1:12" ht="18" x14ac:dyDescent="0.25">
      <c r="D42" s="410" t="s">
        <v>52</v>
      </c>
      <c r="E42" s="410"/>
      <c r="F42" s="410"/>
      <c r="G42" s="410"/>
      <c r="H42" s="410"/>
      <c r="I42" s="410"/>
      <c r="J42" s="410"/>
      <c r="K42" s="410"/>
    </row>
    <row r="43" spans="1:12" ht="18" x14ac:dyDescent="0.25">
      <c r="D43" s="410" t="s">
        <v>206</v>
      </c>
      <c r="E43" s="410"/>
      <c r="F43" s="410"/>
      <c r="G43" s="410"/>
      <c r="H43" s="410"/>
      <c r="I43" s="410"/>
      <c r="J43" s="410"/>
      <c r="K43" s="410"/>
    </row>
    <row r="44" spans="1:12" ht="5.25" customHeight="1" x14ac:dyDescent="0.2"/>
    <row r="45" spans="1:12" ht="18.75" customHeight="1" x14ac:dyDescent="0.25">
      <c r="G45" s="410" t="s">
        <v>53</v>
      </c>
      <c r="H45" s="410"/>
    </row>
  </sheetData>
  <sheetProtection sheet="1" selectLockedCells="1"/>
  <mergeCells count="32">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zoomScale="120" zoomScaleNormal="120" workbookViewId="0">
      <pane ySplit="3" topLeftCell="A4" activePane="bottomLeft" state="frozen"/>
      <selection pane="bottomLeft" activeCell="C4" sqref="C4"/>
    </sheetView>
  </sheetViews>
  <sheetFormatPr baseColWidth="10" defaultRowHeight="12.75" x14ac:dyDescent="0.2"/>
  <cols>
    <col min="1" max="1" width="9.7109375" customWidth="1"/>
    <col min="2" max="2" width="5.42578125" customWidth="1"/>
    <col min="3" max="3" width="6" customWidth="1"/>
    <col min="4" max="4" width="3.7109375" customWidth="1"/>
    <col min="5" max="5" width="5" customWidth="1"/>
    <col min="6" max="6" width="5.28515625" style="74" hidden="1" customWidth="1"/>
    <col min="7" max="9" width="6.7109375" customWidth="1"/>
    <col min="10" max="10" width="6.7109375" hidden="1" customWidth="1"/>
    <col min="11" max="11" width="7.28515625" customWidth="1"/>
    <col min="12" max="12" width="3.85546875" customWidth="1"/>
    <col min="13" max="13" width="3.42578125" style="74" hidden="1" customWidth="1"/>
    <col min="14" max="14" width="4.140625" customWidth="1"/>
    <col min="15" max="15" width="3.28515625" style="74" hidden="1" customWidth="1"/>
    <col min="16" max="16" width="4.855468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3" max="23" width="20.140625" customWidth="1"/>
    <col min="24" max="24" width="12.7109375" customWidth="1"/>
    <col min="25" max="25" width="10.140625" customWidth="1"/>
    <col min="26" max="26" width="6.140625" customWidth="1"/>
    <col min="27" max="27" width="9.85546875" customWidth="1"/>
    <col min="28" max="28" width="13.140625" customWidth="1"/>
    <col min="29" max="30" width="11.42578125" hidden="1" customWidth="1"/>
  </cols>
  <sheetData>
    <row r="1" spans="1:28" ht="18" x14ac:dyDescent="0.25">
      <c r="A1" s="530" t="s">
        <v>225</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201"/>
    </row>
    <row r="2" spans="1:28" ht="18.75" customHeight="1" x14ac:dyDescent="0.2">
      <c r="A2" s="531" t="s">
        <v>1</v>
      </c>
      <c r="B2" s="531" t="s">
        <v>9</v>
      </c>
      <c r="C2" s="531" t="s">
        <v>0</v>
      </c>
      <c r="D2" s="531" t="s">
        <v>15</v>
      </c>
      <c r="E2" s="531" t="s">
        <v>16</v>
      </c>
      <c r="F2" s="71" t="s">
        <v>16</v>
      </c>
      <c r="G2" s="537" t="s">
        <v>12</v>
      </c>
      <c r="H2" s="513" t="s">
        <v>195</v>
      </c>
      <c r="I2" s="514"/>
      <c r="J2" s="351"/>
      <c r="K2" s="25" t="s">
        <v>17</v>
      </c>
      <c r="L2" s="533" t="s">
        <v>40</v>
      </c>
      <c r="M2" s="136"/>
      <c r="N2" s="533" t="s">
        <v>11</v>
      </c>
      <c r="O2" s="136"/>
      <c r="P2" s="533" t="s">
        <v>22</v>
      </c>
      <c r="Q2" s="136"/>
      <c r="R2" s="25" t="s">
        <v>19</v>
      </c>
      <c r="S2" s="136"/>
      <c r="T2" s="25" t="s">
        <v>19</v>
      </c>
      <c r="U2" s="136"/>
      <c r="V2" s="585" t="s">
        <v>13</v>
      </c>
      <c r="W2" s="581" t="s">
        <v>14</v>
      </c>
      <c r="X2" s="581"/>
      <c r="Y2" s="581"/>
      <c r="Z2" s="581"/>
      <c r="AA2" s="581"/>
      <c r="AB2" s="581"/>
    </row>
    <row r="3" spans="1:28" ht="15" customHeight="1" x14ac:dyDescent="0.2">
      <c r="A3" s="532"/>
      <c r="B3" s="532"/>
      <c r="C3" s="532"/>
      <c r="D3" s="532"/>
      <c r="E3" s="532"/>
      <c r="F3" s="71"/>
      <c r="G3" s="538"/>
      <c r="H3" s="350" t="s">
        <v>15</v>
      </c>
      <c r="I3" s="350" t="s">
        <v>16</v>
      </c>
      <c r="J3" s="352"/>
      <c r="K3" s="26" t="s">
        <v>18</v>
      </c>
      <c r="L3" s="534"/>
      <c r="M3" s="137"/>
      <c r="N3" s="534"/>
      <c r="O3" s="137"/>
      <c r="P3" s="534"/>
      <c r="Q3" s="137"/>
      <c r="R3" s="26" t="s">
        <v>20</v>
      </c>
      <c r="S3" s="137"/>
      <c r="T3" s="26" t="s">
        <v>21</v>
      </c>
      <c r="U3" s="137"/>
      <c r="V3" s="586"/>
      <c r="W3" s="581"/>
      <c r="X3" s="581"/>
      <c r="Y3" s="581"/>
      <c r="Z3" s="581"/>
      <c r="AA3" s="581"/>
      <c r="AB3" s="581"/>
    </row>
    <row r="4" spans="1:28" x14ac:dyDescent="0.2">
      <c r="A4" s="2" t="s">
        <v>3</v>
      </c>
      <c r="B4" s="2">
        <v>1</v>
      </c>
      <c r="C4" s="40"/>
      <c r="D4" s="40"/>
      <c r="E4" s="40"/>
      <c r="F4" s="71">
        <f>E4</f>
        <v>0</v>
      </c>
      <c r="G4" s="86" t="str">
        <f t="shared" ref="G4:G23" si="0">IF((D4*60+F4)=0,"",ROUND((C4*60)/(D4*60+F4),1))</f>
        <v/>
      </c>
      <c r="H4" s="336"/>
      <c r="I4" s="336"/>
      <c r="J4" s="71">
        <f t="shared" ref="J4:J6" si="1">I4</f>
        <v>0</v>
      </c>
      <c r="K4" s="117"/>
      <c r="L4" s="117"/>
      <c r="M4" s="162">
        <f>IF(L4="",0,1)</f>
        <v>0</v>
      </c>
      <c r="N4" s="117"/>
      <c r="O4" s="162">
        <f>IF(N4="",0,1)</f>
        <v>0</v>
      </c>
      <c r="P4" s="117"/>
      <c r="Q4" s="162">
        <f>IF(P4="",0,1)</f>
        <v>0</v>
      </c>
      <c r="R4" s="117"/>
      <c r="S4" s="162">
        <f>IF(R4="",0,1)</f>
        <v>0</v>
      </c>
      <c r="T4" s="117"/>
      <c r="U4" s="162">
        <f>IF(T4="",0,1)</f>
        <v>0</v>
      </c>
      <c r="V4" s="317"/>
      <c r="W4" s="551"/>
      <c r="X4" s="551"/>
      <c r="Y4" s="551"/>
      <c r="Z4" s="551"/>
      <c r="AA4" s="551"/>
      <c r="AB4" s="551"/>
    </row>
    <row r="5" spans="1:28" x14ac:dyDescent="0.2">
      <c r="A5" s="80" t="s">
        <v>4</v>
      </c>
      <c r="B5" s="80">
        <f>B4+1</f>
        <v>2</v>
      </c>
      <c r="C5" s="40"/>
      <c r="D5" s="40"/>
      <c r="E5" s="40"/>
      <c r="F5" s="71">
        <f>E5</f>
        <v>0</v>
      </c>
      <c r="G5" s="86" t="str">
        <f t="shared" si="0"/>
        <v/>
      </c>
      <c r="H5" s="336"/>
      <c r="I5" s="336"/>
      <c r="J5" s="71">
        <f t="shared" si="1"/>
        <v>0</v>
      </c>
      <c r="K5" s="117"/>
      <c r="L5" s="117"/>
      <c r="M5" s="162">
        <f>IF(L5="",M4,M4+1)</f>
        <v>0</v>
      </c>
      <c r="N5" s="117"/>
      <c r="O5" s="162">
        <f>IF(N5="",O4,O4+1)</f>
        <v>0</v>
      </c>
      <c r="P5" s="117"/>
      <c r="Q5" s="162">
        <f>IF(P5="",Q4,Q4+1)</f>
        <v>0</v>
      </c>
      <c r="R5" s="117"/>
      <c r="S5" s="162">
        <f>IF(R5="",S4,S4+1)</f>
        <v>0</v>
      </c>
      <c r="T5" s="117"/>
      <c r="U5" s="162">
        <f>IF(T5="",U4,U4+1)</f>
        <v>0</v>
      </c>
      <c r="V5" s="378"/>
      <c r="W5" s="551"/>
      <c r="X5" s="551"/>
      <c r="Y5" s="551"/>
      <c r="Z5" s="551"/>
      <c r="AA5" s="551"/>
      <c r="AB5" s="551"/>
    </row>
    <row r="6" spans="1:28" x14ac:dyDescent="0.2">
      <c r="A6" s="113" t="s">
        <v>5</v>
      </c>
      <c r="B6" s="113">
        <f>B5+1</f>
        <v>3</v>
      </c>
      <c r="C6" s="40"/>
      <c r="D6" s="40"/>
      <c r="E6" s="40"/>
      <c r="F6" s="71">
        <f>E6</f>
        <v>0</v>
      </c>
      <c r="G6" s="86" t="str">
        <f t="shared" si="0"/>
        <v/>
      </c>
      <c r="H6" s="336"/>
      <c r="I6" s="336"/>
      <c r="J6" s="71">
        <f t="shared" si="1"/>
        <v>0</v>
      </c>
      <c r="K6" s="117"/>
      <c r="L6" s="117"/>
      <c r="M6" s="162">
        <f>IF(L6="",M5,M5+1)</f>
        <v>0</v>
      </c>
      <c r="N6" s="117"/>
      <c r="O6" s="162">
        <f>IF(N6="",O5,O5+1)</f>
        <v>0</v>
      </c>
      <c r="P6" s="117"/>
      <c r="Q6" s="162">
        <f>IF(P6="",Q5,Q5+1)</f>
        <v>0</v>
      </c>
      <c r="R6" s="117"/>
      <c r="S6" s="162">
        <f>IF(R6="",S5,S5+1)</f>
        <v>0</v>
      </c>
      <c r="T6" s="117"/>
      <c r="U6" s="162">
        <f>IF(T6="",U5,U5+1)</f>
        <v>0</v>
      </c>
      <c r="V6" s="378"/>
      <c r="W6" s="551"/>
      <c r="X6" s="551"/>
      <c r="Y6" s="551"/>
      <c r="Z6" s="551"/>
      <c r="AA6" s="551"/>
      <c r="AB6" s="551"/>
    </row>
    <row r="7" spans="1:28" x14ac:dyDescent="0.2">
      <c r="A7" s="517" t="s">
        <v>10</v>
      </c>
      <c r="B7" s="518"/>
      <c r="C7" s="13">
        <f>SUM(C4:C6)</f>
        <v>0</v>
      </c>
      <c r="D7" s="13">
        <f>SUM(D4:D6)+ROUNDDOWN(F7/60,0)</f>
        <v>0</v>
      </c>
      <c r="E7" s="13">
        <f>F7-60*ROUNDDOWN(F7/60,0)</f>
        <v>0</v>
      </c>
      <c r="F7" s="131">
        <f>SUM(F4:F6)</f>
        <v>0</v>
      </c>
      <c r="G7" s="52">
        <f>IF((D7*60+E7)=0,0,ROUND((C7*60)/(D7*60+E7),1))</f>
        <v>0</v>
      </c>
      <c r="H7" s="13">
        <f>SUM(H4:H6)+ROUNDDOWN(J7/60,0)</f>
        <v>0</v>
      </c>
      <c r="I7" s="13">
        <f>J7-60*ROUNDDOWN(J7/60,0)</f>
        <v>0</v>
      </c>
      <c r="J7" s="131">
        <f>SUM(J4:J6)</f>
        <v>0</v>
      </c>
      <c r="K7" s="27">
        <f>SUM(K4:K6)</f>
        <v>0</v>
      </c>
      <c r="L7" s="27">
        <f>IF(SUM(L4:L6)=0,0,ROUND(AVERAGE(L4:L6),0))</f>
        <v>0</v>
      </c>
      <c r="M7" s="163">
        <f>IF(M6=0,0,1)</f>
        <v>0</v>
      </c>
      <c r="N7" s="27">
        <f>IF(SUM(N4:N6)=0,0,ROUND(AVERAGE(N4:N6),0))</f>
        <v>0</v>
      </c>
      <c r="O7" s="163">
        <f>IF(O6=0,0,1)</f>
        <v>0</v>
      </c>
      <c r="P7" s="27">
        <f>IF(SUM(P4:P6)=0,0,ROUND(AVERAGE(P4:P6),0))</f>
        <v>0</v>
      </c>
      <c r="Q7" s="163">
        <f>IF(Q6=0,0,1)</f>
        <v>0</v>
      </c>
      <c r="R7" s="27">
        <f>IF(SUM(R4:R6)=0,0,ROUND(AVERAGE(R4:R6),0))</f>
        <v>0</v>
      </c>
      <c r="S7" s="163">
        <f>IF(S6=0,0,1)</f>
        <v>0</v>
      </c>
      <c r="T7" s="27">
        <f>IF(SUM(T4:T6)=0,0,ROUND(AVERAGE(T4:T6),0))</f>
        <v>0</v>
      </c>
      <c r="U7" s="163">
        <f>IF(U6=0,0,1)</f>
        <v>0</v>
      </c>
      <c r="V7" s="309"/>
      <c r="W7" s="560"/>
      <c r="X7" s="560"/>
      <c r="Y7" s="560"/>
      <c r="Z7" s="560"/>
      <c r="AA7" s="560"/>
      <c r="AB7" s="560"/>
    </row>
    <row r="8" spans="1:28" x14ac:dyDescent="0.2">
      <c r="A8" s="546" t="s">
        <v>191</v>
      </c>
      <c r="B8" s="547"/>
      <c r="C8" s="73">
        <f>C7+Mai!C40</f>
        <v>0</v>
      </c>
      <c r="D8" s="73">
        <f>ROUNDDOWN(F8/60,0)+Mai!D40+D7</f>
        <v>0</v>
      </c>
      <c r="E8" s="73">
        <f>F8-60*ROUNDDOWN(F8/60,0)</f>
        <v>0</v>
      </c>
      <c r="F8" s="132">
        <f>E7+Mai!E40</f>
        <v>0</v>
      </c>
      <c r="G8" s="73">
        <f>IF((D8*60+E8)=0,0,ROUND((C8*60)/(D8*60+E8),1))</f>
        <v>0</v>
      </c>
      <c r="H8" s="73">
        <f>ROUNDDOWN(J8/60,0)+Mai!H40+H7</f>
        <v>0</v>
      </c>
      <c r="I8" s="73">
        <f>J8-60*ROUNDDOWN(J8/60,0)</f>
        <v>0</v>
      </c>
      <c r="J8" s="132">
        <f>I7+Mai!I40</f>
        <v>0</v>
      </c>
      <c r="K8" s="83">
        <f>K7+Mai!K40</f>
        <v>0</v>
      </c>
      <c r="L8" s="83">
        <f>IF(L7=0,Mai!L40,IF(L7+Mai!L40=0,"",ROUND((SUM(Mai!L36:L39)+SUM(L4:L6))/(M6+Mai!M39),0)))</f>
        <v>0</v>
      </c>
      <c r="M8" s="180"/>
      <c r="N8" s="83">
        <f>IF(N7=0,Mai!N40,IF(N7+Mai!N40=0,"",ROUND((SUM(Mai!N36:N39)+SUM(N4:N6))/(O6+Mai!O39),0)))</f>
        <v>0</v>
      </c>
      <c r="O8" s="180"/>
      <c r="P8" s="83">
        <f>IF(P7=0,Mai!P40,IF(P7+Mai!P40=0,"",ROUND((SUM(Mai!P36:P39)+SUM(P4:P6))/(Q6+Mai!Q39),0)))</f>
        <v>0</v>
      </c>
      <c r="Q8" s="180"/>
      <c r="R8" s="83">
        <f>IF(R7=0,Mai!R40,IF(R7+Mai!R40=0,"",ROUND((SUM(Mai!R36:R39)+SUM(R4:R6))/(S6+Mai!S39),0)))</f>
        <v>0</v>
      </c>
      <c r="S8" s="180"/>
      <c r="T8" s="83">
        <f>IF(T7=0,Mai!T40,IF(T7+Mai!T40=0,"",ROUND((SUM(Mai!T36:T39)+SUM(T4:T6))/(U6+Mai!U39),0)))</f>
        <v>0</v>
      </c>
      <c r="U8" s="180"/>
      <c r="V8" s="241"/>
      <c r="W8" s="562"/>
      <c r="X8" s="562"/>
      <c r="Y8" s="562"/>
      <c r="Z8" s="562"/>
      <c r="AA8" s="562"/>
      <c r="AB8" s="562"/>
    </row>
    <row r="9" spans="1:28" x14ac:dyDescent="0.2">
      <c r="A9" s="2" t="s">
        <v>6</v>
      </c>
      <c r="B9" s="2">
        <f>B6+1</f>
        <v>4</v>
      </c>
      <c r="C9" s="40"/>
      <c r="D9" s="40"/>
      <c r="E9" s="40"/>
      <c r="F9" s="71">
        <f>E9</f>
        <v>0</v>
      </c>
      <c r="G9" s="86" t="str">
        <f t="shared" si="0"/>
        <v/>
      </c>
      <c r="H9" s="336"/>
      <c r="I9" s="336"/>
      <c r="J9" s="71">
        <f>I9</f>
        <v>0</v>
      </c>
      <c r="K9" s="117"/>
      <c r="L9" s="117"/>
      <c r="M9" s="162">
        <f>IF(L9="",0,1)</f>
        <v>0</v>
      </c>
      <c r="N9" s="117"/>
      <c r="O9" s="162">
        <f>IF(N9="",0,1)</f>
        <v>0</v>
      </c>
      <c r="P9" s="117"/>
      <c r="Q9" s="162">
        <f>IF(P9="",0,1)</f>
        <v>0</v>
      </c>
      <c r="R9" s="117"/>
      <c r="S9" s="162">
        <f>IF(R9="",0,1)</f>
        <v>0</v>
      </c>
      <c r="T9" s="117"/>
      <c r="U9" s="162">
        <f>IF(T9="",0,1)</f>
        <v>0</v>
      </c>
      <c r="V9" s="317"/>
      <c r="W9" s="551"/>
      <c r="X9" s="551"/>
      <c r="Y9" s="551"/>
      <c r="Z9" s="551"/>
      <c r="AA9" s="551"/>
      <c r="AB9" s="551"/>
    </row>
    <row r="10" spans="1:28" x14ac:dyDescent="0.2">
      <c r="A10" s="2" t="s">
        <v>7</v>
      </c>
      <c r="B10" s="2">
        <f t="shared" ref="B10:B21" si="2">B9+1</f>
        <v>5</v>
      </c>
      <c r="C10" s="40"/>
      <c r="D10" s="40"/>
      <c r="E10" s="40"/>
      <c r="F10" s="71">
        <f t="shared" ref="F10:F15" si="3">E10</f>
        <v>0</v>
      </c>
      <c r="G10" s="86" t="str">
        <f t="shared" si="0"/>
        <v/>
      </c>
      <c r="H10" s="336"/>
      <c r="I10" s="336"/>
      <c r="J10" s="71">
        <f t="shared" ref="J10:J15" si="4">I10</f>
        <v>0</v>
      </c>
      <c r="K10" s="117"/>
      <c r="L10" s="117"/>
      <c r="M10" s="162">
        <f t="shared" ref="M10:M15" si="5">IF(L10="",M9,M9+1)</f>
        <v>0</v>
      </c>
      <c r="N10" s="117"/>
      <c r="O10" s="162">
        <f t="shared" ref="O10:O15" si="6">IF(N10="",O9,O9+1)</f>
        <v>0</v>
      </c>
      <c r="P10" s="117"/>
      <c r="Q10" s="162">
        <f t="shared" ref="Q10:Q15" si="7">IF(P10="",Q9,Q9+1)</f>
        <v>0</v>
      </c>
      <c r="R10" s="117"/>
      <c r="S10" s="162">
        <f t="shared" ref="S10:S15" si="8">IF(R10="",S9,S9+1)</f>
        <v>0</v>
      </c>
      <c r="T10" s="117"/>
      <c r="U10" s="162">
        <f t="shared" ref="U10:U15" si="9">IF(T10="",U9,U9+1)</f>
        <v>0</v>
      </c>
      <c r="V10" s="378"/>
      <c r="W10" s="551"/>
      <c r="X10" s="551"/>
      <c r="Y10" s="551"/>
      <c r="Z10" s="551"/>
      <c r="AA10" s="551"/>
      <c r="AB10" s="551"/>
    </row>
    <row r="11" spans="1:28" x14ac:dyDescent="0.2">
      <c r="A11" s="2" t="s">
        <v>8</v>
      </c>
      <c r="B11" s="2">
        <f t="shared" si="2"/>
        <v>6</v>
      </c>
      <c r="C11" s="40"/>
      <c r="D11" s="40"/>
      <c r="E11" s="40"/>
      <c r="F11" s="71">
        <f t="shared" si="3"/>
        <v>0</v>
      </c>
      <c r="G11" s="86" t="str">
        <f t="shared" si="0"/>
        <v/>
      </c>
      <c r="H11" s="336"/>
      <c r="I11" s="336"/>
      <c r="J11" s="71">
        <f t="shared" si="4"/>
        <v>0</v>
      </c>
      <c r="K11" s="117"/>
      <c r="L11" s="117"/>
      <c r="M11" s="162">
        <f t="shared" si="5"/>
        <v>0</v>
      </c>
      <c r="N11" s="117"/>
      <c r="O11" s="162">
        <f t="shared" si="6"/>
        <v>0</v>
      </c>
      <c r="P11" s="117"/>
      <c r="Q11" s="162">
        <f t="shared" si="7"/>
        <v>0</v>
      </c>
      <c r="R11" s="117"/>
      <c r="S11" s="162">
        <f t="shared" si="8"/>
        <v>0</v>
      </c>
      <c r="T11" s="117"/>
      <c r="U11" s="162">
        <f t="shared" si="9"/>
        <v>0</v>
      </c>
      <c r="V11" s="378"/>
      <c r="W11" s="551"/>
      <c r="X11" s="551"/>
      <c r="Y11" s="551"/>
      <c r="Z11" s="551"/>
      <c r="AA11" s="551"/>
      <c r="AB11" s="551"/>
    </row>
    <row r="12" spans="1:28" x14ac:dyDescent="0.2">
      <c r="A12" s="2" t="s">
        <v>2</v>
      </c>
      <c r="B12" s="2">
        <f t="shared" si="2"/>
        <v>7</v>
      </c>
      <c r="C12" s="40"/>
      <c r="D12" s="40"/>
      <c r="E12" s="40"/>
      <c r="F12" s="71">
        <f t="shared" si="3"/>
        <v>0</v>
      </c>
      <c r="G12" s="86" t="str">
        <f t="shared" si="0"/>
        <v/>
      </c>
      <c r="H12" s="336"/>
      <c r="I12" s="336"/>
      <c r="J12" s="71">
        <f t="shared" si="4"/>
        <v>0</v>
      </c>
      <c r="K12" s="117"/>
      <c r="L12" s="117"/>
      <c r="M12" s="162">
        <f t="shared" si="5"/>
        <v>0</v>
      </c>
      <c r="N12" s="117"/>
      <c r="O12" s="162">
        <f t="shared" si="6"/>
        <v>0</v>
      </c>
      <c r="P12" s="117"/>
      <c r="Q12" s="162">
        <f t="shared" si="7"/>
        <v>0</v>
      </c>
      <c r="R12" s="117"/>
      <c r="S12" s="162">
        <f t="shared" si="8"/>
        <v>0</v>
      </c>
      <c r="T12" s="117"/>
      <c r="U12" s="162">
        <f t="shared" si="9"/>
        <v>0</v>
      </c>
      <c r="V12" s="378"/>
      <c r="W12" s="551"/>
      <c r="X12" s="551"/>
      <c r="Y12" s="551"/>
      <c r="Z12" s="551"/>
      <c r="AA12" s="551"/>
      <c r="AB12" s="551"/>
    </row>
    <row r="13" spans="1:28" x14ac:dyDescent="0.2">
      <c r="A13" s="2" t="s">
        <v>3</v>
      </c>
      <c r="B13" s="2">
        <f t="shared" si="2"/>
        <v>8</v>
      </c>
      <c r="C13" s="40"/>
      <c r="D13" s="40"/>
      <c r="E13" s="40"/>
      <c r="F13" s="71">
        <f t="shared" si="3"/>
        <v>0</v>
      </c>
      <c r="G13" s="86" t="str">
        <f t="shared" si="0"/>
        <v/>
      </c>
      <c r="H13" s="336"/>
      <c r="I13" s="336"/>
      <c r="J13" s="71">
        <f t="shared" si="4"/>
        <v>0</v>
      </c>
      <c r="K13" s="117"/>
      <c r="L13" s="117"/>
      <c r="M13" s="162">
        <f t="shared" si="5"/>
        <v>0</v>
      </c>
      <c r="N13" s="117"/>
      <c r="O13" s="162">
        <f t="shared" si="6"/>
        <v>0</v>
      </c>
      <c r="P13" s="117"/>
      <c r="Q13" s="162">
        <f t="shared" si="7"/>
        <v>0</v>
      </c>
      <c r="R13" s="117"/>
      <c r="S13" s="162">
        <f t="shared" si="8"/>
        <v>0</v>
      </c>
      <c r="T13" s="117"/>
      <c r="U13" s="162">
        <f t="shared" si="9"/>
        <v>0</v>
      </c>
      <c r="V13" s="378"/>
      <c r="W13" s="551"/>
      <c r="X13" s="551"/>
      <c r="Y13" s="551"/>
      <c r="Z13" s="551"/>
      <c r="AA13" s="551"/>
      <c r="AB13" s="551"/>
    </row>
    <row r="14" spans="1:28" x14ac:dyDescent="0.2">
      <c r="A14" s="2" t="s">
        <v>4</v>
      </c>
      <c r="B14" s="2">
        <f t="shared" si="2"/>
        <v>9</v>
      </c>
      <c r="C14" s="40"/>
      <c r="D14" s="40"/>
      <c r="E14" s="40"/>
      <c r="F14" s="71">
        <f t="shared" si="3"/>
        <v>0</v>
      </c>
      <c r="G14" s="86" t="str">
        <f t="shared" si="0"/>
        <v/>
      </c>
      <c r="H14" s="336"/>
      <c r="I14" s="336"/>
      <c r="J14" s="71">
        <f t="shared" si="4"/>
        <v>0</v>
      </c>
      <c r="K14" s="117"/>
      <c r="L14" s="117"/>
      <c r="M14" s="162">
        <f t="shared" si="5"/>
        <v>0</v>
      </c>
      <c r="N14" s="117"/>
      <c r="O14" s="162">
        <f t="shared" si="6"/>
        <v>0</v>
      </c>
      <c r="P14" s="117"/>
      <c r="Q14" s="162">
        <f t="shared" si="7"/>
        <v>0</v>
      </c>
      <c r="R14" s="117"/>
      <c r="S14" s="162">
        <f t="shared" si="8"/>
        <v>0</v>
      </c>
      <c r="T14" s="117"/>
      <c r="U14" s="162">
        <f t="shared" si="9"/>
        <v>0</v>
      </c>
      <c r="V14" s="378"/>
      <c r="W14" s="551"/>
      <c r="X14" s="551"/>
      <c r="Y14" s="551"/>
      <c r="Z14" s="551"/>
      <c r="AA14" s="551"/>
      <c r="AB14" s="551"/>
    </row>
    <row r="15" spans="1:28" s="72" customFormat="1" x14ac:dyDescent="0.2">
      <c r="A15" s="71" t="s">
        <v>5</v>
      </c>
      <c r="B15" s="71">
        <f t="shared" si="2"/>
        <v>10</v>
      </c>
      <c r="C15" s="40"/>
      <c r="D15" s="40"/>
      <c r="E15" s="40"/>
      <c r="F15" s="71">
        <f t="shared" si="3"/>
        <v>0</v>
      </c>
      <c r="G15" s="86" t="str">
        <f t="shared" si="0"/>
        <v/>
      </c>
      <c r="H15" s="336"/>
      <c r="I15" s="336"/>
      <c r="J15" s="71">
        <f t="shared" si="4"/>
        <v>0</v>
      </c>
      <c r="K15" s="117"/>
      <c r="L15" s="117"/>
      <c r="M15" s="162">
        <f t="shared" si="5"/>
        <v>0</v>
      </c>
      <c r="N15" s="117"/>
      <c r="O15" s="162">
        <f t="shared" si="6"/>
        <v>0</v>
      </c>
      <c r="P15" s="117"/>
      <c r="Q15" s="162">
        <f t="shared" si="7"/>
        <v>0</v>
      </c>
      <c r="R15" s="117"/>
      <c r="S15" s="162">
        <f t="shared" si="8"/>
        <v>0</v>
      </c>
      <c r="T15" s="117"/>
      <c r="U15" s="162">
        <f t="shared" si="9"/>
        <v>0</v>
      </c>
      <c r="V15" s="378"/>
      <c r="W15" s="551"/>
      <c r="X15" s="551"/>
      <c r="Y15" s="551"/>
      <c r="Z15" s="551"/>
      <c r="AA15" s="551"/>
      <c r="AB15" s="551"/>
    </row>
    <row r="16" spans="1:28" x14ac:dyDescent="0.2">
      <c r="A16" s="473" t="s">
        <v>71</v>
      </c>
      <c r="B16" s="474"/>
      <c r="C16" s="13">
        <f>SUM(C9:C15)</f>
        <v>0</v>
      </c>
      <c r="D16" s="13">
        <f>SUM(D9:D15)+ROUNDDOWN(F16/60,0)</f>
        <v>0</v>
      </c>
      <c r="E16" s="13">
        <f>F16-60*ROUNDDOWN(F16/60,0)</f>
        <v>0</v>
      </c>
      <c r="F16" s="131">
        <f>SUM(F9:F15)</f>
        <v>0</v>
      </c>
      <c r="G16" s="52">
        <f>IF((D16*60+E16)=0,0,ROUND((C16*60)/(D16*60+E16),1))</f>
        <v>0</v>
      </c>
      <c r="H16" s="13">
        <f>SUM(H9:H15)+ROUNDDOWN(J16/60,0)</f>
        <v>0</v>
      </c>
      <c r="I16" s="13">
        <f>J16-60*ROUNDDOWN(J16/60,0)</f>
        <v>0</v>
      </c>
      <c r="J16" s="131">
        <f>SUM(J9:J15)</f>
        <v>0</v>
      </c>
      <c r="K16" s="27">
        <f>SUM(K9:K15)</f>
        <v>0</v>
      </c>
      <c r="L16" s="27">
        <f>IF(SUM(L9:L15)=0,0,ROUND(AVERAGE(L9:L15),0))</f>
        <v>0</v>
      </c>
      <c r="M16" s="163">
        <f>IF(M15=0,0,1)</f>
        <v>0</v>
      </c>
      <c r="N16" s="27">
        <f>IF(SUM(N9:N15)=0,0,ROUND(AVERAGE(N9:N15),0))</f>
        <v>0</v>
      </c>
      <c r="O16" s="163">
        <f>IF(O15=0,0,1)</f>
        <v>0</v>
      </c>
      <c r="P16" s="27">
        <f>IF(SUM(P9:P15)=0,0,ROUND(AVERAGE(P9:P15),0))</f>
        <v>0</v>
      </c>
      <c r="Q16" s="163">
        <f>IF(Q15=0,0,1)</f>
        <v>0</v>
      </c>
      <c r="R16" s="27">
        <f>IF(SUM(R9:R15)=0,0,ROUND(AVERAGE(R9:R15),0))</f>
        <v>0</v>
      </c>
      <c r="S16" s="163">
        <f>IF(S15=0,0,1)</f>
        <v>0</v>
      </c>
      <c r="T16" s="27">
        <f>IF(SUM(T9:T15)=0,0,ROUND(AVERAGE(T9:T15),0))</f>
        <v>0</v>
      </c>
      <c r="U16" s="163">
        <f>IF(U15=0,0,1)</f>
        <v>0</v>
      </c>
      <c r="V16" s="309"/>
      <c r="W16" s="560"/>
      <c r="X16" s="560"/>
      <c r="Y16" s="560"/>
      <c r="Z16" s="560"/>
      <c r="AA16" s="560"/>
      <c r="AB16" s="560"/>
    </row>
    <row r="17" spans="1:28" x14ac:dyDescent="0.2">
      <c r="A17" s="2" t="s">
        <v>6</v>
      </c>
      <c r="B17" s="2">
        <f>B15+1</f>
        <v>11</v>
      </c>
      <c r="C17" s="40"/>
      <c r="D17" s="40"/>
      <c r="E17" s="40"/>
      <c r="F17" s="71">
        <f t="shared" ref="F17:F23" si="10">E17</f>
        <v>0</v>
      </c>
      <c r="G17" s="86" t="str">
        <f t="shared" si="0"/>
        <v/>
      </c>
      <c r="H17" s="336"/>
      <c r="I17" s="336"/>
      <c r="J17" s="71">
        <f>I17</f>
        <v>0</v>
      </c>
      <c r="K17" s="117"/>
      <c r="L17" s="117"/>
      <c r="M17" s="162">
        <f>IF(L17="",0,1)</f>
        <v>0</v>
      </c>
      <c r="N17" s="117"/>
      <c r="O17" s="162">
        <f>IF(N17="",0,1)</f>
        <v>0</v>
      </c>
      <c r="P17" s="117"/>
      <c r="Q17" s="162">
        <f>IF(P17="",0,1)</f>
        <v>0</v>
      </c>
      <c r="R17" s="117"/>
      <c r="S17" s="162">
        <f>IF(R17="",0,1)</f>
        <v>0</v>
      </c>
      <c r="T17" s="117"/>
      <c r="U17" s="162">
        <f>IF(T17="",0,1)</f>
        <v>0</v>
      </c>
      <c r="V17" s="317"/>
      <c r="W17" s="551"/>
      <c r="X17" s="551"/>
      <c r="Y17" s="551"/>
      <c r="Z17" s="551"/>
      <c r="AA17" s="551"/>
      <c r="AB17" s="551"/>
    </row>
    <row r="18" spans="1:28" x14ac:dyDescent="0.2">
      <c r="A18" s="2" t="s">
        <v>7</v>
      </c>
      <c r="B18" s="2">
        <f t="shared" si="2"/>
        <v>12</v>
      </c>
      <c r="C18" s="40"/>
      <c r="D18" s="40"/>
      <c r="E18" s="40"/>
      <c r="F18" s="71">
        <f t="shared" si="10"/>
        <v>0</v>
      </c>
      <c r="G18" s="86" t="str">
        <f t="shared" si="0"/>
        <v/>
      </c>
      <c r="H18" s="336"/>
      <c r="I18" s="336"/>
      <c r="J18" s="71">
        <f t="shared" ref="J18:J23" si="11">I18</f>
        <v>0</v>
      </c>
      <c r="K18" s="117"/>
      <c r="L18" s="117"/>
      <c r="M18" s="162">
        <f t="shared" ref="M18:M23" si="12">IF(L18="",M17,M17+1)</f>
        <v>0</v>
      </c>
      <c r="N18" s="117"/>
      <c r="O18" s="162">
        <f t="shared" ref="O18:O23" si="13">IF(N18="",O17,O17+1)</f>
        <v>0</v>
      </c>
      <c r="P18" s="117"/>
      <c r="Q18" s="162">
        <f t="shared" ref="Q18:Q23" si="14">IF(P18="",Q17,Q17+1)</f>
        <v>0</v>
      </c>
      <c r="R18" s="117"/>
      <c r="S18" s="162">
        <f t="shared" ref="S18:S23" si="15">IF(R18="",S17,S17+1)</f>
        <v>0</v>
      </c>
      <c r="T18" s="117"/>
      <c r="U18" s="162">
        <f t="shared" ref="U18:U23" si="16">IF(T18="",U17,U17+1)</f>
        <v>0</v>
      </c>
      <c r="V18" s="378"/>
      <c r="W18" s="551"/>
      <c r="X18" s="551"/>
      <c r="Y18" s="551"/>
      <c r="Z18" s="551"/>
      <c r="AA18" s="551"/>
      <c r="AB18" s="551"/>
    </row>
    <row r="19" spans="1:28" x14ac:dyDescent="0.2">
      <c r="A19" s="2" t="s">
        <v>8</v>
      </c>
      <c r="B19" s="2">
        <f t="shared" si="2"/>
        <v>13</v>
      </c>
      <c r="C19" s="40"/>
      <c r="D19" s="40"/>
      <c r="E19" s="40"/>
      <c r="F19" s="71">
        <f t="shared" si="10"/>
        <v>0</v>
      </c>
      <c r="G19" s="86" t="str">
        <f>IF((D19*60+F19)=0,"",ROUND((C19*60)/(D19*60+F19),1))</f>
        <v/>
      </c>
      <c r="H19" s="336"/>
      <c r="I19" s="336"/>
      <c r="J19" s="71">
        <f t="shared" si="11"/>
        <v>0</v>
      </c>
      <c r="K19" s="117"/>
      <c r="L19" s="117"/>
      <c r="M19" s="162">
        <f t="shared" si="12"/>
        <v>0</v>
      </c>
      <c r="N19" s="117"/>
      <c r="O19" s="162">
        <f t="shared" si="13"/>
        <v>0</v>
      </c>
      <c r="P19" s="117"/>
      <c r="Q19" s="162">
        <f t="shared" si="14"/>
        <v>0</v>
      </c>
      <c r="R19" s="117"/>
      <c r="S19" s="162">
        <f t="shared" si="15"/>
        <v>0</v>
      </c>
      <c r="T19" s="117"/>
      <c r="U19" s="162">
        <f t="shared" si="16"/>
        <v>0</v>
      </c>
      <c r="V19" s="378"/>
      <c r="W19" s="551"/>
      <c r="X19" s="551"/>
      <c r="Y19" s="551"/>
      <c r="Z19" s="551"/>
      <c r="AA19" s="551"/>
      <c r="AB19" s="551"/>
    </row>
    <row r="20" spans="1:28" x14ac:dyDescent="0.2">
      <c r="A20" s="2" t="s">
        <v>2</v>
      </c>
      <c r="B20" s="2">
        <f t="shared" si="2"/>
        <v>14</v>
      </c>
      <c r="C20" s="40"/>
      <c r="D20" s="40"/>
      <c r="E20" s="40"/>
      <c r="F20" s="71">
        <f t="shared" si="10"/>
        <v>0</v>
      </c>
      <c r="G20" s="86" t="str">
        <f t="shared" si="0"/>
        <v/>
      </c>
      <c r="H20" s="336"/>
      <c r="I20" s="336"/>
      <c r="J20" s="71">
        <f t="shared" si="11"/>
        <v>0</v>
      </c>
      <c r="K20" s="117"/>
      <c r="L20" s="117"/>
      <c r="M20" s="162">
        <f t="shared" si="12"/>
        <v>0</v>
      </c>
      <c r="N20" s="117"/>
      <c r="O20" s="162">
        <f t="shared" si="13"/>
        <v>0</v>
      </c>
      <c r="P20" s="117"/>
      <c r="Q20" s="162">
        <f t="shared" si="14"/>
        <v>0</v>
      </c>
      <c r="R20" s="117"/>
      <c r="S20" s="162">
        <f t="shared" si="15"/>
        <v>0</v>
      </c>
      <c r="T20" s="117"/>
      <c r="U20" s="162">
        <f t="shared" si="16"/>
        <v>0</v>
      </c>
      <c r="V20" s="378"/>
      <c r="W20" s="551"/>
      <c r="X20" s="551"/>
      <c r="Y20" s="551"/>
      <c r="Z20" s="551"/>
      <c r="AA20" s="551"/>
      <c r="AB20" s="551"/>
    </row>
    <row r="21" spans="1:28" x14ac:dyDescent="0.2">
      <c r="A21" s="2" t="s">
        <v>3</v>
      </c>
      <c r="B21" s="2">
        <f t="shared" si="2"/>
        <v>15</v>
      </c>
      <c r="C21" s="40"/>
      <c r="D21" s="40"/>
      <c r="E21" s="40"/>
      <c r="F21" s="71">
        <f t="shared" si="10"/>
        <v>0</v>
      </c>
      <c r="G21" s="86" t="str">
        <f t="shared" si="0"/>
        <v/>
      </c>
      <c r="H21" s="336"/>
      <c r="I21" s="336"/>
      <c r="J21" s="71">
        <f t="shared" si="11"/>
        <v>0</v>
      </c>
      <c r="K21" s="117"/>
      <c r="L21" s="117"/>
      <c r="M21" s="162">
        <f t="shared" si="12"/>
        <v>0</v>
      </c>
      <c r="N21" s="117"/>
      <c r="O21" s="162">
        <f t="shared" si="13"/>
        <v>0</v>
      </c>
      <c r="P21" s="117"/>
      <c r="Q21" s="162">
        <f t="shared" si="14"/>
        <v>0</v>
      </c>
      <c r="R21" s="117"/>
      <c r="S21" s="162">
        <f t="shared" si="15"/>
        <v>0</v>
      </c>
      <c r="T21" s="117"/>
      <c r="U21" s="162">
        <f t="shared" si="16"/>
        <v>0</v>
      </c>
      <c r="V21" s="378"/>
      <c r="W21" s="551"/>
      <c r="X21" s="551"/>
      <c r="Y21" s="551"/>
      <c r="Z21" s="551"/>
      <c r="AA21" s="551"/>
      <c r="AB21" s="551"/>
    </row>
    <row r="22" spans="1:28" x14ac:dyDescent="0.2">
      <c r="A22" s="80" t="s">
        <v>4</v>
      </c>
      <c r="B22" s="80">
        <f>B21+1</f>
        <v>16</v>
      </c>
      <c r="C22" s="40"/>
      <c r="D22" s="40"/>
      <c r="E22" s="40"/>
      <c r="F22" s="71">
        <f t="shared" si="10"/>
        <v>0</v>
      </c>
      <c r="G22" s="86" t="str">
        <f t="shared" si="0"/>
        <v/>
      </c>
      <c r="H22" s="336"/>
      <c r="I22" s="336"/>
      <c r="J22" s="71">
        <f t="shared" si="11"/>
        <v>0</v>
      </c>
      <c r="K22" s="117"/>
      <c r="L22" s="117"/>
      <c r="M22" s="162">
        <f t="shared" si="12"/>
        <v>0</v>
      </c>
      <c r="N22" s="117"/>
      <c r="O22" s="162">
        <f t="shared" si="13"/>
        <v>0</v>
      </c>
      <c r="P22" s="117"/>
      <c r="Q22" s="162">
        <f t="shared" si="14"/>
        <v>0</v>
      </c>
      <c r="R22" s="117"/>
      <c r="S22" s="162">
        <f t="shared" si="15"/>
        <v>0</v>
      </c>
      <c r="T22" s="117"/>
      <c r="U22" s="162">
        <f t="shared" si="16"/>
        <v>0</v>
      </c>
      <c r="V22" s="378"/>
      <c r="W22" s="551"/>
      <c r="X22" s="551"/>
      <c r="Y22" s="551"/>
      <c r="Z22" s="551"/>
      <c r="AA22" s="551"/>
      <c r="AB22" s="551"/>
    </row>
    <row r="23" spans="1:28" x14ac:dyDescent="0.2">
      <c r="A23" s="71" t="s">
        <v>5</v>
      </c>
      <c r="B23" s="71">
        <f>B22+1</f>
        <v>17</v>
      </c>
      <c r="C23" s="40"/>
      <c r="D23" s="40"/>
      <c r="E23" s="40"/>
      <c r="F23" s="71">
        <f t="shared" si="10"/>
        <v>0</v>
      </c>
      <c r="G23" s="86" t="str">
        <f t="shared" si="0"/>
        <v/>
      </c>
      <c r="H23" s="336"/>
      <c r="I23" s="336"/>
      <c r="J23" s="71">
        <f t="shared" si="11"/>
        <v>0</v>
      </c>
      <c r="K23" s="117"/>
      <c r="L23" s="117"/>
      <c r="M23" s="162">
        <f t="shared" si="12"/>
        <v>0</v>
      </c>
      <c r="N23" s="117"/>
      <c r="O23" s="162">
        <f t="shared" si="13"/>
        <v>0</v>
      </c>
      <c r="P23" s="117"/>
      <c r="Q23" s="162">
        <f t="shared" si="14"/>
        <v>0</v>
      </c>
      <c r="R23" s="117"/>
      <c r="S23" s="162">
        <f t="shared" si="15"/>
        <v>0</v>
      </c>
      <c r="T23" s="117"/>
      <c r="U23" s="162">
        <f t="shared" si="16"/>
        <v>0</v>
      </c>
      <c r="V23" s="378"/>
      <c r="W23" s="555" t="s">
        <v>244</v>
      </c>
      <c r="X23" s="555"/>
      <c r="Y23" s="555"/>
      <c r="Z23" s="555"/>
      <c r="AA23" s="555"/>
      <c r="AB23" s="555"/>
    </row>
    <row r="24" spans="1:28" x14ac:dyDescent="0.2">
      <c r="A24" s="473" t="s">
        <v>72</v>
      </c>
      <c r="B24" s="474"/>
      <c r="C24" s="13">
        <f>SUM(C17:C23)</f>
        <v>0</v>
      </c>
      <c r="D24" s="13">
        <f>SUM(D17:D23)+ROUNDDOWN(F24/60,0)</f>
        <v>0</v>
      </c>
      <c r="E24" s="13">
        <f>F24-60*ROUNDDOWN(F24/60,0)</f>
        <v>0</v>
      </c>
      <c r="F24" s="131">
        <f>SUM(F17:F23)</f>
        <v>0</v>
      </c>
      <c r="G24" s="52">
        <f>IF((D24*60+E24)=0,0,ROUND((C24*60)/(D24*60+E24),1))</f>
        <v>0</v>
      </c>
      <c r="H24" s="13">
        <f>SUM(H17:H23)+ROUNDDOWN(J24/60,0)</f>
        <v>0</v>
      </c>
      <c r="I24" s="13">
        <f>J24-60*ROUNDDOWN(J24/60,0)</f>
        <v>0</v>
      </c>
      <c r="J24" s="131">
        <f>SUM(J17:J23)</f>
        <v>0</v>
      </c>
      <c r="K24" s="27">
        <f>SUM(K17:K23)</f>
        <v>0</v>
      </c>
      <c r="L24" s="27">
        <f>IF(SUM(L17:L23)=0,0,ROUND(AVERAGE(L17:L23),0))</f>
        <v>0</v>
      </c>
      <c r="M24" s="163">
        <f>IF(M23=0,0,1)</f>
        <v>0</v>
      </c>
      <c r="N24" s="27">
        <f>IF(SUM(N17:N23)=0,0,ROUND(AVERAGE(N17:N23),0))</f>
        <v>0</v>
      </c>
      <c r="O24" s="163">
        <f>IF(O23=0,0,1)</f>
        <v>0</v>
      </c>
      <c r="P24" s="27">
        <f>IF(SUM(P17:P23)=0,0,ROUND(AVERAGE(P17:P23),0))</f>
        <v>0</v>
      </c>
      <c r="Q24" s="163">
        <f>IF(Q23=0,0,1)</f>
        <v>0</v>
      </c>
      <c r="R24" s="27">
        <f>IF(SUM(R17:R23)=0,0,ROUND(AVERAGE(R17:R23),0))</f>
        <v>0</v>
      </c>
      <c r="S24" s="163">
        <f>IF(S23=0,0,1)</f>
        <v>0</v>
      </c>
      <c r="T24" s="27">
        <f>IF(SUM(T17:T23)=0,0,ROUND(AVERAGE(T17:T23),0))</f>
        <v>0</v>
      </c>
      <c r="U24" s="163">
        <f>IF(U23=0,0,1)</f>
        <v>0</v>
      </c>
      <c r="V24" s="309"/>
      <c r="W24" s="560"/>
      <c r="X24" s="560"/>
      <c r="Y24" s="560"/>
      <c r="Z24" s="560"/>
      <c r="AA24" s="560"/>
      <c r="AB24" s="560"/>
    </row>
    <row r="25" spans="1:28" s="5" customFormat="1" x14ac:dyDescent="0.2">
      <c r="A25" s="21" t="s">
        <v>6</v>
      </c>
      <c r="B25" s="22">
        <f>B23+1</f>
        <v>18</v>
      </c>
      <c r="C25" s="40"/>
      <c r="D25" s="40"/>
      <c r="E25" s="40"/>
      <c r="F25" s="71">
        <f t="shared" ref="F25:F38" si="17">E25</f>
        <v>0</v>
      </c>
      <c r="G25" s="86" t="str">
        <f t="shared" ref="G25:G38" si="18">IF((D25*60+F25)=0,"",ROUND((C25*60)/(D25*60+F25),1))</f>
        <v/>
      </c>
      <c r="H25" s="336"/>
      <c r="I25" s="336"/>
      <c r="J25" s="71">
        <f>I25</f>
        <v>0</v>
      </c>
      <c r="K25" s="117"/>
      <c r="L25" s="117"/>
      <c r="M25" s="162">
        <f>IF(L25="",0,1)</f>
        <v>0</v>
      </c>
      <c r="N25" s="117"/>
      <c r="O25" s="162">
        <f>IF(N25="",0,1)</f>
        <v>0</v>
      </c>
      <c r="P25" s="117"/>
      <c r="Q25" s="162">
        <f>IF(P25="",0,1)</f>
        <v>0</v>
      </c>
      <c r="R25" s="117"/>
      <c r="S25" s="162">
        <f>IF(R25="",0,1)</f>
        <v>0</v>
      </c>
      <c r="T25" s="117"/>
      <c r="U25" s="162">
        <f>IF(T25="",0,1)</f>
        <v>0</v>
      </c>
      <c r="V25" s="317"/>
      <c r="W25" s="551"/>
      <c r="X25" s="551"/>
      <c r="Y25" s="551"/>
      <c r="Z25" s="551"/>
      <c r="AA25" s="551"/>
      <c r="AB25" s="551"/>
    </row>
    <row r="26" spans="1:28" s="5" customFormat="1" x14ac:dyDescent="0.2">
      <c r="A26" s="21" t="s">
        <v>7</v>
      </c>
      <c r="B26" s="22">
        <f t="shared" ref="B26:B31" si="19">B25+1</f>
        <v>19</v>
      </c>
      <c r="C26" s="40"/>
      <c r="D26" s="40"/>
      <c r="E26" s="40"/>
      <c r="F26" s="71">
        <f t="shared" si="17"/>
        <v>0</v>
      </c>
      <c r="G26" s="86" t="str">
        <f t="shared" si="18"/>
        <v/>
      </c>
      <c r="H26" s="336"/>
      <c r="I26" s="336"/>
      <c r="J26" s="71">
        <f t="shared" ref="J26:J31" si="20">I26</f>
        <v>0</v>
      </c>
      <c r="K26" s="117"/>
      <c r="L26" s="117"/>
      <c r="M26" s="162">
        <f t="shared" ref="M26:M31" si="21">IF(L26="",M25,M25+1)</f>
        <v>0</v>
      </c>
      <c r="N26" s="117"/>
      <c r="O26" s="162">
        <f t="shared" ref="O26:O31" si="22">IF(N26="",O25,O25+1)</f>
        <v>0</v>
      </c>
      <c r="P26" s="117"/>
      <c r="Q26" s="162">
        <f t="shared" ref="Q26:Q31" si="23">IF(P26="",Q25,Q25+1)</f>
        <v>0</v>
      </c>
      <c r="R26" s="117"/>
      <c r="S26" s="162">
        <f t="shared" ref="S26:S31" si="24">IF(R26="",S25,S25+1)</f>
        <v>0</v>
      </c>
      <c r="T26" s="117"/>
      <c r="U26" s="162">
        <f t="shared" ref="U26:U31" si="25">IF(T26="",U25,U25+1)</f>
        <v>0</v>
      </c>
      <c r="V26" s="378"/>
      <c r="W26" s="551"/>
      <c r="X26" s="551"/>
      <c r="Y26" s="551"/>
      <c r="Z26" s="551"/>
      <c r="AA26" s="551"/>
      <c r="AB26" s="551"/>
    </row>
    <row r="27" spans="1:28" s="5" customFormat="1" x14ac:dyDescent="0.2">
      <c r="A27" s="21" t="s">
        <v>8</v>
      </c>
      <c r="B27" s="22">
        <f t="shared" si="19"/>
        <v>20</v>
      </c>
      <c r="C27" s="40"/>
      <c r="D27" s="40"/>
      <c r="E27" s="40"/>
      <c r="F27" s="71">
        <f t="shared" si="17"/>
        <v>0</v>
      </c>
      <c r="G27" s="86" t="str">
        <f t="shared" si="18"/>
        <v/>
      </c>
      <c r="H27" s="336"/>
      <c r="I27" s="336"/>
      <c r="J27" s="71">
        <f t="shared" si="20"/>
        <v>0</v>
      </c>
      <c r="K27" s="117"/>
      <c r="L27" s="117"/>
      <c r="M27" s="162">
        <f t="shared" si="21"/>
        <v>0</v>
      </c>
      <c r="N27" s="117"/>
      <c r="O27" s="162">
        <f t="shared" si="22"/>
        <v>0</v>
      </c>
      <c r="P27" s="117"/>
      <c r="Q27" s="162">
        <f t="shared" si="23"/>
        <v>0</v>
      </c>
      <c r="R27" s="117"/>
      <c r="S27" s="162">
        <f t="shared" si="24"/>
        <v>0</v>
      </c>
      <c r="T27" s="117"/>
      <c r="U27" s="162">
        <f t="shared" si="25"/>
        <v>0</v>
      </c>
      <c r="V27" s="378"/>
      <c r="W27" s="551"/>
      <c r="X27" s="551"/>
      <c r="Y27" s="551"/>
      <c r="Z27" s="551"/>
      <c r="AA27" s="551"/>
      <c r="AB27" s="551"/>
    </row>
    <row r="28" spans="1:28" s="5" customFormat="1" x14ac:dyDescent="0.2">
      <c r="A28" s="21" t="s">
        <v>2</v>
      </c>
      <c r="B28" s="22">
        <f t="shared" si="19"/>
        <v>21</v>
      </c>
      <c r="C28" s="40"/>
      <c r="D28" s="40"/>
      <c r="E28" s="40"/>
      <c r="F28" s="71">
        <f t="shared" si="17"/>
        <v>0</v>
      </c>
      <c r="G28" s="86" t="str">
        <f t="shared" si="18"/>
        <v/>
      </c>
      <c r="H28" s="336"/>
      <c r="I28" s="336"/>
      <c r="J28" s="71">
        <f t="shared" si="20"/>
        <v>0</v>
      </c>
      <c r="K28" s="117"/>
      <c r="L28" s="117"/>
      <c r="M28" s="162">
        <f t="shared" si="21"/>
        <v>0</v>
      </c>
      <c r="N28" s="117"/>
      <c r="O28" s="162">
        <f t="shared" si="22"/>
        <v>0</v>
      </c>
      <c r="P28" s="117"/>
      <c r="Q28" s="162">
        <f t="shared" si="23"/>
        <v>0</v>
      </c>
      <c r="R28" s="117"/>
      <c r="S28" s="162">
        <f t="shared" si="24"/>
        <v>0</v>
      </c>
      <c r="T28" s="117"/>
      <c r="U28" s="162">
        <f t="shared" si="25"/>
        <v>0</v>
      </c>
      <c r="V28" s="378"/>
      <c r="W28" s="551"/>
      <c r="X28" s="551"/>
      <c r="Y28" s="551"/>
      <c r="Z28" s="551"/>
      <c r="AA28" s="551"/>
      <c r="AB28" s="551"/>
    </row>
    <row r="29" spans="1:28" s="5" customFormat="1" x14ac:dyDescent="0.2">
      <c r="A29" s="21" t="s">
        <v>3</v>
      </c>
      <c r="B29" s="22">
        <f t="shared" si="19"/>
        <v>22</v>
      </c>
      <c r="C29" s="40"/>
      <c r="D29" s="40"/>
      <c r="E29" s="40"/>
      <c r="F29" s="71">
        <f t="shared" si="17"/>
        <v>0</v>
      </c>
      <c r="G29" s="86" t="str">
        <f t="shared" si="18"/>
        <v/>
      </c>
      <c r="H29" s="336"/>
      <c r="I29" s="336"/>
      <c r="J29" s="71">
        <f t="shared" si="20"/>
        <v>0</v>
      </c>
      <c r="K29" s="117"/>
      <c r="L29" s="117"/>
      <c r="M29" s="162">
        <f t="shared" si="21"/>
        <v>0</v>
      </c>
      <c r="N29" s="117"/>
      <c r="O29" s="162">
        <f t="shared" si="22"/>
        <v>0</v>
      </c>
      <c r="P29" s="117"/>
      <c r="Q29" s="162">
        <f t="shared" si="23"/>
        <v>0</v>
      </c>
      <c r="R29" s="117"/>
      <c r="S29" s="162">
        <f t="shared" si="24"/>
        <v>0</v>
      </c>
      <c r="T29" s="117"/>
      <c r="U29" s="162">
        <f t="shared" si="25"/>
        <v>0</v>
      </c>
      <c r="V29" s="378"/>
      <c r="W29" s="551"/>
      <c r="X29" s="551"/>
      <c r="Y29" s="551"/>
      <c r="Z29" s="551"/>
      <c r="AA29" s="551"/>
      <c r="AB29" s="551"/>
    </row>
    <row r="30" spans="1:28" s="5" customFormat="1" x14ac:dyDescent="0.2">
      <c r="A30" s="21" t="s">
        <v>4</v>
      </c>
      <c r="B30" s="22">
        <f t="shared" si="19"/>
        <v>23</v>
      </c>
      <c r="C30" s="40"/>
      <c r="D30" s="40"/>
      <c r="E30" s="40"/>
      <c r="F30" s="71">
        <f t="shared" si="17"/>
        <v>0</v>
      </c>
      <c r="G30" s="86" t="str">
        <f t="shared" si="18"/>
        <v/>
      </c>
      <c r="H30" s="336"/>
      <c r="I30" s="336"/>
      <c r="J30" s="71">
        <f t="shared" si="20"/>
        <v>0</v>
      </c>
      <c r="K30" s="117"/>
      <c r="L30" s="117"/>
      <c r="M30" s="162">
        <f t="shared" si="21"/>
        <v>0</v>
      </c>
      <c r="N30" s="117"/>
      <c r="O30" s="162">
        <f t="shared" si="22"/>
        <v>0</v>
      </c>
      <c r="P30" s="117"/>
      <c r="Q30" s="162">
        <f t="shared" si="23"/>
        <v>0</v>
      </c>
      <c r="R30" s="117"/>
      <c r="S30" s="162">
        <f t="shared" si="24"/>
        <v>0</v>
      </c>
      <c r="T30" s="117"/>
      <c r="U30" s="162">
        <f t="shared" si="25"/>
        <v>0</v>
      </c>
      <c r="V30" s="378"/>
      <c r="W30" s="551"/>
      <c r="X30" s="551"/>
      <c r="Y30" s="551"/>
      <c r="Z30" s="551"/>
      <c r="AA30" s="551"/>
      <c r="AB30" s="551"/>
    </row>
    <row r="31" spans="1:28" s="5" customFormat="1" x14ac:dyDescent="0.2">
      <c r="A31" s="21" t="s">
        <v>5</v>
      </c>
      <c r="B31" s="22">
        <f t="shared" si="19"/>
        <v>24</v>
      </c>
      <c r="C31" s="40"/>
      <c r="D31" s="40"/>
      <c r="E31" s="40"/>
      <c r="F31" s="71">
        <f t="shared" si="17"/>
        <v>0</v>
      </c>
      <c r="G31" s="86" t="str">
        <f t="shared" si="18"/>
        <v/>
      </c>
      <c r="H31" s="336"/>
      <c r="I31" s="336"/>
      <c r="J31" s="71">
        <f t="shared" si="20"/>
        <v>0</v>
      </c>
      <c r="K31" s="117"/>
      <c r="L31" s="117"/>
      <c r="M31" s="162">
        <f t="shared" si="21"/>
        <v>0</v>
      </c>
      <c r="N31" s="117"/>
      <c r="O31" s="162">
        <f t="shared" si="22"/>
        <v>0</v>
      </c>
      <c r="P31" s="117"/>
      <c r="Q31" s="162">
        <f t="shared" si="23"/>
        <v>0</v>
      </c>
      <c r="R31" s="117"/>
      <c r="S31" s="162">
        <f t="shared" si="24"/>
        <v>0</v>
      </c>
      <c r="T31" s="117"/>
      <c r="U31" s="162">
        <f t="shared" si="25"/>
        <v>0</v>
      </c>
      <c r="V31" s="378"/>
      <c r="W31" s="551"/>
      <c r="X31" s="551"/>
      <c r="Y31" s="551"/>
      <c r="Z31" s="551"/>
      <c r="AA31" s="551"/>
      <c r="AB31" s="551"/>
    </row>
    <row r="32" spans="1:28" s="5" customFormat="1" x14ac:dyDescent="0.2">
      <c r="A32" s="473" t="s">
        <v>73</v>
      </c>
      <c r="B32" s="474"/>
      <c r="C32" s="13">
        <f>SUM(C25:C31)</f>
        <v>0</v>
      </c>
      <c r="D32" s="13">
        <f>SUM(D25:D31)+ROUNDDOWN(F32/60,0)</f>
        <v>0</v>
      </c>
      <c r="E32" s="13">
        <f>F32-60*ROUNDDOWN(F32/60,0)</f>
        <v>0</v>
      </c>
      <c r="F32" s="131">
        <f>SUM(F25:F31)</f>
        <v>0</v>
      </c>
      <c r="G32" s="52">
        <f>IF((D32*60+E32)=0,0,ROUND((C32*60)/(D32*60+E32),1))</f>
        <v>0</v>
      </c>
      <c r="H32" s="13">
        <f>SUM(H25:H31)+ROUNDDOWN(J32/60,0)</f>
        <v>0</v>
      </c>
      <c r="I32" s="13">
        <f>J32-60*ROUNDDOWN(J32/60,0)</f>
        <v>0</v>
      </c>
      <c r="J32" s="131">
        <f>SUM(J25:J31)</f>
        <v>0</v>
      </c>
      <c r="K32" s="27">
        <f>SUM(K25:K31)</f>
        <v>0</v>
      </c>
      <c r="L32" s="27">
        <f>IF(SUM(L25:L31)=0,0,ROUND(AVERAGE(L25:L31),0))</f>
        <v>0</v>
      </c>
      <c r="M32" s="163">
        <f>IF(M31=0,0,1)</f>
        <v>0</v>
      </c>
      <c r="N32" s="27">
        <f>IF(SUM(N25:N31)=0,0,ROUND(AVERAGE(N25:N31),0))</f>
        <v>0</v>
      </c>
      <c r="O32" s="163">
        <f>IF(O31=0,0,1)</f>
        <v>0</v>
      </c>
      <c r="P32" s="27">
        <f>IF(SUM(P25:P31)=0,0,ROUND(AVERAGE(P25:P31),0))</f>
        <v>0</v>
      </c>
      <c r="Q32" s="163">
        <f>IF(Q31=0,0,1)</f>
        <v>0</v>
      </c>
      <c r="R32" s="27">
        <f>IF(SUM(R25:R31)=0,0,ROUND(AVERAGE(R25:R31),0))</f>
        <v>0</v>
      </c>
      <c r="S32" s="163">
        <f>IF(S31=0,0,1)</f>
        <v>0</v>
      </c>
      <c r="T32" s="27">
        <f>IF(SUM(T25:T31)=0,0,ROUND(AVERAGE(T25:T31),0))</f>
        <v>0</v>
      </c>
      <c r="U32" s="163">
        <f>IF(U31=0,0,1)</f>
        <v>0</v>
      </c>
      <c r="V32" s="309"/>
      <c r="W32" s="560"/>
      <c r="X32" s="560"/>
      <c r="Y32" s="560"/>
      <c r="Z32" s="560"/>
      <c r="AA32" s="560"/>
      <c r="AB32" s="560"/>
    </row>
    <row r="33" spans="1:30" s="5" customFormat="1" x14ac:dyDescent="0.2">
      <c r="A33" s="21" t="s">
        <v>6</v>
      </c>
      <c r="B33" s="22">
        <f>B31+1</f>
        <v>25</v>
      </c>
      <c r="C33" s="40"/>
      <c r="D33" s="40"/>
      <c r="E33" s="40"/>
      <c r="F33" s="71">
        <f t="shared" si="17"/>
        <v>0</v>
      </c>
      <c r="G33" s="86" t="str">
        <f t="shared" si="18"/>
        <v/>
      </c>
      <c r="H33" s="336"/>
      <c r="I33" s="336"/>
      <c r="J33" s="71">
        <f>I33</f>
        <v>0</v>
      </c>
      <c r="K33" s="117"/>
      <c r="L33" s="117"/>
      <c r="M33" s="162">
        <f>IF(L33="",0,1)</f>
        <v>0</v>
      </c>
      <c r="N33" s="117"/>
      <c r="O33" s="162">
        <f>IF(N33="",0,1)</f>
        <v>0</v>
      </c>
      <c r="P33" s="117"/>
      <c r="Q33" s="162">
        <f>IF(P33="",0,1)</f>
        <v>0</v>
      </c>
      <c r="R33" s="117"/>
      <c r="S33" s="162">
        <f>IF(R33="",0,1)</f>
        <v>0</v>
      </c>
      <c r="T33" s="117"/>
      <c r="U33" s="162">
        <f>IF(T33="",0,1)</f>
        <v>0</v>
      </c>
      <c r="V33" s="181"/>
      <c r="W33" s="522"/>
      <c r="X33" s="523"/>
      <c r="Y33" s="523"/>
      <c r="Z33" s="523"/>
      <c r="AA33" s="523"/>
      <c r="AB33" s="524"/>
    </row>
    <row r="34" spans="1:30" s="5" customFormat="1" x14ac:dyDescent="0.2">
      <c r="A34" s="21" t="s">
        <v>7</v>
      </c>
      <c r="B34" s="22">
        <f>B33+1</f>
        <v>26</v>
      </c>
      <c r="C34" s="40"/>
      <c r="D34" s="40"/>
      <c r="E34" s="40"/>
      <c r="F34" s="71">
        <f t="shared" si="17"/>
        <v>0</v>
      </c>
      <c r="G34" s="86" t="str">
        <f t="shared" si="18"/>
        <v/>
      </c>
      <c r="H34" s="336"/>
      <c r="I34" s="336"/>
      <c r="J34" s="71">
        <f t="shared" ref="J34:J38" si="26">I34</f>
        <v>0</v>
      </c>
      <c r="K34" s="117"/>
      <c r="L34" s="117"/>
      <c r="M34" s="162">
        <f>IF(L34="",M33,M33+1)</f>
        <v>0</v>
      </c>
      <c r="N34" s="117"/>
      <c r="O34" s="162">
        <f t="shared" ref="O34:U38" si="27">IF(N34="",O33,O33+1)</f>
        <v>0</v>
      </c>
      <c r="P34" s="117"/>
      <c r="Q34" s="162">
        <f t="shared" si="27"/>
        <v>0</v>
      </c>
      <c r="R34" s="117"/>
      <c r="S34" s="162">
        <f t="shared" si="27"/>
        <v>0</v>
      </c>
      <c r="T34" s="117"/>
      <c r="U34" s="162">
        <f t="shared" si="27"/>
        <v>0</v>
      </c>
      <c r="V34" s="181"/>
      <c r="W34" s="522"/>
      <c r="X34" s="523"/>
      <c r="Y34" s="523"/>
      <c r="Z34" s="523"/>
      <c r="AA34" s="523"/>
      <c r="AB34" s="524"/>
    </row>
    <row r="35" spans="1:30" s="5" customFormat="1" x14ac:dyDescent="0.2">
      <c r="A35" s="21" t="s">
        <v>8</v>
      </c>
      <c r="B35" s="22">
        <f>B34+1</f>
        <v>27</v>
      </c>
      <c r="C35" s="40"/>
      <c r="D35" s="40"/>
      <c r="E35" s="40"/>
      <c r="F35" s="71">
        <f t="shared" si="17"/>
        <v>0</v>
      </c>
      <c r="G35" s="86" t="str">
        <f t="shared" si="18"/>
        <v/>
      </c>
      <c r="H35" s="336"/>
      <c r="I35" s="336"/>
      <c r="J35" s="71">
        <f t="shared" si="26"/>
        <v>0</v>
      </c>
      <c r="K35" s="117"/>
      <c r="L35" s="117"/>
      <c r="M35" s="162">
        <f>IF(L35="",M34,M34+1)</f>
        <v>0</v>
      </c>
      <c r="N35" s="117"/>
      <c r="O35" s="162">
        <f t="shared" si="27"/>
        <v>0</v>
      </c>
      <c r="P35" s="117"/>
      <c r="Q35" s="162">
        <f t="shared" si="27"/>
        <v>0</v>
      </c>
      <c r="R35" s="117"/>
      <c r="S35" s="162">
        <f t="shared" si="27"/>
        <v>0</v>
      </c>
      <c r="T35" s="117"/>
      <c r="U35" s="162">
        <f t="shared" si="27"/>
        <v>0</v>
      </c>
      <c r="V35" s="181"/>
      <c r="W35" s="522"/>
      <c r="X35" s="523"/>
      <c r="Y35" s="523"/>
      <c r="Z35" s="523"/>
      <c r="AA35" s="523"/>
      <c r="AB35" s="524"/>
    </row>
    <row r="36" spans="1:30" s="5" customFormat="1" x14ac:dyDescent="0.2">
      <c r="A36" s="21" t="s">
        <v>2</v>
      </c>
      <c r="B36" s="22">
        <f>B35+1</f>
        <v>28</v>
      </c>
      <c r="C36" s="40"/>
      <c r="D36" s="40"/>
      <c r="E36" s="40"/>
      <c r="F36" s="71">
        <f t="shared" si="17"/>
        <v>0</v>
      </c>
      <c r="G36" s="86" t="str">
        <f t="shared" si="18"/>
        <v/>
      </c>
      <c r="H36" s="336"/>
      <c r="I36" s="336"/>
      <c r="J36" s="71">
        <f t="shared" si="26"/>
        <v>0</v>
      </c>
      <c r="K36" s="117"/>
      <c r="L36" s="117"/>
      <c r="M36" s="162">
        <f>IF(L36="",M35,M35+1)</f>
        <v>0</v>
      </c>
      <c r="N36" s="117"/>
      <c r="O36" s="162">
        <f t="shared" si="27"/>
        <v>0</v>
      </c>
      <c r="P36" s="117"/>
      <c r="Q36" s="162">
        <f t="shared" si="27"/>
        <v>0</v>
      </c>
      <c r="R36" s="117"/>
      <c r="S36" s="162">
        <f t="shared" si="27"/>
        <v>0</v>
      </c>
      <c r="T36" s="117"/>
      <c r="U36" s="162">
        <f t="shared" si="27"/>
        <v>0</v>
      </c>
      <c r="V36" s="181"/>
      <c r="W36" s="522"/>
      <c r="X36" s="523"/>
      <c r="Y36" s="523"/>
      <c r="Z36" s="523"/>
      <c r="AA36" s="523"/>
      <c r="AB36" s="524"/>
    </row>
    <row r="37" spans="1:30" s="5" customFormat="1" x14ac:dyDescent="0.2">
      <c r="A37" s="21" t="s">
        <v>3</v>
      </c>
      <c r="B37" s="22">
        <f t="shared" ref="B37:B38" si="28">B36+1</f>
        <v>29</v>
      </c>
      <c r="C37" s="40"/>
      <c r="D37" s="40"/>
      <c r="E37" s="40"/>
      <c r="F37" s="71">
        <f t="shared" si="17"/>
        <v>0</v>
      </c>
      <c r="G37" s="86" t="str">
        <f t="shared" si="18"/>
        <v/>
      </c>
      <c r="H37" s="336"/>
      <c r="I37" s="336"/>
      <c r="J37" s="71">
        <f t="shared" si="26"/>
        <v>0</v>
      </c>
      <c r="K37" s="117"/>
      <c r="L37" s="117"/>
      <c r="M37" s="162">
        <f t="shared" ref="M37:M38" si="29">IF(L37="",M36,M36+1)</f>
        <v>0</v>
      </c>
      <c r="N37" s="117"/>
      <c r="O37" s="162">
        <f t="shared" si="27"/>
        <v>0</v>
      </c>
      <c r="P37" s="117"/>
      <c r="Q37" s="162">
        <f t="shared" si="27"/>
        <v>0</v>
      </c>
      <c r="R37" s="117"/>
      <c r="S37" s="162">
        <f t="shared" si="27"/>
        <v>0</v>
      </c>
      <c r="T37" s="117"/>
      <c r="U37" s="162">
        <f t="shared" si="27"/>
        <v>0</v>
      </c>
      <c r="V37" s="181"/>
      <c r="W37" s="522"/>
      <c r="X37" s="523"/>
      <c r="Y37" s="523"/>
      <c r="Z37" s="523"/>
      <c r="AA37" s="523"/>
      <c r="AB37" s="524"/>
    </row>
    <row r="38" spans="1:30" s="5" customFormat="1" x14ac:dyDescent="0.2">
      <c r="A38" s="21" t="s">
        <v>4</v>
      </c>
      <c r="B38" s="22">
        <f t="shared" si="28"/>
        <v>30</v>
      </c>
      <c r="C38" s="40"/>
      <c r="D38" s="40"/>
      <c r="E38" s="40"/>
      <c r="F38" s="71">
        <f t="shared" si="17"/>
        <v>0</v>
      </c>
      <c r="G38" s="86" t="str">
        <f t="shared" si="18"/>
        <v/>
      </c>
      <c r="H38" s="336"/>
      <c r="I38" s="336"/>
      <c r="J38" s="71">
        <f t="shared" si="26"/>
        <v>0</v>
      </c>
      <c r="K38" s="117"/>
      <c r="L38" s="117"/>
      <c r="M38" s="162">
        <f t="shared" si="29"/>
        <v>0</v>
      </c>
      <c r="N38" s="117"/>
      <c r="O38" s="162">
        <f t="shared" si="27"/>
        <v>0</v>
      </c>
      <c r="P38" s="117"/>
      <c r="Q38" s="162">
        <f t="shared" si="27"/>
        <v>0</v>
      </c>
      <c r="R38" s="117"/>
      <c r="S38" s="162">
        <f t="shared" si="27"/>
        <v>0</v>
      </c>
      <c r="T38" s="117"/>
      <c r="U38" s="162">
        <f t="shared" si="27"/>
        <v>0</v>
      </c>
      <c r="V38" s="181"/>
      <c r="W38" s="522"/>
      <c r="X38" s="523"/>
      <c r="Y38" s="523"/>
      <c r="Z38" s="523"/>
      <c r="AA38" s="523"/>
      <c r="AB38" s="524"/>
    </row>
    <row r="39" spans="1:30" s="5" customFormat="1" x14ac:dyDescent="0.2">
      <c r="A39" s="517" t="s">
        <v>24</v>
      </c>
      <c r="B39" s="518"/>
      <c r="C39" s="13">
        <f>SUM(C33:C38)</f>
        <v>0</v>
      </c>
      <c r="D39" s="13">
        <f>SUM(D33:D38)+ROUNDDOWN(F39/60,0)</f>
        <v>0</v>
      </c>
      <c r="E39" s="13">
        <f>F39-60*ROUNDDOWN(F39/60,0)</f>
        <v>0</v>
      </c>
      <c r="F39" s="131">
        <f>SUM(F33:F38)</f>
        <v>0</v>
      </c>
      <c r="G39" s="52">
        <f>IF((D39*60+E39)=0,0,ROUND((C39*60)/(D39*60+E39),1))</f>
        <v>0</v>
      </c>
      <c r="H39" s="13">
        <f>SUM(H33:H38)+ROUNDDOWN(J39/60,0)</f>
        <v>0</v>
      </c>
      <c r="I39" s="13">
        <f>J39-60*ROUNDDOWN(J39/60,0)</f>
        <v>0</v>
      </c>
      <c r="J39" s="131">
        <f>SUM(J33:J38)</f>
        <v>0</v>
      </c>
      <c r="K39" s="27">
        <f>SUM(K33:K38)</f>
        <v>0</v>
      </c>
      <c r="L39" s="27">
        <f>IF(SUM(L33:L38)=0,0,ROUND(AVERAGE(L33:L38),0))</f>
        <v>0</v>
      </c>
      <c r="M39" s="163">
        <f>IF(M38=0,0,1)</f>
        <v>0</v>
      </c>
      <c r="N39" s="27">
        <f>IF(SUM(N33:N38)=0,0,ROUND(AVERAGE(N33:N38),0))</f>
        <v>0</v>
      </c>
      <c r="O39" s="163">
        <f>IF(O38=0,0,1)</f>
        <v>0</v>
      </c>
      <c r="P39" s="27">
        <f>IF(SUM(P33:P38)=0,0,ROUND(AVERAGE(P33:P38),0))</f>
        <v>0</v>
      </c>
      <c r="Q39" s="163">
        <f>IF(Q38=0,0,1)</f>
        <v>0</v>
      </c>
      <c r="R39" s="27">
        <f>IF(SUM(R33:R38)=0,0,ROUND(AVERAGE(R33:R38),0))</f>
        <v>0</v>
      </c>
      <c r="S39" s="163">
        <f>IF(S38=0,0,1)</f>
        <v>0</v>
      </c>
      <c r="T39" s="27">
        <f>IF(SUM(T33:T38)=0,0,ROUND(AVERAGE(T33:T38),0))</f>
        <v>0</v>
      </c>
      <c r="U39" s="163">
        <f>IF(U38=0,0,1)</f>
        <v>0</v>
      </c>
      <c r="V39" s="240"/>
      <c r="W39" s="480"/>
      <c r="X39" s="481"/>
      <c r="Y39" s="481"/>
      <c r="Z39" s="481"/>
      <c r="AA39" s="481"/>
      <c r="AB39" s="482"/>
    </row>
    <row r="40" spans="1:30" x14ac:dyDescent="0.2">
      <c r="A40" s="470" t="s">
        <v>33</v>
      </c>
      <c r="B40" s="471"/>
      <c r="C40" s="14">
        <f>C7+C16+C24+C32+C39</f>
        <v>0</v>
      </c>
      <c r="D40" s="11">
        <f>D7+D16+D24+D32+D39+ROUNDDOWN(F40/60,0)</f>
        <v>0</v>
      </c>
      <c r="E40" s="11">
        <f>F40-60*ROUNDDOWN(F40/60,0)</f>
        <v>0</v>
      </c>
      <c r="F40" s="133">
        <f>E32+E7+E16+E24+E39</f>
        <v>0</v>
      </c>
      <c r="G40" s="60">
        <f>IF((D40*60+E40)=0,0,ROUND((C40*60)/(D40*60+E40),1))</f>
        <v>0</v>
      </c>
      <c r="H40" s="11">
        <f>H7+H16+H24+H32+H39+ROUNDDOWN(J40/60,0)</f>
        <v>0</v>
      </c>
      <c r="I40" s="11">
        <f>J40-60*ROUNDDOWN(J40/60,0)</f>
        <v>0</v>
      </c>
      <c r="J40" s="133">
        <f>I32+I7+I16+I24+I39</f>
        <v>0</v>
      </c>
      <c r="K40" s="28">
        <f>K32+K7+K16+K24+K39</f>
        <v>0</v>
      </c>
      <c r="L40" s="28" t="str">
        <f>IF(L41=0,"",(L32+L7+L16+L24+L39)/L41)</f>
        <v/>
      </c>
      <c r="M40" s="178"/>
      <c r="N40" s="44" t="str">
        <f>IF(N41=0,"",(N32+N7+N16+N24+N39)/N41)</f>
        <v/>
      </c>
      <c r="O40" s="178"/>
      <c r="P40" s="28" t="str">
        <f>IF(P41=0,"",(P32+P7+P16+P24+P39)/P41)</f>
        <v/>
      </c>
      <c r="Q40" s="178"/>
      <c r="R40" s="28" t="str">
        <f>IF(R41=0,"",(R32+R7+R16+R24+R39)/R41)</f>
        <v/>
      </c>
      <c r="S40" s="178"/>
      <c r="T40" s="28" t="str">
        <f>IF(T41=0,"",(T32+T7+T16+T24+T39)/T41)</f>
        <v/>
      </c>
      <c r="U40" s="178"/>
      <c r="V40" s="29"/>
      <c r="W40" s="30"/>
      <c r="X40" s="2" t="s">
        <v>0</v>
      </c>
      <c r="Y40" s="2" t="s">
        <v>30</v>
      </c>
      <c r="Z40" s="2" t="s">
        <v>16</v>
      </c>
      <c r="AA40" s="2" t="s">
        <v>23</v>
      </c>
      <c r="AB40" s="2" t="s">
        <v>26</v>
      </c>
      <c r="AC40" s="5"/>
    </row>
    <row r="41" spans="1:30" ht="12" customHeight="1" x14ac:dyDescent="0.2">
      <c r="A41" s="472"/>
      <c r="B41" s="472"/>
      <c r="C41" s="2" t="s">
        <v>0</v>
      </c>
      <c r="D41" s="2" t="s">
        <v>15</v>
      </c>
      <c r="E41" s="2" t="s">
        <v>16</v>
      </c>
      <c r="F41" s="71"/>
      <c r="G41" s="22" t="s">
        <v>12</v>
      </c>
      <c r="H41" s="360" t="s">
        <v>15</v>
      </c>
      <c r="I41" s="360" t="s">
        <v>16</v>
      </c>
      <c r="J41" s="22"/>
      <c r="K41" s="37" t="s">
        <v>17</v>
      </c>
      <c r="L41" s="158">
        <f>M7+M16+M24+M32+M39</f>
        <v>0</v>
      </c>
      <c r="M41" s="159"/>
      <c r="N41" s="158">
        <f>O7+O16+O24+O32+O39</f>
        <v>0</v>
      </c>
      <c r="O41" s="159"/>
      <c r="P41" s="158">
        <f>Q7+Q16+Q24+Q32+Q39</f>
        <v>0</v>
      </c>
      <c r="Q41" s="159"/>
      <c r="R41" s="158">
        <f>S7+S16+S24+S32+S39</f>
        <v>0</v>
      </c>
      <c r="S41" s="159"/>
      <c r="T41" s="158">
        <f>U7+U16+U24+U32+U39</f>
        <v>0</v>
      </c>
      <c r="U41" s="126"/>
      <c r="V41" s="209"/>
      <c r="W41" s="214" t="s">
        <v>139</v>
      </c>
      <c r="X41" s="23">
        <f>C40+Mai!X42</f>
        <v>0</v>
      </c>
      <c r="Y41" s="23">
        <f>D40+Mai!Y42+ROUNDDOWN(AC41/60,0)</f>
        <v>0</v>
      </c>
      <c r="Z41" s="12">
        <f>AC41-60*ROUNDDOWN(AC41/60,0)</f>
        <v>0</v>
      </c>
      <c r="AA41" s="12">
        <f>IF((Y41*60+Z41)=0,0,ROUND((X41*60)/(Y41*60+Z41),1))</f>
        <v>0</v>
      </c>
      <c r="AB41" s="23">
        <f>K40+Mai!AB42</f>
        <v>0</v>
      </c>
      <c r="AC41" s="10">
        <f>E40+Mai!Z42</f>
        <v>0</v>
      </c>
    </row>
    <row r="42" spans="1:30" ht="11.45" customHeight="1" x14ac:dyDescent="0.2">
      <c r="A42" s="545" t="s">
        <v>255</v>
      </c>
      <c r="B42" s="545"/>
      <c r="C42" s="48">
        <f>'Décembre 17'!$C$40</f>
        <v>0</v>
      </c>
      <c r="D42" s="49">
        <f>'Décembre 17'!$D$40</f>
        <v>0</v>
      </c>
      <c r="E42" s="49">
        <f>'Décembre 17'!$E$40</f>
        <v>0</v>
      </c>
      <c r="F42" s="143"/>
      <c r="G42" s="50">
        <f t="shared" ref="G42:G47" si="30">IF((D42*60+E42)=0,0,ROUND((C42*60)/(D42*60+E42),1))</f>
        <v>0</v>
      </c>
      <c r="H42" s="361">
        <f>Mai!$H$43</f>
        <v>0</v>
      </c>
      <c r="I42" s="361">
        <f>Mai!$I$43</f>
        <v>0</v>
      </c>
      <c r="J42" s="50"/>
      <c r="K42" s="199">
        <f>'Décembre 17'!$K$40</f>
        <v>0</v>
      </c>
      <c r="L42" s="158"/>
      <c r="M42" s="159"/>
      <c r="N42" s="158"/>
      <c r="O42" s="159"/>
      <c r="P42" s="158"/>
      <c r="Q42" s="159"/>
      <c r="R42" s="158"/>
      <c r="S42" s="159"/>
      <c r="T42" s="158"/>
      <c r="U42" s="126"/>
      <c r="V42" s="213"/>
      <c r="W42" s="321" t="s">
        <v>254</v>
      </c>
      <c r="X42" s="219">
        <f>$C$40+Mai!X43</f>
        <v>0</v>
      </c>
      <c r="Y42" s="217">
        <f>$D$40+Mai!Y43+ROUNDDOWN(AC42/60,0)</f>
        <v>0</v>
      </c>
      <c r="Z42" s="217">
        <f>AC42-60*ROUNDDOWN(AC42/60,0)</f>
        <v>0</v>
      </c>
      <c r="AA42" s="217">
        <f>IF((Y42*60+Z42)=0,0,ROUND((X42*60)/(Y42*60+Z42),1))</f>
        <v>0</v>
      </c>
      <c r="AB42" s="219">
        <f>K40+Mai!AB43</f>
        <v>0</v>
      </c>
      <c r="AC42" s="226">
        <f>E40+Mai!Z43</f>
        <v>0</v>
      </c>
    </row>
    <row r="43" spans="1:30" ht="11.45" customHeight="1" x14ac:dyDescent="0.2">
      <c r="A43" s="552" t="s">
        <v>25</v>
      </c>
      <c r="B43" s="552"/>
      <c r="C43" s="48">
        <f>Janvier!C43</f>
        <v>0</v>
      </c>
      <c r="D43" s="48">
        <f>Janvier!D43</f>
        <v>0</v>
      </c>
      <c r="E43" s="48">
        <f>Janvier!E43</f>
        <v>0</v>
      </c>
      <c r="F43" s="134"/>
      <c r="G43" s="47">
        <f t="shared" si="30"/>
        <v>0</v>
      </c>
      <c r="H43" s="360">
        <f>Mai!$H$44</f>
        <v>0</v>
      </c>
      <c r="I43" s="360">
        <f>Mai!$I$44</f>
        <v>0</v>
      </c>
      <c r="J43" s="353"/>
      <c r="K43" s="53">
        <f>Janvier!K43</f>
        <v>0</v>
      </c>
      <c r="V43" s="64"/>
      <c r="W43" s="64"/>
    </row>
    <row r="44" spans="1:30" ht="11.45" customHeight="1" x14ac:dyDescent="0.2">
      <c r="A44" s="552" t="s">
        <v>27</v>
      </c>
      <c r="B44" s="575"/>
      <c r="C44" s="48">
        <f>Février!C38</f>
        <v>0</v>
      </c>
      <c r="D44" s="48">
        <f>Février!D38</f>
        <v>0</v>
      </c>
      <c r="E44" s="48">
        <f>Février!E38</f>
        <v>0</v>
      </c>
      <c r="F44" s="134"/>
      <c r="G44" s="47">
        <f t="shared" si="30"/>
        <v>0</v>
      </c>
      <c r="H44" s="360">
        <f>Mai!$H$45</f>
        <v>0</v>
      </c>
      <c r="I44" s="360">
        <f>Mai!$I$45</f>
        <v>0</v>
      </c>
      <c r="J44" s="353"/>
      <c r="K44" s="53">
        <f>Février!K38</f>
        <v>0</v>
      </c>
      <c r="V44" s="64"/>
      <c r="W44" s="341" t="s">
        <v>195</v>
      </c>
      <c r="X44" s="360" t="s">
        <v>15</v>
      </c>
      <c r="Y44" s="360" t="s">
        <v>16</v>
      </c>
      <c r="Z44" s="339"/>
      <c r="AA44" s="190"/>
      <c r="AB44" s="190"/>
      <c r="AC44" s="65"/>
      <c r="AD44" s="207">
        <f>I40+SUM(I42:I47)</f>
        <v>0</v>
      </c>
    </row>
    <row r="45" spans="1:30" ht="11.45" customHeight="1" x14ac:dyDescent="0.2">
      <c r="A45" s="552" t="s">
        <v>28</v>
      </c>
      <c r="B45" s="552"/>
      <c r="C45" s="54">
        <f>Mars!C41</f>
        <v>0</v>
      </c>
      <c r="D45" s="54">
        <f>Mars!D41</f>
        <v>0</v>
      </c>
      <c r="E45" s="54">
        <f>Mars!E41</f>
        <v>0</v>
      </c>
      <c r="F45" s="134"/>
      <c r="G45" s="47">
        <f t="shared" si="30"/>
        <v>0</v>
      </c>
      <c r="H45" s="360">
        <f>Mai!$H$46</f>
        <v>0</v>
      </c>
      <c r="I45" s="360">
        <f>Mai!$I$46</f>
        <v>0</v>
      </c>
      <c r="J45" s="353"/>
      <c r="K45" s="53">
        <f>Mars!K41</f>
        <v>0</v>
      </c>
      <c r="V45" s="69"/>
      <c r="W45" s="342" t="s">
        <v>139</v>
      </c>
      <c r="X45" s="12">
        <f>H40+SUM(H42:H47)+ROUNDDOWN(AD44/60,0)</f>
        <v>0</v>
      </c>
      <c r="Y45" s="12">
        <f>AD44-60*ROUNDDOWN(AD44/60,0)</f>
        <v>0</v>
      </c>
      <c r="Z45" s="339"/>
      <c r="AA45" s="190"/>
      <c r="AB45" s="190"/>
      <c r="AC45" s="64"/>
      <c r="AD45" s="200">
        <f>I40+SUM(I43:I47)</f>
        <v>0</v>
      </c>
    </row>
    <row r="46" spans="1:30" ht="11.45" customHeight="1" x14ac:dyDescent="0.2">
      <c r="A46" s="552" t="s">
        <v>31</v>
      </c>
      <c r="B46" s="552"/>
      <c r="C46" s="54">
        <f>Avril!C40</f>
        <v>0</v>
      </c>
      <c r="D46" s="54">
        <f>Avril!D40</f>
        <v>0</v>
      </c>
      <c r="E46" s="47">
        <f>Avril!E40</f>
        <v>0</v>
      </c>
      <c r="F46" s="134"/>
      <c r="G46" s="47">
        <f t="shared" si="30"/>
        <v>0</v>
      </c>
      <c r="H46" s="362">
        <f>Mai!$H$47</f>
        <v>0</v>
      </c>
      <c r="I46" s="360">
        <f>Mai!$I$47</f>
        <v>0</v>
      </c>
      <c r="J46" s="353"/>
      <c r="K46" s="53">
        <f>Avril!K40</f>
        <v>0</v>
      </c>
      <c r="V46" s="69"/>
      <c r="W46" s="340" t="s">
        <v>254</v>
      </c>
      <c r="X46" s="354">
        <f>H40+SUM(H43:H47)+ROUNDDOWN(AD45/60,0)</f>
        <v>0</v>
      </c>
      <c r="Y46" s="345">
        <f>AD45-60*ROUNDDOWN(AD45/60,0)</f>
        <v>0</v>
      </c>
    </row>
    <row r="47" spans="1:30" ht="11.45" customHeight="1" x14ac:dyDescent="0.2">
      <c r="A47" s="552" t="s">
        <v>32</v>
      </c>
      <c r="B47" s="552"/>
      <c r="C47" s="54">
        <f>Mai!C41</f>
        <v>0</v>
      </c>
      <c r="D47" s="47">
        <f>Mai!D41</f>
        <v>0</v>
      </c>
      <c r="E47" s="47">
        <f>Mai!E41</f>
        <v>0</v>
      </c>
      <c r="F47" s="134"/>
      <c r="G47" s="47">
        <f t="shared" si="30"/>
        <v>0</v>
      </c>
      <c r="H47" s="360">
        <f>Mai!$H$41</f>
        <v>0</v>
      </c>
      <c r="I47" s="360">
        <f>Mai!$I$41</f>
        <v>0</v>
      </c>
      <c r="J47" s="353"/>
      <c r="K47" s="53">
        <f>Mai!K41</f>
        <v>0</v>
      </c>
      <c r="V47" s="69"/>
      <c r="W47" s="66"/>
      <c r="Y47" s="66"/>
      <c r="Z47" s="66"/>
      <c r="AA47" s="66"/>
      <c r="AB47" s="66"/>
    </row>
    <row r="48" spans="1:30" hidden="1" x14ac:dyDescent="0.2">
      <c r="C48" s="215">
        <f>SUM(C42:C47)+C40</f>
        <v>0</v>
      </c>
      <c r="D48" s="215">
        <f>SUM(D42:D47)+D40</f>
        <v>0</v>
      </c>
      <c r="E48" s="215">
        <f>SUM(E42:E47)+E40</f>
        <v>0</v>
      </c>
      <c r="K48" s="215">
        <f>SUM(K42:K47)+K40</f>
        <v>0</v>
      </c>
    </row>
    <row r="49" spans="3:11" hidden="1" x14ac:dyDescent="0.2">
      <c r="C49" s="215">
        <f>SUM(C43:C47)+C40</f>
        <v>0</v>
      </c>
      <c r="D49" s="215">
        <f>SUM(D43:D47)+D40</f>
        <v>0</v>
      </c>
      <c r="E49" s="215">
        <f>SUM(E43:E47)+E40</f>
        <v>0</v>
      </c>
      <c r="K49" s="215">
        <f>SUM(K43:K47)+K40</f>
        <v>0</v>
      </c>
    </row>
  </sheetData>
  <sheetProtection sheet="1" selectLockedCells="1"/>
  <mergeCells count="63">
    <mergeCell ref="A8:B8"/>
    <mergeCell ref="W11:AB11"/>
    <mergeCell ref="W12:AB12"/>
    <mergeCell ref="W13:AB13"/>
    <mergeCell ref="W4:AB4"/>
    <mergeCell ref="W5:AB5"/>
    <mergeCell ref="W9:AB9"/>
    <mergeCell ref="W10:AB10"/>
    <mergeCell ref="A7:B7"/>
    <mergeCell ref="W8:AB8"/>
    <mergeCell ref="W7:AB7"/>
    <mergeCell ref="A1:AA1"/>
    <mergeCell ref="A2:A3"/>
    <mergeCell ref="B2:B3"/>
    <mergeCell ref="C2:C3"/>
    <mergeCell ref="D2:D3"/>
    <mergeCell ref="V2:V3"/>
    <mergeCell ref="P2:P3"/>
    <mergeCell ref="E2:E3"/>
    <mergeCell ref="G2:G3"/>
    <mergeCell ref="L2:L3"/>
    <mergeCell ref="N2:N3"/>
    <mergeCell ref="W2:AB3"/>
    <mergeCell ref="H2:I2"/>
    <mergeCell ref="A47:B47"/>
    <mergeCell ref="A46:B46"/>
    <mergeCell ref="A16:B16"/>
    <mergeCell ref="A24:B24"/>
    <mergeCell ref="A39:B39"/>
    <mergeCell ref="A41:B41"/>
    <mergeCell ref="A43:B43"/>
    <mergeCell ref="A45:B45"/>
    <mergeCell ref="A32:B32"/>
    <mergeCell ref="A44:B44"/>
    <mergeCell ref="A42:B42"/>
    <mergeCell ref="A40:B40"/>
    <mergeCell ref="W19:AB19"/>
    <mergeCell ref="W38:AB38"/>
    <mergeCell ref="W35:AB35"/>
    <mergeCell ref="W36:AB36"/>
    <mergeCell ref="W37:AB37"/>
    <mergeCell ref="W23:AB23"/>
    <mergeCell ref="W27:AB27"/>
    <mergeCell ref="W28:AB28"/>
    <mergeCell ref="W29:AB29"/>
    <mergeCell ref="W30:AB30"/>
    <mergeCell ref="W25:AB25"/>
    <mergeCell ref="W39:AB39"/>
    <mergeCell ref="W34:AB34"/>
    <mergeCell ref="W14:AB14"/>
    <mergeCell ref="W6:AB6"/>
    <mergeCell ref="W31:AB31"/>
    <mergeCell ref="W32:AB32"/>
    <mergeCell ref="W21:AB21"/>
    <mergeCell ref="W20:AB20"/>
    <mergeCell ref="W17:AB17"/>
    <mergeCell ref="W16:AB16"/>
    <mergeCell ref="W18:AB18"/>
    <mergeCell ref="W22:AB22"/>
    <mergeCell ref="W33:AB33"/>
    <mergeCell ref="W15:AB15"/>
    <mergeCell ref="W26:AB26"/>
    <mergeCell ref="W24:AB24"/>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zoomScale="110" zoomScaleNormal="110" workbookViewId="0">
      <pane ySplit="3" topLeftCell="A4" activePane="bottomLeft" state="frozen"/>
      <selection pane="bottomLeft" activeCell="C4" sqref="C4"/>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9" width="6.42578125" customWidth="1"/>
    <col min="10" max="10" width="6.42578125" hidden="1" customWidth="1"/>
    <col min="11" max="11" width="6" customWidth="1"/>
    <col min="12" max="12" width="4.140625" customWidth="1"/>
    <col min="13" max="13" width="3.42578125" style="74" hidden="1" customWidth="1"/>
    <col min="14" max="14" width="3.42578125" customWidth="1"/>
    <col min="15" max="15" width="3.42578125" style="74" hidden="1" customWidth="1"/>
    <col min="16" max="16" width="5.71093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3" max="23" width="20.28515625" customWidth="1"/>
    <col min="26" max="26" width="9.85546875" customWidth="1"/>
    <col min="27" max="28" width="10.140625" customWidth="1"/>
    <col min="29" max="30" width="11.42578125" hidden="1" customWidth="1"/>
  </cols>
  <sheetData>
    <row r="1" spans="1:28" ht="18" x14ac:dyDescent="0.25">
      <c r="A1" s="530" t="s">
        <v>226</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201"/>
    </row>
    <row r="2" spans="1:28" ht="26.25" customHeight="1" x14ac:dyDescent="0.2">
      <c r="A2" s="531" t="s">
        <v>1</v>
      </c>
      <c r="B2" s="531" t="s">
        <v>9</v>
      </c>
      <c r="C2" s="531" t="s">
        <v>0</v>
      </c>
      <c r="D2" s="531" t="s">
        <v>15</v>
      </c>
      <c r="E2" s="531" t="s">
        <v>16</v>
      </c>
      <c r="F2" s="71" t="s">
        <v>16</v>
      </c>
      <c r="G2" s="537" t="s">
        <v>12</v>
      </c>
      <c r="H2" s="513" t="s">
        <v>195</v>
      </c>
      <c r="I2" s="514"/>
      <c r="J2" s="351"/>
      <c r="K2" s="25" t="s">
        <v>17</v>
      </c>
      <c r="L2" s="533" t="s">
        <v>40</v>
      </c>
      <c r="M2" s="136"/>
      <c r="N2" s="533" t="s">
        <v>11</v>
      </c>
      <c r="O2" s="136"/>
      <c r="P2" s="533" t="s">
        <v>22</v>
      </c>
      <c r="Q2" s="136"/>
      <c r="R2" s="25" t="s">
        <v>19</v>
      </c>
      <c r="S2" s="136"/>
      <c r="T2" s="25" t="s">
        <v>19</v>
      </c>
      <c r="U2" s="136"/>
      <c r="V2" s="535" t="s">
        <v>13</v>
      </c>
      <c r="W2" s="581" t="s">
        <v>14</v>
      </c>
      <c r="X2" s="581"/>
      <c r="Y2" s="581"/>
      <c r="Z2" s="581"/>
      <c r="AA2" s="581"/>
      <c r="AB2" s="581"/>
    </row>
    <row r="3" spans="1:28" ht="12.75" customHeight="1" x14ac:dyDescent="0.2">
      <c r="A3" s="532"/>
      <c r="B3" s="532"/>
      <c r="C3" s="532"/>
      <c r="D3" s="532"/>
      <c r="E3" s="532"/>
      <c r="F3" s="71"/>
      <c r="G3" s="538"/>
      <c r="H3" s="350" t="s">
        <v>15</v>
      </c>
      <c r="I3" s="350" t="s">
        <v>16</v>
      </c>
      <c r="J3" s="352"/>
      <c r="K3" s="26" t="s">
        <v>18</v>
      </c>
      <c r="L3" s="534"/>
      <c r="M3" s="137"/>
      <c r="N3" s="534"/>
      <c r="O3" s="137"/>
      <c r="P3" s="534"/>
      <c r="Q3" s="137"/>
      <c r="R3" s="26" t="s">
        <v>20</v>
      </c>
      <c r="S3" s="137"/>
      <c r="T3" s="26" t="s">
        <v>21</v>
      </c>
      <c r="U3" s="137"/>
      <c r="V3" s="536"/>
      <c r="W3" s="581"/>
      <c r="X3" s="581"/>
      <c r="Y3" s="581"/>
      <c r="Z3" s="581"/>
      <c r="AA3" s="581"/>
      <c r="AB3" s="581"/>
    </row>
    <row r="4" spans="1:28" ht="11.45" customHeight="1" x14ac:dyDescent="0.2">
      <c r="A4" s="113" t="s">
        <v>5</v>
      </c>
      <c r="B4" s="113">
        <v>1</v>
      </c>
      <c r="C4" s="40"/>
      <c r="D4" s="40"/>
      <c r="E4" s="40"/>
      <c r="F4" s="71">
        <f>E4</f>
        <v>0</v>
      </c>
      <c r="G4" s="86" t="str">
        <f t="shared" ref="G4:G21" si="0">IF((D4*60+F4)=0,"",ROUND((C4*60)/(D4*60+F4),1))</f>
        <v/>
      </c>
      <c r="H4" s="336"/>
      <c r="I4" s="336"/>
      <c r="J4" s="71">
        <f t="shared" ref="J4" si="1">I4</f>
        <v>0</v>
      </c>
      <c r="K4" s="117"/>
      <c r="L4" s="117"/>
      <c r="M4" s="162">
        <f>IF(L4="",0,1)</f>
        <v>0</v>
      </c>
      <c r="N4" s="117"/>
      <c r="O4" s="162">
        <f>IF(N4="",0,1)</f>
        <v>0</v>
      </c>
      <c r="P4" s="117"/>
      <c r="Q4" s="162">
        <f>IF(P4="",0,1)</f>
        <v>0</v>
      </c>
      <c r="R4" s="117"/>
      <c r="S4" s="162">
        <f>IF(R4="",0,1)</f>
        <v>0</v>
      </c>
      <c r="T4" s="117"/>
      <c r="U4" s="162">
        <f>IF(T4="",0,1)</f>
        <v>0</v>
      </c>
      <c r="V4" s="239" t="s">
        <v>233</v>
      </c>
      <c r="W4" s="551"/>
      <c r="X4" s="551"/>
      <c r="Y4" s="551"/>
      <c r="Z4" s="551"/>
      <c r="AA4" s="551"/>
      <c r="AB4" s="551"/>
    </row>
    <row r="5" spans="1:28" ht="11.45" customHeight="1" x14ac:dyDescent="0.2">
      <c r="A5" s="473" t="s">
        <v>10</v>
      </c>
      <c r="B5" s="474"/>
      <c r="C5" s="13">
        <f>SUM(C4:C4)</f>
        <v>0</v>
      </c>
      <c r="D5" s="13">
        <f>SUM(D4:D4)+ROUNDDOWN(F5/60,0)</f>
        <v>0</v>
      </c>
      <c r="E5" s="13">
        <f>F5-60*ROUNDDOWN(F5/60,0)</f>
        <v>0</v>
      </c>
      <c r="F5" s="131">
        <f>SUM(F4:F4)</f>
        <v>0</v>
      </c>
      <c r="G5" s="52">
        <f>IF((D5*60+E5)=0,0,ROUND((C5*60)/(D5*60+E5),1))</f>
        <v>0</v>
      </c>
      <c r="H5" s="13">
        <f>SUM(H4:H4)+ROUNDDOWN(J5/60,0)</f>
        <v>0</v>
      </c>
      <c r="I5" s="13">
        <f>J5-60*ROUNDDOWN(J5/60,0)</f>
        <v>0</v>
      </c>
      <c r="J5" s="131">
        <f>SUM(J4:J4)</f>
        <v>0</v>
      </c>
      <c r="K5" s="27">
        <f>SUM(K4:K4)</f>
        <v>0</v>
      </c>
      <c r="L5" s="27">
        <f>IF(SUM(L4:L4)=0,0,ROUND(AVERAGE(L4:L4),0))</f>
        <v>0</v>
      </c>
      <c r="M5" s="163">
        <f>IF(M4=0,0,1)</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40"/>
      <c r="W5" s="560"/>
      <c r="X5" s="560"/>
      <c r="Y5" s="560"/>
      <c r="Z5" s="560"/>
      <c r="AA5" s="560"/>
      <c r="AB5" s="560"/>
    </row>
    <row r="6" spans="1:28" ht="11.45" customHeight="1" x14ac:dyDescent="0.2">
      <c r="A6" s="546" t="s">
        <v>74</v>
      </c>
      <c r="B6" s="547"/>
      <c r="C6" s="73">
        <f>C5+Juin!C39</f>
        <v>0</v>
      </c>
      <c r="D6" s="73">
        <f>ROUNDDOWN(F6/60,0)+Juin!D39+D5</f>
        <v>0</v>
      </c>
      <c r="E6" s="73">
        <f>F6-60*ROUNDDOWN(F6/60,0)</f>
        <v>0</v>
      </c>
      <c r="F6" s="132">
        <f>E5+Juin!E39</f>
        <v>0</v>
      </c>
      <c r="G6" s="73">
        <f>IF((D6*60+E6)=0,0,ROUND((C6*60)/(D6*60+E6),1))</f>
        <v>0</v>
      </c>
      <c r="H6" s="73">
        <f>ROUNDDOWN(J6/60,0)+Juin!H39+H5</f>
        <v>0</v>
      </c>
      <c r="I6" s="73">
        <f>J6-60*ROUNDDOWN(J6/60,0)</f>
        <v>0</v>
      </c>
      <c r="J6" s="132">
        <f>I5+Juin!I39</f>
        <v>0</v>
      </c>
      <c r="K6" s="83">
        <f>K5+Juin!K39</f>
        <v>0</v>
      </c>
      <c r="L6" s="83">
        <f>IF(L5=0,Juin!L39,IF(L5+Juin!L39=0,"",ROUND((SUM(L4:L4)+SUM(Juin!L33:'Juin'!L38))/(M4+Juin!M38),0)))</f>
        <v>0</v>
      </c>
      <c r="M6" s="180"/>
      <c r="N6" s="83">
        <f>IF(N5=0,Juin!N39,IF(N5+Juin!N39=0,"",ROUND((SUM(N4:N4)+SUM(Juin!N33:'Juin'!N38))/(O4+Juin!O38),0)))</f>
        <v>0</v>
      </c>
      <c r="O6" s="180"/>
      <c r="P6" s="83">
        <f>IF(P5=0,Juin!P39,IF(P5+Juin!P39=0,"",ROUND((SUM(P4:P4)+SUM(Juin!P33:'Juin'!P38))/(Q4+Juin!Q38),0)))</f>
        <v>0</v>
      </c>
      <c r="Q6" s="180"/>
      <c r="R6" s="83">
        <f>IF(R5=0,Juin!R39,IF(R5+Juin!R39=0,"",ROUND((SUM(R4:R4)+SUM(Juin!R33:'Juin'!R38))/(S4+Juin!S38),0)))</f>
        <v>0</v>
      </c>
      <c r="S6" s="180"/>
      <c r="T6" s="83">
        <f>IF(T5=0,Juin!T39,IF(T5+Juin!T39=0,"",ROUND((SUM(T4:T4)+SUM(Juin!T33:'Juin'!T38))/(U4+Juin!U38),0)))</f>
        <v>0</v>
      </c>
      <c r="U6" s="180"/>
      <c r="V6" s="312"/>
      <c r="W6" s="562"/>
      <c r="X6" s="562"/>
      <c r="Y6" s="562"/>
      <c r="Z6" s="562"/>
      <c r="AA6" s="562"/>
      <c r="AB6" s="562"/>
    </row>
    <row r="7" spans="1:28" ht="11.45" customHeight="1" x14ac:dyDescent="0.2">
      <c r="A7" s="2" t="s">
        <v>6</v>
      </c>
      <c r="B7" s="2">
        <f>B4+1</f>
        <v>2</v>
      </c>
      <c r="C7" s="40"/>
      <c r="D7" s="40"/>
      <c r="E7" s="40"/>
      <c r="F7" s="71">
        <f t="shared" ref="F7:F13" si="2">E7</f>
        <v>0</v>
      </c>
      <c r="G7" s="86" t="str">
        <f t="shared" si="0"/>
        <v/>
      </c>
      <c r="H7" s="336"/>
      <c r="I7" s="336"/>
      <c r="J7" s="71">
        <f>I7</f>
        <v>0</v>
      </c>
      <c r="K7" s="117"/>
      <c r="L7" s="117"/>
      <c r="M7" s="162">
        <f>IF(L7="",0,1)</f>
        <v>0</v>
      </c>
      <c r="N7" s="117"/>
      <c r="O7" s="162">
        <f>IF(N7="",0,1)</f>
        <v>0</v>
      </c>
      <c r="P7" s="117"/>
      <c r="Q7" s="162">
        <f>IF(P7="",0,1)</f>
        <v>0</v>
      </c>
      <c r="R7" s="117"/>
      <c r="S7" s="162">
        <f>IF(R7="",0,1)</f>
        <v>0</v>
      </c>
      <c r="T7" s="117"/>
      <c r="U7" s="162">
        <f>IF(T7="",0,1)</f>
        <v>0</v>
      </c>
      <c r="V7" s="239"/>
      <c r="W7" s="551"/>
      <c r="X7" s="551"/>
      <c r="Y7" s="551"/>
      <c r="Z7" s="551"/>
      <c r="AA7" s="551"/>
      <c r="AB7" s="551"/>
    </row>
    <row r="8" spans="1:28" ht="11.45" customHeight="1" x14ac:dyDescent="0.2">
      <c r="A8" s="80" t="s">
        <v>7</v>
      </c>
      <c r="B8" s="80">
        <f t="shared" ref="B8:B13" si="3">B7+1</f>
        <v>3</v>
      </c>
      <c r="C8" s="40"/>
      <c r="D8" s="40"/>
      <c r="E8" s="40"/>
      <c r="F8" s="71">
        <f t="shared" si="2"/>
        <v>0</v>
      </c>
      <c r="G8" s="86" t="str">
        <f t="shared" si="0"/>
        <v/>
      </c>
      <c r="H8" s="336"/>
      <c r="I8" s="336"/>
      <c r="J8" s="71">
        <f t="shared" ref="J8:J13" si="4">I8</f>
        <v>0</v>
      </c>
      <c r="K8" s="117"/>
      <c r="L8" s="117"/>
      <c r="M8" s="162">
        <f t="shared" ref="M8:M13" si="5">IF(L8="",M7,M7+1)</f>
        <v>0</v>
      </c>
      <c r="N8" s="117"/>
      <c r="O8" s="162">
        <f t="shared" ref="O8:O13" si="6">IF(N8="",O7,O7+1)</f>
        <v>0</v>
      </c>
      <c r="P8" s="117"/>
      <c r="Q8" s="162">
        <f t="shared" ref="Q8:Q13" si="7">IF(P8="",Q7,Q7+1)</f>
        <v>0</v>
      </c>
      <c r="R8" s="117"/>
      <c r="S8" s="162">
        <f t="shared" ref="S8:S13" si="8">IF(R8="",S7,S7+1)</f>
        <v>0</v>
      </c>
      <c r="T8" s="117"/>
      <c r="U8" s="162">
        <f t="shared" ref="U8:U13" si="9">IF(T8="",U7,U7+1)</f>
        <v>0</v>
      </c>
      <c r="V8" s="239"/>
      <c r="W8" s="551"/>
      <c r="X8" s="551"/>
      <c r="Y8" s="551"/>
      <c r="Z8" s="551"/>
      <c r="AA8" s="551"/>
      <c r="AB8" s="551"/>
    </row>
    <row r="9" spans="1:28" ht="11.45" customHeight="1" x14ac:dyDescent="0.2">
      <c r="A9" s="2" t="s">
        <v>8</v>
      </c>
      <c r="B9" s="2">
        <f t="shared" si="3"/>
        <v>4</v>
      </c>
      <c r="C9" s="40"/>
      <c r="D9" s="40"/>
      <c r="E9" s="40"/>
      <c r="F9" s="71">
        <f t="shared" si="2"/>
        <v>0</v>
      </c>
      <c r="G9" s="86" t="str">
        <f t="shared" si="0"/>
        <v/>
      </c>
      <c r="H9" s="336"/>
      <c r="I9" s="336"/>
      <c r="J9" s="71">
        <f t="shared" si="4"/>
        <v>0</v>
      </c>
      <c r="K9" s="117"/>
      <c r="L9" s="117"/>
      <c r="M9" s="162">
        <f t="shared" si="5"/>
        <v>0</v>
      </c>
      <c r="N9" s="117"/>
      <c r="O9" s="162">
        <f t="shared" si="6"/>
        <v>0</v>
      </c>
      <c r="P9" s="117"/>
      <c r="Q9" s="162">
        <f t="shared" si="7"/>
        <v>0</v>
      </c>
      <c r="R9" s="117"/>
      <c r="S9" s="162">
        <f t="shared" si="8"/>
        <v>0</v>
      </c>
      <c r="T9" s="117"/>
      <c r="U9" s="162">
        <f t="shared" si="9"/>
        <v>0</v>
      </c>
      <c r="V9" s="239"/>
      <c r="W9" s="551"/>
      <c r="X9" s="551"/>
      <c r="Y9" s="551"/>
      <c r="Z9" s="551"/>
      <c r="AA9" s="551"/>
      <c r="AB9" s="551"/>
    </row>
    <row r="10" spans="1:28" ht="11.45" customHeight="1" x14ac:dyDescent="0.2">
      <c r="A10" s="2" t="s">
        <v>2</v>
      </c>
      <c r="B10" s="2">
        <f t="shared" si="3"/>
        <v>5</v>
      </c>
      <c r="C10" s="40"/>
      <c r="D10" s="40"/>
      <c r="E10" s="40"/>
      <c r="F10" s="71">
        <f t="shared" si="2"/>
        <v>0</v>
      </c>
      <c r="G10" s="86" t="str">
        <f t="shared" si="0"/>
        <v/>
      </c>
      <c r="H10" s="336"/>
      <c r="I10" s="336"/>
      <c r="J10" s="71">
        <f t="shared" si="4"/>
        <v>0</v>
      </c>
      <c r="K10" s="117"/>
      <c r="L10" s="117"/>
      <c r="M10" s="162">
        <f t="shared" si="5"/>
        <v>0</v>
      </c>
      <c r="N10" s="117"/>
      <c r="O10" s="162">
        <f t="shared" si="6"/>
        <v>0</v>
      </c>
      <c r="P10" s="117"/>
      <c r="Q10" s="162">
        <f t="shared" si="7"/>
        <v>0</v>
      </c>
      <c r="R10" s="117"/>
      <c r="S10" s="162">
        <f t="shared" si="8"/>
        <v>0</v>
      </c>
      <c r="T10" s="117"/>
      <c r="U10" s="162">
        <f t="shared" si="9"/>
        <v>0</v>
      </c>
      <c r="V10" s="239"/>
      <c r="W10" s="551"/>
      <c r="X10" s="551"/>
      <c r="Y10" s="551"/>
      <c r="Z10" s="551"/>
      <c r="AA10" s="551"/>
      <c r="AB10" s="551"/>
    </row>
    <row r="11" spans="1:28" ht="11.45" customHeight="1" x14ac:dyDescent="0.2">
      <c r="A11" s="2" t="s">
        <v>3</v>
      </c>
      <c r="B11" s="2">
        <f t="shared" si="3"/>
        <v>6</v>
      </c>
      <c r="C11" s="40"/>
      <c r="D11" s="40"/>
      <c r="E11" s="40"/>
      <c r="F11" s="71">
        <f t="shared" si="2"/>
        <v>0</v>
      </c>
      <c r="G11" s="86" t="str">
        <f t="shared" si="0"/>
        <v/>
      </c>
      <c r="H11" s="336"/>
      <c r="I11" s="336"/>
      <c r="J11" s="71">
        <f t="shared" si="4"/>
        <v>0</v>
      </c>
      <c r="K11" s="117"/>
      <c r="L11" s="117"/>
      <c r="M11" s="162">
        <f t="shared" si="5"/>
        <v>0</v>
      </c>
      <c r="N11" s="117"/>
      <c r="O11" s="162">
        <f t="shared" si="6"/>
        <v>0</v>
      </c>
      <c r="P11" s="117"/>
      <c r="Q11" s="162">
        <f t="shared" si="7"/>
        <v>0</v>
      </c>
      <c r="R11" s="117"/>
      <c r="S11" s="162">
        <f t="shared" si="8"/>
        <v>0</v>
      </c>
      <c r="T11" s="117"/>
      <c r="U11" s="162">
        <f t="shared" si="9"/>
        <v>0</v>
      </c>
      <c r="V11" s="239"/>
      <c r="W11" s="551"/>
      <c r="X11" s="551"/>
      <c r="Y11" s="551"/>
      <c r="Z11" s="551"/>
      <c r="AA11" s="551"/>
      <c r="AB11" s="551"/>
    </row>
    <row r="12" spans="1:28" ht="11.45" customHeight="1" x14ac:dyDescent="0.2">
      <c r="A12" s="2" t="s">
        <v>4</v>
      </c>
      <c r="B12" s="2">
        <f t="shared" si="3"/>
        <v>7</v>
      </c>
      <c r="C12" s="40"/>
      <c r="D12" s="40"/>
      <c r="E12" s="40"/>
      <c r="F12" s="71">
        <f t="shared" si="2"/>
        <v>0</v>
      </c>
      <c r="G12" s="86" t="str">
        <f t="shared" si="0"/>
        <v/>
      </c>
      <c r="H12" s="336"/>
      <c r="I12" s="336"/>
      <c r="J12" s="71">
        <f t="shared" si="4"/>
        <v>0</v>
      </c>
      <c r="K12" s="117"/>
      <c r="L12" s="117"/>
      <c r="M12" s="162">
        <f t="shared" si="5"/>
        <v>0</v>
      </c>
      <c r="N12" s="117"/>
      <c r="O12" s="162">
        <f t="shared" si="6"/>
        <v>0</v>
      </c>
      <c r="P12" s="117"/>
      <c r="Q12" s="162">
        <f t="shared" si="7"/>
        <v>0</v>
      </c>
      <c r="R12" s="117"/>
      <c r="S12" s="162">
        <f t="shared" si="8"/>
        <v>0</v>
      </c>
      <c r="T12" s="117"/>
      <c r="U12" s="162">
        <f t="shared" si="9"/>
        <v>0</v>
      </c>
      <c r="V12" s="239"/>
      <c r="W12" s="563" t="s">
        <v>245</v>
      </c>
      <c r="X12" s="563"/>
      <c r="Y12" s="563"/>
      <c r="Z12" s="563"/>
      <c r="AA12" s="563"/>
      <c r="AB12" s="563"/>
    </row>
    <row r="13" spans="1:28" ht="11.45" customHeight="1" x14ac:dyDescent="0.2">
      <c r="A13" s="71" t="s">
        <v>5</v>
      </c>
      <c r="B13" s="71">
        <f t="shared" si="3"/>
        <v>8</v>
      </c>
      <c r="C13" s="40"/>
      <c r="D13" s="40"/>
      <c r="E13" s="40"/>
      <c r="F13" s="71">
        <f t="shared" si="2"/>
        <v>0</v>
      </c>
      <c r="G13" s="86" t="str">
        <f t="shared" si="0"/>
        <v/>
      </c>
      <c r="H13" s="336"/>
      <c r="I13" s="336"/>
      <c r="J13" s="71">
        <f t="shared" si="4"/>
        <v>0</v>
      </c>
      <c r="K13" s="117"/>
      <c r="L13" s="117"/>
      <c r="M13" s="162">
        <f t="shared" si="5"/>
        <v>0</v>
      </c>
      <c r="N13" s="117"/>
      <c r="O13" s="162">
        <f t="shared" si="6"/>
        <v>0</v>
      </c>
      <c r="P13" s="117"/>
      <c r="Q13" s="162">
        <f t="shared" si="7"/>
        <v>0</v>
      </c>
      <c r="R13" s="117"/>
      <c r="S13" s="162">
        <f t="shared" si="8"/>
        <v>0</v>
      </c>
      <c r="T13" s="117"/>
      <c r="U13" s="162">
        <f t="shared" si="9"/>
        <v>0</v>
      </c>
      <c r="V13" s="239"/>
      <c r="W13" s="559"/>
      <c r="X13" s="559"/>
      <c r="Y13" s="559"/>
      <c r="Z13" s="559"/>
      <c r="AA13" s="559"/>
      <c r="AB13" s="559"/>
    </row>
    <row r="14" spans="1:28" ht="11.45" customHeight="1" x14ac:dyDescent="0.2">
      <c r="A14" s="473" t="s">
        <v>75</v>
      </c>
      <c r="B14" s="474"/>
      <c r="C14" s="13">
        <f>SUM(C7:C13)</f>
        <v>0</v>
      </c>
      <c r="D14" s="13">
        <f>SUM(D7:D13)+ROUNDDOWN(F14/60,0)</f>
        <v>0</v>
      </c>
      <c r="E14" s="13">
        <f>F14-60*ROUNDDOWN(F14/60,0)</f>
        <v>0</v>
      </c>
      <c r="F14" s="131">
        <f>SUM(F7:F13)</f>
        <v>0</v>
      </c>
      <c r="G14" s="52">
        <f>IF((D14*60+E14)=0,0,ROUND((C14*60)/(D14*60+E14),1))</f>
        <v>0</v>
      </c>
      <c r="H14" s="13">
        <f>SUM(H7:H13)+ROUNDDOWN(J14/60,0)</f>
        <v>0</v>
      </c>
      <c r="I14" s="13">
        <f>J14-60*ROUNDDOWN(J14/60,0)</f>
        <v>0</v>
      </c>
      <c r="J14" s="131">
        <f>SUM(J7:J13)</f>
        <v>0</v>
      </c>
      <c r="K14" s="27">
        <f>SUM(K7:K13)</f>
        <v>0</v>
      </c>
      <c r="L14" s="27">
        <f>IF(SUM(L7:L13)=0,0,ROUND(AVERAGE(L7:L13),0))</f>
        <v>0</v>
      </c>
      <c r="M14" s="163">
        <f>IF(M13=0,0,1)</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40"/>
      <c r="W14" s="560"/>
      <c r="X14" s="560"/>
      <c r="Y14" s="560"/>
      <c r="Z14" s="560"/>
      <c r="AA14" s="560"/>
      <c r="AB14" s="560"/>
    </row>
    <row r="15" spans="1:28" s="72" customFormat="1" ht="11.45" customHeight="1" x14ac:dyDescent="0.2">
      <c r="A15" s="80" t="s">
        <v>6</v>
      </c>
      <c r="B15" s="80">
        <f>B13+1</f>
        <v>9</v>
      </c>
      <c r="C15" s="40"/>
      <c r="D15" s="40"/>
      <c r="E15" s="40"/>
      <c r="F15" s="71">
        <f t="shared" ref="F15:F21" si="10">E15</f>
        <v>0</v>
      </c>
      <c r="G15" s="86" t="str">
        <f t="shared" si="0"/>
        <v/>
      </c>
      <c r="H15" s="336"/>
      <c r="I15" s="336"/>
      <c r="J15" s="71">
        <f>I15</f>
        <v>0</v>
      </c>
      <c r="K15" s="117"/>
      <c r="L15" s="117"/>
      <c r="M15" s="162">
        <f>IF(L15="",0,1)</f>
        <v>0</v>
      </c>
      <c r="N15" s="117"/>
      <c r="O15" s="162">
        <f>IF(N15="",0,1)</f>
        <v>0</v>
      </c>
      <c r="P15" s="117"/>
      <c r="Q15" s="162">
        <f>IF(P15="",0,1)</f>
        <v>0</v>
      </c>
      <c r="R15" s="117"/>
      <c r="S15" s="162">
        <f>IF(R15="",0,1)</f>
        <v>0</v>
      </c>
      <c r="T15" s="117"/>
      <c r="U15" s="162">
        <f>IF(T15="",0,1)</f>
        <v>0</v>
      </c>
      <c r="V15" s="122"/>
      <c r="W15" s="559"/>
      <c r="X15" s="559"/>
      <c r="Y15" s="559"/>
      <c r="Z15" s="559"/>
      <c r="AA15" s="559"/>
      <c r="AB15" s="559"/>
    </row>
    <row r="16" spans="1:28" ht="11.45" customHeight="1" x14ac:dyDescent="0.2">
      <c r="A16" s="2" t="s">
        <v>7</v>
      </c>
      <c r="B16" s="2">
        <f t="shared" ref="B16:B21" si="11">B15+1</f>
        <v>10</v>
      </c>
      <c r="C16" s="40"/>
      <c r="D16" s="40"/>
      <c r="E16" s="40"/>
      <c r="F16" s="71">
        <f t="shared" si="10"/>
        <v>0</v>
      </c>
      <c r="G16" s="86" t="str">
        <f t="shared" si="0"/>
        <v/>
      </c>
      <c r="H16" s="336"/>
      <c r="I16" s="336"/>
      <c r="J16" s="71">
        <f t="shared" ref="J16:J21" si="12">I16</f>
        <v>0</v>
      </c>
      <c r="K16" s="117"/>
      <c r="L16" s="117"/>
      <c r="M16" s="162">
        <f t="shared" ref="M16:M21" si="13">IF(L16="",M15,M15+1)</f>
        <v>0</v>
      </c>
      <c r="N16" s="117"/>
      <c r="O16" s="162">
        <f t="shared" ref="O16:O21" si="14">IF(N16="",O15,O15+1)</f>
        <v>0</v>
      </c>
      <c r="P16" s="117"/>
      <c r="Q16" s="162">
        <f t="shared" ref="Q16:Q21" si="15">IF(P16="",Q15,Q15+1)</f>
        <v>0</v>
      </c>
      <c r="R16" s="117"/>
      <c r="S16" s="162">
        <f t="shared" ref="S16:S21" si="16">IF(R16="",S15,S15+1)</f>
        <v>0</v>
      </c>
      <c r="T16" s="117"/>
      <c r="U16" s="162">
        <f t="shared" ref="U16:U21" si="17">IF(T16="",U15,U15+1)</f>
        <v>0</v>
      </c>
      <c r="V16" s="122"/>
      <c r="W16" s="559"/>
      <c r="X16" s="559"/>
      <c r="Y16" s="559"/>
      <c r="Z16" s="559"/>
      <c r="AA16" s="559"/>
      <c r="AB16" s="559"/>
    </row>
    <row r="17" spans="1:30" ht="11.45" customHeight="1" x14ac:dyDescent="0.2">
      <c r="A17" s="2" t="s">
        <v>8</v>
      </c>
      <c r="B17" s="2">
        <f t="shared" si="11"/>
        <v>11</v>
      </c>
      <c r="C17" s="40"/>
      <c r="D17" s="40"/>
      <c r="E17" s="40"/>
      <c r="F17" s="71">
        <f t="shared" si="10"/>
        <v>0</v>
      </c>
      <c r="G17" s="86" t="str">
        <f>IF((D17*60+F17)=0,"",ROUND((C17*60)/(D17*60+F17),1))</f>
        <v/>
      </c>
      <c r="H17" s="336"/>
      <c r="I17" s="336"/>
      <c r="J17" s="71">
        <f t="shared" si="12"/>
        <v>0</v>
      </c>
      <c r="K17" s="117"/>
      <c r="L17" s="117"/>
      <c r="M17" s="162">
        <f t="shared" si="13"/>
        <v>0</v>
      </c>
      <c r="N17" s="117"/>
      <c r="O17" s="162">
        <f t="shared" si="14"/>
        <v>0</v>
      </c>
      <c r="P17" s="117"/>
      <c r="Q17" s="162">
        <f t="shared" si="15"/>
        <v>0</v>
      </c>
      <c r="R17" s="117"/>
      <c r="S17" s="162">
        <f t="shared" si="16"/>
        <v>0</v>
      </c>
      <c r="T17" s="117"/>
      <c r="U17" s="162">
        <f>IF(V17="",U16,U16+1)</f>
        <v>0</v>
      </c>
      <c r="V17" s="122"/>
      <c r="W17" s="559"/>
      <c r="X17" s="559"/>
      <c r="Y17" s="559"/>
      <c r="Z17" s="559"/>
      <c r="AA17" s="559"/>
      <c r="AB17" s="559"/>
    </row>
    <row r="18" spans="1:30" ht="11.45" customHeight="1" x14ac:dyDescent="0.2">
      <c r="A18" s="2" t="s">
        <v>2</v>
      </c>
      <c r="B18" s="2">
        <f t="shared" si="11"/>
        <v>12</v>
      </c>
      <c r="C18" s="40"/>
      <c r="D18" s="40"/>
      <c r="E18" s="40"/>
      <c r="F18" s="71">
        <f t="shared" si="10"/>
        <v>0</v>
      </c>
      <c r="G18" s="86" t="str">
        <f t="shared" si="0"/>
        <v/>
      </c>
      <c r="H18" s="336"/>
      <c r="I18" s="336"/>
      <c r="J18" s="71">
        <f t="shared" si="12"/>
        <v>0</v>
      </c>
      <c r="K18" s="117"/>
      <c r="L18" s="117"/>
      <c r="M18" s="162">
        <f t="shared" si="13"/>
        <v>0</v>
      </c>
      <c r="N18" s="117"/>
      <c r="O18" s="162">
        <f t="shared" si="14"/>
        <v>0</v>
      </c>
      <c r="P18" s="117"/>
      <c r="Q18" s="162">
        <f t="shared" si="15"/>
        <v>0</v>
      </c>
      <c r="R18" s="117"/>
      <c r="S18" s="162">
        <f t="shared" si="16"/>
        <v>0</v>
      </c>
      <c r="T18" s="117"/>
      <c r="U18" s="162">
        <f t="shared" si="17"/>
        <v>0</v>
      </c>
      <c r="V18" s="122"/>
      <c r="W18" s="559"/>
      <c r="X18" s="559"/>
      <c r="Y18" s="559"/>
      <c r="Z18" s="559"/>
      <c r="AA18" s="559"/>
      <c r="AB18" s="559"/>
    </row>
    <row r="19" spans="1:30" ht="11.45" customHeight="1" x14ac:dyDescent="0.2">
      <c r="A19" s="2" t="s">
        <v>3</v>
      </c>
      <c r="B19" s="2">
        <f t="shared" si="11"/>
        <v>13</v>
      </c>
      <c r="C19" s="40"/>
      <c r="D19" s="40"/>
      <c r="E19" s="40"/>
      <c r="F19" s="71">
        <f t="shared" si="10"/>
        <v>0</v>
      </c>
      <c r="G19" s="86" t="str">
        <f t="shared" si="0"/>
        <v/>
      </c>
      <c r="H19" s="336"/>
      <c r="I19" s="336"/>
      <c r="J19" s="71">
        <f t="shared" si="12"/>
        <v>0</v>
      </c>
      <c r="K19" s="117"/>
      <c r="L19" s="117"/>
      <c r="M19" s="162">
        <f t="shared" si="13"/>
        <v>0</v>
      </c>
      <c r="N19" s="117"/>
      <c r="O19" s="162">
        <f t="shared" si="14"/>
        <v>0</v>
      </c>
      <c r="P19" s="117"/>
      <c r="Q19" s="162">
        <f t="shared" si="15"/>
        <v>0</v>
      </c>
      <c r="R19" s="117"/>
      <c r="S19" s="162">
        <f t="shared" si="16"/>
        <v>0</v>
      </c>
      <c r="T19" s="117"/>
      <c r="U19" s="162">
        <f t="shared" si="17"/>
        <v>0</v>
      </c>
      <c r="V19" s="122"/>
      <c r="W19" s="559"/>
      <c r="X19" s="559"/>
      <c r="Y19" s="559"/>
      <c r="Z19" s="559"/>
      <c r="AA19" s="559"/>
      <c r="AB19" s="559"/>
    </row>
    <row r="20" spans="1:30" ht="11.45" customHeight="1" x14ac:dyDescent="0.2">
      <c r="A20" s="71" t="s">
        <v>4</v>
      </c>
      <c r="B20" s="71">
        <f t="shared" si="11"/>
        <v>14</v>
      </c>
      <c r="C20" s="40"/>
      <c r="D20" s="40"/>
      <c r="E20" s="40"/>
      <c r="F20" s="71">
        <f t="shared" si="10"/>
        <v>0</v>
      </c>
      <c r="G20" s="86" t="str">
        <f t="shared" si="0"/>
        <v/>
      </c>
      <c r="H20" s="336"/>
      <c r="I20" s="336"/>
      <c r="J20" s="71">
        <f t="shared" si="12"/>
        <v>0</v>
      </c>
      <c r="K20" s="117"/>
      <c r="L20" s="117"/>
      <c r="M20" s="162">
        <f t="shared" si="13"/>
        <v>0</v>
      </c>
      <c r="N20" s="117"/>
      <c r="O20" s="162">
        <f t="shared" si="14"/>
        <v>0</v>
      </c>
      <c r="P20" s="117"/>
      <c r="Q20" s="162">
        <f t="shared" si="15"/>
        <v>0</v>
      </c>
      <c r="R20" s="117"/>
      <c r="S20" s="162">
        <f t="shared" si="16"/>
        <v>0</v>
      </c>
      <c r="T20" s="117"/>
      <c r="U20" s="162">
        <f t="shared" si="17"/>
        <v>0</v>
      </c>
      <c r="V20" s="122"/>
      <c r="W20" s="563" t="s">
        <v>246</v>
      </c>
      <c r="X20" s="563"/>
      <c r="Y20" s="563"/>
      <c r="Z20" s="563"/>
      <c r="AA20" s="563"/>
      <c r="AB20" s="563"/>
    </row>
    <row r="21" spans="1:30" ht="11.45" customHeight="1" x14ac:dyDescent="0.2">
      <c r="A21" s="71" t="s">
        <v>5</v>
      </c>
      <c r="B21" s="71">
        <f t="shared" si="11"/>
        <v>15</v>
      </c>
      <c r="C21" s="40"/>
      <c r="D21" s="40"/>
      <c r="E21" s="40"/>
      <c r="F21" s="71">
        <f t="shared" si="10"/>
        <v>0</v>
      </c>
      <c r="G21" s="86" t="str">
        <f t="shared" si="0"/>
        <v/>
      </c>
      <c r="H21" s="336"/>
      <c r="I21" s="336"/>
      <c r="J21" s="71">
        <f t="shared" si="12"/>
        <v>0</v>
      </c>
      <c r="K21" s="117"/>
      <c r="L21" s="117"/>
      <c r="M21" s="162">
        <f t="shared" si="13"/>
        <v>0</v>
      </c>
      <c r="N21" s="117"/>
      <c r="O21" s="162">
        <f t="shared" si="14"/>
        <v>0</v>
      </c>
      <c r="P21" s="117"/>
      <c r="Q21" s="162">
        <f t="shared" si="15"/>
        <v>0</v>
      </c>
      <c r="R21" s="117"/>
      <c r="S21" s="162">
        <f t="shared" si="16"/>
        <v>0</v>
      </c>
      <c r="T21" s="117"/>
      <c r="U21" s="162">
        <f t="shared" si="17"/>
        <v>0</v>
      </c>
      <c r="V21" s="122"/>
      <c r="W21" s="559"/>
      <c r="X21" s="559"/>
      <c r="Y21" s="559"/>
      <c r="Z21" s="559"/>
      <c r="AA21" s="559"/>
      <c r="AB21" s="559"/>
    </row>
    <row r="22" spans="1:30" ht="11.45" customHeight="1" x14ac:dyDescent="0.2">
      <c r="A22" s="473" t="s">
        <v>76</v>
      </c>
      <c r="B22" s="474"/>
      <c r="C22" s="13">
        <f>SUM(C15:C21)</f>
        <v>0</v>
      </c>
      <c r="D22" s="13">
        <f>SUM(D15:D21)+ROUNDDOWN(F22/60,0)</f>
        <v>0</v>
      </c>
      <c r="E22" s="13">
        <f>F22-60*ROUNDDOWN(F22/60,0)</f>
        <v>0</v>
      </c>
      <c r="F22" s="131">
        <f>SUM(F15:F21)</f>
        <v>0</v>
      </c>
      <c r="G22" s="52">
        <f>IF((D22*60+E22)=0,0,ROUND((C22*60)/(D22*60+E22),1))</f>
        <v>0</v>
      </c>
      <c r="H22" s="13">
        <f>SUM(H15:H21)+ROUNDDOWN(J22/60,0)</f>
        <v>0</v>
      </c>
      <c r="I22" s="13">
        <f>J22-60*ROUNDDOWN(J22/60,0)</f>
        <v>0</v>
      </c>
      <c r="J22" s="131">
        <f>SUM(J15:J21)</f>
        <v>0</v>
      </c>
      <c r="K22" s="27">
        <f>SUM(K15:K21)</f>
        <v>0</v>
      </c>
      <c r="L22" s="27">
        <f>IF(SUM(L15:L21)=0,0,ROUND(AVERAGE(L15:L21),0))</f>
        <v>0</v>
      </c>
      <c r="M22" s="163">
        <f>IF(M21=0,0,1)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40"/>
      <c r="W22" s="560"/>
      <c r="X22" s="560"/>
      <c r="Y22" s="560"/>
      <c r="Z22" s="560"/>
      <c r="AA22" s="560"/>
      <c r="AB22" s="560"/>
    </row>
    <row r="23" spans="1:30" ht="11.45" customHeight="1" x14ac:dyDescent="0.2">
      <c r="A23" s="21" t="s">
        <v>6</v>
      </c>
      <c r="B23" s="22">
        <f>B21+1</f>
        <v>16</v>
      </c>
      <c r="C23" s="40"/>
      <c r="D23" s="40"/>
      <c r="E23" s="40"/>
      <c r="F23" s="71">
        <f t="shared" ref="F23:F40" si="18">E23</f>
        <v>0</v>
      </c>
      <c r="G23" s="86" t="str">
        <f t="shared" ref="G23:G40" si="19">IF((D23*60+F23)=0,"",ROUND((C23*60)/(D23*60+F23),1))</f>
        <v/>
      </c>
      <c r="H23" s="336"/>
      <c r="I23" s="336"/>
      <c r="J23" s="71">
        <f>I23</f>
        <v>0</v>
      </c>
      <c r="K23" s="117"/>
      <c r="L23" s="117"/>
      <c r="M23" s="162">
        <f>IF(L23="",0,1)</f>
        <v>0</v>
      </c>
      <c r="N23" s="117"/>
      <c r="O23" s="162">
        <f>IF(N23="",0,1)</f>
        <v>0</v>
      </c>
      <c r="P23" s="117"/>
      <c r="Q23" s="162">
        <f>IF(P23="",0,1)</f>
        <v>0</v>
      </c>
      <c r="R23" s="117"/>
      <c r="S23" s="162">
        <f>IF(R23="",0,1)</f>
        <v>0</v>
      </c>
      <c r="T23" s="117"/>
      <c r="U23" s="162">
        <f>IF(T23="",0,1)</f>
        <v>0</v>
      </c>
      <c r="V23" s="308"/>
      <c r="W23" s="559"/>
      <c r="X23" s="559"/>
      <c r="Y23" s="559"/>
      <c r="Z23" s="559"/>
      <c r="AA23" s="559"/>
      <c r="AB23" s="559"/>
      <c r="AC23" s="5"/>
      <c r="AD23" s="5"/>
    </row>
    <row r="24" spans="1:30" ht="11.45" customHeight="1" x14ac:dyDescent="0.2">
      <c r="A24" s="21" t="s">
        <v>7</v>
      </c>
      <c r="B24" s="22">
        <f t="shared" ref="B24:B29" si="20">B23+1</f>
        <v>17</v>
      </c>
      <c r="C24" s="40"/>
      <c r="D24" s="40"/>
      <c r="E24" s="40"/>
      <c r="F24" s="71">
        <f t="shared" si="18"/>
        <v>0</v>
      </c>
      <c r="G24" s="86" t="str">
        <f t="shared" si="19"/>
        <v/>
      </c>
      <c r="H24" s="336"/>
      <c r="I24" s="336"/>
      <c r="J24" s="71">
        <f t="shared" ref="J24:J29" si="21">I24</f>
        <v>0</v>
      </c>
      <c r="K24" s="117"/>
      <c r="L24" s="117"/>
      <c r="M24" s="162">
        <f t="shared" ref="M24:M29" si="22">IF(L24="",M23,M23+1)</f>
        <v>0</v>
      </c>
      <c r="N24" s="117"/>
      <c r="O24" s="162">
        <f t="shared" ref="O24:O29" si="23">IF(N24="",O23,O23+1)</f>
        <v>0</v>
      </c>
      <c r="P24" s="117"/>
      <c r="Q24" s="162">
        <f t="shared" ref="Q24:Q29" si="24">IF(P24="",Q23,Q23+1)</f>
        <v>0</v>
      </c>
      <c r="R24" s="117"/>
      <c r="S24" s="162">
        <f t="shared" ref="S24:S29" si="25">IF(R24="",S23,S23+1)</f>
        <v>0</v>
      </c>
      <c r="T24" s="117"/>
      <c r="U24" s="162">
        <f t="shared" ref="U24:U29" si="26">IF(T24="",U23,U23+1)</f>
        <v>0</v>
      </c>
      <c r="V24" s="380"/>
      <c r="W24" s="559"/>
      <c r="X24" s="559"/>
      <c r="Y24" s="559"/>
      <c r="Z24" s="559"/>
      <c r="AA24" s="559"/>
      <c r="AB24" s="559"/>
      <c r="AC24" s="5"/>
      <c r="AD24" s="5"/>
    </row>
    <row r="25" spans="1:30" ht="11.45" customHeight="1" x14ac:dyDescent="0.2">
      <c r="A25" s="21" t="s">
        <v>8</v>
      </c>
      <c r="B25" s="22">
        <f t="shared" si="20"/>
        <v>18</v>
      </c>
      <c r="C25" s="40"/>
      <c r="D25" s="40"/>
      <c r="E25" s="40"/>
      <c r="F25" s="71">
        <f t="shared" si="18"/>
        <v>0</v>
      </c>
      <c r="G25" s="86" t="str">
        <f t="shared" si="19"/>
        <v/>
      </c>
      <c r="H25" s="336"/>
      <c r="I25" s="336"/>
      <c r="J25" s="71">
        <f t="shared" si="21"/>
        <v>0</v>
      </c>
      <c r="K25" s="117"/>
      <c r="L25" s="117"/>
      <c r="M25" s="162">
        <f t="shared" si="22"/>
        <v>0</v>
      </c>
      <c r="N25" s="117"/>
      <c r="O25" s="162">
        <f t="shared" si="23"/>
        <v>0</v>
      </c>
      <c r="P25" s="117"/>
      <c r="Q25" s="162">
        <f t="shared" si="24"/>
        <v>0</v>
      </c>
      <c r="R25" s="117"/>
      <c r="S25" s="162">
        <f t="shared" si="25"/>
        <v>0</v>
      </c>
      <c r="T25" s="117"/>
      <c r="U25" s="162">
        <f t="shared" si="26"/>
        <v>0</v>
      </c>
      <c r="V25" s="380"/>
      <c r="W25" s="559"/>
      <c r="X25" s="559"/>
      <c r="Y25" s="559"/>
      <c r="Z25" s="559"/>
      <c r="AA25" s="559"/>
      <c r="AB25" s="559"/>
      <c r="AC25" s="5"/>
      <c r="AD25" s="5"/>
    </row>
    <row r="26" spans="1:30" ht="11.45" customHeight="1" x14ac:dyDescent="0.2">
      <c r="A26" s="21" t="s">
        <v>2</v>
      </c>
      <c r="B26" s="22">
        <f t="shared" si="20"/>
        <v>19</v>
      </c>
      <c r="C26" s="40"/>
      <c r="D26" s="40"/>
      <c r="E26" s="40"/>
      <c r="F26" s="71">
        <f t="shared" si="18"/>
        <v>0</v>
      </c>
      <c r="G26" s="86" t="str">
        <f t="shared" si="19"/>
        <v/>
      </c>
      <c r="H26" s="336"/>
      <c r="I26" s="336"/>
      <c r="J26" s="71">
        <f t="shared" si="21"/>
        <v>0</v>
      </c>
      <c r="K26" s="117"/>
      <c r="L26" s="117"/>
      <c r="M26" s="162">
        <f t="shared" si="22"/>
        <v>0</v>
      </c>
      <c r="N26" s="117"/>
      <c r="O26" s="162">
        <f t="shared" si="23"/>
        <v>0</v>
      </c>
      <c r="P26" s="117"/>
      <c r="Q26" s="162">
        <f t="shared" si="24"/>
        <v>0</v>
      </c>
      <c r="R26" s="117"/>
      <c r="S26" s="162">
        <f t="shared" si="25"/>
        <v>0</v>
      </c>
      <c r="T26" s="117"/>
      <c r="U26" s="162">
        <f t="shared" si="26"/>
        <v>0</v>
      </c>
      <c r="V26" s="380"/>
      <c r="W26" s="559"/>
      <c r="X26" s="559"/>
      <c r="Y26" s="559"/>
      <c r="Z26" s="559"/>
      <c r="AA26" s="559"/>
      <c r="AB26" s="559"/>
      <c r="AC26" s="5"/>
      <c r="AD26" s="5"/>
    </row>
    <row r="27" spans="1:30" ht="11.45" customHeight="1" x14ac:dyDescent="0.2">
      <c r="A27" s="21" t="s">
        <v>3</v>
      </c>
      <c r="B27" s="22">
        <f t="shared" si="20"/>
        <v>20</v>
      </c>
      <c r="C27" s="40"/>
      <c r="D27" s="40"/>
      <c r="E27" s="40"/>
      <c r="F27" s="71">
        <f t="shared" si="18"/>
        <v>0</v>
      </c>
      <c r="G27" s="86" t="str">
        <f t="shared" si="19"/>
        <v/>
      </c>
      <c r="H27" s="336"/>
      <c r="I27" s="336"/>
      <c r="J27" s="71">
        <f t="shared" si="21"/>
        <v>0</v>
      </c>
      <c r="K27" s="117"/>
      <c r="L27" s="117"/>
      <c r="M27" s="162">
        <f t="shared" si="22"/>
        <v>0</v>
      </c>
      <c r="N27" s="117"/>
      <c r="O27" s="162">
        <f t="shared" si="23"/>
        <v>0</v>
      </c>
      <c r="P27" s="117"/>
      <c r="Q27" s="162">
        <f t="shared" si="24"/>
        <v>0</v>
      </c>
      <c r="R27" s="117"/>
      <c r="S27" s="162">
        <f t="shared" si="25"/>
        <v>0</v>
      </c>
      <c r="T27" s="117"/>
      <c r="U27" s="162">
        <f t="shared" si="26"/>
        <v>0</v>
      </c>
      <c r="V27" s="380"/>
      <c r="W27" s="559"/>
      <c r="X27" s="559"/>
      <c r="Y27" s="559"/>
      <c r="Z27" s="559"/>
      <c r="AA27" s="559"/>
      <c r="AB27" s="559"/>
      <c r="AC27" s="5"/>
      <c r="AD27" s="5"/>
    </row>
    <row r="28" spans="1:30" ht="11.45" customHeight="1" x14ac:dyDescent="0.2">
      <c r="A28" s="21" t="s">
        <v>4</v>
      </c>
      <c r="B28" s="22">
        <f t="shared" si="20"/>
        <v>21</v>
      </c>
      <c r="C28" s="40"/>
      <c r="D28" s="40"/>
      <c r="E28" s="40"/>
      <c r="F28" s="71">
        <f t="shared" si="18"/>
        <v>0</v>
      </c>
      <c r="G28" s="86" t="str">
        <f t="shared" si="19"/>
        <v/>
      </c>
      <c r="H28" s="336"/>
      <c r="I28" s="336"/>
      <c r="J28" s="71">
        <f t="shared" si="21"/>
        <v>0</v>
      </c>
      <c r="K28" s="117"/>
      <c r="L28" s="117"/>
      <c r="M28" s="162">
        <f t="shared" si="22"/>
        <v>0</v>
      </c>
      <c r="N28" s="117"/>
      <c r="O28" s="162">
        <f t="shared" si="23"/>
        <v>0</v>
      </c>
      <c r="P28" s="117"/>
      <c r="Q28" s="162">
        <f t="shared" si="24"/>
        <v>0</v>
      </c>
      <c r="R28" s="117"/>
      <c r="S28" s="162">
        <f t="shared" si="25"/>
        <v>0</v>
      </c>
      <c r="T28" s="117"/>
      <c r="U28" s="162">
        <f t="shared" si="26"/>
        <v>0</v>
      </c>
      <c r="V28" s="380"/>
      <c r="W28" s="559"/>
      <c r="X28" s="559"/>
      <c r="Y28" s="559"/>
      <c r="Z28" s="559"/>
      <c r="AA28" s="559"/>
      <c r="AB28" s="559"/>
      <c r="AC28" s="5"/>
      <c r="AD28" s="5"/>
    </row>
    <row r="29" spans="1:30" ht="11.45" customHeight="1" x14ac:dyDescent="0.2">
      <c r="A29" s="114" t="s">
        <v>5</v>
      </c>
      <c r="B29" s="115">
        <f t="shared" si="20"/>
        <v>22</v>
      </c>
      <c r="C29" s="40"/>
      <c r="D29" s="40"/>
      <c r="E29" s="40"/>
      <c r="F29" s="71">
        <f t="shared" si="18"/>
        <v>0</v>
      </c>
      <c r="G29" s="86" t="str">
        <f t="shared" si="19"/>
        <v/>
      </c>
      <c r="H29" s="336"/>
      <c r="I29" s="336"/>
      <c r="J29" s="71">
        <f t="shared" si="21"/>
        <v>0</v>
      </c>
      <c r="K29" s="117"/>
      <c r="L29" s="117"/>
      <c r="M29" s="162">
        <f t="shared" si="22"/>
        <v>0</v>
      </c>
      <c r="N29" s="117"/>
      <c r="O29" s="162">
        <f t="shared" si="23"/>
        <v>0</v>
      </c>
      <c r="P29" s="117"/>
      <c r="Q29" s="162">
        <f t="shared" si="24"/>
        <v>0</v>
      </c>
      <c r="R29" s="117"/>
      <c r="S29" s="162">
        <f t="shared" si="25"/>
        <v>0</v>
      </c>
      <c r="T29" s="117"/>
      <c r="U29" s="162">
        <f t="shared" si="26"/>
        <v>0</v>
      </c>
      <c r="V29" s="380"/>
      <c r="W29" s="559"/>
      <c r="X29" s="559"/>
      <c r="Y29" s="559"/>
      <c r="Z29" s="559"/>
      <c r="AA29" s="559"/>
      <c r="AB29" s="559"/>
      <c r="AC29" s="5"/>
      <c r="AD29" s="5"/>
    </row>
    <row r="30" spans="1:30" ht="11.45" customHeight="1" x14ac:dyDescent="0.2">
      <c r="A30" s="473" t="s">
        <v>77</v>
      </c>
      <c r="B30" s="474"/>
      <c r="C30" s="13">
        <f>SUM(C23:C29)</f>
        <v>0</v>
      </c>
      <c r="D30" s="13">
        <f>SUM(D23:D29)+ROUNDDOWN(F30/60,0)</f>
        <v>0</v>
      </c>
      <c r="E30" s="13">
        <f>F30-60*ROUNDDOWN(F30/60,0)</f>
        <v>0</v>
      </c>
      <c r="F30" s="131">
        <f>SUM(F23:F29)</f>
        <v>0</v>
      </c>
      <c r="G30" s="52">
        <f>IF((D30*60+E30)=0,0,ROUND((C30*60)/(D30*60+E30),1))</f>
        <v>0</v>
      </c>
      <c r="H30" s="13">
        <f>SUM(H23:H29)+ROUNDDOWN(J30/60,0)</f>
        <v>0</v>
      </c>
      <c r="I30" s="13">
        <f>J30-60*ROUNDDOWN(J30/60,0)</f>
        <v>0</v>
      </c>
      <c r="J30" s="131">
        <f>SUM(J23:J29)</f>
        <v>0</v>
      </c>
      <c r="K30" s="27">
        <f>SUM(K23:K29)</f>
        <v>0</v>
      </c>
      <c r="L30" s="27">
        <f>IF(SUM(L23:L29)=0,0,ROUND(AVERAGE(L23:L29),0))</f>
        <v>0</v>
      </c>
      <c r="M30" s="163">
        <f>IF(M29=0,0,1)</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40"/>
      <c r="W30" s="561"/>
      <c r="X30" s="561"/>
      <c r="Y30" s="561"/>
      <c r="Z30" s="561"/>
      <c r="AA30" s="561"/>
      <c r="AB30" s="561"/>
      <c r="AC30" s="5"/>
      <c r="AD30" s="5"/>
    </row>
    <row r="31" spans="1:30" ht="11.45" customHeight="1" x14ac:dyDescent="0.2">
      <c r="A31" s="22" t="s">
        <v>6</v>
      </c>
      <c r="B31" s="81">
        <f>B29+1</f>
        <v>23</v>
      </c>
      <c r="C31" s="40"/>
      <c r="D31" s="40"/>
      <c r="E31" s="40"/>
      <c r="F31" s="71">
        <f t="shared" si="18"/>
        <v>0</v>
      </c>
      <c r="G31" s="86" t="str">
        <f t="shared" si="19"/>
        <v/>
      </c>
      <c r="H31" s="336"/>
      <c r="I31" s="336"/>
      <c r="J31" s="71">
        <f>I31</f>
        <v>0</v>
      </c>
      <c r="K31" s="117"/>
      <c r="L31" s="117"/>
      <c r="M31" s="162">
        <f>IF(L31="",0,1)</f>
        <v>0</v>
      </c>
      <c r="N31" s="117"/>
      <c r="O31" s="162">
        <f>IF(N31="",0,1)</f>
        <v>0</v>
      </c>
      <c r="P31" s="117"/>
      <c r="Q31" s="162">
        <f>IF(P31="",0,1)</f>
        <v>0</v>
      </c>
      <c r="R31" s="117"/>
      <c r="S31" s="162">
        <f>IF(R31="",0,1)</f>
        <v>0</v>
      </c>
      <c r="T31" s="117"/>
      <c r="U31" s="162">
        <f>IF(T31="",0,1)</f>
        <v>0</v>
      </c>
      <c r="V31" s="242"/>
      <c r="W31" s="559"/>
      <c r="X31" s="559"/>
      <c r="Y31" s="559"/>
      <c r="Z31" s="559"/>
      <c r="AA31" s="559"/>
      <c r="AB31" s="559"/>
      <c r="AC31" s="5"/>
      <c r="AD31" s="5"/>
    </row>
    <row r="32" spans="1:30" ht="11.45" customHeight="1" x14ac:dyDescent="0.2">
      <c r="A32" s="22" t="s">
        <v>7</v>
      </c>
      <c r="B32" s="81">
        <f t="shared" ref="B32:B37" si="27">B31+1</f>
        <v>24</v>
      </c>
      <c r="C32" s="40"/>
      <c r="D32" s="40"/>
      <c r="E32" s="40"/>
      <c r="F32" s="71">
        <f t="shared" si="18"/>
        <v>0</v>
      </c>
      <c r="G32" s="86" t="str">
        <f t="shared" si="19"/>
        <v/>
      </c>
      <c r="H32" s="336"/>
      <c r="I32" s="336"/>
      <c r="J32" s="71">
        <f t="shared" ref="J32:J37" si="28">I32</f>
        <v>0</v>
      </c>
      <c r="K32" s="117"/>
      <c r="L32" s="117"/>
      <c r="M32" s="162">
        <f t="shared" ref="M32:M37" si="29">IF(L32="",M31,M31+1)</f>
        <v>0</v>
      </c>
      <c r="N32" s="117"/>
      <c r="O32" s="162">
        <f t="shared" ref="O32:O37" si="30">IF(N32="",O31,O31+1)</f>
        <v>0</v>
      </c>
      <c r="P32" s="117"/>
      <c r="Q32" s="162">
        <f t="shared" ref="Q32:Q37" si="31">IF(P32="",Q31,Q31+1)</f>
        <v>0</v>
      </c>
      <c r="R32" s="117"/>
      <c r="S32" s="162">
        <f t="shared" ref="S32:S37" si="32">IF(R32="",S31,S31+1)</f>
        <v>0</v>
      </c>
      <c r="T32" s="117"/>
      <c r="U32" s="162">
        <f t="shared" ref="U32:U37" si="33">IF(T32="",U31,U31+1)</f>
        <v>0</v>
      </c>
      <c r="V32" s="242"/>
      <c r="W32" s="559"/>
      <c r="X32" s="559"/>
      <c r="Y32" s="559"/>
      <c r="Z32" s="559"/>
      <c r="AA32" s="559"/>
      <c r="AB32" s="559"/>
      <c r="AC32" s="5"/>
      <c r="AD32" s="5"/>
    </row>
    <row r="33" spans="1:30" ht="11.45" customHeight="1" x14ac:dyDescent="0.2">
      <c r="A33" s="22" t="s">
        <v>8</v>
      </c>
      <c r="B33" s="81">
        <f t="shared" si="27"/>
        <v>25</v>
      </c>
      <c r="C33" s="40"/>
      <c r="D33" s="40"/>
      <c r="E33" s="40"/>
      <c r="F33" s="71">
        <f t="shared" si="18"/>
        <v>0</v>
      </c>
      <c r="G33" s="86" t="str">
        <f t="shared" si="19"/>
        <v/>
      </c>
      <c r="H33" s="336"/>
      <c r="I33" s="336"/>
      <c r="J33" s="71">
        <f t="shared" si="28"/>
        <v>0</v>
      </c>
      <c r="K33" s="117"/>
      <c r="L33" s="117"/>
      <c r="M33" s="162">
        <f t="shared" si="29"/>
        <v>0</v>
      </c>
      <c r="N33" s="117"/>
      <c r="O33" s="162">
        <f t="shared" si="30"/>
        <v>0</v>
      </c>
      <c r="P33" s="117"/>
      <c r="Q33" s="162">
        <f t="shared" si="31"/>
        <v>0</v>
      </c>
      <c r="R33" s="117"/>
      <c r="S33" s="162">
        <f t="shared" si="32"/>
        <v>0</v>
      </c>
      <c r="T33" s="117"/>
      <c r="U33" s="162">
        <f t="shared" si="33"/>
        <v>0</v>
      </c>
      <c r="V33" s="242"/>
      <c r="W33" s="559"/>
      <c r="X33" s="559"/>
      <c r="Y33" s="559"/>
      <c r="Z33" s="559"/>
      <c r="AA33" s="559"/>
      <c r="AB33" s="559"/>
      <c r="AC33" s="5"/>
      <c r="AD33" s="5"/>
    </row>
    <row r="34" spans="1:30" ht="11.45" customHeight="1" x14ac:dyDescent="0.2">
      <c r="A34" s="22" t="s">
        <v>101</v>
      </c>
      <c r="B34" s="81">
        <f t="shared" si="27"/>
        <v>26</v>
      </c>
      <c r="C34" s="40"/>
      <c r="D34" s="40"/>
      <c r="E34" s="40"/>
      <c r="F34" s="71">
        <f t="shared" si="18"/>
        <v>0</v>
      </c>
      <c r="G34" s="86" t="str">
        <f t="shared" si="19"/>
        <v/>
      </c>
      <c r="H34" s="336"/>
      <c r="I34" s="336"/>
      <c r="J34" s="71">
        <f t="shared" si="28"/>
        <v>0</v>
      </c>
      <c r="K34" s="117"/>
      <c r="L34" s="117"/>
      <c r="M34" s="162">
        <f t="shared" si="29"/>
        <v>0</v>
      </c>
      <c r="N34" s="117"/>
      <c r="O34" s="162">
        <f t="shared" si="30"/>
        <v>0</v>
      </c>
      <c r="P34" s="117"/>
      <c r="Q34" s="162">
        <f t="shared" si="31"/>
        <v>0</v>
      </c>
      <c r="R34" s="117"/>
      <c r="S34" s="162">
        <f t="shared" si="32"/>
        <v>0</v>
      </c>
      <c r="T34" s="117"/>
      <c r="U34" s="162">
        <f t="shared" si="33"/>
        <v>0</v>
      </c>
      <c r="V34" s="242"/>
      <c r="W34" s="559"/>
      <c r="X34" s="559"/>
      <c r="Y34" s="559"/>
      <c r="Z34" s="559"/>
      <c r="AA34" s="559"/>
      <c r="AB34" s="559"/>
      <c r="AC34" s="5"/>
      <c r="AD34" s="5"/>
    </row>
    <row r="35" spans="1:30" ht="11.45" customHeight="1" x14ac:dyDescent="0.2">
      <c r="A35" s="22" t="s">
        <v>97</v>
      </c>
      <c r="B35" s="291">
        <f t="shared" si="27"/>
        <v>27</v>
      </c>
      <c r="C35" s="40"/>
      <c r="D35" s="40"/>
      <c r="E35" s="40"/>
      <c r="F35" s="71">
        <f t="shared" si="18"/>
        <v>0</v>
      </c>
      <c r="G35" s="86" t="str">
        <f t="shared" si="19"/>
        <v/>
      </c>
      <c r="H35" s="336"/>
      <c r="I35" s="336"/>
      <c r="J35" s="71">
        <f t="shared" si="28"/>
        <v>0</v>
      </c>
      <c r="K35" s="117"/>
      <c r="L35" s="117"/>
      <c r="M35" s="162">
        <f t="shared" si="29"/>
        <v>0</v>
      </c>
      <c r="N35" s="117"/>
      <c r="O35" s="162">
        <f t="shared" si="30"/>
        <v>0</v>
      </c>
      <c r="P35" s="117"/>
      <c r="Q35" s="162">
        <f t="shared" si="31"/>
        <v>0</v>
      </c>
      <c r="R35" s="117"/>
      <c r="S35" s="162">
        <f t="shared" si="32"/>
        <v>0</v>
      </c>
      <c r="T35" s="117"/>
      <c r="U35" s="162">
        <f t="shared" si="33"/>
        <v>0</v>
      </c>
      <c r="V35" s="242"/>
      <c r="W35" s="559"/>
      <c r="X35" s="559"/>
      <c r="Y35" s="559"/>
      <c r="Z35" s="559"/>
      <c r="AA35" s="559"/>
      <c r="AB35" s="559"/>
      <c r="AC35" s="5"/>
      <c r="AD35" s="5"/>
    </row>
    <row r="36" spans="1:30" ht="11.45" customHeight="1" x14ac:dyDescent="0.2">
      <c r="A36" s="22" t="s">
        <v>98</v>
      </c>
      <c r="B36" s="301">
        <f t="shared" si="27"/>
        <v>28</v>
      </c>
      <c r="C36" s="40"/>
      <c r="D36" s="40"/>
      <c r="E36" s="40"/>
      <c r="F36" s="71">
        <f t="shared" si="18"/>
        <v>0</v>
      </c>
      <c r="G36" s="86" t="str">
        <f t="shared" si="19"/>
        <v/>
      </c>
      <c r="H36" s="336"/>
      <c r="I36" s="336"/>
      <c r="J36" s="71">
        <f t="shared" si="28"/>
        <v>0</v>
      </c>
      <c r="K36" s="117"/>
      <c r="L36" s="117"/>
      <c r="M36" s="162">
        <f t="shared" si="29"/>
        <v>0</v>
      </c>
      <c r="N36" s="117"/>
      <c r="O36" s="162">
        <f t="shared" si="30"/>
        <v>0</v>
      </c>
      <c r="P36" s="117"/>
      <c r="Q36" s="162">
        <f t="shared" si="31"/>
        <v>0</v>
      </c>
      <c r="R36" s="117"/>
      <c r="S36" s="162">
        <f t="shared" si="32"/>
        <v>0</v>
      </c>
      <c r="T36" s="117"/>
      <c r="U36" s="162">
        <f t="shared" si="33"/>
        <v>0</v>
      </c>
      <c r="V36" s="242"/>
      <c r="W36" s="559"/>
      <c r="X36" s="559"/>
      <c r="Y36" s="559"/>
      <c r="Z36" s="559"/>
      <c r="AA36" s="559"/>
      <c r="AB36" s="559"/>
      <c r="AC36" s="5"/>
      <c r="AD36" s="5"/>
    </row>
    <row r="37" spans="1:30" ht="11.45" customHeight="1" x14ac:dyDescent="0.2">
      <c r="A37" s="115" t="s">
        <v>99</v>
      </c>
      <c r="B37" s="121">
        <f t="shared" si="27"/>
        <v>29</v>
      </c>
      <c r="C37" s="40"/>
      <c r="D37" s="40"/>
      <c r="E37" s="40"/>
      <c r="F37" s="71">
        <f t="shared" si="18"/>
        <v>0</v>
      </c>
      <c r="G37" s="86" t="str">
        <f t="shared" si="19"/>
        <v/>
      </c>
      <c r="H37" s="336"/>
      <c r="I37" s="336"/>
      <c r="J37" s="71">
        <f t="shared" si="28"/>
        <v>0</v>
      </c>
      <c r="K37" s="117"/>
      <c r="L37" s="117"/>
      <c r="M37" s="162">
        <f t="shared" si="29"/>
        <v>0</v>
      </c>
      <c r="N37" s="117"/>
      <c r="O37" s="162">
        <f t="shared" si="30"/>
        <v>0</v>
      </c>
      <c r="P37" s="117"/>
      <c r="Q37" s="162">
        <f t="shared" si="31"/>
        <v>0</v>
      </c>
      <c r="R37" s="117"/>
      <c r="S37" s="162">
        <f t="shared" si="32"/>
        <v>0</v>
      </c>
      <c r="T37" s="117"/>
      <c r="U37" s="162">
        <f t="shared" si="33"/>
        <v>0</v>
      </c>
      <c r="V37" s="242"/>
      <c r="W37" s="559"/>
      <c r="X37" s="559"/>
      <c r="Y37" s="559"/>
      <c r="Z37" s="559"/>
      <c r="AA37" s="559"/>
      <c r="AB37" s="559"/>
      <c r="AC37" s="5"/>
      <c r="AD37" s="5"/>
    </row>
    <row r="38" spans="1:30" ht="11.45" customHeight="1" x14ac:dyDescent="0.2">
      <c r="A38" s="473" t="s">
        <v>78</v>
      </c>
      <c r="B38" s="474"/>
      <c r="C38" s="13">
        <f>SUM(C31:C37)</f>
        <v>0</v>
      </c>
      <c r="D38" s="13">
        <f>SUM(D31:D37)+ROUNDDOWN(F38/60,0)</f>
        <v>0</v>
      </c>
      <c r="E38" s="13">
        <f>F38-60*ROUNDDOWN(F38/60,0)</f>
        <v>0</v>
      </c>
      <c r="F38" s="131">
        <f>SUM(F31:F37)</f>
        <v>0</v>
      </c>
      <c r="G38" s="52">
        <f>IF((D38*60+E38)=0,0,ROUND((C38*60)/(D38*60+E38),1))</f>
        <v>0</v>
      </c>
      <c r="H38" s="13">
        <f>SUM(H31:H37)+ROUNDDOWN(J38/60,0)</f>
        <v>0</v>
      </c>
      <c r="I38" s="13">
        <f>J38-60*ROUNDDOWN(J38/60,0)</f>
        <v>0</v>
      </c>
      <c r="J38" s="131">
        <f>SUM(J31:J37)</f>
        <v>0</v>
      </c>
      <c r="K38" s="27">
        <f>SUM(K31:K37)</f>
        <v>0</v>
      </c>
      <c r="L38" s="27">
        <f>IF(SUM(L31:L37)=0,0,ROUND(AVERAGE(L31:L37),0))</f>
        <v>0</v>
      </c>
      <c r="M38" s="163">
        <f>IF(M37=0,0,1)</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40"/>
      <c r="W38" s="560"/>
      <c r="X38" s="560"/>
      <c r="Y38" s="560"/>
      <c r="Z38" s="560"/>
      <c r="AA38" s="560"/>
      <c r="AB38" s="560"/>
      <c r="AC38" s="5"/>
      <c r="AD38" s="5"/>
    </row>
    <row r="39" spans="1:30" ht="11.45" customHeight="1" x14ac:dyDescent="0.2">
      <c r="A39" s="22" t="s">
        <v>6</v>
      </c>
      <c r="B39" s="320">
        <f>B37+1</f>
        <v>30</v>
      </c>
      <c r="C39" s="40"/>
      <c r="D39" s="40"/>
      <c r="E39" s="40"/>
      <c r="F39" s="71">
        <f t="shared" si="18"/>
        <v>0</v>
      </c>
      <c r="G39" s="86" t="str">
        <f t="shared" si="19"/>
        <v/>
      </c>
      <c r="H39" s="336"/>
      <c r="I39" s="336"/>
      <c r="J39" s="71">
        <f>I39</f>
        <v>0</v>
      </c>
      <c r="K39" s="117"/>
      <c r="L39" s="117"/>
      <c r="M39" s="162">
        <f>IF(L39="",0,1)</f>
        <v>0</v>
      </c>
      <c r="N39" s="117"/>
      <c r="O39" s="162">
        <f>IF(N39="",0,1)</f>
        <v>0</v>
      </c>
      <c r="P39" s="117"/>
      <c r="Q39" s="162">
        <f>IF(P39="",0,1)</f>
        <v>0</v>
      </c>
      <c r="R39" s="117"/>
      <c r="S39" s="162">
        <f>IF(R39="",0,1)</f>
        <v>0</v>
      </c>
      <c r="T39" s="117"/>
      <c r="U39" s="162">
        <f>IF(T39="",0,1)</f>
        <v>0</v>
      </c>
      <c r="V39" s="242"/>
      <c r="W39" s="559"/>
      <c r="X39" s="559"/>
      <c r="Y39" s="559"/>
      <c r="Z39" s="559"/>
      <c r="AA39" s="559"/>
      <c r="AB39" s="559"/>
      <c r="AC39" s="5"/>
      <c r="AD39" s="5"/>
    </row>
    <row r="40" spans="1:30" ht="11.45" customHeight="1" x14ac:dyDescent="0.2">
      <c r="A40" s="22" t="s">
        <v>7</v>
      </c>
      <c r="B40" s="320">
        <f>B39+1</f>
        <v>31</v>
      </c>
      <c r="C40" s="40"/>
      <c r="D40" s="40"/>
      <c r="E40" s="40"/>
      <c r="F40" s="71">
        <f t="shared" si="18"/>
        <v>0</v>
      </c>
      <c r="G40" s="86" t="str">
        <f t="shared" si="19"/>
        <v/>
      </c>
      <c r="H40" s="336"/>
      <c r="I40" s="336"/>
      <c r="J40" s="71">
        <f>I40</f>
        <v>0</v>
      </c>
      <c r="K40" s="117"/>
      <c r="L40" s="117"/>
      <c r="M40" s="162">
        <f t="shared" ref="M40:U40" si="34">IF(L40="",M39,M39+1)</f>
        <v>0</v>
      </c>
      <c r="N40" s="117"/>
      <c r="O40" s="162">
        <f t="shared" si="34"/>
        <v>0</v>
      </c>
      <c r="P40" s="117"/>
      <c r="Q40" s="162">
        <f t="shared" si="34"/>
        <v>0</v>
      </c>
      <c r="R40" s="117"/>
      <c r="S40" s="162">
        <f t="shared" si="34"/>
        <v>0</v>
      </c>
      <c r="T40" s="117"/>
      <c r="U40" s="162">
        <f t="shared" si="34"/>
        <v>0</v>
      </c>
      <c r="V40" s="242"/>
      <c r="W40" s="559"/>
      <c r="X40" s="559"/>
      <c r="Y40" s="559"/>
      <c r="Z40" s="559"/>
      <c r="AA40" s="559"/>
      <c r="AB40" s="559"/>
      <c r="AC40" s="5"/>
      <c r="AD40" s="5"/>
    </row>
    <row r="41" spans="1:30" ht="11.45" customHeight="1" x14ac:dyDescent="0.2">
      <c r="A41" s="473" t="s">
        <v>10</v>
      </c>
      <c r="B41" s="474"/>
      <c r="C41" s="13">
        <f>SUM(C39:C40)</f>
        <v>0</v>
      </c>
      <c r="D41" s="13">
        <f>SUM(D39:D40)+ROUNDDOWN(F41/60,0)</f>
        <v>0</v>
      </c>
      <c r="E41" s="13">
        <f>F41-60*ROUNDDOWN(F41/60,0)</f>
        <v>0</v>
      </c>
      <c r="F41" s="131">
        <f>SUM(F39:F40)</f>
        <v>0</v>
      </c>
      <c r="G41" s="52">
        <f>IF((D41*60+E41)=0,0,ROUND((C41*60)/(D41*60+E41),1))</f>
        <v>0</v>
      </c>
      <c r="H41" s="13">
        <f>SUM(H39:H40)+ROUNDDOWN(J41/60,0)</f>
        <v>0</v>
      </c>
      <c r="I41" s="13">
        <f>J41-60*ROUNDDOWN(J41/60,0)</f>
        <v>0</v>
      </c>
      <c r="J41" s="131">
        <f>SUM(J39:J40)</f>
        <v>0</v>
      </c>
      <c r="K41" s="27">
        <f>SUM(K39:K40)</f>
        <v>0</v>
      </c>
      <c r="L41" s="27">
        <f>IF(SUM(L39:L40)=0,0,ROUND(AVERAGE(L39:L40),0))</f>
        <v>0</v>
      </c>
      <c r="M41" s="163">
        <f>IF(M40=0,0,1)</f>
        <v>0</v>
      </c>
      <c r="N41" s="27">
        <f>IF(SUM(N39:N40)=0,0,ROUND(AVERAGE(N39:N40),0))</f>
        <v>0</v>
      </c>
      <c r="O41" s="163">
        <f>IF(O40=0,0,1)</f>
        <v>0</v>
      </c>
      <c r="P41" s="27">
        <f>IF(SUM(P39:P40)=0,0,ROUND(AVERAGE(P39:P40),0))</f>
        <v>0</v>
      </c>
      <c r="Q41" s="163">
        <f>IF(Q40=0,0,1)</f>
        <v>0</v>
      </c>
      <c r="R41" s="27">
        <f>IF(SUM(R39:R40)=0,0,ROUND(AVERAGE(R39:R40),0))</f>
        <v>0</v>
      </c>
      <c r="S41" s="163">
        <f>IF(S40=0,0,1)</f>
        <v>0</v>
      </c>
      <c r="T41" s="27">
        <f>IF(SUM(T39:T40)=0,0,ROUND(AVERAGE(T39:T40),0))</f>
        <v>0</v>
      </c>
      <c r="U41" s="163">
        <f>IF(U40=0,0,1)</f>
        <v>0</v>
      </c>
      <c r="V41" s="240"/>
      <c r="W41" s="560"/>
      <c r="X41" s="560"/>
      <c r="Y41" s="560"/>
      <c r="Z41" s="560"/>
      <c r="AA41" s="560"/>
      <c r="AB41" s="560"/>
      <c r="AC41" s="5"/>
      <c r="AD41" s="5"/>
    </row>
    <row r="42" spans="1:30" ht="11.45" customHeight="1" x14ac:dyDescent="0.2">
      <c r="A42" s="470" t="s">
        <v>34</v>
      </c>
      <c r="B42" s="471"/>
      <c r="C42" s="14">
        <f>C5+C14+C22+C30+C38+C41</f>
        <v>0</v>
      </c>
      <c r="D42" s="11">
        <f>D5+D14+D22+D30+D38+D41+ROUNDDOWN(F42/60,0)</f>
        <v>0</v>
      </c>
      <c r="E42" s="11">
        <f>F42-60*ROUNDDOWN(F42/60,0)</f>
        <v>0</v>
      </c>
      <c r="F42" s="133">
        <f>E5+E14+E22+E30+E38+E41</f>
        <v>0</v>
      </c>
      <c r="G42" s="60">
        <f>IF((D42*60+E42)=0,0,ROUND((C42*60)/(D42*60+E42),1))</f>
        <v>0</v>
      </c>
      <c r="H42" s="11">
        <f>H5+H14+H22+H30+H38+H41+ROUNDDOWN(J42/60,0)</f>
        <v>0</v>
      </c>
      <c r="I42" s="11">
        <f>J42-60*ROUNDDOWN(J42/60,0)</f>
        <v>0</v>
      </c>
      <c r="J42" s="133">
        <f>I5+I14+I22+I30+I38+I41</f>
        <v>0</v>
      </c>
      <c r="K42" s="28">
        <f>K5+K14+K22+K30+K38+K41</f>
        <v>0</v>
      </c>
      <c r="L42" s="44" t="str">
        <f>IF(L43=0,"",(L5+L14+L22+L30+L38+L41)/L43)</f>
        <v/>
      </c>
      <c r="M42" s="178"/>
      <c r="N42" s="44" t="str">
        <f>IF(N43=0,"",(N5+N14+N22+N30+N38+N41)/N43)</f>
        <v/>
      </c>
      <c r="O42" s="178"/>
      <c r="P42" s="44" t="str">
        <f>IF(P43=0,"",(P5+P14+P22+P30+P38+P41)/P43)</f>
        <v/>
      </c>
      <c r="Q42" s="178"/>
      <c r="R42" s="44" t="str">
        <f>IF(R43=0,"",(R5+R14+R22+R30+R38+R41)/R43)</f>
        <v/>
      </c>
      <c r="S42" s="178"/>
      <c r="T42" s="44" t="str">
        <f>IF(T43=0,"",(T5+T14+T22+T30+T38+T41)/T43)</f>
        <v/>
      </c>
      <c r="U42" s="178"/>
      <c r="V42" s="29"/>
      <c r="W42" s="30"/>
      <c r="X42" s="2" t="s">
        <v>0</v>
      </c>
      <c r="Y42" s="2" t="s">
        <v>30</v>
      </c>
      <c r="Z42" s="2" t="s">
        <v>16</v>
      </c>
      <c r="AA42" s="2" t="s">
        <v>23</v>
      </c>
      <c r="AB42" s="2" t="s">
        <v>26</v>
      </c>
    </row>
    <row r="43" spans="1:30" ht="15" customHeight="1" x14ac:dyDescent="0.2">
      <c r="A43" s="472"/>
      <c r="B43" s="472"/>
      <c r="C43" s="2" t="s">
        <v>0</v>
      </c>
      <c r="D43" s="2" t="s">
        <v>15</v>
      </c>
      <c r="E43" s="2" t="s">
        <v>16</v>
      </c>
      <c r="F43" s="71"/>
      <c r="G43" s="22" t="s">
        <v>12</v>
      </c>
      <c r="H43" s="360" t="s">
        <v>15</v>
      </c>
      <c r="I43" s="360" t="s">
        <v>16</v>
      </c>
      <c r="J43" s="22"/>
      <c r="K43" s="37" t="s">
        <v>17</v>
      </c>
      <c r="L43" s="158">
        <f>M5+M14+M22+M30+M38+M41</f>
        <v>0</v>
      </c>
      <c r="M43" s="159"/>
      <c r="N43" s="158">
        <f>O5+O14+O22+O30+O38+O41</f>
        <v>0</v>
      </c>
      <c r="O43" s="159"/>
      <c r="P43" s="158">
        <f>Q5+Q14+Q22+Q30+Q38+Q41</f>
        <v>0</v>
      </c>
      <c r="Q43" s="159"/>
      <c r="R43" s="158">
        <f>S5+S14+S22+S30+S38+S41</f>
        <v>0</v>
      </c>
      <c r="S43" s="159"/>
      <c r="T43" s="158">
        <f>U5+U14+U22+U30+U38+U41</f>
        <v>0</v>
      </c>
      <c r="U43" s="126"/>
      <c r="V43" s="228"/>
      <c r="W43" s="224" t="s">
        <v>139</v>
      </c>
      <c r="X43" s="23">
        <f>C42+Juin!X41</f>
        <v>0</v>
      </c>
      <c r="Y43" s="23">
        <f>D42+Juin!Y41+ROUNDDOWN(AC43/60,0)</f>
        <v>0</v>
      </c>
      <c r="Z43" s="12">
        <f>AC43-60*ROUNDDOWN(AC43/60,0)</f>
        <v>0</v>
      </c>
      <c r="AA43" s="12">
        <f>IF((Y43*60+Z43)=0,0,ROUND((X43*60)/(Y43*60+Z43),1))</f>
        <v>0</v>
      </c>
      <c r="AB43" s="23">
        <f>K42+Juin!AB41</f>
        <v>0</v>
      </c>
      <c r="AC43" s="10">
        <f>E42+Juin!Z41</f>
        <v>0</v>
      </c>
    </row>
    <row r="44" spans="1:30" ht="11.45" customHeight="1" x14ac:dyDescent="0.2">
      <c r="A44" s="545" t="s">
        <v>255</v>
      </c>
      <c r="B44" s="545"/>
      <c r="C44" s="48">
        <f>'Décembre 17'!$C$40</f>
        <v>0</v>
      </c>
      <c r="D44" s="49">
        <f>'Décembre 17'!$D$40</f>
        <v>0</v>
      </c>
      <c r="E44" s="49">
        <f>'Décembre 17'!$E$40</f>
        <v>0</v>
      </c>
      <c r="F44" s="143"/>
      <c r="G44" s="50">
        <f>IF((D44*60+E44)=0,0,ROUND((C44*60)/(D44*60+E44),1))</f>
        <v>0</v>
      </c>
      <c r="H44" s="361">
        <f>Mai!$H$43</f>
        <v>0</v>
      </c>
      <c r="I44" s="361">
        <f>Mai!$I$43</f>
        <v>0</v>
      </c>
      <c r="J44" s="50"/>
      <c r="K44" s="199">
        <f>'Décembre 17'!$K$40</f>
        <v>0</v>
      </c>
      <c r="L44" s="158"/>
      <c r="M44" s="159"/>
      <c r="N44" s="158"/>
      <c r="O44" s="159"/>
      <c r="P44" s="158"/>
      <c r="Q44" s="159"/>
      <c r="R44" s="158"/>
      <c r="S44" s="159"/>
      <c r="T44" s="158"/>
      <c r="U44" s="126"/>
      <c r="V44" s="198"/>
      <c r="W44" s="321" t="s">
        <v>254</v>
      </c>
      <c r="X44" s="219">
        <f>$C$42+Juin!X42</f>
        <v>0</v>
      </c>
      <c r="Y44" s="217">
        <f>$D$42+Juin!Y42+ROUNDDOWN(AC44/60,0)</f>
        <v>0</v>
      </c>
      <c r="Z44" s="217">
        <f>AC44-60*ROUNDDOWN(AC44/60,0)</f>
        <v>0</v>
      </c>
      <c r="AA44" s="217">
        <f>IF((Y44*60+Z44)=0,0,ROUND((X44*60)/(Y44*60+Z44),1))</f>
        <v>0</v>
      </c>
      <c r="AB44" s="219">
        <f>K42+Juin!AB42</f>
        <v>0</v>
      </c>
      <c r="AC44" s="226">
        <f>E42+Juin!Z42</f>
        <v>0</v>
      </c>
    </row>
    <row r="45" spans="1:30" ht="11.45" customHeight="1" x14ac:dyDescent="0.2">
      <c r="A45" s="552" t="s">
        <v>25</v>
      </c>
      <c r="B45" s="552"/>
      <c r="C45" s="48">
        <f>Janvier!C43</f>
        <v>0</v>
      </c>
      <c r="D45" s="48">
        <f>Janvier!D43</f>
        <v>0</v>
      </c>
      <c r="E45" s="48">
        <f>Janvier!E43</f>
        <v>0</v>
      </c>
      <c r="F45" s="134"/>
      <c r="G45" s="47">
        <f t="shared" ref="G45:G50" si="35">IF((D45*60+E45)=0,0,ROUND((C45*60)/(D45*60+E45),1))</f>
        <v>0</v>
      </c>
      <c r="H45" s="360">
        <f>Mai!$H$44</f>
        <v>0</v>
      </c>
      <c r="I45" s="360">
        <f>Mai!$I$44</f>
        <v>0</v>
      </c>
      <c r="J45" s="353"/>
      <c r="K45" s="53">
        <f>Janvier!K43</f>
        <v>0</v>
      </c>
      <c r="W45" s="64"/>
      <c r="X45" s="64"/>
    </row>
    <row r="46" spans="1:30" ht="11.45" customHeight="1" x14ac:dyDescent="0.2">
      <c r="A46" s="552" t="s">
        <v>27</v>
      </c>
      <c r="B46" s="575"/>
      <c r="C46" s="48">
        <f>Février!C38</f>
        <v>0</v>
      </c>
      <c r="D46" s="48">
        <f>Février!D38</f>
        <v>0</v>
      </c>
      <c r="E46" s="48">
        <f>Février!E38</f>
        <v>0</v>
      </c>
      <c r="F46" s="134"/>
      <c r="G46" s="47">
        <f t="shared" si="35"/>
        <v>0</v>
      </c>
      <c r="H46" s="360">
        <f>Mai!$H$45</f>
        <v>0</v>
      </c>
      <c r="I46" s="360">
        <f>Mai!$I$45</f>
        <v>0</v>
      </c>
      <c r="J46" s="353"/>
      <c r="K46" s="53">
        <f>Février!K38</f>
        <v>0</v>
      </c>
      <c r="W46" s="341" t="s">
        <v>195</v>
      </c>
      <c r="X46" s="360" t="s">
        <v>15</v>
      </c>
      <c r="Y46" s="360" t="s">
        <v>16</v>
      </c>
      <c r="Z46" s="339"/>
      <c r="AA46" s="190"/>
      <c r="AB46" s="190"/>
      <c r="AC46" s="65"/>
      <c r="AD46" s="207">
        <f>I42+SUM(I44:I50)</f>
        <v>0</v>
      </c>
    </row>
    <row r="47" spans="1:30" ht="11.45" customHeight="1" x14ac:dyDescent="0.2">
      <c r="A47" s="552" t="s">
        <v>28</v>
      </c>
      <c r="B47" s="552"/>
      <c r="C47" s="54">
        <f>Mars!C41</f>
        <v>0</v>
      </c>
      <c r="D47" s="54">
        <f>Mars!D41</f>
        <v>0</v>
      </c>
      <c r="E47" s="54">
        <f>Mars!E41</f>
        <v>0</v>
      </c>
      <c r="F47" s="134"/>
      <c r="G47" s="47">
        <f t="shared" si="35"/>
        <v>0</v>
      </c>
      <c r="H47" s="360">
        <f>Mai!$H$46</f>
        <v>0</v>
      </c>
      <c r="I47" s="360">
        <f>Mai!$I$46</f>
        <v>0</v>
      </c>
      <c r="J47" s="353"/>
      <c r="K47" s="53">
        <f>Mars!K41</f>
        <v>0</v>
      </c>
      <c r="V47" s="69"/>
      <c r="W47" s="342" t="s">
        <v>139</v>
      </c>
      <c r="X47" s="12">
        <f>H42+SUM(H44:H50)+ROUNDDOWN(AD46/60,0)</f>
        <v>0</v>
      </c>
      <c r="Y47" s="12">
        <f>AD46-60*ROUNDDOWN(AD46/60,0)</f>
        <v>0</v>
      </c>
      <c r="Z47" s="339"/>
      <c r="AA47" s="190"/>
      <c r="AB47" s="190"/>
      <c r="AC47" s="64"/>
      <c r="AD47" s="200">
        <f>I42+SUM(I45:I50)</f>
        <v>0</v>
      </c>
    </row>
    <row r="48" spans="1:30" ht="11.45" customHeight="1" x14ac:dyDescent="0.2">
      <c r="A48" s="552" t="s">
        <v>31</v>
      </c>
      <c r="B48" s="552"/>
      <c r="C48" s="54">
        <f>Avril!C40</f>
        <v>0</v>
      </c>
      <c r="D48" s="54">
        <f>Avril!D40</f>
        <v>0</v>
      </c>
      <c r="E48" s="47">
        <f>Avril!E40</f>
        <v>0</v>
      </c>
      <c r="F48" s="134"/>
      <c r="G48" s="47">
        <f t="shared" si="35"/>
        <v>0</v>
      </c>
      <c r="H48" s="362">
        <f>Mai!$H$47</f>
        <v>0</v>
      </c>
      <c r="I48" s="360">
        <f>Mai!$I$47</f>
        <v>0</v>
      </c>
      <c r="J48" s="353"/>
      <c r="K48" s="53">
        <f>Avril!K40</f>
        <v>0</v>
      </c>
      <c r="V48" s="69"/>
      <c r="W48" s="340" t="s">
        <v>254</v>
      </c>
      <c r="X48" s="354">
        <f>H42+SUM(H45:H50)+ROUNDDOWN(AD47/60,0)</f>
        <v>0</v>
      </c>
      <c r="Y48" s="345">
        <f>AD47-60*ROUNDDOWN(AD47/60,0)</f>
        <v>0</v>
      </c>
    </row>
    <row r="49" spans="1:28" ht="11.45" customHeight="1" x14ac:dyDescent="0.2">
      <c r="A49" s="552" t="s">
        <v>32</v>
      </c>
      <c r="B49" s="552"/>
      <c r="C49" s="54">
        <f>Mai!C41</f>
        <v>0</v>
      </c>
      <c r="D49" s="47">
        <f>Mai!D41</f>
        <v>0</v>
      </c>
      <c r="E49" s="47">
        <f>Mai!E41</f>
        <v>0</v>
      </c>
      <c r="F49" s="134"/>
      <c r="G49" s="47">
        <f t="shared" si="35"/>
        <v>0</v>
      </c>
      <c r="H49" s="360">
        <f>Mai!$H$41</f>
        <v>0</v>
      </c>
      <c r="I49" s="360">
        <f>Mai!$I$41</f>
        <v>0</v>
      </c>
      <c r="J49" s="353"/>
      <c r="K49" s="53">
        <f>Mai!K41</f>
        <v>0</v>
      </c>
      <c r="V49" s="69"/>
      <c r="W49" s="66"/>
      <c r="Y49" s="66"/>
      <c r="Z49" s="66"/>
      <c r="AA49" s="66"/>
      <c r="AB49" s="66"/>
    </row>
    <row r="50" spans="1:28" ht="11.45" customHeight="1" x14ac:dyDescent="0.2">
      <c r="A50" s="552" t="s">
        <v>33</v>
      </c>
      <c r="B50" s="552"/>
      <c r="C50" s="54">
        <f>Juin!C40</f>
        <v>0</v>
      </c>
      <c r="D50" s="54">
        <f>Juin!D40</f>
        <v>0</v>
      </c>
      <c r="E50" s="54">
        <f>Juin!E40</f>
        <v>0</v>
      </c>
      <c r="F50" s="135"/>
      <c r="G50" s="47">
        <f t="shared" si="35"/>
        <v>0</v>
      </c>
      <c r="H50" s="360">
        <f>Juin!$H$40</f>
        <v>0</v>
      </c>
      <c r="I50" s="360">
        <f>Juin!$I$40</f>
        <v>0</v>
      </c>
      <c r="J50" s="353"/>
      <c r="K50" s="55">
        <f>Juin!K40</f>
        <v>0</v>
      </c>
    </row>
    <row r="51" spans="1:28" hidden="1" x14ac:dyDescent="0.2">
      <c r="C51" s="215">
        <f>SUM(C44:C50)+C42</f>
        <v>0</v>
      </c>
      <c r="D51" s="215">
        <f>SUM(D44:D50)+D42</f>
        <v>0</v>
      </c>
      <c r="E51" s="215">
        <f>SUM(E44:E50)+E42</f>
        <v>0</v>
      </c>
      <c r="K51" s="215">
        <f>SUM(K44:K50)+K42</f>
        <v>0</v>
      </c>
    </row>
    <row r="52" spans="1:28" hidden="1" x14ac:dyDescent="0.2">
      <c r="C52" s="215">
        <f>SUM(C45:C50)+C42</f>
        <v>0</v>
      </c>
      <c r="D52" s="215">
        <f>SUM(D45:D50)+D42</f>
        <v>0</v>
      </c>
      <c r="E52" s="215">
        <f>SUM(E45:E50)+E42</f>
        <v>0</v>
      </c>
      <c r="K52" s="215">
        <f>SUM(K45:K50)+K42</f>
        <v>0</v>
      </c>
    </row>
  </sheetData>
  <sheetProtection sheet="1" selectLockedCells="1"/>
  <mergeCells count="67">
    <mergeCell ref="W41:AB41"/>
    <mergeCell ref="W21:AB21"/>
    <mergeCell ref="W9:AB9"/>
    <mergeCell ref="W14:AB14"/>
    <mergeCell ref="W38:AB38"/>
    <mergeCell ref="W35:AB35"/>
    <mergeCell ref="W37:AB37"/>
    <mergeCell ref="W23:AB23"/>
    <mergeCell ref="W28:AB28"/>
    <mergeCell ref="W36:AB36"/>
    <mergeCell ref="W24:AB24"/>
    <mergeCell ref="W25:AB25"/>
    <mergeCell ref="W26:AB26"/>
    <mergeCell ref="W30:AB30"/>
    <mergeCell ref="W31:AB31"/>
    <mergeCell ref="W32:AB32"/>
    <mergeCell ref="A50:B50"/>
    <mergeCell ref="A49:B49"/>
    <mergeCell ref="A30:B30"/>
    <mergeCell ref="A45:B45"/>
    <mergeCell ref="A48:B48"/>
    <mergeCell ref="A38:B38"/>
    <mergeCell ref="A46:B46"/>
    <mergeCell ref="A47:B47"/>
    <mergeCell ref="A44:B44"/>
    <mergeCell ref="A43:B43"/>
    <mergeCell ref="A42:B42"/>
    <mergeCell ref="A41:B41"/>
    <mergeCell ref="A1:AA1"/>
    <mergeCell ref="A2:A3"/>
    <mergeCell ref="B2:B3"/>
    <mergeCell ref="C2:C3"/>
    <mergeCell ref="D2:D3"/>
    <mergeCell ref="V2:V3"/>
    <mergeCell ref="W2:AB3"/>
    <mergeCell ref="E2:E3"/>
    <mergeCell ref="H2:I2"/>
    <mergeCell ref="N2:N3"/>
    <mergeCell ref="P2:P3"/>
    <mergeCell ref="G2:G3"/>
    <mergeCell ref="L2:L3"/>
    <mergeCell ref="W4:AB4"/>
    <mergeCell ref="W5:AB5"/>
    <mergeCell ref="W6:AB6"/>
    <mergeCell ref="W12:AB12"/>
    <mergeCell ref="W18:AB18"/>
    <mergeCell ref="W19:AB19"/>
    <mergeCell ref="W20:AB20"/>
    <mergeCell ref="A5:B5"/>
    <mergeCell ref="A6:B6"/>
    <mergeCell ref="W7:AB7"/>
    <mergeCell ref="W8:AB8"/>
    <mergeCell ref="W13:AB13"/>
    <mergeCell ref="W15:AB15"/>
    <mergeCell ref="W16:AB16"/>
    <mergeCell ref="W10:AB10"/>
    <mergeCell ref="W11:AB11"/>
    <mergeCell ref="A22:B22"/>
    <mergeCell ref="A14:B14"/>
    <mergeCell ref="W40:AB40"/>
    <mergeCell ref="W17:AB17"/>
    <mergeCell ref="W33:AB33"/>
    <mergeCell ref="W29:AB29"/>
    <mergeCell ref="W22:AB22"/>
    <mergeCell ref="W34:AB34"/>
    <mergeCell ref="W39:AB39"/>
    <mergeCell ref="W27:AB27"/>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2"/>
  <sheetViews>
    <sheetView zoomScale="110" zoomScaleNormal="110" workbookViewId="0">
      <pane ySplit="3" topLeftCell="A4" activePane="bottomLeft" state="frozen"/>
      <selection pane="bottomLeft" activeCell="C4" sqref="C4"/>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6.5703125" customWidth="1"/>
    <col min="9" max="9" width="7" customWidth="1"/>
    <col min="10" max="10" width="5.5703125" hidden="1" customWidth="1"/>
    <col min="11" max="11" width="6" customWidth="1"/>
    <col min="12" max="12" width="3.42578125" customWidth="1"/>
    <col min="13" max="13" width="3.42578125" style="74" hidden="1" customWidth="1"/>
    <col min="14" max="14" width="4.42578125" customWidth="1"/>
    <col min="15" max="15" width="3.42578125" style="74" hidden="1" customWidth="1"/>
    <col min="16" max="16" width="5" customWidth="1"/>
    <col min="17" max="17" width="3.42578125" style="74" hidden="1" customWidth="1"/>
    <col min="18" max="18" width="3.85546875" style="79" customWidth="1"/>
    <col min="19" max="19" width="3.85546875" style="155" hidden="1" customWidth="1"/>
    <col min="20" max="20" width="3.85546875" style="79" customWidth="1"/>
    <col min="21" max="21" width="3.85546875" style="155" hidden="1" customWidth="1"/>
    <col min="23" max="23" width="18.85546875" customWidth="1"/>
    <col min="25" max="25" width="9.5703125" customWidth="1"/>
    <col min="26" max="26" width="8.5703125" customWidth="1"/>
    <col min="29" max="30" width="11.42578125" hidden="1" customWidth="1"/>
  </cols>
  <sheetData>
    <row r="1" spans="1:28" ht="18" x14ac:dyDescent="0.25">
      <c r="A1" s="530" t="s">
        <v>227</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201"/>
    </row>
    <row r="2" spans="1:28" ht="15.75" customHeight="1" x14ac:dyDescent="0.2">
      <c r="A2" s="531" t="s">
        <v>1</v>
      </c>
      <c r="B2" s="531" t="s">
        <v>9</v>
      </c>
      <c r="C2" s="531" t="s">
        <v>0</v>
      </c>
      <c r="D2" s="531" t="s">
        <v>15</v>
      </c>
      <c r="E2" s="531" t="s">
        <v>16</v>
      </c>
      <c r="F2" s="71" t="s">
        <v>16</v>
      </c>
      <c r="G2" s="537" t="s">
        <v>12</v>
      </c>
      <c r="H2" s="513" t="s">
        <v>195</v>
      </c>
      <c r="I2" s="514"/>
      <c r="J2" s="351"/>
      <c r="K2" s="25" t="s">
        <v>17</v>
      </c>
      <c r="L2" s="533" t="s">
        <v>40</v>
      </c>
      <c r="M2" s="136"/>
      <c r="N2" s="533" t="s">
        <v>11</v>
      </c>
      <c r="O2" s="136"/>
      <c r="P2" s="533" t="s">
        <v>22</v>
      </c>
      <c r="Q2" s="136"/>
      <c r="R2" s="76" t="s">
        <v>19</v>
      </c>
      <c r="S2" s="151"/>
      <c r="T2" s="76" t="s">
        <v>19</v>
      </c>
      <c r="U2" s="151"/>
      <c r="V2" s="535" t="s">
        <v>13</v>
      </c>
      <c r="W2" s="587" t="s">
        <v>14</v>
      </c>
      <c r="X2" s="588"/>
      <c r="Y2" s="588"/>
      <c r="Z2" s="588"/>
      <c r="AA2" s="588"/>
      <c r="AB2" s="589"/>
    </row>
    <row r="3" spans="1:28" ht="15.75" customHeight="1" x14ac:dyDescent="0.2">
      <c r="A3" s="532"/>
      <c r="B3" s="532"/>
      <c r="C3" s="532"/>
      <c r="D3" s="532"/>
      <c r="E3" s="532"/>
      <c r="F3" s="71"/>
      <c r="G3" s="538"/>
      <c r="H3" s="350" t="s">
        <v>15</v>
      </c>
      <c r="I3" s="350" t="s">
        <v>16</v>
      </c>
      <c r="J3" s="352"/>
      <c r="K3" s="26" t="s">
        <v>18</v>
      </c>
      <c r="L3" s="534"/>
      <c r="M3" s="137"/>
      <c r="N3" s="534"/>
      <c r="O3" s="137"/>
      <c r="P3" s="534"/>
      <c r="Q3" s="137"/>
      <c r="R3" s="77" t="s">
        <v>20</v>
      </c>
      <c r="S3" s="152"/>
      <c r="T3" s="77" t="s">
        <v>21</v>
      </c>
      <c r="U3" s="152"/>
      <c r="V3" s="536"/>
      <c r="W3" s="587"/>
      <c r="X3" s="588"/>
      <c r="Y3" s="588"/>
      <c r="Z3" s="588"/>
      <c r="AA3" s="588"/>
      <c r="AB3" s="589"/>
    </row>
    <row r="4" spans="1:28" ht="11.45" customHeight="1" x14ac:dyDescent="0.2">
      <c r="A4" s="80" t="s">
        <v>8</v>
      </c>
      <c r="B4" s="80">
        <v>1</v>
      </c>
      <c r="C4" s="40"/>
      <c r="D4" s="40"/>
      <c r="E4" s="40"/>
      <c r="F4" s="71">
        <f t="shared" ref="F4:F8" si="0">E4</f>
        <v>0</v>
      </c>
      <c r="G4" s="86" t="str">
        <f t="shared" ref="G4:G25" si="1">IF((D4*60+F4)=0,"",ROUND((C4*60)/(D4*60+F4),1))</f>
        <v/>
      </c>
      <c r="H4" s="336"/>
      <c r="I4" s="336"/>
      <c r="J4" s="71">
        <f t="shared" ref="J4:J8" si="2">I4</f>
        <v>0</v>
      </c>
      <c r="K4" s="117"/>
      <c r="L4" s="117"/>
      <c r="M4" s="162">
        <f>IF(L4="",0,1)</f>
        <v>0</v>
      </c>
      <c r="N4" s="117"/>
      <c r="O4" s="162">
        <f>IF(N4="",0,1)</f>
        <v>0</v>
      </c>
      <c r="P4" s="117"/>
      <c r="Q4" s="162">
        <f>IF(P4="",0,1)</f>
        <v>0</v>
      </c>
      <c r="R4" s="117"/>
      <c r="S4" s="162">
        <f>IF(R4="",0,1)</f>
        <v>0</v>
      </c>
      <c r="T4" s="117"/>
      <c r="U4" s="162">
        <f>IF(T4="",0,1)</f>
        <v>0</v>
      </c>
      <c r="V4" s="239"/>
      <c r="W4" s="465"/>
      <c r="X4" s="466"/>
      <c r="Y4" s="466"/>
      <c r="Z4" s="466"/>
      <c r="AA4" s="466"/>
      <c r="AB4" s="467"/>
    </row>
    <row r="5" spans="1:28" ht="11.45" customHeight="1" x14ac:dyDescent="0.2">
      <c r="A5" s="80" t="s">
        <v>2</v>
      </c>
      <c r="B5" s="80">
        <f>B4+1</f>
        <v>2</v>
      </c>
      <c r="C5" s="40"/>
      <c r="D5" s="40"/>
      <c r="E5" s="40"/>
      <c r="F5" s="71">
        <f t="shared" si="0"/>
        <v>0</v>
      </c>
      <c r="G5" s="86" t="str">
        <f t="shared" si="1"/>
        <v/>
      </c>
      <c r="H5" s="336"/>
      <c r="I5" s="336"/>
      <c r="J5" s="71">
        <f t="shared" si="2"/>
        <v>0</v>
      </c>
      <c r="K5" s="117"/>
      <c r="L5" s="117"/>
      <c r="M5" s="162">
        <f t="shared" ref="M5:U8" si="3">IF(L5="",M4,M4+1)</f>
        <v>0</v>
      </c>
      <c r="N5" s="117"/>
      <c r="O5" s="162">
        <f t="shared" si="3"/>
        <v>0</v>
      </c>
      <c r="P5" s="117"/>
      <c r="Q5" s="162">
        <f t="shared" si="3"/>
        <v>0</v>
      </c>
      <c r="R5" s="117"/>
      <c r="S5" s="162">
        <f t="shared" si="3"/>
        <v>0</v>
      </c>
      <c r="T5" s="117"/>
      <c r="U5" s="162">
        <f t="shared" si="3"/>
        <v>0</v>
      </c>
      <c r="V5" s="239"/>
      <c r="W5" s="465"/>
      <c r="X5" s="466"/>
      <c r="Y5" s="466"/>
      <c r="Z5" s="466"/>
      <c r="AA5" s="466"/>
      <c r="AB5" s="467"/>
    </row>
    <row r="6" spans="1:28" ht="11.45" customHeight="1" x14ac:dyDescent="0.2">
      <c r="A6" s="80" t="s">
        <v>3</v>
      </c>
      <c r="B6" s="80">
        <f>B5+1</f>
        <v>3</v>
      </c>
      <c r="C6" s="40"/>
      <c r="D6" s="40"/>
      <c r="E6" s="40"/>
      <c r="F6" s="71">
        <f t="shared" si="0"/>
        <v>0</v>
      </c>
      <c r="G6" s="86" t="str">
        <f t="shared" si="1"/>
        <v/>
      </c>
      <c r="H6" s="336"/>
      <c r="I6" s="336"/>
      <c r="J6" s="71">
        <f t="shared" si="2"/>
        <v>0</v>
      </c>
      <c r="K6" s="117"/>
      <c r="L6" s="117"/>
      <c r="M6" s="162">
        <f t="shared" si="3"/>
        <v>0</v>
      </c>
      <c r="N6" s="117"/>
      <c r="O6" s="162">
        <f t="shared" si="3"/>
        <v>0</v>
      </c>
      <c r="P6" s="117"/>
      <c r="Q6" s="162">
        <f t="shared" si="3"/>
        <v>0</v>
      </c>
      <c r="R6" s="117"/>
      <c r="S6" s="162">
        <f t="shared" si="3"/>
        <v>0</v>
      </c>
      <c r="T6" s="117"/>
      <c r="U6" s="162">
        <f t="shared" si="3"/>
        <v>0</v>
      </c>
      <c r="V6" s="239"/>
      <c r="W6" s="465"/>
      <c r="X6" s="466"/>
      <c r="Y6" s="466"/>
      <c r="Z6" s="466"/>
      <c r="AA6" s="466"/>
      <c r="AB6" s="467"/>
    </row>
    <row r="7" spans="1:28" ht="11.45" customHeight="1" x14ac:dyDescent="0.2">
      <c r="A7" s="80" t="s">
        <v>4</v>
      </c>
      <c r="B7" s="80">
        <f>B6+1</f>
        <v>4</v>
      </c>
      <c r="C7" s="40"/>
      <c r="D7" s="40"/>
      <c r="E7" s="40"/>
      <c r="F7" s="71">
        <f t="shared" si="0"/>
        <v>0</v>
      </c>
      <c r="G7" s="86" t="str">
        <f t="shared" si="1"/>
        <v/>
      </c>
      <c r="H7" s="336"/>
      <c r="I7" s="336"/>
      <c r="J7" s="71">
        <f t="shared" si="2"/>
        <v>0</v>
      </c>
      <c r="K7" s="117"/>
      <c r="L7" s="117"/>
      <c r="M7" s="162">
        <f t="shared" si="3"/>
        <v>0</v>
      </c>
      <c r="N7" s="117"/>
      <c r="O7" s="162">
        <f t="shared" si="3"/>
        <v>0</v>
      </c>
      <c r="P7" s="117"/>
      <c r="Q7" s="162">
        <f t="shared" si="3"/>
        <v>0</v>
      </c>
      <c r="R7" s="117"/>
      <c r="S7" s="162">
        <f t="shared" si="3"/>
        <v>0</v>
      </c>
      <c r="T7" s="117"/>
      <c r="U7" s="162">
        <f t="shared" si="3"/>
        <v>0</v>
      </c>
      <c r="V7" s="239"/>
      <c r="W7" s="465"/>
      <c r="X7" s="466"/>
      <c r="Y7" s="466"/>
      <c r="Z7" s="466"/>
      <c r="AA7" s="466"/>
      <c r="AB7" s="467"/>
    </row>
    <row r="8" spans="1:28" ht="11.45" customHeight="1" x14ac:dyDescent="0.2">
      <c r="A8" s="71" t="s">
        <v>5</v>
      </c>
      <c r="B8" s="71">
        <f>B7+1</f>
        <v>5</v>
      </c>
      <c r="C8" s="40"/>
      <c r="D8" s="40"/>
      <c r="E8" s="40"/>
      <c r="F8" s="71">
        <f t="shared" si="0"/>
        <v>0</v>
      </c>
      <c r="G8" s="86" t="str">
        <f t="shared" si="1"/>
        <v/>
      </c>
      <c r="H8" s="336"/>
      <c r="I8" s="336"/>
      <c r="J8" s="71">
        <f t="shared" si="2"/>
        <v>0</v>
      </c>
      <c r="K8" s="117"/>
      <c r="L8" s="117"/>
      <c r="M8" s="162">
        <f t="shared" si="3"/>
        <v>0</v>
      </c>
      <c r="N8" s="117"/>
      <c r="O8" s="162">
        <f t="shared" si="3"/>
        <v>0</v>
      </c>
      <c r="P8" s="117"/>
      <c r="Q8" s="162">
        <f t="shared" si="3"/>
        <v>0</v>
      </c>
      <c r="R8" s="117"/>
      <c r="S8" s="162">
        <f t="shared" si="3"/>
        <v>0</v>
      </c>
      <c r="T8" s="117"/>
      <c r="U8" s="162">
        <f t="shared" si="3"/>
        <v>0</v>
      </c>
      <c r="V8" s="239"/>
      <c r="W8" s="465"/>
      <c r="X8" s="466"/>
      <c r="Y8" s="466"/>
      <c r="Z8" s="466"/>
      <c r="AA8" s="466"/>
      <c r="AB8" s="467"/>
    </row>
    <row r="9" spans="1:28" ht="11.45" customHeight="1" x14ac:dyDescent="0.2">
      <c r="A9" s="473" t="s">
        <v>24</v>
      </c>
      <c r="B9" s="474"/>
      <c r="C9" s="13">
        <f>SUM(C4:C8)</f>
        <v>0</v>
      </c>
      <c r="D9" s="13">
        <f>SUM(D4:D8)+ROUNDDOWN(F9/60,0)</f>
        <v>0</v>
      </c>
      <c r="E9" s="13">
        <f>F9-60*ROUNDDOWN(F9/60,0)</f>
        <v>0</v>
      </c>
      <c r="F9" s="13">
        <f>SUM(F4:F8)</f>
        <v>0</v>
      </c>
      <c r="G9" s="52">
        <f>IF((D9*60+E9)=0,0,ROUND((C9*60)/(D9*60+E9),1))</f>
        <v>0</v>
      </c>
      <c r="H9" s="13">
        <f>SUM(H4:H8)+ROUNDDOWN(J9/60,0)</f>
        <v>0</v>
      </c>
      <c r="I9" s="13">
        <f>J9-60*ROUNDDOWN(J9/60,0)</f>
        <v>0</v>
      </c>
      <c r="J9" s="131">
        <f>SUM(J4:J8)</f>
        <v>0</v>
      </c>
      <c r="K9" s="27">
        <f>SUM(K4:K8)</f>
        <v>0</v>
      </c>
      <c r="L9" s="27">
        <f>IF(SUM(L4:L8)=0,0,ROUND(AVERAGE(L4:L8),0))</f>
        <v>0</v>
      </c>
      <c r="M9" s="163">
        <f>IF(M8=0,0,1)</f>
        <v>0</v>
      </c>
      <c r="N9" s="27">
        <f>IF(SUM(N4:N8)=0,0,ROUND(AVERAGE(N4:N8),0))</f>
        <v>0</v>
      </c>
      <c r="O9" s="163">
        <f>IF(O8=0,0,1)</f>
        <v>0</v>
      </c>
      <c r="P9" s="27">
        <f>IF(SUM(P4:P8)=0,0,ROUND(AVERAGE(P4:P8),0))</f>
        <v>0</v>
      </c>
      <c r="Q9" s="163">
        <f>IF(Q8=0,0,1)</f>
        <v>0</v>
      </c>
      <c r="R9" s="27">
        <f>IF(SUM(R4:R8)=0,0,ROUND(AVERAGE(R4:R8),0))</f>
        <v>0</v>
      </c>
      <c r="S9" s="163">
        <f>IF(S8=0,0,1)</f>
        <v>0</v>
      </c>
      <c r="T9" s="27">
        <f>IF(SUM(T4:T8)=0,0,ROUND(AVERAGE(T4:T8),0))</f>
        <v>0</v>
      </c>
      <c r="U9" s="163">
        <f>IF(U8=0,0,1)</f>
        <v>0</v>
      </c>
      <c r="V9" s="240"/>
      <c r="W9" s="480"/>
      <c r="X9" s="481"/>
      <c r="Y9" s="481"/>
      <c r="Z9" s="481"/>
      <c r="AA9" s="481"/>
      <c r="AB9" s="482"/>
    </row>
    <row r="10" spans="1:28" ht="11.45" customHeight="1" x14ac:dyDescent="0.2">
      <c r="A10" s="546" t="s">
        <v>79</v>
      </c>
      <c r="B10" s="547"/>
      <c r="C10" s="73">
        <f>C9+Juillet!C41</f>
        <v>0</v>
      </c>
      <c r="D10" s="73">
        <f>D9+Juillet!D41++ROUNDDOWN(F10/60,0)</f>
        <v>0</v>
      </c>
      <c r="E10" s="73">
        <f>F10-60*ROUNDDOWN(F10/60,0)</f>
        <v>0</v>
      </c>
      <c r="F10" s="132">
        <f>E9+Juillet!E41</f>
        <v>0</v>
      </c>
      <c r="G10" s="73">
        <f>IF((D10*60+E10)=0,0,ROUND((C10*60)/(D10*60+E10),1))</f>
        <v>0</v>
      </c>
      <c r="H10" s="73">
        <f>H9+Juillet!H41++ROUNDDOWN(J10/60,0)</f>
        <v>0</v>
      </c>
      <c r="I10" s="73">
        <f>J10-60*ROUNDDOWN(J10/60,0)</f>
        <v>0</v>
      </c>
      <c r="J10" s="132">
        <f>I9+Juillet!I41</f>
        <v>0</v>
      </c>
      <c r="K10" s="83">
        <f>K9+Juillet!K41</f>
        <v>0</v>
      </c>
      <c r="L10" s="83">
        <f>IF(L9=0,Juillet!L41,IF(L9+Juillet!L41=0,"",ROUND((SUM(L4:L8)+(SUM(Juillet!L39:'Juillet'!L40)))/(M8+Juillet!M40),0)))</f>
        <v>0</v>
      </c>
      <c r="M10" s="180"/>
      <c r="N10" s="83">
        <f>IF(N9=0,Juillet!N41,IF(N9+Juillet!N41=0,"",ROUND((SUM(N4:N8)+(SUM(Juillet!N39:'Juillet'!N40)))/(O8+Juillet!O40),0)))</f>
        <v>0</v>
      </c>
      <c r="O10" s="180"/>
      <c r="P10" s="83">
        <f>IF(P9=0,Juillet!P41,IF(P9+Juillet!P41=0,"",ROUND((SUM(P4:P8)+(SUM(Juillet!P39:'Juillet'!P40)))/(Q8+Juillet!Q40),0)))</f>
        <v>0</v>
      </c>
      <c r="Q10" s="180"/>
      <c r="R10" s="83">
        <f>IF(R9=0,Juillet!R41,IF(R9+Juillet!R41=0,"",ROUND((SUM(R4:R8)+(SUM(Juillet!R39:'Juillet'!R40)))/(S8+Juillet!S40),0)))</f>
        <v>0</v>
      </c>
      <c r="S10" s="180"/>
      <c r="T10" s="83">
        <f>IF(T9=0,Juillet!T41,IF(T9+Juillet!T41=0,"",ROUND((SUM(T4:T8)+(SUM(Juillet!T39:'Juillet'!T40)))/(U8+Juillet!U40),0)))</f>
        <v>0</v>
      </c>
      <c r="U10" s="180"/>
      <c r="V10" s="241"/>
      <c r="W10" s="548"/>
      <c r="X10" s="549"/>
      <c r="Y10" s="549"/>
      <c r="Z10" s="549"/>
      <c r="AA10" s="549"/>
      <c r="AB10" s="550"/>
    </row>
    <row r="11" spans="1:28" ht="11.45" customHeight="1" x14ac:dyDescent="0.2">
      <c r="A11" s="2" t="s">
        <v>6</v>
      </c>
      <c r="B11" s="2">
        <f>B8+1</f>
        <v>6</v>
      </c>
      <c r="C11" s="40"/>
      <c r="D11" s="40"/>
      <c r="E11" s="40"/>
      <c r="F11" s="71">
        <f>E11</f>
        <v>0</v>
      </c>
      <c r="G11" s="116" t="str">
        <f t="shared" si="1"/>
        <v/>
      </c>
      <c r="H11" s="336"/>
      <c r="I11" s="336"/>
      <c r="J11" s="71">
        <f>I11</f>
        <v>0</v>
      </c>
      <c r="K11" s="117"/>
      <c r="L11" s="117"/>
      <c r="M11" s="162">
        <f>IF(L11="",0,1)</f>
        <v>0</v>
      </c>
      <c r="N11" s="117"/>
      <c r="O11" s="162">
        <f>IF(N11="",0,1)</f>
        <v>0</v>
      </c>
      <c r="P11" s="117"/>
      <c r="Q11" s="162">
        <f>IF(P11="",0,1)</f>
        <v>0</v>
      </c>
      <c r="R11" s="117"/>
      <c r="S11" s="162">
        <f>IF(R11="",0,1)</f>
        <v>0</v>
      </c>
      <c r="T11" s="117"/>
      <c r="U11" s="162">
        <f>IF(T11="",0,1)</f>
        <v>0</v>
      </c>
      <c r="V11" s="122"/>
      <c r="W11" s="465"/>
      <c r="X11" s="466"/>
      <c r="Y11" s="466"/>
      <c r="Z11" s="466"/>
      <c r="AA11" s="466"/>
      <c r="AB11" s="467"/>
    </row>
    <row r="12" spans="1:28" ht="11.45" customHeight="1" x14ac:dyDescent="0.2">
      <c r="A12" s="2" t="s">
        <v>7</v>
      </c>
      <c r="B12" s="2">
        <f t="shared" ref="B12:B17" si="4">B11+1</f>
        <v>7</v>
      </c>
      <c r="C12" s="40"/>
      <c r="D12" s="40"/>
      <c r="E12" s="40"/>
      <c r="F12" s="71">
        <f t="shared" ref="F12:F17" si="5">E12</f>
        <v>0</v>
      </c>
      <c r="G12" s="116" t="str">
        <f t="shared" si="1"/>
        <v/>
      </c>
      <c r="H12" s="336"/>
      <c r="I12" s="336"/>
      <c r="J12" s="71">
        <f t="shared" ref="J12:J17" si="6">I12</f>
        <v>0</v>
      </c>
      <c r="K12" s="117"/>
      <c r="L12" s="117"/>
      <c r="M12" s="162">
        <f>IF(L12="",M10,M10+1)</f>
        <v>0</v>
      </c>
      <c r="N12" s="117"/>
      <c r="O12" s="162">
        <f>IF(N12="",O10,O10+1)</f>
        <v>0</v>
      </c>
      <c r="P12" s="117"/>
      <c r="Q12" s="162">
        <f>IF(P12="",Q10,Q10+1)</f>
        <v>0</v>
      </c>
      <c r="R12" s="117"/>
      <c r="S12" s="162">
        <f>IF(R12="",S10,S10+1)</f>
        <v>0</v>
      </c>
      <c r="T12" s="117"/>
      <c r="U12" s="162">
        <f>IF(T12="",U10,U10+1)</f>
        <v>0</v>
      </c>
      <c r="V12" s="122"/>
      <c r="W12" s="465"/>
      <c r="X12" s="466"/>
      <c r="Y12" s="466"/>
      <c r="Z12" s="466"/>
      <c r="AA12" s="466"/>
      <c r="AB12" s="467"/>
    </row>
    <row r="13" spans="1:28" ht="11.45" customHeight="1" x14ac:dyDescent="0.2">
      <c r="A13" s="2" t="s">
        <v>8</v>
      </c>
      <c r="B13" s="2">
        <f t="shared" si="4"/>
        <v>8</v>
      </c>
      <c r="C13" s="40"/>
      <c r="D13" s="40"/>
      <c r="E13" s="40"/>
      <c r="F13" s="71">
        <f t="shared" si="5"/>
        <v>0</v>
      </c>
      <c r="G13" s="86" t="str">
        <f t="shared" si="1"/>
        <v/>
      </c>
      <c r="H13" s="336"/>
      <c r="I13" s="336"/>
      <c r="J13" s="71">
        <f t="shared" si="6"/>
        <v>0</v>
      </c>
      <c r="K13" s="117"/>
      <c r="L13" s="117"/>
      <c r="M13" s="162">
        <f>IF(L13="",M11,M11+1)</f>
        <v>0</v>
      </c>
      <c r="N13" s="117"/>
      <c r="O13" s="162">
        <f>IF(N13="",O11,O11+1)</f>
        <v>0</v>
      </c>
      <c r="P13" s="117"/>
      <c r="Q13" s="162">
        <f>IF(P13="",Q11,Q11+1)</f>
        <v>0</v>
      </c>
      <c r="R13" s="117"/>
      <c r="S13" s="162">
        <f>IF(R13="",S11,S11+1)</f>
        <v>0</v>
      </c>
      <c r="T13" s="117"/>
      <c r="U13" s="162">
        <f>IF(T13="",U11,U11+1)</f>
        <v>0</v>
      </c>
      <c r="V13" s="122"/>
      <c r="W13" s="465"/>
      <c r="X13" s="466"/>
      <c r="Y13" s="466"/>
      <c r="Z13" s="466"/>
      <c r="AA13" s="466"/>
      <c r="AB13" s="467"/>
    </row>
    <row r="14" spans="1:28" ht="11.45" customHeight="1" x14ac:dyDescent="0.2">
      <c r="A14" s="2" t="s">
        <v>2</v>
      </c>
      <c r="B14" s="2">
        <f t="shared" si="4"/>
        <v>9</v>
      </c>
      <c r="C14" s="40"/>
      <c r="D14" s="40"/>
      <c r="E14" s="40"/>
      <c r="F14" s="71">
        <f t="shared" si="5"/>
        <v>0</v>
      </c>
      <c r="G14" s="86" t="str">
        <f t="shared" si="1"/>
        <v/>
      </c>
      <c r="H14" s="336"/>
      <c r="I14" s="336"/>
      <c r="J14" s="71">
        <f t="shared" si="6"/>
        <v>0</v>
      </c>
      <c r="K14" s="117"/>
      <c r="L14" s="117"/>
      <c r="M14" s="162">
        <f>IF(L14="",M13,M13+1)</f>
        <v>0</v>
      </c>
      <c r="N14" s="117"/>
      <c r="O14" s="162">
        <f>IF(N14="",O13,O13+1)</f>
        <v>0</v>
      </c>
      <c r="P14" s="117"/>
      <c r="Q14" s="162">
        <f>IF(P14="",Q13,Q13+1)</f>
        <v>0</v>
      </c>
      <c r="R14" s="117"/>
      <c r="S14" s="162">
        <f>IF(R14="",S13,S13+1)</f>
        <v>0</v>
      </c>
      <c r="T14" s="117"/>
      <c r="U14" s="162">
        <f>IF(T14="",U13,U13+1)</f>
        <v>0</v>
      </c>
      <c r="V14" s="122"/>
      <c r="W14" s="465"/>
      <c r="X14" s="466"/>
      <c r="Y14" s="466"/>
      <c r="Z14" s="466"/>
      <c r="AA14" s="466"/>
      <c r="AB14" s="467"/>
    </row>
    <row r="15" spans="1:28" ht="11.45" customHeight="1" x14ac:dyDescent="0.2">
      <c r="A15" s="2" t="s">
        <v>3</v>
      </c>
      <c r="B15" s="2">
        <f t="shared" si="4"/>
        <v>10</v>
      </c>
      <c r="C15" s="40"/>
      <c r="D15" s="40"/>
      <c r="E15" s="40"/>
      <c r="F15" s="71">
        <f t="shared" si="5"/>
        <v>0</v>
      </c>
      <c r="G15" s="86" t="str">
        <f t="shared" si="1"/>
        <v/>
      </c>
      <c r="H15" s="336"/>
      <c r="I15" s="336"/>
      <c r="J15" s="71">
        <f t="shared" si="6"/>
        <v>0</v>
      </c>
      <c r="K15" s="117"/>
      <c r="L15" s="117"/>
      <c r="M15" s="162">
        <f>IF(L15="",M14,M14+1)</f>
        <v>0</v>
      </c>
      <c r="N15" s="117"/>
      <c r="O15" s="162">
        <f>IF(N15="",O14,O14+1)</f>
        <v>0</v>
      </c>
      <c r="P15" s="117"/>
      <c r="Q15" s="162">
        <f>IF(P15="",Q14,Q14+1)</f>
        <v>0</v>
      </c>
      <c r="R15" s="117"/>
      <c r="S15" s="162">
        <f>IF(R15="",S14,S14+1)</f>
        <v>0</v>
      </c>
      <c r="T15" s="117"/>
      <c r="U15" s="162">
        <f>IF(T15="",U14,U14+1)</f>
        <v>0</v>
      </c>
      <c r="V15" s="122"/>
      <c r="W15" s="465"/>
      <c r="X15" s="466"/>
      <c r="Y15" s="466"/>
      <c r="Z15" s="466"/>
      <c r="AA15" s="466"/>
      <c r="AB15" s="467"/>
    </row>
    <row r="16" spans="1:28" ht="11.45" customHeight="1" x14ac:dyDescent="0.2">
      <c r="A16" s="2" t="s">
        <v>4</v>
      </c>
      <c r="B16" s="2">
        <f t="shared" si="4"/>
        <v>11</v>
      </c>
      <c r="C16" s="40"/>
      <c r="D16" s="40"/>
      <c r="E16" s="40"/>
      <c r="F16" s="71">
        <f t="shared" si="5"/>
        <v>0</v>
      </c>
      <c r="G16" s="86" t="str">
        <f t="shared" si="1"/>
        <v/>
      </c>
      <c r="H16" s="336"/>
      <c r="I16" s="336"/>
      <c r="J16" s="71">
        <f t="shared" si="6"/>
        <v>0</v>
      </c>
      <c r="K16" s="117"/>
      <c r="L16" s="117"/>
      <c r="M16" s="162">
        <f>IF(L16="",M15,M15+1)</f>
        <v>0</v>
      </c>
      <c r="N16" s="117"/>
      <c r="O16" s="162">
        <f>IF(N16="",O15,O15+1)</f>
        <v>0</v>
      </c>
      <c r="P16" s="117"/>
      <c r="Q16" s="162">
        <f>IF(P16="",Q15,Q15+1)</f>
        <v>0</v>
      </c>
      <c r="R16" s="117"/>
      <c r="S16" s="162">
        <f>IF(R16="",S15,S15+1)</f>
        <v>0</v>
      </c>
      <c r="T16" s="117"/>
      <c r="U16" s="162">
        <f>IF(T16="",U15,U15+1)</f>
        <v>0</v>
      </c>
      <c r="V16" s="122"/>
      <c r="W16" s="465"/>
      <c r="X16" s="466"/>
      <c r="Y16" s="466"/>
      <c r="Z16" s="466"/>
      <c r="AA16" s="466"/>
      <c r="AB16" s="467"/>
    </row>
    <row r="17" spans="1:46" ht="11.45" customHeight="1" x14ac:dyDescent="0.2">
      <c r="A17" s="113" t="s">
        <v>5</v>
      </c>
      <c r="B17" s="2">
        <f t="shared" si="4"/>
        <v>12</v>
      </c>
      <c r="C17" s="40"/>
      <c r="D17" s="40"/>
      <c r="E17" s="40"/>
      <c r="F17" s="71">
        <f t="shared" si="5"/>
        <v>0</v>
      </c>
      <c r="G17" s="86" t="str">
        <f t="shared" si="1"/>
        <v/>
      </c>
      <c r="H17" s="336"/>
      <c r="I17" s="336"/>
      <c r="J17" s="71">
        <f t="shared" si="6"/>
        <v>0</v>
      </c>
      <c r="K17" s="117"/>
      <c r="L17" s="117"/>
      <c r="M17" s="162">
        <f>IF(L17="",M16,M16+1)</f>
        <v>0</v>
      </c>
      <c r="N17" s="117"/>
      <c r="O17" s="162">
        <f>IF(N17="",O16,O16+1)</f>
        <v>0</v>
      </c>
      <c r="P17" s="117"/>
      <c r="Q17" s="162">
        <f>IF(P17="",Q16,Q16+1)</f>
        <v>0</v>
      </c>
      <c r="R17" s="117"/>
      <c r="S17" s="162">
        <f>IF(R17="",S16,S16+1)</f>
        <v>0</v>
      </c>
      <c r="T17" s="117"/>
      <c r="U17" s="162">
        <f>IF(T17="",U16,U16+1)</f>
        <v>0</v>
      </c>
      <c r="V17" s="122"/>
      <c r="W17" s="465"/>
      <c r="X17" s="466"/>
      <c r="Y17" s="466"/>
      <c r="Z17" s="466"/>
      <c r="AA17" s="466"/>
      <c r="AB17" s="467"/>
    </row>
    <row r="18" spans="1:46" ht="11.45" customHeight="1" x14ac:dyDescent="0.2">
      <c r="A18" s="473" t="s">
        <v>192</v>
      </c>
      <c r="B18" s="474"/>
      <c r="C18" s="13">
        <f>SUM(C11:C17)</f>
        <v>0</v>
      </c>
      <c r="D18" s="13">
        <f>SUM(D11:D17)+ROUNDDOWN(F18/60,0)</f>
        <v>0</v>
      </c>
      <c r="E18" s="13">
        <f>F18-60*ROUNDDOWN(F18/60,0)</f>
        <v>0</v>
      </c>
      <c r="F18" s="131">
        <f>SUM(F11:F17)</f>
        <v>0</v>
      </c>
      <c r="G18" s="52">
        <f>IF((D18*60+E18)=0,0,ROUND((C18*60)/(D18*60+E18),1))</f>
        <v>0</v>
      </c>
      <c r="H18" s="13">
        <f>SUM(H11:H17)+ROUNDDOWN(J18/60,0)</f>
        <v>0</v>
      </c>
      <c r="I18" s="13">
        <f>J18-60*ROUNDDOWN(J18/60,0)</f>
        <v>0</v>
      </c>
      <c r="J18" s="131">
        <f>SUM(J11:J17)</f>
        <v>0</v>
      </c>
      <c r="K18" s="27">
        <f>SUM(K11:K17)</f>
        <v>0</v>
      </c>
      <c r="L18" s="27">
        <f>IF(SUM(L11:L17)=0,0,ROUND(AVERAGE(L11:L17),0))</f>
        <v>0</v>
      </c>
      <c r="M18" s="163">
        <f>IF(M17=0,0,1)</f>
        <v>0</v>
      </c>
      <c r="N18" s="27">
        <f>IF(SUM(N11:N17)=0,0,ROUND(AVERAGE(N11:N17),0))</f>
        <v>0</v>
      </c>
      <c r="O18" s="163">
        <f>IF(O17=0,0,1)</f>
        <v>0</v>
      </c>
      <c r="P18" s="27">
        <f>IF(SUM(P11:P17)=0,0,ROUND(AVERAGE(P11:P17),0))</f>
        <v>0</v>
      </c>
      <c r="Q18" s="163">
        <f>IF(Q17=0,0,1)</f>
        <v>0</v>
      </c>
      <c r="R18" s="78">
        <f>IF(SUM(R11:R17)=0,0,ROUND(AVERAGE(R11:R17),0))</f>
        <v>0</v>
      </c>
      <c r="S18" s="163">
        <f>IF(S17=0,0,1)</f>
        <v>0</v>
      </c>
      <c r="T18" s="78">
        <f>IF(SUM(T11:T17)=0,0,ROUND(AVERAGE(T11:T17),0))</f>
        <v>0</v>
      </c>
      <c r="U18" s="163">
        <f>IF(U17=0,0,1)</f>
        <v>0</v>
      </c>
      <c r="V18" s="240"/>
      <c r="W18" s="480"/>
      <c r="X18" s="481"/>
      <c r="Y18" s="481"/>
      <c r="Z18" s="481"/>
      <c r="AA18" s="481"/>
      <c r="AB18" s="482"/>
    </row>
    <row r="19" spans="1:46" ht="11.45" customHeight="1" x14ac:dyDescent="0.2">
      <c r="A19" s="2" t="s">
        <v>6</v>
      </c>
      <c r="B19" s="2">
        <f>B17+1</f>
        <v>13</v>
      </c>
      <c r="C19" s="40"/>
      <c r="D19" s="40"/>
      <c r="E19" s="40"/>
      <c r="F19" s="71">
        <f t="shared" ref="F19:F25" si="7">E19</f>
        <v>0</v>
      </c>
      <c r="G19" s="86" t="str">
        <f t="shared" si="1"/>
        <v/>
      </c>
      <c r="H19" s="336"/>
      <c r="I19" s="336"/>
      <c r="J19" s="71">
        <f>I19</f>
        <v>0</v>
      </c>
      <c r="K19" s="117"/>
      <c r="L19" s="117"/>
      <c r="M19" s="162">
        <f>IF(L19="",0,1)</f>
        <v>0</v>
      </c>
      <c r="N19" s="117"/>
      <c r="O19" s="162">
        <f>IF(N19="",0,1)</f>
        <v>0</v>
      </c>
      <c r="P19" s="117"/>
      <c r="Q19" s="162">
        <f>IF(P19="",0,1)</f>
        <v>0</v>
      </c>
      <c r="R19" s="117"/>
      <c r="S19" s="162">
        <f>IF(R19="",0,1)</f>
        <v>0</v>
      </c>
      <c r="T19" s="117"/>
      <c r="U19" s="162">
        <f>IF(T19="",0,1)</f>
        <v>0</v>
      </c>
      <c r="V19" s="239"/>
      <c r="W19" s="465"/>
      <c r="X19" s="466"/>
      <c r="Y19" s="466"/>
      <c r="Z19" s="466"/>
      <c r="AA19" s="466"/>
      <c r="AB19" s="467"/>
    </row>
    <row r="20" spans="1:46" ht="11.45" customHeight="1" x14ac:dyDescent="0.2">
      <c r="A20" s="2" t="s">
        <v>7</v>
      </c>
      <c r="B20" s="2">
        <f t="shared" ref="B20:B25" si="8">B19+1</f>
        <v>14</v>
      </c>
      <c r="C20" s="40"/>
      <c r="D20" s="40"/>
      <c r="E20" s="40"/>
      <c r="F20" s="71">
        <f t="shared" si="7"/>
        <v>0</v>
      </c>
      <c r="G20" s="86" t="str">
        <f t="shared" si="1"/>
        <v/>
      </c>
      <c r="H20" s="336"/>
      <c r="I20" s="336"/>
      <c r="J20" s="71">
        <f t="shared" ref="J20:J25" si="9">I20</f>
        <v>0</v>
      </c>
      <c r="K20" s="117"/>
      <c r="L20" s="117"/>
      <c r="M20" s="162">
        <f t="shared" ref="M20:M25" si="10">IF(L20="",M19,M19+1)</f>
        <v>0</v>
      </c>
      <c r="N20" s="117"/>
      <c r="O20" s="162">
        <f t="shared" ref="O20:O25" si="11">IF(N20="",O19,O19+1)</f>
        <v>0</v>
      </c>
      <c r="P20" s="117"/>
      <c r="Q20" s="162">
        <f t="shared" ref="Q20:Q25" si="12">IF(P20="",Q19,Q19+1)</f>
        <v>0</v>
      </c>
      <c r="R20" s="117"/>
      <c r="S20" s="162">
        <f t="shared" ref="S20:S25" si="13">IF(R20="",S19,S19+1)</f>
        <v>0</v>
      </c>
      <c r="T20" s="117"/>
      <c r="U20" s="162">
        <f t="shared" ref="U20:U25" si="14">IF(T20="",U19,U19+1)</f>
        <v>0</v>
      </c>
      <c r="V20" s="239"/>
      <c r="W20" s="465"/>
      <c r="X20" s="466"/>
      <c r="Y20" s="466"/>
      <c r="Z20" s="466"/>
      <c r="AA20" s="466"/>
      <c r="AB20" s="467"/>
    </row>
    <row r="21" spans="1:46" ht="11.45" customHeight="1" x14ac:dyDescent="0.2">
      <c r="A21" s="71" t="s">
        <v>8</v>
      </c>
      <c r="B21" s="71">
        <f t="shared" si="8"/>
        <v>15</v>
      </c>
      <c r="C21" s="40"/>
      <c r="D21" s="40"/>
      <c r="E21" s="40"/>
      <c r="F21" s="71">
        <f t="shared" si="7"/>
        <v>0</v>
      </c>
      <c r="G21" s="86" t="str">
        <f>IF((D21*60+F21)=0,"",ROUND((C21*60)/(D21*60+F21),1))</f>
        <v/>
      </c>
      <c r="H21" s="336"/>
      <c r="I21" s="336"/>
      <c r="J21" s="71">
        <f t="shared" si="9"/>
        <v>0</v>
      </c>
      <c r="K21" s="117"/>
      <c r="L21" s="117"/>
      <c r="M21" s="162">
        <f t="shared" si="10"/>
        <v>0</v>
      </c>
      <c r="N21" s="117"/>
      <c r="O21" s="162">
        <f t="shared" si="11"/>
        <v>0</v>
      </c>
      <c r="P21" s="117"/>
      <c r="Q21" s="162">
        <f t="shared" si="12"/>
        <v>0</v>
      </c>
      <c r="R21" s="117"/>
      <c r="S21" s="162">
        <f t="shared" si="13"/>
        <v>0</v>
      </c>
      <c r="T21" s="117"/>
      <c r="U21" s="162">
        <f t="shared" si="14"/>
        <v>0</v>
      </c>
      <c r="V21" s="239"/>
      <c r="W21" s="484" t="s">
        <v>247</v>
      </c>
      <c r="X21" s="485"/>
      <c r="Y21" s="485"/>
      <c r="Z21" s="485"/>
      <c r="AA21" s="485"/>
      <c r="AB21" s="486"/>
    </row>
    <row r="22" spans="1:46" ht="11.45" customHeight="1" x14ac:dyDescent="0.2">
      <c r="A22" s="2" t="s">
        <v>2</v>
      </c>
      <c r="B22" s="2">
        <f t="shared" si="8"/>
        <v>16</v>
      </c>
      <c r="C22" s="40"/>
      <c r="D22" s="40"/>
      <c r="E22" s="40"/>
      <c r="F22" s="71">
        <f t="shared" si="7"/>
        <v>0</v>
      </c>
      <c r="G22" s="86" t="str">
        <f t="shared" si="1"/>
        <v/>
      </c>
      <c r="H22" s="336"/>
      <c r="I22" s="336"/>
      <c r="J22" s="71">
        <f t="shared" si="9"/>
        <v>0</v>
      </c>
      <c r="K22" s="117"/>
      <c r="L22" s="117"/>
      <c r="M22" s="162">
        <f t="shared" si="10"/>
        <v>0</v>
      </c>
      <c r="N22" s="117"/>
      <c r="O22" s="162">
        <f t="shared" si="11"/>
        <v>0</v>
      </c>
      <c r="P22" s="117"/>
      <c r="Q22" s="162">
        <f t="shared" si="12"/>
        <v>0</v>
      </c>
      <c r="R22" s="117"/>
      <c r="S22" s="162">
        <f t="shared" si="13"/>
        <v>0</v>
      </c>
      <c r="T22" s="117"/>
      <c r="U22" s="162">
        <f t="shared" si="14"/>
        <v>0</v>
      </c>
      <c r="V22" s="239"/>
      <c r="W22" s="465"/>
      <c r="X22" s="466"/>
      <c r="Y22" s="466"/>
      <c r="Z22" s="466"/>
      <c r="AA22" s="466"/>
      <c r="AB22" s="467"/>
    </row>
    <row r="23" spans="1:46" ht="11.45" customHeight="1" x14ac:dyDescent="0.2">
      <c r="A23" s="2" t="s">
        <v>3</v>
      </c>
      <c r="B23" s="2">
        <f t="shared" si="8"/>
        <v>17</v>
      </c>
      <c r="C23" s="40"/>
      <c r="D23" s="40"/>
      <c r="E23" s="40"/>
      <c r="F23" s="71">
        <f t="shared" si="7"/>
        <v>0</v>
      </c>
      <c r="G23" s="86" t="str">
        <f t="shared" si="1"/>
        <v/>
      </c>
      <c r="H23" s="336"/>
      <c r="I23" s="336"/>
      <c r="J23" s="71">
        <f t="shared" si="9"/>
        <v>0</v>
      </c>
      <c r="K23" s="117"/>
      <c r="L23" s="117"/>
      <c r="M23" s="162">
        <f t="shared" si="10"/>
        <v>0</v>
      </c>
      <c r="N23" s="117"/>
      <c r="O23" s="162">
        <f t="shared" si="11"/>
        <v>0</v>
      </c>
      <c r="P23" s="117"/>
      <c r="Q23" s="162">
        <f t="shared" si="12"/>
        <v>0</v>
      </c>
      <c r="R23" s="117"/>
      <c r="S23" s="162">
        <f t="shared" si="13"/>
        <v>0</v>
      </c>
      <c r="T23" s="117"/>
      <c r="U23" s="162">
        <f t="shared" si="14"/>
        <v>0</v>
      </c>
      <c r="V23" s="239"/>
      <c r="W23" s="465"/>
      <c r="X23" s="466"/>
      <c r="Y23" s="466"/>
      <c r="Z23" s="466"/>
      <c r="AA23" s="466"/>
      <c r="AB23" s="467"/>
    </row>
    <row r="24" spans="1:46" ht="11.45" customHeight="1" x14ac:dyDescent="0.2">
      <c r="A24" s="80" t="s">
        <v>4</v>
      </c>
      <c r="B24" s="80">
        <f t="shared" si="8"/>
        <v>18</v>
      </c>
      <c r="C24" s="40"/>
      <c r="D24" s="40"/>
      <c r="E24" s="40"/>
      <c r="F24" s="71">
        <f t="shared" si="7"/>
        <v>0</v>
      </c>
      <c r="G24" s="86" t="str">
        <f t="shared" si="1"/>
        <v/>
      </c>
      <c r="H24" s="336"/>
      <c r="I24" s="336"/>
      <c r="J24" s="71">
        <f t="shared" si="9"/>
        <v>0</v>
      </c>
      <c r="K24" s="117"/>
      <c r="L24" s="117"/>
      <c r="M24" s="162">
        <f t="shared" si="10"/>
        <v>0</v>
      </c>
      <c r="N24" s="117"/>
      <c r="O24" s="162">
        <f t="shared" si="11"/>
        <v>0</v>
      </c>
      <c r="P24" s="117"/>
      <c r="Q24" s="162">
        <f t="shared" si="12"/>
        <v>0</v>
      </c>
      <c r="R24" s="117"/>
      <c r="S24" s="162">
        <f t="shared" si="13"/>
        <v>0</v>
      </c>
      <c r="T24" s="117"/>
      <c r="U24" s="162">
        <f t="shared" si="14"/>
        <v>0</v>
      </c>
      <c r="V24" s="239"/>
      <c r="W24" s="465"/>
      <c r="X24" s="466"/>
      <c r="Y24" s="466"/>
      <c r="Z24" s="466"/>
      <c r="AA24" s="466"/>
      <c r="AB24" s="467"/>
    </row>
    <row r="25" spans="1:46" ht="11.45" customHeight="1" x14ac:dyDescent="0.2">
      <c r="A25" s="71" t="s">
        <v>5</v>
      </c>
      <c r="B25" s="71">
        <f t="shared" si="8"/>
        <v>19</v>
      </c>
      <c r="C25" s="40"/>
      <c r="D25" s="40"/>
      <c r="E25" s="40"/>
      <c r="F25" s="71">
        <f t="shared" si="7"/>
        <v>0</v>
      </c>
      <c r="G25" s="86" t="str">
        <f t="shared" si="1"/>
        <v/>
      </c>
      <c r="H25" s="336"/>
      <c r="I25" s="336"/>
      <c r="J25" s="71">
        <f t="shared" si="9"/>
        <v>0</v>
      </c>
      <c r="K25" s="117"/>
      <c r="L25" s="117"/>
      <c r="M25" s="162">
        <f t="shared" si="10"/>
        <v>0</v>
      </c>
      <c r="N25" s="117"/>
      <c r="O25" s="162">
        <f t="shared" si="11"/>
        <v>0</v>
      </c>
      <c r="P25" s="117"/>
      <c r="Q25" s="162">
        <f t="shared" si="12"/>
        <v>0</v>
      </c>
      <c r="R25" s="117"/>
      <c r="S25" s="162">
        <f t="shared" si="13"/>
        <v>0</v>
      </c>
      <c r="T25" s="117"/>
      <c r="U25" s="162">
        <f t="shared" si="14"/>
        <v>0</v>
      </c>
      <c r="V25" s="239"/>
      <c r="W25" s="465"/>
      <c r="X25" s="466"/>
      <c r="Y25" s="466"/>
      <c r="Z25" s="466"/>
      <c r="AA25" s="466"/>
      <c r="AB25" s="467"/>
    </row>
    <row r="26" spans="1:46" ht="11.45" customHeight="1" x14ac:dyDescent="0.2">
      <c r="A26" s="473" t="s">
        <v>80</v>
      </c>
      <c r="B26" s="474"/>
      <c r="C26" s="13">
        <f>SUM(C19:C25)</f>
        <v>0</v>
      </c>
      <c r="D26" s="13">
        <f>SUM(D19:D25)+ROUNDDOWN(F26/60,0)</f>
        <v>0</v>
      </c>
      <c r="E26" s="13">
        <f>F26-60*ROUNDDOWN(F26/60,0)</f>
        <v>0</v>
      </c>
      <c r="F26" s="131">
        <f>SUM(F19:F25)</f>
        <v>0</v>
      </c>
      <c r="G26" s="52">
        <f>IF((D26*60+E26)=0,0,ROUND((C26*60)/(D26*60+E26),1))</f>
        <v>0</v>
      </c>
      <c r="H26" s="13">
        <f>SUM(H19:H25)+ROUNDDOWN(J26/60,0)</f>
        <v>0</v>
      </c>
      <c r="I26" s="13">
        <f>J26-60*ROUNDDOWN(J26/60,0)</f>
        <v>0</v>
      </c>
      <c r="J26" s="131">
        <f>SUM(J19:J25)</f>
        <v>0</v>
      </c>
      <c r="K26" s="27">
        <f>SUM(K19:K25)</f>
        <v>0</v>
      </c>
      <c r="L26" s="27">
        <f>IF(SUM(L19:L25)=0,0,ROUND(AVERAGE(L19:L25),0))</f>
        <v>0</v>
      </c>
      <c r="M26" s="163">
        <f>IF(M25=0,0,1)</f>
        <v>0</v>
      </c>
      <c r="N26" s="27">
        <f>IF(SUM(N19:N25)=0,0,ROUND(AVERAGE(N19:N25),0))</f>
        <v>0</v>
      </c>
      <c r="O26" s="163">
        <f>IF(O25=0,0,1)</f>
        <v>0</v>
      </c>
      <c r="P26" s="27">
        <f>IF(SUM(P19:P25)=0,0,ROUND(AVERAGE(P19:P25),0))</f>
        <v>0</v>
      </c>
      <c r="Q26" s="163">
        <f>IF(Q25=0,0,1)</f>
        <v>0</v>
      </c>
      <c r="R26" s="27">
        <f>IF(SUM(R19:R25)=0,0,ROUND(AVERAGE(R19:R25),0))</f>
        <v>0</v>
      </c>
      <c r="S26" s="163">
        <f>IF(S25=0,0,1)</f>
        <v>0</v>
      </c>
      <c r="T26" s="27">
        <f>IF(SUM(T19:T25)=0,0,ROUND(AVERAGE(T19:T25),0))</f>
        <v>0</v>
      </c>
      <c r="U26" s="163">
        <f>IF(U25=0,0,1)</f>
        <v>0</v>
      </c>
      <c r="V26" s="240"/>
      <c r="W26" s="480"/>
      <c r="X26" s="481"/>
      <c r="Y26" s="481"/>
      <c r="Z26" s="481"/>
      <c r="AA26" s="481"/>
      <c r="AB26" s="482"/>
    </row>
    <row r="27" spans="1:46" s="75" customFormat="1" ht="11.45" customHeight="1" x14ac:dyDescent="0.2">
      <c r="A27" s="85" t="s">
        <v>6</v>
      </c>
      <c r="B27" s="85">
        <f>B25+1</f>
        <v>20</v>
      </c>
      <c r="C27" s="40"/>
      <c r="D27" s="40"/>
      <c r="E27" s="40"/>
      <c r="F27" s="71">
        <f t="shared" ref="F27:F39" si="15">E27</f>
        <v>0</v>
      </c>
      <c r="G27" s="86" t="str">
        <f t="shared" ref="G27:G39" si="16">IF((D27*60+F27)=0,"",ROUND((C27*60)/(D27*60+F27),1))</f>
        <v/>
      </c>
      <c r="H27" s="336"/>
      <c r="I27" s="336"/>
      <c r="J27" s="71">
        <f>I27</f>
        <v>0</v>
      </c>
      <c r="K27" s="117"/>
      <c r="L27" s="117"/>
      <c r="M27" s="162">
        <f>IF(L27="",0,1)</f>
        <v>0</v>
      </c>
      <c r="N27" s="117"/>
      <c r="O27" s="162">
        <f>IF(N27="",0,1)</f>
        <v>0</v>
      </c>
      <c r="P27" s="117"/>
      <c r="Q27" s="162">
        <f>IF(P27="",0,1)</f>
        <v>0</v>
      </c>
      <c r="R27" s="117"/>
      <c r="S27" s="162">
        <f>IF(R27="",0,1)</f>
        <v>0</v>
      </c>
      <c r="T27" s="117"/>
      <c r="U27" s="162">
        <f>IF(T27="",0,1)</f>
        <v>0</v>
      </c>
      <c r="V27" s="242"/>
      <c r="W27" s="465"/>
      <c r="X27" s="466"/>
      <c r="Y27" s="466"/>
      <c r="Z27" s="466"/>
      <c r="AA27" s="466"/>
      <c r="AB27" s="467"/>
      <c r="AC27"/>
      <c r="AD27"/>
      <c r="AE27"/>
      <c r="AF27"/>
      <c r="AG27"/>
      <c r="AH27"/>
      <c r="AI27"/>
      <c r="AJ27"/>
      <c r="AK27"/>
      <c r="AL27"/>
      <c r="AM27"/>
      <c r="AN27"/>
      <c r="AO27"/>
      <c r="AP27"/>
      <c r="AQ27"/>
      <c r="AR27"/>
      <c r="AS27"/>
      <c r="AT27"/>
    </row>
    <row r="28" spans="1:46" ht="11.45" customHeight="1" x14ac:dyDescent="0.2">
      <c r="A28" s="21" t="s">
        <v>7</v>
      </c>
      <c r="B28" s="22">
        <f t="shared" ref="B28:B33" si="17">B27+1</f>
        <v>21</v>
      </c>
      <c r="C28" s="40"/>
      <c r="D28" s="40"/>
      <c r="E28" s="40"/>
      <c r="F28" s="71">
        <f t="shared" si="15"/>
        <v>0</v>
      </c>
      <c r="G28" s="86" t="str">
        <f t="shared" si="16"/>
        <v/>
      </c>
      <c r="H28" s="336"/>
      <c r="I28" s="336"/>
      <c r="J28" s="71">
        <f t="shared" ref="J28:J33" si="18">I28</f>
        <v>0</v>
      </c>
      <c r="K28" s="117"/>
      <c r="L28" s="117"/>
      <c r="M28" s="162">
        <f t="shared" ref="M28:M33" si="19">IF(L28="",M27,M27+1)</f>
        <v>0</v>
      </c>
      <c r="N28" s="117"/>
      <c r="O28" s="162">
        <f t="shared" ref="O28:O33" si="20">IF(N28="",O27,O27+1)</f>
        <v>0</v>
      </c>
      <c r="P28" s="117"/>
      <c r="Q28" s="162">
        <f t="shared" ref="Q28:Q33" si="21">IF(P28="",Q27,Q27+1)</f>
        <v>0</v>
      </c>
      <c r="R28" s="117"/>
      <c r="S28" s="162">
        <f t="shared" ref="S28:S33" si="22">IF(R28="",S27,S27+1)</f>
        <v>0</v>
      </c>
      <c r="T28" s="117"/>
      <c r="U28" s="162">
        <f t="shared" ref="U28:U33" si="23">IF(T28="",U27,U27+1)</f>
        <v>0</v>
      </c>
      <c r="V28" s="242"/>
      <c r="W28" s="465"/>
      <c r="X28" s="466"/>
      <c r="Y28" s="466"/>
      <c r="Z28" s="466"/>
      <c r="AA28" s="466"/>
      <c r="AB28" s="467"/>
    </row>
    <row r="29" spans="1:46" ht="11.45" customHeight="1" x14ac:dyDescent="0.2">
      <c r="A29" s="21" t="s">
        <v>8</v>
      </c>
      <c r="B29" s="22">
        <f t="shared" si="17"/>
        <v>22</v>
      </c>
      <c r="C29" s="40"/>
      <c r="D29" s="40"/>
      <c r="E29" s="40"/>
      <c r="F29" s="71">
        <f t="shared" si="15"/>
        <v>0</v>
      </c>
      <c r="G29" s="86" t="str">
        <f t="shared" si="16"/>
        <v/>
      </c>
      <c r="H29" s="336"/>
      <c r="I29" s="336"/>
      <c r="J29" s="71">
        <f t="shared" si="18"/>
        <v>0</v>
      </c>
      <c r="K29" s="117"/>
      <c r="L29" s="117"/>
      <c r="M29" s="162">
        <f t="shared" si="19"/>
        <v>0</v>
      </c>
      <c r="N29" s="117"/>
      <c r="O29" s="162">
        <f t="shared" si="20"/>
        <v>0</v>
      </c>
      <c r="P29" s="117"/>
      <c r="Q29" s="162">
        <f t="shared" si="21"/>
        <v>0</v>
      </c>
      <c r="R29" s="117"/>
      <c r="S29" s="162">
        <f t="shared" si="22"/>
        <v>0</v>
      </c>
      <c r="T29" s="117"/>
      <c r="U29" s="162">
        <f t="shared" si="23"/>
        <v>0</v>
      </c>
      <c r="V29" s="242"/>
      <c r="W29" s="465"/>
      <c r="X29" s="466"/>
      <c r="Y29" s="466"/>
      <c r="Z29" s="466"/>
      <c r="AA29" s="466"/>
      <c r="AB29" s="467"/>
      <c r="AC29" s="5"/>
      <c r="AD29" s="5"/>
    </row>
    <row r="30" spans="1:46" ht="11.45" customHeight="1" x14ac:dyDescent="0.2">
      <c r="A30" s="21" t="s">
        <v>2</v>
      </c>
      <c r="B30" s="22">
        <f t="shared" si="17"/>
        <v>23</v>
      </c>
      <c r="C30" s="40"/>
      <c r="D30" s="40"/>
      <c r="E30" s="40"/>
      <c r="F30" s="71">
        <f t="shared" si="15"/>
        <v>0</v>
      </c>
      <c r="G30" s="86" t="str">
        <f t="shared" si="16"/>
        <v/>
      </c>
      <c r="H30" s="336"/>
      <c r="I30" s="336"/>
      <c r="J30" s="71">
        <f t="shared" si="18"/>
        <v>0</v>
      </c>
      <c r="K30" s="117"/>
      <c r="L30" s="117"/>
      <c r="M30" s="162">
        <f t="shared" si="19"/>
        <v>0</v>
      </c>
      <c r="N30" s="117"/>
      <c r="O30" s="162">
        <f t="shared" si="20"/>
        <v>0</v>
      </c>
      <c r="P30" s="117"/>
      <c r="Q30" s="162">
        <f t="shared" si="21"/>
        <v>0</v>
      </c>
      <c r="R30" s="117"/>
      <c r="S30" s="162">
        <f t="shared" si="22"/>
        <v>0</v>
      </c>
      <c r="T30" s="117"/>
      <c r="U30" s="162">
        <f t="shared" si="23"/>
        <v>0</v>
      </c>
      <c r="V30" s="242"/>
      <c r="W30" s="465"/>
      <c r="X30" s="466"/>
      <c r="Y30" s="466"/>
      <c r="Z30" s="466"/>
      <c r="AA30" s="466"/>
      <c r="AB30" s="467"/>
      <c r="AC30" s="5"/>
      <c r="AD30" s="5"/>
    </row>
    <row r="31" spans="1:46" ht="11.45" customHeight="1" x14ac:dyDescent="0.2">
      <c r="A31" s="21" t="s">
        <v>3</v>
      </c>
      <c r="B31" s="22">
        <f t="shared" si="17"/>
        <v>24</v>
      </c>
      <c r="C31" s="40"/>
      <c r="D31" s="40"/>
      <c r="E31" s="40"/>
      <c r="F31" s="71">
        <f t="shared" si="15"/>
        <v>0</v>
      </c>
      <c r="G31" s="86" t="str">
        <f t="shared" si="16"/>
        <v/>
      </c>
      <c r="H31" s="336"/>
      <c r="I31" s="336"/>
      <c r="J31" s="71">
        <f t="shared" si="18"/>
        <v>0</v>
      </c>
      <c r="K31" s="117"/>
      <c r="L31" s="117"/>
      <c r="M31" s="162">
        <f t="shared" si="19"/>
        <v>0</v>
      </c>
      <c r="N31" s="117"/>
      <c r="O31" s="162">
        <f t="shared" si="20"/>
        <v>0</v>
      </c>
      <c r="P31" s="117"/>
      <c r="Q31" s="162">
        <f t="shared" si="21"/>
        <v>0</v>
      </c>
      <c r="R31" s="117"/>
      <c r="S31" s="162">
        <f t="shared" si="22"/>
        <v>0</v>
      </c>
      <c r="T31" s="117"/>
      <c r="U31" s="162">
        <f t="shared" si="23"/>
        <v>0</v>
      </c>
      <c r="V31" s="242"/>
      <c r="W31" s="465"/>
      <c r="X31" s="466"/>
      <c r="Y31" s="466"/>
      <c r="Z31" s="466"/>
      <c r="AA31" s="466"/>
      <c r="AB31" s="467"/>
      <c r="AC31" s="5"/>
      <c r="AD31" s="5"/>
    </row>
    <row r="32" spans="1:46" ht="11.45" customHeight="1" x14ac:dyDescent="0.2">
      <c r="A32" s="85" t="s">
        <v>4</v>
      </c>
      <c r="B32" s="85">
        <f t="shared" si="17"/>
        <v>25</v>
      </c>
      <c r="C32" s="40"/>
      <c r="D32" s="40"/>
      <c r="E32" s="40"/>
      <c r="F32" s="71">
        <f t="shared" si="15"/>
        <v>0</v>
      </c>
      <c r="G32" s="86" t="str">
        <f t="shared" si="16"/>
        <v/>
      </c>
      <c r="H32" s="336"/>
      <c r="I32" s="336"/>
      <c r="J32" s="71">
        <f t="shared" si="18"/>
        <v>0</v>
      </c>
      <c r="K32" s="117"/>
      <c r="L32" s="117"/>
      <c r="M32" s="162">
        <f t="shared" si="19"/>
        <v>0</v>
      </c>
      <c r="N32" s="117"/>
      <c r="O32" s="162">
        <f t="shared" si="20"/>
        <v>0</v>
      </c>
      <c r="P32" s="117"/>
      <c r="Q32" s="162">
        <f t="shared" si="21"/>
        <v>0</v>
      </c>
      <c r="R32" s="117"/>
      <c r="S32" s="162">
        <f t="shared" si="22"/>
        <v>0</v>
      </c>
      <c r="T32" s="117"/>
      <c r="U32" s="162">
        <f t="shared" si="23"/>
        <v>0</v>
      </c>
      <c r="V32" s="242"/>
      <c r="W32" s="465"/>
      <c r="X32" s="466"/>
      <c r="Y32" s="466"/>
      <c r="Z32" s="466"/>
      <c r="AA32" s="466"/>
      <c r="AB32" s="467"/>
      <c r="AC32" s="5"/>
      <c r="AD32" s="5"/>
    </row>
    <row r="33" spans="1:30" s="1" customFormat="1" ht="11.45" customHeight="1" x14ac:dyDescent="0.2">
      <c r="A33" s="114" t="s">
        <v>5</v>
      </c>
      <c r="B33" s="115">
        <f t="shared" si="17"/>
        <v>26</v>
      </c>
      <c r="C33" s="40"/>
      <c r="D33" s="40"/>
      <c r="E33" s="40"/>
      <c r="F33" s="71">
        <f t="shared" si="15"/>
        <v>0</v>
      </c>
      <c r="G33" s="86" t="str">
        <f t="shared" si="16"/>
        <v/>
      </c>
      <c r="H33" s="336"/>
      <c r="I33" s="336"/>
      <c r="J33" s="71">
        <f t="shared" si="18"/>
        <v>0</v>
      </c>
      <c r="K33" s="117"/>
      <c r="L33" s="117"/>
      <c r="M33" s="162">
        <f t="shared" si="19"/>
        <v>0</v>
      </c>
      <c r="N33" s="117"/>
      <c r="O33" s="162">
        <f t="shared" si="20"/>
        <v>0</v>
      </c>
      <c r="P33" s="117"/>
      <c r="Q33" s="162">
        <f t="shared" si="21"/>
        <v>0</v>
      </c>
      <c r="R33" s="117"/>
      <c r="S33" s="162">
        <f t="shared" si="22"/>
        <v>0</v>
      </c>
      <c r="T33" s="117"/>
      <c r="U33" s="162">
        <f t="shared" si="23"/>
        <v>0</v>
      </c>
      <c r="V33" s="242"/>
      <c r="W33" s="465"/>
      <c r="X33" s="466"/>
      <c r="Y33" s="466"/>
      <c r="Z33" s="466"/>
      <c r="AA33" s="466"/>
      <c r="AB33" s="467"/>
      <c r="AC33" s="87"/>
      <c r="AD33" s="87"/>
    </row>
    <row r="34" spans="1:30" ht="11.45" customHeight="1" x14ac:dyDescent="0.2">
      <c r="A34" s="473" t="s">
        <v>81</v>
      </c>
      <c r="B34" s="474"/>
      <c r="C34" s="13">
        <f>SUM(C27:C33)</f>
        <v>0</v>
      </c>
      <c r="D34" s="13">
        <f>SUM(D27:D33)+ROUNDDOWN(F34/60,0)</f>
        <v>0</v>
      </c>
      <c r="E34" s="13">
        <f>F34-60*ROUNDDOWN(F34/60,0)</f>
        <v>0</v>
      </c>
      <c r="F34" s="131">
        <f>SUM(F27:F33)</f>
        <v>0</v>
      </c>
      <c r="G34" s="52">
        <f>IF((D34*60+E34)=0,0,ROUND((C34*60)/(D34*60+E34),1))</f>
        <v>0</v>
      </c>
      <c r="H34" s="13">
        <f>SUM(H27:H33)+ROUNDDOWN(J34/60,0)</f>
        <v>0</v>
      </c>
      <c r="I34" s="13">
        <f>J34-60*ROUNDDOWN(J34/60,0)</f>
        <v>0</v>
      </c>
      <c r="J34" s="131">
        <f>SUM(J27:J33)</f>
        <v>0</v>
      </c>
      <c r="K34" s="27">
        <f>SUM(K27:K33)</f>
        <v>0</v>
      </c>
      <c r="L34" s="27">
        <f>IF(SUM(L27:L33)=0,0,ROUND(AVERAGE(L27:L33),0))</f>
        <v>0</v>
      </c>
      <c r="M34" s="163">
        <f>IF(M33=0,0,1)</f>
        <v>0</v>
      </c>
      <c r="N34" s="27">
        <f>IF(SUM(N27:N33)=0,0,ROUND(AVERAGE(N27:N33),0))</f>
        <v>0</v>
      </c>
      <c r="O34" s="163">
        <f>IF(O33=0,0,1)</f>
        <v>0</v>
      </c>
      <c r="P34" s="27">
        <f>IF(SUM(P27:P33)=0,0,ROUND(AVERAGE(P27:P33),0))</f>
        <v>0</v>
      </c>
      <c r="Q34" s="163">
        <f>IF(Q33=0,0,1)</f>
        <v>0</v>
      </c>
      <c r="R34" s="27">
        <f>IF(SUM(R27:R33)=0,0,ROUND(AVERAGE(R27:R33),0))</f>
        <v>0</v>
      </c>
      <c r="S34" s="163">
        <f>IF(S33=0,0,1)</f>
        <v>0</v>
      </c>
      <c r="T34" s="27">
        <f>IF(SUM(T27:T33)=0,0,ROUND(AVERAGE(T27:T33),0))</f>
        <v>0</v>
      </c>
      <c r="U34" s="163">
        <f>IF(U33=0,0,1)</f>
        <v>0</v>
      </c>
      <c r="V34" s="240"/>
      <c r="W34" s="480"/>
      <c r="X34" s="481"/>
      <c r="Y34" s="481"/>
      <c r="Z34" s="481"/>
      <c r="AA34" s="481"/>
      <c r="AB34" s="482"/>
      <c r="AC34" s="5"/>
      <c r="AD34" s="5"/>
    </row>
    <row r="35" spans="1:30" ht="11.45" customHeight="1" x14ac:dyDescent="0.2">
      <c r="A35" s="21" t="s">
        <v>6</v>
      </c>
      <c r="B35" s="22">
        <f>B33+1</f>
        <v>27</v>
      </c>
      <c r="C35" s="40"/>
      <c r="D35" s="40"/>
      <c r="E35" s="40"/>
      <c r="F35" s="71">
        <f t="shared" si="15"/>
        <v>0</v>
      </c>
      <c r="G35" s="86" t="str">
        <f t="shared" si="16"/>
        <v/>
      </c>
      <c r="H35" s="336"/>
      <c r="I35" s="336"/>
      <c r="J35" s="71">
        <f>I35</f>
        <v>0</v>
      </c>
      <c r="K35" s="117"/>
      <c r="L35" s="117"/>
      <c r="M35" s="162">
        <f>IF(L35="",0,1)</f>
        <v>0</v>
      </c>
      <c r="N35" s="117"/>
      <c r="O35" s="162">
        <f>IF(N35="",0,1)</f>
        <v>0</v>
      </c>
      <c r="P35" s="117"/>
      <c r="Q35" s="162">
        <f>IF(P35="",0,1)</f>
        <v>0</v>
      </c>
      <c r="R35" s="117"/>
      <c r="S35" s="162">
        <f>IF(R35="",0,1)</f>
        <v>0</v>
      </c>
      <c r="T35" s="117"/>
      <c r="U35" s="162">
        <f>IF(T35="",0,1)</f>
        <v>0</v>
      </c>
      <c r="V35" s="318"/>
      <c r="W35" s="465"/>
      <c r="X35" s="466"/>
      <c r="Y35" s="466"/>
      <c r="Z35" s="466"/>
      <c r="AA35" s="466"/>
      <c r="AB35" s="467"/>
      <c r="AC35" s="5"/>
      <c r="AD35" s="5"/>
    </row>
    <row r="36" spans="1:30" ht="11.45" customHeight="1" x14ac:dyDescent="0.2">
      <c r="A36" s="21" t="s">
        <v>7</v>
      </c>
      <c r="B36" s="22">
        <f>B35+1</f>
        <v>28</v>
      </c>
      <c r="C36" s="40"/>
      <c r="D36" s="40"/>
      <c r="E36" s="40"/>
      <c r="F36" s="71">
        <f t="shared" si="15"/>
        <v>0</v>
      </c>
      <c r="G36" s="86" t="str">
        <f t="shared" si="16"/>
        <v/>
      </c>
      <c r="H36" s="336"/>
      <c r="I36" s="336"/>
      <c r="J36" s="71">
        <f t="shared" ref="J36:J39" si="24">I36</f>
        <v>0</v>
      </c>
      <c r="K36" s="117"/>
      <c r="L36" s="117"/>
      <c r="M36" s="162">
        <f>IF(L36="",M35,M35+1)</f>
        <v>0</v>
      </c>
      <c r="N36" s="117"/>
      <c r="O36" s="162">
        <f>IF(N36="",O35,O35+1)</f>
        <v>0</v>
      </c>
      <c r="P36" s="117"/>
      <c r="Q36" s="162">
        <f>IF(P36="",Q35,Q35+1)</f>
        <v>0</v>
      </c>
      <c r="R36" s="117"/>
      <c r="S36" s="162">
        <f>IF(R36="",S35,S35+1)</f>
        <v>0</v>
      </c>
      <c r="T36" s="117"/>
      <c r="U36" s="162">
        <f>IF(T36="",U35,U35+1)</f>
        <v>0</v>
      </c>
      <c r="V36" s="382"/>
      <c r="W36" s="465"/>
      <c r="X36" s="466"/>
      <c r="Y36" s="466"/>
      <c r="Z36" s="466"/>
      <c r="AA36" s="466"/>
      <c r="AB36" s="467"/>
      <c r="AC36" s="5"/>
      <c r="AD36" s="5"/>
    </row>
    <row r="37" spans="1:30" ht="11.45" customHeight="1" x14ac:dyDescent="0.2">
      <c r="A37" s="21" t="s">
        <v>8</v>
      </c>
      <c r="B37" s="22">
        <f t="shared" ref="B37:B39" si="25">B36+1</f>
        <v>29</v>
      </c>
      <c r="C37" s="40"/>
      <c r="D37" s="40"/>
      <c r="E37" s="40"/>
      <c r="F37" s="71">
        <f t="shared" si="15"/>
        <v>0</v>
      </c>
      <c r="G37" s="86" t="str">
        <f t="shared" si="16"/>
        <v/>
      </c>
      <c r="H37" s="336"/>
      <c r="I37" s="336"/>
      <c r="J37" s="71">
        <f t="shared" si="24"/>
        <v>0</v>
      </c>
      <c r="K37" s="117"/>
      <c r="L37" s="117"/>
      <c r="M37" s="162">
        <f t="shared" ref="M37:M39" si="26">IF(L37="",M36,M36+1)</f>
        <v>0</v>
      </c>
      <c r="N37" s="117"/>
      <c r="O37" s="162">
        <f t="shared" ref="O37:O39" si="27">IF(N37="",O36,O36+1)</f>
        <v>0</v>
      </c>
      <c r="P37" s="117"/>
      <c r="Q37" s="162">
        <f t="shared" ref="Q37:Q39" si="28">IF(P37="",Q36,Q36+1)</f>
        <v>0</v>
      </c>
      <c r="R37" s="117"/>
      <c r="S37" s="162">
        <f t="shared" ref="S37:S39" si="29">IF(R37="",S36,S36+1)</f>
        <v>0</v>
      </c>
      <c r="T37" s="117"/>
      <c r="U37" s="162">
        <f t="shared" ref="U37:U39" si="30">IF(T37="",U36,U36+1)</f>
        <v>0</v>
      </c>
      <c r="V37" s="382"/>
      <c r="W37" s="465"/>
      <c r="X37" s="466"/>
      <c r="Y37" s="466"/>
      <c r="Z37" s="466"/>
      <c r="AA37" s="466"/>
      <c r="AB37" s="467"/>
      <c r="AC37" s="5"/>
      <c r="AD37" s="5"/>
    </row>
    <row r="38" spans="1:30" ht="11.45" customHeight="1" x14ac:dyDescent="0.2">
      <c r="A38" s="21" t="s">
        <v>2</v>
      </c>
      <c r="B38" s="22">
        <f t="shared" si="25"/>
        <v>30</v>
      </c>
      <c r="C38" s="40"/>
      <c r="D38" s="40"/>
      <c r="E38" s="40"/>
      <c r="F38" s="71">
        <f t="shared" si="15"/>
        <v>0</v>
      </c>
      <c r="G38" s="86" t="str">
        <f t="shared" si="16"/>
        <v/>
      </c>
      <c r="H38" s="336"/>
      <c r="I38" s="336"/>
      <c r="J38" s="71">
        <f t="shared" si="24"/>
        <v>0</v>
      </c>
      <c r="K38" s="117"/>
      <c r="L38" s="117"/>
      <c r="M38" s="162">
        <f t="shared" si="26"/>
        <v>0</v>
      </c>
      <c r="N38" s="117"/>
      <c r="O38" s="162">
        <f t="shared" si="27"/>
        <v>0</v>
      </c>
      <c r="P38" s="117"/>
      <c r="Q38" s="162">
        <f t="shared" si="28"/>
        <v>0</v>
      </c>
      <c r="R38" s="117"/>
      <c r="S38" s="162">
        <f t="shared" si="29"/>
        <v>0</v>
      </c>
      <c r="T38" s="117"/>
      <c r="U38" s="162">
        <f t="shared" si="30"/>
        <v>0</v>
      </c>
      <c r="V38" s="382"/>
      <c r="W38" s="465"/>
      <c r="X38" s="466"/>
      <c r="Y38" s="466"/>
      <c r="Z38" s="466"/>
      <c r="AA38" s="466"/>
      <c r="AB38" s="467"/>
      <c r="AC38" s="5"/>
      <c r="AD38" s="5"/>
    </row>
    <row r="39" spans="1:30" ht="11.45" customHeight="1" x14ac:dyDescent="0.2">
      <c r="A39" s="21" t="s">
        <v>3</v>
      </c>
      <c r="B39" s="22">
        <f t="shared" si="25"/>
        <v>31</v>
      </c>
      <c r="C39" s="40"/>
      <c r="D39" s="40"/>
      <c r="E39" s="40"/>
      <c r="F39" s="71">
        <f t="shared" si="15"/>
        <v>0</v>
      </c>
      <c r="G39" s="86" t="str">
        <f t="shared" si="16"/>
        <v/>
      </c>
      <c r="H39" s="336"/>
      <c r="I39" s="336"/>
      <c r="J39" s="71">
        <f t="shared" si="24"/>
        <v>0</v>
      </c>
      <c r="K39" s="117"/>
      <c r="L39" s="117"/>
      <c r="M39" s="162">
        <f t="shared" si="26"/>
        <v>0</v>
      </c>
      <c r="N39" s="117"/>
      <c r="O39" s="162">
        <f t="shared" si="27"/>
        <v>0</v>
      </c>
      <c r="P39" s="117"/>
      <c r="Q39" s="162">
        <f t="shared" si="28"/>
        <v>0</v>
      </c>
      <c r="R39" s="117"/>
      <c r="S39" s="162">
        <f t="shared" si="29"/>
        <v>0</v>
      </c>
      <c r="T39" s="117"/>
      <c r="U39" s="162">
        <f t="shared" si="30"/>
        <v>0</v>
      </c>
      <c r="V39" s="382"/>
      <c r="W39" s="465"/>
      <c r="X39" s="466"/>
      <c r="Y39" s="466"/>
      <c r="Z39" s="466"/>
      <c r="AA39" s="466"/>
      <c r="AB39" s="467"/>
      <c r="AC39" s="5"/>
      <c r="AD39" s="5"/>
    </row>
    <row r="40" spans="1:30" ht="11.45" customHeight="1" x14ac:dyDescent="0.2">
      <c r="A40" s="473" t="s">
        <v>10</v>
      </c>
      <c r="B40" s="474"/>
      <c r="C40" s="13">
        <f>SUM(C35:C39)</f>
        <v>0</v>
      </c>
      <c r="D40" s="13">
        <f>SUM(D35:D39)+ROUNDDOWN(F40/60,0)</f>
        <v>0</v>
      </c>
      <c r="E40" s="13">
        <f>F40-60*ROUNDDOWN(F40/60,0)</f>
        <v>0</v>
      </c>
      <c r="F40" s="131">
        <f>SUM(F35:F39)</f>
        <v>0</v>
      </c>
      <c r="G40" s="52">
        <f>IF((D40*60+E40)=0,0,ROUND((C40*60)/(D40*60+E40),1))</f>
        <v>0</v>
      </c>
      <c r="H40" s="13">
        <f>SUM(H35:H39)+ROUNDDOWN(J40/60,0)</f>
        <v>0</v>
      </c>
      <c r="I40" s="13">
        <f>J40-60*ROUNDDOWN(J40/60,0)</f>
        <v>0</v>
      </c>
      <c r="J40" s="131">
        <f>SUM(J35:J39)</f>
        <v>0</v>
      </c>
      <c r="K40" s="27">
        <f>SUM(K35:K39)</f>
        <v>0</v>
      </c>
      <c r="L40" s="27">
        <f>IF(SUM(L35:L39)=0,0,ROUND(AVERAGE(L35:L39),0))</f>
        <v>0</v>
      </c>
      <c r="M40" s="163">
        <f>IF(M39=0,0,1)</f>
        <v>0</v>
      </c>
      <c r="N40" s="27">
        <f>IF(SUM(N35:N39)=0,0,ROUND(AVERAGE(N35:N39),0))</f>
        <v>0</v>
      </c>
      <c r="O40" s="163">
        <f>IF(O39=0,0,1)</f>
        <v>0</v>
      </c>
      <c r="P40" s="27">
        <f>IF(SUM(P35:P39)=0,0,ROUND(AVERAGE(P35:P39),0))</f>
        <v>0</v>
      </c>
      <c r="Q40" s="163">
        <f>IF(Q39=0,0,1)</f>
        <v>0</v>
      </c>
      <c r="R40" s="27">
        <f>IF(SUM(R35:R39)=0,0,ROUND(AVERAGE(R35:R39),0))</f>
        <v>0</v>
      </c>
      <c r="S40" s="163">
        <f>IF(S39=0,0,1)</f>
        <v>0</v>
      </c>
      <c r="T40" s="27">
        <f>IF(SUM(T35:T39)=0,0,ROUND(AVERAGE(T35:T39),0))</f>
        <v>0</v>
      </c>
      <c r="U40" s="163">
        <f>IF(U39=0,0,1)</f>
        <v>0</v>
      </c>
      <c r="V40" s="319"/>
      <c r="W40" s="487"/>
      <c r="X40" s="488"/>
      <c r="Y40" s="488"/>
      <c r="Z40" s="488"/>
      <c r="AA40" s="488"/>
      <c r="AB40" s="489"/>
      <c r="AC40" s="5"/>
      <c r="AD40" s="5"/>
    </row>
    <row r="41" spans="1:30" ht="11.45" customHeight="1" x14ac:dyDescent="0.2">
      <c r="A41" s="470" t="s">
        <v>35</v>
      </c>
      <c r="B41" s="471"/>
      <c r="C41" s="14">
        <f>C9+C18+C26+C34+C40</f>
        <v>0</v>
      </c>
      <c r="D41" s="11">
        <f>D9+D18+D26+D34+D40+ROUNDDOWN(F41/60,0)</f>
        <v>0</v>
      </c>
      <c r="E41" s="11">
        <f>F41-60*ROUNDDOWN(F41/60,0)</f>
        <v>0</v>
      </c>
      <c r="F41" s="133">
        <f>E9+E18+E26+E34+E40</f>
        <v>0</v>
      </c>
      <c r="G41" s="60">
        <f>IF((D41*60+E41)=0,0,ROUND((C41*60)/(D41*60+E41),1))</f>
        <v>0</v>
      </c>
      <c r="H41" s="11">
        <f>H9+H18+H26+H34+H40+ROUNDDOWN(J41/60,0)</f>
        <v>0</v>
      </c>
      <c r="I41" s="11">
        <f>J41-60*ROUNDDOWN(J41/60,0)</f>
        <v>0</v>
      </c>
      <c r="J41" s="133">
        <f>I9+I18+I26+I34+I40</f>
        <v>0</v>
      </c>
      <c r="K41" s="28">
        <f>K9+K18+K26+K34+K40</f>
        <v>0</v>
      </c>
      <c r="L41" s="28" t="str">
        <f>IF(L42=0,"",(L9+L18+L26+L34+L40)/L42)</f>
        <v/>
      </c>
      <c r="M41" s="178"/>
      <c r="N41" s="28" t="str">
        <f>IF(N42=0,"",(N9+N18+N26+N34+N40)/N42)</f>
        <v/>
      </c>
      <c r="O41" s="178"/>
      <c r="P41" s="28" t="str">
        <f>IF(P42=0,"",(P9+P18+P26+P34+P40)/P42)</f>
        <v/>
      </c>
      <c r="Q41" s="178"/>
      <c r="R41" s="28" t="str">
        <f>IF(R42=0,"",(R9+R18+R26+R34+R40)/R42)</f>
        <v/>
      </c>
      <c r="S41" s="178"/>
      <c r="T41" s="28" t="str">
        <f>IF(T42=0,"",(T9+T18+T26+T34+T40)/T42)</f>
        <v/>
      </c>
      <c r="U41" s="178"/>
      <c r="V41" s="29"/>
      <c r="W41" s="30"/>
      <c r="X41" s="2" t="s">
        <v>0</v>
      </c>
      <c r="Y41" s="2" t="s">
        <v>30</v>
      </c>
      <c r="Z41" s="2" t="s">
        <v>16</v>
      </c>
      <c r="AA41" s="231" t="s">
        <v>23</v>
      </c>
      <c r="AB41" s="2" t="s">
        <v>26</v>
      </c>
    </row>
    <row r="42" spans="1:30" ht="11.45" customHeight="1" x14ac:dyDescent="0.2">
      <c r="A42" s="472"/>
      <c r="B42" s="472"/>
      <c r="C42" s="2" t="s">
        <v>0</v>
      </c>
      <c r="D42" s="2" t="s">
        <v>15</v>
      </c>
      <c r="E42" s="2" t="s">
        <v>16</v>
      </c>
      <c r="F42" s="71"/>
      <c r="G42" s="22" t="s">
        <v>12</v>
      </c>
      <c r="H42" s="360" t="s">
        <v>15</v>
      </c>
      <c r="I42" s="360" t="s">
        <v>16</v>
      </c>
      <c r="J42" s="22"/>
      <c r="K42" s="37" t="s">
        <v>17</v>
      </c>
      <c r="L42" s="158">
        <f>M9+M18+M26+M34+M40</f>
        <v>0</v>
      </c>
      <c r="M42" s="159"/>
      <c r="N42" s="158">
        <f>O9+O18+O26+O34+O40</f>
        <v>0</v>
      </c>
      <c r="O42" s="159"/>
      <c r="P42" s="158">
        <f>Q9+Q18+Q26+Q34+Q40</f>
        <v>0</v>
      </c>
      <c r="Q42" s="159"/>
      <c r="R42" s="158">
        <f>S9+S18+S26+S34+S40</f>
        <v>0</v>
      </c>
      <c r="S42" s="160"/>
      <c r="T42" s="158">
        <f>U9+U18+U26+U34+U40</f>
        <v>0</v>
      </c>
      <c r="U42" s="153"/>
      <c r="V42" s="228"/>
      <c r="W42" s="227" t="s">
        <v>139</v>
      </c>
      <c r="X42" s="23">
        <f>C41+Juillet!X43</f>
        <v>0</v>
      </c>
      <c r="Y42" s="23">
        <f>D41+Juillet!Y43+ROUNDDOWN(AC42/60,0)</f>
        <v>0</v>
      </c>
      <c r="Z42" s="12">
        <f>AC42-60*ROUNDDOWN(AC42/60,0)</f>
        <v>0</v>
      </c>
      <c r="AA42" s="12">
        <f>IF((Y42*60+Z42)=0,0,ROUND((X42*60)/(Y42*60+Z42),1))</f>
        <v>0</v>
      </c>
      <c r="AB42" s="225">
        <f>K41+Juillet!AB43</f>
        <v>0</v>
      </c>
      <c r="AC42" s="10">
        <f>E41+Juillet!Z43</f>
        <v>0</v>
      </c>
    </row>
    <row r="43" spans="1:30" ht="11.45" customHeight="1" x14ac:dyDescent="0.2">
      <c r="A43" s="545" t="s">
        <v>255</v>
      </c>
      <c r="B43" s="545"/>
      <c r="C43" s="48">
        <f>'Décembre 17'!$C$40</f>
        <v>0</v>
      </c>
      <c r="D43" s="49">
        <f>'Décembre 17'!$D$40</f>
        <v>0</v>
      </c>
      <c r="E43" s="49">
        <f>'Décembre 17'!$E$40</f>
        <v>0</v>
      </c>
      <c r="F43" s="143"/>
      <c r="G43" s="50">
        <f>IF((D43*60+E43)=0,0,ROUND((C43*60)/(D43*60+E43),1))</f>
        <v>0</v>
      </c>
      <c r="H43" s="361">
        <f>Mai!$H$43</f>
        <v>0</v>
      </c>
      <c r="I43" s="361">
        <f>Mai!$I$43</f>
        <v>0</v>
      </c>
      <c r="J43" s="50"/>
      <c r="K43" s="199">
        <f>'Décembre 17'!$K$40</f>
        <v>0</v>
      </c>
      <c r="L43" s="158"/>
      <c r="M43" s="159"/>
      <c r="N43" s="158"/>
      <c r="O43" s="159"/>
      <c r="P43" s="158"/>
      <c r="Q43" s="159"/>
      <c r="R43" s="158"/>
      <c r="S43" s="160"/>
      <c r="T43" s="158"/>
      <c r="U43" s="153"/>
      <c r="V43" s="198"/>
      <c r="W43" s="321" t="s">
        <v>254</v>
      </c>
      <c r="X43" s="219">
        <f>$C$41+Juillet!X44</f>
        <v>0</v>
      </c>
      <c r="Y43" s="217">
        <f>$D$41+Juillet!Y44+ROUNDDOWN(AC43/60,0)</f>
        <v>0</v>
      </c>
      <c r="Z43" s="217">
        <f>AC43-60*ROUNDDOWN(AC43/60,0)</f>
        <v>0</v>
      </c>
      <c r="AA43" s="217">
        <f>IF((Y43*60+Z43)=0,0,ROUND((X43*60)/(Y43*60+Z43),1))</f>
        <v>0</v>
      </c>
      <c r="AB43" s="219">
        <f>K41+Juillet!AB44</f>
        <v>0</v>
      </c>
      <c r="AC43" s="226">
        <f>E41+Juillet!Z44</f>
        <v>0</v>
      </c>
    </row>
    <row r="44" spans="1:30" ht="9.75" customHeight="1" x14ac:dyDescent="0.2">
      <c r="A44" s="552" t="s">
        <v>25</v>
      </c>
      <c r="B44" s="552"/>
      <c r="C44" s="48">
        <f>Janvier!C43</f>
        <v>0</v>
      </c>
      <c r="D44" s="48">
        <f>Janvier!D43</f>
        <v>0</v>
      </c>
      <c r="E44" s="48">
        <f>Janvier!E43</f>
        <v>0</v>
      </c>
      <c r="F44" s="134"/>
      <c r="G44" s="47">
        <f t="shared" ref="G44:G50" si="31">IF((D44*60+E44)=0,0,ROUND((C44*60)/(D44*60+E44),1))</f>
        <v>0</v>
      </c>
      <c r="H44" s="360">
        <f>Mai!$H$44</f>
        <v>0</v>
      </c>
      <c r="I44" s="360">
        <f>Mai!$I$44</f>
        <v>0</v>
      </c>
      <c r="J44" s="353"/>
      <c r="K44" s="53">
        <f>Janvier!K43</f>
        <v>0</v>
      </c>
      <c r="L44" s="305"/>
      <c r="M44" s="306"/>
      <c r="N44" s="306"/>
      <c r="O44" s="306"/>
      <c r="P44" s="306"/>
      <c r="Q44" s="306"/>
      <c r="R44" s="306"/>
      <c r="S44" s="154"/>
      <c r="V44" s="64"/>
      <c r="W44" s="64"/>
    </row>
    <row r="45" spans="1:30" ht="13.5" customHeight="1" x14ac:dyDescent="0.2">
      <c r="A45" s="552" t="s">
        <v>27</v>
      </c>
      <c r="B45" s="575"/>
      <c r="C45" s="48">
        <f>Février!C38</f>
        <v>0</v>
      </c>
      <c r="D45" s="48">
        <f>Février!D38</f>
        <v>0</v>
      </c>
      <c r="E45" s="48">
        <f>Février!E38</f>
        <v>0</v>
      </c>
      <c r="F45" s="134"/>
      <c r="G45" s="47">
        <f t="shared" si="31"/>
        <v>0</v>
      </c>
      <c r="H45" s="360">
        <f>Mai!$H$45</f>
        <v>0</v>
      </c>
      <c r="I45" s="360">
        <f>Mai!$I$45</f>
        <v>0</v>
      </c>
      <c r="J45" s="353"/>
      <c r="K45" s="53">
        <f>Février!K38</f>
        <v>0</v>
      </c>
      <c r="V45" s="64"/>
      <c r="W45" s="341" t="s">
        <v>195</v>
      </c>
      <c r="X45" s="360" t="s">
        <v>15</v>
      </c>
      <c r="Y45" s="360" t="s">
        <v>16</v>
      </c>
      <c r="Z45" s="339"/>
      <c r="AA45" s="190"/>
      <c r="AB45" s="190"/>
      <c r="AC45" s="65"/>
      <c r="AD45" s="207">
        <f>I41+SUM(I43:I50)</f>
        <v>0</v>
      </c>
    </row>
    <row r="46" spans="1:30" ht="11.45" customHeight="1" x14ac:dyDescent="0.2">
      <c r="A46" s="552" t="s">
        <v>28</v>
      </c>
      <c r="B46" s="552"/>
      <c r="C46" s="54">
        <f>Mars!C41</f>
        <v>0</v>
      </c>
      <c r="D46" s="54">
        <f>Mars!D41</f>
        <v>0</v>
      </c>
      <c r="E46" s="54">
        <f>Mars!E41</f>
        <v>0</v>
      </c>
      <c r="F46" s="134"/>
      <c r="G46" s="47">
        <f t="shared" si="31"/>
        <v>0</v>
      </c>
      <c r="H46" s="360">
        <f>Mai!$H$46</f>
        <v>0</v>
      </c>
      <c r="I46" s="360">
        <f>Mai!$I$46</f>
        <v>0</v>
      </c>
      <c r="J46" s="353"/>
      <c r="K46" s="53">
        <f>Mars!K41</f>
        <v>0</v>
      </c>
      <c r="V46" s="69"/>
      <c r="W46" s="342" t="s">
        <v>139</v>
      </c>
      <c r="X46" s="12">
        <f>H41+SUM(H43:H50)+ROUNDDOWN(AD45/60,0)</f>
        <v>0</v>
      </c>
      <c r="Y46" s="12">
        <f>AD45-60*ROUNDDOWN(AD45/60,0)</f>
        <v>0</v>
      </c>
      <c r="Z46" s="339"/>
      <c r="AA46" s="190"/>
      <c r="AB46" s="190"/>
      <c r="AC46" s="64"/>
      <c r="AD46" s="200">
        <f>I41+SUM(I44:I50)</f>
        <v>0</v>
      </c>
    </row>
    <row r="47" spans="1:30" ht="11.45" customHeight="1" x14ac:dyDescent="0.2">
      <c r="A47" s="552" t="s">
        <v>31</v>
      </c>
      <c r="B47" s="552"/>
      <c r="C47" s="54">
        <f>Avril!C40</f>
        <v>0</v>
      </c>
      <c r="D47" s="54">
        <f>Avril!D40</f>
        <v>0</v>
      </c>
      <c r="E47" s="47">
        <f>Avril!E40</f>
        <v>0</v>
      </c>
      <c r="F47" s="134"/>
      <c r="G47" s="47">
        <f t="shared" si="31"/>
        <v>0</v>
      </c>
      <c r="H47" s="362">
        <f>Mai!$H$47</f>
        <v>0</v>
      </c>
      <c r="I47" s="360">
        <f>Mai!$I$47</f>
        <v>0</v>
      </c>
      <c r="J47" s="353"/>
      <c r="K47" s="53">
        <f>Avril!K40</f>
        <v>0</v>
      </c>
      <c r="V47" s="69"/>
      <c r="W47" s="340" t="s">
        <v>254</v>
      </c>
      <c r="X47" s="354">
        <f>H41+SUM(H44:H50)+ROUNDDOWN(AD46/60,0)</f>
        <v>0</v>
      </c>
      <c r="Y47" s="345">
        <f>AD46-60*ROUNDDOWN(AD46/60,0)</f>
        <v>0</v>
      </c>
    </row>
    <row r="48" spans="1:30" ht="11.45" customHeight="1" x14ac:dyDescent="0.2">
      <c r="A48" s="552" t="s">
        <v>32</v>
      </c>
      <c r="B48" s="552"/>
      <c r="C48" s="54">
        <f>Mai!C41</f>
        <v>0</v>
      </c>
      <c r="D48" s="47">
        <f>Mai!D41</f>
        <v>0</v>
      </c>
      <c r="E48" s="47">
        <f>Mai!E41</f>
        <v>0</v>
      </c>
      <c r="F48" s="134"/>
      <c r="G48" s="47">
        <f t="shared" si="31"/>
        <v>0</v>
      </c>
      <c r="H48" s="360">
        <f>Mai!$H$41</f>
        <v>0</v>
      </c>
      <c r="I48" s="360">
        <f>Mai!$I$41</f>
        <v>0</v>
      </c>
      <c r="J48" s="353"/>
      <c r="K48" s="53">
        <f>Mai!K41</f>
        <v>0</v>
      </c>
      <c r="V48" s="69"/>
      <c r="W48" s="66"/>
      <c r="Y48" s="66"/>
      <c r="Z48" s="66"/>
      <c r="AA48" s="66"/>
      <c r="AB48" s="66"/>
    </row>
    <row r="49" spans="1:11" ht="11.45" customHeight="1" x14ac:dyDescent="0.2">
      <c r="A49" s="552" t="s">
        <v>33</v>
      </c>
      <c r="B49" s="552"/>
      <c r="C49" s="54">
        <f>Juin!C40</f>
        <v>0</v>
      </c>
      <c r="D49" s="54">
        <f>Juin!D40</f>
        <v>0</v>
      </c>
      <c r="E49" s="54">
        <f>Juin!E40</f>
        <v>0</v>
      </c>
      <c r="F49" s="135"/>
      <c r="G49" s="47">
        <f t="shared" si="31"/>
        <v>0</v>
      </c>
      <c r="H49" s="360">
        <f>Juin!$H$40</f>
        <v>0</v>
      </c>
      <c r="I49" s="360">
        <f>Juin!$I$40</f>
        <v>0</v>
      </c>
      <c r="J49" s="353"/>
      <c r="K49" s="55">
        <f>Juin!K40</f>
        <v>0</v>
      </c>
    </row>
    <row r="50" spans="1:11" ht="11.45" customHeight="1" x14ac:dyDescent="0.2">
      <c r="A50" s="552" t="s">
        <v>34</v>
      </c>
      <c r="B50" s="552"/>
      <c r="C50" s="54">
        <f>Juillet!$C$42</f>
        <v>0</v>
      </c>
      <c r="D50" s="54">
        <f>Juillet!$D$42</f>
        <v>0</v>
      </c>
      <c r="E50" s="54">
        <f>Juillet!$E$42</f>
        <v>0</v>
      </c>
      <c r="F50" s="134"/>
      <c r="G50" s="47">
        <f t="shared" si="31"/>
        <v>0</v>
      </c>
      <c r="H50" s="360">
        <f>Juillet!$H$42</f>
        <v>0</v>
      </c>
      <c r="I50" s="360">
        <f>Juillet!$I$42</f>
        <v>0</v>
      </c>
      <c r="J50" s="353"/>
      <c r="K50" s="55">
        <f>Juillet!$K$42</f>
        <v>0</v>
      </c>
    </row>
    <row r="51" spans="1:11" hidden="1" x14ac:dyDescent="0.2">
      <c r="C51" s="215">
        <f>SUM(C43:C50)+C41</f>
        <v>0</v>
      </c>
      <c r="D51" s="215">
        <f>SUM(D43:D50)+D41</f>
        <v>0</v>
      </c>
      <c r="E51" s="215">
        <f>SUM(E43:E50)+E41</f>
        <v>0</v>
      </c>
      <c r="K51" s="215">
        <f>SUM(K43:K50)+K41</f>
        <v>0</v>
      </c>
    </row>
    <row r="52" spans="1:11" hidden="1" x14ac:dyDescent="0.2">
      <c r="C52" s="215">
        <f>SUM(C44:C50)+C41</f>
        <v>0</v>
      </c>
      <c r="D52" s="215">
        <f>SUM(D44:D50)+D41</f>
        <v>0</v>
      </c>
      <c r="E52" s="215">
        <f>SUM(E44:E50)+E41</f>
        <v>0</v>
      </c>
      <c r="K52" s="215">
        <f>SUM(K44:K50)+K41</f>
        <v>0</v>
      </c>
    </row>
  </sheetData>
  <sheetProtection sheet="1" selectLockedCells="1"/>
  <mergeCells count="66">
    <mergeCell ref="A50:B50"/>
    <mergeCell ref="A41:B41"/>
    <mergeCell ref="A18:B18"/>
    <mergeCell ref="A10:B10"/>
    <mergeCell ref="A49:B49"/>
    <mergeCell ref="A46:B46"/>
    <mergeCell ref="A47:B47"/>
    <mergeCell ref="A48:B48"/>
    <mergeCell ref="A45:B45"/>
    <mergeCell ref="A43:B43"/>
    <mergeCell ref="A44:B44"/>
    <mergeCell ref="A9:B9"/>
    <mergeCell ref="A26:B26"/>
    <mergeCell ref="A40:B40"/>
    <mergeCell ref="A34:B34"/>
    <mergeCell ref="A42:B42"/>
    <mergeCell ref="W29:AB29"/>
    <mergeCell ref="W15:AB15"/>
    <mergeCell ref="W16:AB16"/>
    <mergeCell ref="W17:AB17"/>
    <mergeCell ref="W22:AB22"/>
    <mergeCell ref="W21:AB21"/>
    <mergeCell ref="W30:AB30"/>
    <mergeCell ref="W18:AB18"/>
    <mergeCell ref="W19:AB19"/>
    <mergeCell ref="W9:AB9"/>
    <mergeCell ref="W10:AB10"/>
    <mergeCell ref="W11:AB11"/>
    <mergeCell ref="W20:AB20"/>
    <mergeCell ref="W23:AB23"/>
    <mergeCell ref="W24:AB24"/>
    <mergeCell ref="W12:AB12"/>
    <mergeCell ref="W14:AB14"/>
    <mergeCell ref="W13:AB13"/>
    <mergeCell ref="W27:AB27"/>
    <mergeCell ref="W25:AB25"/>
    <mergeCell ref="W26:AB26"/>
    <mergeCell ref="W28:AB28"/>
    <mergeCell ref="W8:AB8"/>
    <mergeCell ref="W4:AB4"/>
    <mergeCell ref="W5:AB5"/>
    <mergeCell ref="W6:AB6"/>
    <mergeCell ref="W7:AB7"/>
    <mergeCell ref="A1:AA1"/>
    <mergeCell ref="A2:A3"/>
    <mergeCell ref="B2:B3"/>
    <mergeCell ref="C2:C3"/>
    <mergeCell ref="D2:D3"/>
    <mergeCell ref="N2:N3"/>
    <mergeCell ref="E2:E3"/>
    <mergeCell ref="W2:AB3"/>
    <mergeCell ref="G2:G3"/>
    <mergeCell ref="L2:L3"/>
    <mergeCell ref="V2:V3"/>
    <mergeCell ref="P2:P3"/>
    <mergeCell ref="H2:I2"/>
    <mergeCell ref="W40:AB40"/>
    <mergeCell ref="W31:AB31"/>
    <mergeCell ref="W32:AB32"/>
    <mergeCell ref="W33:AB33"/>
    <mergeCell ref="W34:AB34"/>
    <mergeCell ref="W35:AB35"/>
    <mergeCell ref="W36:AB36"/>
    <mergeCell ref="W38:AB38"/>
    <mergeCell ref="W39:AB39"/>
    <mergeCell ref="W37:AB37"/>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0"/>
  <sheetViews>
    <sheetView zoomScale="120" zoomScaleNormal="120" workbookViewId="0">
      <pane ySplit="3" topLeftCell="A19" activePane="bottomLeft" state="frozen"/>
      <selection pane="bottomLeft" activeCell="A2" sqref="A2:A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6.140625" customWidth="1"/>
    <col min="9" max="9" width="7" customWidth="1"/>
    <col min="10" max="10" width="5.7109375" hidden="1" customWidth="1"/>
    <col min="11" max="11" width="6" customWidth="1"/>
    <col min="12" max="12" width="3.42578125" customWidth="1"/>
    <col min="13" max="13" width="3.42578125" style="74" hidden="1" customWidth="1"/>
    <col min="14" max="14" width="4.140625" customWidth="1"/>
    <col min="15" max="15" width="3.140625" style="74" hidden="1" customWidth="1"/>
    <col min="16" max="16" width="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2" max="22" width="9.140625" customWidth="1"/>
    <col min="23" max="23" width="17.85546875" customWidth="1"/>
    <col min="24" max="24" width="10.42578125" customWidth="1"/>
    <col min="25" max="25" width="7.42578125" customWidth="1"/>
    <col min="26" max="26" width="6.42578125" customWidth="1"/>
    <col min="27" max="27" width="5.7109375" customWidth="1"/>
    <col min="28" max="28" width="6.42578125" customWidth="1"/>
    <col min="29" max="29" width="8" customWidth="1"/>
    <col min="30" max="30" width="11.42578125" hidden="1" customWidth="1"/>
  </cols>
  <sheetData>
    <row r="1" spans="1:42" ht="18.75" customHeight="1" x14ac:dyDescent="0.25">
      <c r="A1" s="602" t="s">
        <v>228</v>
      </c>
      <c r="B1" s="602"/>
      <c r="C1" s="602"/>
      <c r="D1" s="602"/>
      <c r="E1" s="602"/>
      <c r="F1" s="602"/>
      <c r="G1" s="602"/>
      <c r="H1" s="602"/>
      <c r="I1" s="602"/>
      <c r="J1" s="602"/>
      <c r="K1" s="602"/>
      <c r="L1" s="602"/>
      <c r="M1" s="602"/>
      <c r="N1" s="602"/>
      <c r="O1" s="602"/>
      <c r="P1" s="602"/>
      <c r="Q1" s="602"/>
      <c r="R1" s="602"/>
      <c r="S1" s="602"/>
      <c r="T1" s="602"/>
      <c r="U1" s="602"/>
      <c r="V1" s="602"/>
      <c r="W1" s="603"/>
      <c r="X1" s="603"/>
      <c r="Y1" s="603"/>
      <c r="Z1" s="603"/>
      <c r="AA1" s="603"/>
      <c r="AB1" s="603"/>
      <c r="AC1" s="232"/>
    </row>
    <row r="2" spans="1:42" ht="17.25" customHeight="1" x14ac:dyDescent="0.2">
      <c r="A2" s="609" t="s">
        <v>1</v>
      </c>
      <c r="B2" s="609" t="s">
        <v>9</v>
      </c>
      <c r="C2" s="609" t="s">
        <v>0</v>
      </c>
      <c r="D2" s="609" t="s">
        <v>15</v>
      </c>
      <c r="E2" s="609" t="s">
        <v>16</v>
      </c>
      <c r="F2" s="70" t="s">
        <v>16</v>
      </c>
      <c r="G2" s="600" t="s">
        <v>12</v>
      </c>
      <c r="H2" s="513" t="s">
        <v>195</v>
      </c>
      <c r="I2" s="514"/>
      <c r="J2" s="356"/>
      <c r="K2" s="41" t="s">
        <v>17</v>
      </c>
      <c r="L2" s="595" t="s">
        <v>40</v>
      </c>
      <c r="M2" s="123"/>
      <c r="N2" s="595" t="s">
        <v>11</v>
      </c>
      <c r="O2" s="123"/>
      <c r="P2" s="595" t="s">
        <v>22</v>
      </c>
      <c r="Q2" s="123"/>
      <c r="R2" s="41" t="s">
        <v>19</v>
      </c>
      <c r="S2" s="123"/>
      <c r="T2" s="41" t="s">
        <v>19</v>
      </c>
      <c r="U2" s="128"/>
      <c r="V2" s="599" t="s">
        <v>13</v>
      </c>
      <c r="W2" s="611"/>
      <c r="X2" s="611"/>
      <c r="Y2" s="611"/>
      <c r="Z2" s="611"/>
      <c r="AA2" s="611"/>
      <c r="AB2" s="611"/>
      <c r="AC2" s="612"/>
    </row>
    <row r="3" spans="1:42" ht="12.75" customHeight="1" x14ac:dyDescent="0.2">
      <c r="A3" s="610"/>
      <c r="B3" s="610"/>
      <c r="C3" s="610"/>
      <c r="D3" s="610"/>
      <c r="E3" s="610"/>
      <c r="F3" s="70"/>
      <c r="G3" s="601"/>
      <c r="H3" s="350" t="s">
        <v>15</v>
      </c>
      <c r="I3" s="350" t="s">
        <v>16</v>
      </c>
      <c r="J3" s="357"/>
      <c r="K3" s="42" t="s">
        <v>18</v>
      </c>
      <c r="L3" s="596"/>
      <c r="M3" s="124"/>
      <c r="N3" s="596"/>
      <c r="O3" s="124"/>
      <c r="P3" s="596"/>
      <c r="Q3" s="124"/>
      <c r="R3" s="42" t="s">
        <v>20</v>
      </c>
      <c r="S3" s="124"/>
      <c r="T3" s="42" t="s">
        <v>21</v>
      </c>
      <c r="U3" s="129"/>
      <c r="V3" s="599"/>
      <c r="W3" s="611"/>
      <c r="X3" s="611"/>
      <c r="Y3" s="611"/>
      <c r="Z3" s="611"/>
      <c r="AA3" s="611"/>
      <c r="AB3" s="611"/>
      <c r="AC3" s="612"/>
    </row>
    <row r="4" spans="1:42" ht="12" customHeight="1" x14ac:dyDescent="0.2">
      <c r="A4" s="80" t="s">
        <v>4</v>
      </c>
      <c r="B4" s="80">
        <v>1</v>
      </c>
      <c r="C4" s="40"/>
      <c r="D4" s="40"/>
      <c r="E4" s="40"/>
      <c r="F4" s="71">
        <f>E4</f>
        <v>0</v>
      </c>
      <c r="G4" s="86" t="str">
        <f t="shared" ref="G4:G14" si="0">IF((D4*60+F4)=0,"",ROUND((C4*60)/(D4*60+F4),1))</f>
        <v/>
      </c>
      <c r="H4" s="336"/>
      <c r="I4" s="336"/>
      <c r="J4" s="71">
        <f t="shared" ref="J4:J5" si="1">I4</f>
        <v>0</v>
      </c>
      <c r="K4" s="117"/>
      <c r="L4" s="117"/>
      <c r="M4" s="162">
        <f>IF(L4="",0,1)</f>
        <v>0</v>
      </c>
      <c r="N4" s="117"/>
      <c r="O4" s="162">
        <f>IF(N4="",0,1)</f>
        <v>0</v>
      </c>
      <c r="P4" s="117"/>
      <c r="Q4" s="162">
        <f>IF(P4="",0,1)</f>
        <v>0</v>
      </c>
      <c r="R4" s="117"/>
      <c r="S4" s="162">
        <f>IF(R4="",0,1)</f>
        <v>0</v>
      </c>
      <c r="T4" s="117"/>
      <c r="U4" s="162">
        <f>IF(T4="",0,1)</f>
        <v>0</v>
      </c>
      <c r="V4" s="117"/>
      <c r="W4" s="597"/>
      <c r="X4" s="597"/>
      <c r="Y4" s="597"/>
      <c r="Z4" s="597"/>
      <c r="AA4" s="597"/>
      <c r="AB4" s="597"/>
      <c r="AC4" s="598"/>
    </row>
    <row r="5" spans="1:42" s="74" customFormat="1" ht="12" customHeight="1" x14ac:dyDescent="0.2">
      <c r="A5" s="113" t="s">
        <v>5</v>
      </c>
      <c r="B5" s="113">
        <f>B4+1</f>
        <v>2</v>
      </c>
      <c r="C5" s="40"/>
      <c r="D5" s="40"/>
      <c r="E5" s="40"/>
      <c r="F5" s="71">
        <f>E5</f>
        <v>0</v>
      </c>
      <c r="G5" s="86" t="str">
        <f t="shared" si="0"/>
        <v/>
      </c>
      <c r="H5" s="336"/>
      <c r="I5" s="336"/>
      <c r="J5" s="71">
        <f t="shared" si="1"/>
        <v>0</v>
      </c>
      <c r="K5" s="117"/>
      <c r="L5" s="117"/>
      <c r="M5" s="162">
        <f>IF(L5="",M4,M4+1)</f>
        <v>0</v>
      </c>
      <c r="N5" s="117"/>
      <c r="O5" s="162">
        <f>IF(N5="",O4,O4+1)</f>
        <v>0</v>
      </c>
      <c r="P5" s="117"/>
      <c r="Q5" s="162">
        <f>IF(P5="",Q4,Q4+1)</f>
        <v>0</v>
      </c>
      <c r="R5" s="117"/>
      <c r="S5" s="162">
        <f>IF(R5="",S4,S4+1)</f>
        <v>0</v>
      </c>
      <c r="T5" s="117"/>
      <c r="U5" s="162">
        <f>IF(T5="",U4,U4+1)</f>
        <v>0</v>
      </c>
      <c r="V5" s="117"/>
      <c r="W5" s="597"/>
      <c r="X5" s="597"/>
      <c r="Y5" s="597"/>
      <c r="Z5" s="597"/>
      <c r="AA5" s="597"/>
      <c r="AB5" s="597"/>
      <c r="AC5" s="598"/>
      <c r="AI5"/>
      <c r="AJ5"/>
      <c r="AK5"/>
      <c r="AL5"/>
      <c r="AM5"/>
      <c r="AN5"/>
      <c r="AO5"/>
      <c r="AP5"/>
    </row>
    <row r="6" spans="1:42" s="74" customFormat="1" ht="12" customHeight="1" x14ac:dyDescent="0.2">
      <c r="A6" s="473" t="s">
        <v>10</v>
      </c>
      <c r="B6" s="474"/>
      <c r="C6" s="13">
        <f>SUM(C4:C5)</f>
        <v>0</v>
      </c>
      <c r="D6" s="13">
        <f>SUM(D4:D5)+ROUNDDOWN(F6/60,0)</f>
        <v>0</v>
      </c>
      <c r="E6" s="13">
        <f>F6-60*ROUNDDOWN(F6/60,0)</f>
        <v>0</v>
      </c>
      <c r="F6" s="131">
        <f>SUM(F4:F5)</f>
        <v>0</v>
      </c>
      <c r="G6" s="52">
        <f>IF((D6*60+E6)=0,0,ROUND((C6*60)/(D6*60+E6),1))</f>
        <v>0</v>
      </c>
      <c r="H6" s="13">
        <f>SUM(H4:H5)+ROUNDDOWN(J6/60,0)</f>
        <v>0</v>
      </c>
      <c r="I6" s="13">
        <f>J6-60*ROUNDDOWN(J6/60,0)</f>
        <v>0</v>
      </c>
      <c r="J6" s="131">
        <f>SUM(J4:J5)</f>
        <v>0</v>
      </c>
      <c r="K6" s="27">
        <f>SUM(K4:K5)</f>
        <v>0</v>
      </c>
      <c r="L6" s="27">
        <f>IF(SUM(L4:L5)=0,0,ROUND(AVERAGE(L4:L5),0))</f>
        <v>0</v>
      </c>
      <c r="M6" s="163">
        <f>IF(M5=0,0,1)</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40"/>
      <c r="W6" s="481"/>
      <c r="X6" s="481"/>
      <c r="Y6" s="481"/>
      <c r="Z6" s="481"/>
      <c r="AA6" s="481"/>
      <c r="AB6" s="481"/>
      <c r="AC6" s="482"/>
      <c r="AI6"/>
      <c r="AJ6"/>
      <c r="AK6"/>
      <c r="AL6"/>
      <c r="AM6"/>
      <c r="AN6"/>
      <c r="AO6"/>
      <c r="AP6"/>
    </row>
    <row r="7" spans="1:42" ht="12" customHeight="1" x14ac:dyDescent="0.2">
      <c r="A7" s="546" t="s">
        <v>193</v>
      </c>
      <c r="B7" s="547"/>
      <c r="C7" s="73">
        <f>C6+Août!C40</f>
        <v>0</v>
      </c>
      <c r="D7" s="73">
        <f>D6+Août!D40+ROUNDDOWN(F7/60,0)</f>
        <v>0</v>
      </c>
      <c r="E7" s="73">
        <f>F7-60*ROUNDDOWN(F7/60,0)</f>
        <v>0</v>
      </c>
      <c r="F7" s="132">
        <f>E6+Août!E40</f>
        <v>0</v>
      </c>
      <c r="G7" s="73">
        <f>IF((D7*60+E7)=0,0,ROUND((C7*60)/(D7*60+E7),1))</f>
        <v>0</v>
      </c>
      <c r="H7" s="73">
        <f>H6+Août!H40+ROUNDDOWN(J7/60,0)</f>
        <v>0</v>
      </c>
      <c r="I7" s="73">
        <f>J7-60*ROUNDDOWN(J7/60,0)</f>
        <v>0</v>
      </c>
      <c r="J7" s="132">
        <f>I6+Août!I40</f>
        <v>0</v>
      </c>
      <c r="K7" s="83">
        <f>K6+Août!K40</f>
        <v>0</v>
      </c>
      <c r="L7" s="83">
        <f>IF(L6=0,Août!L40,IF(L6+Août!L40=0,"",ROUND((SUM(L4:L5)+SUM(Août!L35:L39))/(M5+Août!M39),0)))</f>
        <v>0</v>
      </c>
      <c r="M7" s="180">
        <f>IF(M5=0,0,1)</f>
        <v>0</v>
      </c>
      <c r="N7" s="83">
        <f>IF(N6=0,Août!N40,IF(N6+Août!N40=0,"",ROUND((SUM(N4:N5)+SUM(Août!N35:N39))/(O5+Août!O39),0)))</f>
        <v>0</v>
      </c>
      <c r="O7" s="180">
        <f>IF(O5=0,0,1)</f>
        <v>0</v>
      </c>
      <c r="P7" s="83">
        <f>IF(P6=0,Août!P40,IF(P6+Août!P40=0,"",ROUND((SUM(P4:P5)+SUM(Août!P35:P39))/(Q5+Août!Q39),0)))</f>
        <v>0</v>
      </c>
      <c r="Q7" s="180">
        <f>IF(Q5=0,0,1)</f>
        <v>0</v>
      </c>
      <c r="R7" s="83">
        <f>IF(R6=0,Août!R40,IF(R6+Août!R40=0,"",ROUND((SUM(R4:R5)+SUM(Août!R35:R39))/(S5+Août!S39),0)))</f>
        <v>0</v>
      </c>
      <c r="S7" s="180">
        <f>IF(S5=0,0,1)</f>
        <v>0</v>
      </c>
      <c r="T7" s="83">
        <f>IF(T6=0,Août!T40,IF(T6+Août!T40=0,"",ROUND((SUM(T4:T5)+SUM(Août!T35:T39))/(U5+Août!U39),0)))</f>
        <v>0</v>
      </c>
      <c r="U7" s="180">
        <f>IF(U5=0,0,1)</f>
        <v>0</v>
      </c>
      <c r="V7" s="365"/>
      <c r="W7" s="604"/>
      <c r="X7" s="605"/>
      <c r="Y7" s="605"/>
      <c r="Z7" s="605"/>
      <c r="AA7" s="605"/>
      <c r="AB7" s="605"/>
      <c r="AC7" s="606"/>
    </row>
    <row r="8" spans="1:42" ht="12" customHeight="1" x14ac:dyDescent="0.2">
      <c r="A8" s="2" t="s">
        <v>6</v>
      </c>
      <c r="B8" s="2">
        <f>B5+1</f>
        <v>3</v>
      </c>
      <c r="C8" s="40"/>
      <c r="D8" s="40"/>
      <c r="E8" s="40"/>
      <c r="F8" s="71">
        <f t="shared" ref="F8:F14" si="2">E8</f>
        <v>0</v>
      </c>
      <c r="G8" s="86" t="str">
        <f t="shared" si="0"/>
        <v/>
      </c>
      <c r="H8" s="336"/>
      <c r="I8" s="336"/>
      <c r="J8" s="71">
        <f>I8</f>
        <v>0</v>
      </c>
      <c r="K8" s="117"/>
      <c r="L8" s="117"/>
      <c r="M8" s="162">
        <f>IF(L8="",0,1)</f>
        <v>0</v>
      </c>
      <c r="N8" s="117"/>
      <c r="O8" s="162">
        <f>IF(N8="",0,1)</f>
        <v>0</v>
      </c>
      <c r="P8" s="117"/>
      <c r="Q8" s="162">
        <f>IF(P8="",0,1)</f>
        <v>0</v>
      </c>
      <c r="R8" s="117"/>
      <c r="S8" s="162">
        <f>IF(R8="",0,1)</f>
        <v>0</v>
      </c>
      <c r="T8" s="117"/>
      <c r="U8" s="162">
        <f>IF(T8="",0,1)</f>
        <v>0</v>
      </c>
      <c r="V8" s="117"/>
      <c r="W8" s="607" t="s">
        <v>257</v>
      </c>
      <c r="X8" s="607"/>
      <c r="Y8" s="607"/>
      <c r="Z8" s="607"/>
      <c r="AA8" s="607"/>
      <c r="AB8" s="607"/>
      <c r="AC8" s="608"/>
    </row>
    <row r="9" spans="1:42" ht="12" customHeight="1" x14ac:dyDescent="0.2">
      <c r="A9" s="2" t="s">
        <v>7</v>
      </c>
      <c r="B9" s="2">
        <f t="shared" ref="B9:B14" si="3">B8+1</f>
        <v>4</v>
      </c>
      <c r="C9" s="40"/>
      <c r="D9" s="40"/>
      <c r="E9" s="40"/>
      <c r="F9" s="71">
        <f t="shared" si="2"/>
        <v>0</v>
      </c>
      <c r="G9" s="86" t="str">
        <f t="shared" si="0"/>
        <v/>
      </c>
      <c r="H9" s="336"/>
      <c r="I9" s="336"/>
      <c r="J9" s="71">
        <f t="shared" ref="J9:J14" si="4">I9</f>
        <v>0</v>
      </c>
      <c r="K9" s="117"/>
      <c r="L9" s="117"/>
      <c r="M9" s="162">
        <f t="shared" ref="M9:M14" si="5">IF(L9="",M8,M8+1)</f>
        <v>0</v>
      </c>
      <c r="N9" s="117"/>
      <c r="O9" s="162">
        <f t="shared" ref="O9:O14" si="6">IF(N9="",O8,O8+1)</f>
        <v>0</v>
      </c>
      <c r="P9" s="117"/>
      <c r="Q9" s="162">
        <f t="shared" ref="Q9:Q14" si="7">IF(P9="",Q8,Q8+1)</f>
        <v>0</v>
      </c>
      <c r="R9" s="117"/>
      <c r="S9" s="162">
        <f t="shared" ref="S9:S14" si="8">IF(R9="",S8,S8+1)</f>
        <v>0</v>
      </c>
      <c r="T9" s="117"/>
      <c r="U9" s="162">
        <f t="shared" ref="U9:U14" si="9">IF(T9="",U8,U8+1)</f>
        <v>0</v>
      </c>
      <c r="V9" s="117"/>
      <c r="W9" s="593"/>
      <c r="X9" s="593"/>
      <c r="Y9" s="593"/>
      <c r="Z9" s="593"/>
      <c r="AA9" s="593"/>
      <c r="AB9" s="593"/>
      <c r="AC9" s="594"/>
    </row>
    <row r="10" spans="1:42" ht="12" customHeight="1" x14ac:dyDescent="0.2">
      <c r="A10" s="2" t="s">
        <v>8</v>
      </c>
      <c r="B10" s="2">
        <f t="shared" si="3"/>
        <v>5</v>
      </c>
      <c r="C10" s="40"/>
      <c r="D10" s="40"/>
      <c r="E10" s="40"/>
      <c r="F10" s="71">
        <f t="shared" si="2"/>
        <v>0</v>
      </c>
      <c r="G10" s="86" t="str">
        <f>IF((D10*60+F10)=0,"",ROUND((C10*60)/(D10*60+F10),1))</f>
        <v/>
      </c>
      <c r="H10" s="336"/>
      <c r="I10" s="336"/>
      <c r="J10" s="71">
        <f t="shared" si="4"/>
        <v>0</v>
      </c>
      <c r="K10" s="117"/>
      <c r="L10" s="117"/>
      <c r="M10" s="162">
        <f t="shared" si="5"/>
        <v>0</v>
      </c>
      <c r="N10" s="117"/>
      <c r="O10" s="162">
        <f t="shared" si="6"/>
        <v>0</v>
      </c>
      <c r="P10" s="117"/>
      <c r="Q10" s="162">
        <f t="shared" si="7"/>
        <v>0</v>
      </c>
      <c r="R10" s="117"/>
      <c r="S10" s="162">
        <f t="shared" si="8"/>
        <v>0</v>
      </c>
      <c r="T10" s="117"/>
      <c r="U10" s="162">
        <f t="shared" si="9"/>
        <v>0</v>
      </c>
      <c r="V10" s="117"/>
      <c r="W10" s="593"/>
      <c r="X10" s="593"/>
      <c r="Y10" s="593"/>
      <c r="Z10" s="593"/>
      <c r="AA10" s="593"/>
      <c r="AB10" s="593"/>
      <c r="AC10" s="594"/>
    </row>
    <row r="11" spans="1:42" ht="12" customHeight="1" x14ac:dyDescent="0.2">
      <c r="A11" s="2" t="s">
        <v>2</v>
      </c>
      <c r="B11" s="2">
        <f t="shared" si="3"/>
        <v>6</v>
      </c>
      <c r="C11" s="40"/>
      <c r="D11" s="40"/>
      <c r="E11" s="40"/>
      <c r="F11" s="71">
        <f t="shared" si="2"/>
        <v>0</v>
      </c>
      <c r="G11" s="86" t="str">
        <f t="shared" si="0"/>
        <v/>
      </c>
      <c r="H11" s="336"/>
      <c r="I11" s="336"/>
      <c r="J11" s="71">
        <f t="shared" si="4"/>
        <v>0</v>
      </c>
      <c r="K11" s="117"/>
      <c r="L11" s="117"/>
      <c r="M11" s="162">
        <f t="shared" si="5"/>
        <v>0</v>
      </c>
      <c r="N11" s="117"/>
      <c r="O11" s="162">
        <f t="shared" si="6"/>
        <v>0</v>
      </c>
      <c r="P11" s="117"/>
      <c r="Q11" s="162">
        <f t="shared" si="7"/>
        <v>0</v>
      </c>
      <c r="R11" s="117"/>
      <c r="S11" s="162">
        <f t="shared" si="8"/>
        <v>0</v>
      </c>
      <c r="T11" s="117"/>
      <c r="U11" s="162">
        <f t="shared" si="9"/>
        <v>0</v>
      </c>
      <c r="V11" s="117"/>
      <c r="W11" s="593"/>
      <c r="X11" s="593"/>
      <c r="Y11" s="593"/>
      <c r="Z11" s="593"/>
      <c r="AA11" s="593"/>
      <c r="AB11" s="593"/>
      <c r="AC11" s="594"/>
    </row>
    <row r="12" spans="1:42" ht="12" customHeight="1" x14ac:dyDescent="0.2">
      <c r="A12" s="2" t="s">
        <v>3</v>
      </c>
      <c r="B12" s="2">
        <f t="shared" si="3"/>
        <v>7</v>
      </c>
      <c r="C12" s="40"/>
      <c r="D12" s="40"/>
      <c r="E12" s="40"/>
      <c r="F12" s="71">
        <f t="shared" si="2"/>
        <v>0</v>
      </c>
      <c r="G12" s="86" t="str">
        <f t="shared" si="0"/>
        <v/>
      </c>
      <c r="H12" s="336"/>
      <c r="I12" s="336"/>
      <c r="J12" s="71">
        <f t="shared" si="4"/>
        <v>0</v>
      </c>
      <c r="K12" s="117"/>
      <c r="L12" s="117"/>
      <c r="M12" s="162">
        <f t="shared" si="5"/>
        <v>0</v>
      </c>
      <c r="N12" s="117"/>
      <c r="O12" s="162">
        <f t="shared" si="6"/>
        <v>0</v>
      </c>
      <c r="P12" s="117"/>
      <c r="Q12" s="162">
        <f t="shared" si="7"/>
        <v>0</v>
      </c>
      <c r="R12" s="117"/>
      <c r="S12" s="162">
        <f t="shared" si="8"/>
        <v>0</v>
      </c>
      <c r="T12" s="117"/>
      <c r="U12" s="162">
        <f t="shared" si="9"/>
        <v>0</v>
      </c>
      <c r="V12" s="117"/>
      <c r="W12" s="593"/>
      <c r="X12" s="593"/>
      <c r="Y12" s="593"/>
      <c r="Z12" s="593"/>
      <c r="AA12" s="593"/>
      <c r="AB12" s="593"/>
      <c r="AC12" s="594"/>
    </row>
    <row r="13" spans="1:42" ht="12" customHeight="1" x14ac:dyDescent="0.2">
      <c r="A13" s="80" t="s">
        <v>4</v>
      </c>
      <c r="B13" s="80">
        <f t="shared" si="3"/>
        <v>8</v>
      </c>
      <c r="C13" s="40"/>
      <c r="D13" s="40"/>
      <c r="E13" s="40"/>
      <c r="F13" s="71">
        <f t="shared" si="2"/>
        <v>0</v>
      </c>
      <c r="G13" s="86" t="str">
        <f t="shared" si="0"/>
        <v/>
      </c>
      <c r="H13" s="336"/>
      <c r="I13" s="336"/>
      <c r="J13" s="71">
        <f t="shared" si="4"/>
        <v>0</v>
      </c>
      <c r="K13" s="117"/>
      <c r="L13" s="117"/>
      <c r="M13" s="162">
        <f t="shared" si="5"/>
        <v>0</v>
      </c>
      <c r="N13" s="117"/>
      <c r="O13" s="162">
        <f t="shared" si="6"/>
        <v>0</v>
      </c>
      <c r="P13" s="117"/>
      <c r="Q13" s="162">
        <f t="shared" si="7"/>
        <v>0</v>
      </c>
      <c r="R13" s="117"/>
      <c r="S13" s="162">
        <f t="shared" si="8"/>
        <v>0</v>
      </c>
      <c r="T13" s="117"/>
      <c r="U13" s="162">
        <f t="shared" si="9"/>
        <v>0</v>
      </c>
      <c r="V13" s="117"/>
      <c r="W13" s="593"/>
      <c r="X13" s="593"/>
      <c r="Y13" s="593"/>
      <c r="Z13" s="593"/>
      <c r="AA13" s="593"/>
      <c r="AB13" s="593"/>
      <c r="AC13" s="594"/>
    </row>
    <row r="14" spans="1:42" ht="12" customHeight="1" x14ac:dyDescent="0.2">
      <c r="A14" s="71" t="s">
        <v>5</v>
      </c>
      <c r="B14" s="71">
        <f t="shared" si="3"/>
        <v>9</v>
      </c>
      <c r="C14" s="40"/>
      <c r="D14" s="40"/>
      <c r="E14" s="40"/>
      <c r="F14" s="71">
        <f t="shared" si="2"/>
        <v>0</v>
      </c>
      <c r="G14" s="86" t="str">
        <f t="shared" si="0"/>
        <v/>
      </c>
      <c r="H14" s="336"/>
      <c r="I14" s="336"/>
      <c r="J14" s="71">
        <f t="shared" si="4"/>
        <v>0</v>
      </c>
      <c r="K14" s="117"/>
      <c r="L14" s="117"/>
      <c r="M14" s="162">
        <f t="shared" si="5"/>
        <v>0</v>
      </c>
      <c r="N14" s="117"/>
      <c r="O14" s="162">
        <f t="shared" si="6"/>
        <v>0</v>
      </c>
      <c r="P14" s="117"/>
      <c r="Q14" s="162">
        <f t="shared" si="7"/>
        <v>0</v>
      </c>
      <c r="R14" s="117"/>
      <c r="S14" s="162">
        <f t="shared" si="8"/>
        <v>0</v>
      </c>
      <c r="T14" s="117"/>
      <c r="U14" s="162">
        <f t="shared" si="9"/>
        <v>0</v>
      </c>
      <c r="V14" s="117"/>
      <c r="W14" s="593"/>
      <c r="X14" s="593"/>
      <c r="Y14" s="593"/>
      <c r="Z14" s="593"/>
      <c r="AA14" s="593"/>
      <c r="AB14" s="593"/>
      <c r="AC14" s="594"/>
    </row>
    <row r="15" spans="1:42" ht="12" customHeight="1" x14ac:dyDescent="0.2">
      <c r="A15" s="473" t="s">
        <v>82</v>
      </c>
      <c r="B15" s="474"/>
      <c r="C15" s="13">
        <f>SUM(C8:C14)</f>
        <v>0</v>
      </c>
      <c r="D15" s="13">
        <f>SUM(D8:D14)+ROUNDDOWN(F15/60,0)</f>
        <v>0</v>
      </c>
      <c r="E15" s="13">
        <f>F15-60*ROUNDDOWN(F15/60,0)</f>
        <v>0</v>
      </c>
      <c r="F15" s="131">
        <f>SUM(F8:F14)</f>
        <v>0</v>
      </c>
      <c r="G15" s="52">
        <f>IF((D15*60+E15)=0,0,ROUND((C15*60)/(D15*60+E15),1))</f>
        <v>0</v>
      </c>
      <c r="H15" s="13">
        <f>SUM(H8:H14)+ROUNDDOWN(J15/60,0)</f>
        <v>0</v>
      </c>
      <c r="I15" s="13">
        <f>J15-60*ROUNDDOWN(J15/60,0)</f>
        <v>0</v>
      </c>
      <c r="J15" s="131">
        <f>SUM(J8:J14)</f>
        <v>0</v>
      </c>
      <c r="K15" s="27">
        <f>SUM(K8:K14)</f>
        <v>0</v>
      </c>
      <c r="L15" s="27">
        <f>IF(SUM(L8:L14)=0,0,ROUND(AVERAGE(L8:L14),0))</f>
        <v>0</v>
      </c>
      <c r="M15" s="163">
        <f>IF(M14=0,0,1)</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366"/>
      <c r="W15" s="591"/>
      <c r="X15" s="591"/>
      <c r="Y15" s="591"/>
      <c r="Z15" s="591"/>
      <c r="AA15" s="591"/>
      <c r="AB15" s="591"/>
      <c r="AC15" s="592"/>
    </row>
    <row r="16" spans="1:42" ht="12" customHeight="1" x14ac:dyDescent="0.2">
      <c r="A16" s="21" t="s">
        <v>6</v>
      </c>
      <c r="B16" s="22">
        <f>B14+1</f>
        <v>10</v>
      </c>
      <c r="C16" s="40"/>
      <c r="D16" s="40"/>
      <c r="E16" s="40"/>
      <c r="F16" s="71">
        <f t="shared" ref="F16:F22" si="10">E16</f>
        <v>0</v>
      </c>
      <c r="G16" s="86" t="str">
        <f t="shared" ref="G16:G22" si="11">IF((D16*60+F16)=0,"",ROUND((C16*60)/(D16*60+F16),1))</f>
        <v/>
      </c>
      <c r="H16" s="336"/>
      <c r="I16" s="336"/>
      <c r="J16" s="71">
        <f>I16</f>
        <v>0</v>
      </c>
      <c r="K16" s="117"/>
      <c r="L16" s="117"/>
      <c r="M16" s="162">
        <f>IF(L16="",0,1)</f>
        <v>0</v>
      </c>
      <c r="N16" s="117"/>
      <c r="O16" s="162">
        <f>IF(N16="",0,1)</f>
        <v>0</v>
      </c>
      <c r="P16" s="117"/>
      <c r="Q16" s="162">
        <f>IF(P16="",0,1)</f>
        <v>0</v>
      </c>
      <c r="R16" s="117"/>
      <c r="S16" s="162">
        <f>IF(R16="",0,1)</f>
        <v>0</v>
      </c>
      <c r="T16" s="117"/>
      <c r="U16" s="162">
        <f>IF(T16="",0,1)</f>
        <v>0</v>
      </c>
      <c r="V16" s="117"/>
      <c r="W16" s="593"/>
      <c r="X16" s="593"/>
      <c r="Y16" s="593"/>
      <c r="Z16" s="593"/>
      <c r="AA16" s="593"/>
      <c r="AB16" s="593"/>
      <c r="AC16" s="594"/>
    </row>
    <row r="17" spans="1:29" ht="12" customHeight="1" x14ac:dyDescent="0.2">
      <c r="A17" s="21" t="s">
        <v>7</v>
      </c>
      <c r="B17" s="22">
        <f t="shared" ref="B17:B22" si="12">B16+1</f>
        <v>11</v>
      </c>
      <c r="C17" s="40"/>
      <c r="D17" s="40"/>
      <c r="E17" s="40"/>
      <c r="F17" s="71">
        <f t="shared" si="10"/>
        <v>0</v>
      </c>
      <c r="G17" s="86" t="str">
        <f t="shared" si="11"/>
        <v/>
      </c>
      <c r="H17" s="336"/>
      <c r="I17" s="336"/>
      <c r="J17" s="71">
        <f t="shared" ref="J17:J22" si="13">I17</f>
        <v>0</v>
      </c>
      <c r="K17" s="117"/>
      <c r="L17" s="117"/>
      <c r="M17" s="162">
        <f t="shared" ref="M17:M22" si="14">IF(L17="",M16,M16+1)</f>
        <v>0</v>
      </c>
      <c r="N17" s="117"/>
      <c r="O17" s="162">
        <f t="shared" ref="O17:O22" si="15">IF(N17="",O16,O16+1)</f>
        <v>0</v>
      </c>
      <c r="P17" s="117"/>
      <c r="Q17" s="162">
        <f t="shared" ref="Q17:Q22" si="16">IF(P17="",Q16,Q16+1)</f>
        <v>0</v>
      </c>
      <c r="R17" s="117"/>
      <c r="S17" s="162">
        <f t="shared" ref="S17:S22" si="17">IF(R17="",S16,S16+1)</f>
        <v>0</v>
      </c>
      <c r="T17" s="117"/>
      <c r="U17" s="162">
        <f t="shared" ref="U17:U22" si="18">IF(T17="",U16,U16+1)</f>
        <v>0</v>
      </c>
      <c r="V17" s="117"/>
      <c r="W17" s="593"/>
      <c r="X17" s="593"/>
      <c r="Y17" s="593"/>
      <c r="Z17" s="593"/>
      <c r="AA17" s="593"/>
      <c r="AB17" s="593"/>
      <c r="AC17" s="594"/>
    </row>
    <row r="18" spans="1:29" ht="12" customHeight="1" x14ac:dyDescent="0.2">
      <c r="A18" s="21" t="s">
        <v>8</v>
      </c>
      <c r="B18" s="22">
        <f t="shared" si="12"/>
        <v>12</v>
      </c>
      <c r="C18" s="40"/>
      <c r="D18" s="40"/>
      <c r="E18" s="40"/>
      <c r="F18" s="71">
        <f t="shared" si="10"/>
        <v>0</v>
      </c>
      <c r="G18" s="86" t="str">
        <f t="shared" si="11"/>
        <v/>
      </c>
      <c r="H18" s="336"/>
      <c r="I18" s="336"/>
      <c r="J18" s="71">
        <f t="shared" si="13"/>
        <v>0</v>
      </c>
      <c r="K18" s="117"/>
      <c r="L18" s="117"/>
      <c r="M18" s="162">
        <f t="shared" si="14"/>
        <v>0</v>
      </c>
      <c r="N18" s="117"/>
      <c r="O18" s="162">
        <f t="shared" si="15"/>
        <v>0</v>
      </c>
      <c r="P18" s="117"/>
      <c r="Q18" s="162">
        <f t="shared" si="16"/>
        <v>0</v>
      </c>
      <c r="R18" s="117"/>
      <c r="S18" s="162">
        <f t="shared" si="17"/>
        <v>0</v>
      </c>
      <c r="T18" s="117"/>
      <c r="U18" s="162">
        <f t="shared" si="18"/>
        <v>0</v>
      </c>
      <c r="V18" s="117"/>
      <c r="W18" s="593"/>
      <c r="X18" s="593"/>
      <c r="Y18" s="593"/>
      <c r="Z18" s="593"/>
      <c r="AA18" s="593"/>
      <c r="AB18" s="593"/>
      <c r="AC18" s="594"/>
    </row>
    <row r="19" spans="1:29" ht="12" customHeight="1" x14ac:dyDescent="0.2">
      <c r="A19" s="21" t="s">
        <v>2</v>
      </c>
      <c r="B19" s="22">
        <f t="shared" si="12"/>
        <v>13</v>
      </c>
      <c r="C19" s="40"/>
      <c r="D19" s="40"/>
      <c r="E19" s="40"/>
      <c r="F19" s="71">
        <f t="shared" si="10"/>
        <v>0</v>
      </c>
      <c r="G19" s="86" t="str">
        <f t="shared" si="11"/>
        <v/>
      </c>
      <c r="H19" s="336"/>
      <c r="I19" s="336"/>
      <c r="J19" s="71">
        <f t="shared" si="13"/>
        <v>0</v>
      </c>
      <c r="K19" s="117"/>
      <c r="L19" s="117"/>
      <c r="M19" s="162">
        <f t="shared" si="14"/>
        <v>0</v>
      </c>
      <c r="N19" s="117"/>
      <c r="O19" s="162">
        <f t="shared" si="15"/>
        <v>0</v>
      </c>
      <c r="P19" s="117"/>
      <c r="Q19" s="162">
        <f t="shared" si="16"/>
        <v>0</v>
      </c>
      <c r="R19" s="117"/>
      <c r="S19" s="162">
        <f t="shared" si="17"/>
        <v>0</v>
      </c>
      <c r="T19" s="117"/>
      <c r="U19" s="162">
        <f t="shared" si="18"/>
        <v>0</v>
      </c>
      <c r="V19" s="117"/>
      <c r="W19" s="593"/>
      <c r="X19" s="593"/>
      <c r="Y19" s="593"/>
      <c r="Z19" s="593"/>
      <c r="AA19" s="593"/>
      <c r="AB19" s="593"/>
      <c r="AC19" s="594"/>
    </row>
    <row r="20" spans="1:29" ht="12" customHeight="1" x14ac:dyDescent="0.2">
      <c r="A20" s="21" t="s">
        <v>3</v>
      </c>
      <c r="B20" s="22">
        <f t="shared" si="12"/>
        <v>14</v>
      </c>
      <c r="C20" s="40"/>
      <c r="D20" s="40"/>
      <c r="E20" s="40"/>
      <c r="F20" s="71">
        <f t="shared" si="10"/>
        <v>0</v>
      </c>
      <c r="G20" s="86" t="str">
        <f t="shared" si="11"/>
        <v/>
      </c>
      <c r="H20" s="336"/>
      <c r="I20" s="336"/>
      <c r="J20" s="71">
        <f t="shared" si="13"/>
        <v>0</v>
      </c>
      <c r="K20" s="117"/>
      <c r="L20" s="117"/>
      <c r="M20" s="162">
        <f t="shared" si="14"/>
        <v>0</v>
      </c>
      <c r="N20" s="117"/>
      <c r="O20" s="162">
        <f t="shared" si="15"/>
        <v>0</v>
      </c>
      <c r="P20" s="117"/>
      <c r="Q20" s="162">
        <f t="shared" si="16"/>
        <v>0</v>
      </c>
      <c r="R20" s="117"/>
      <c r="S20" s="162">
        <f t="shared" si="17"/>
        <v>0</v>
      </c>
      <c r="T20" s="117"/>
      <c r="U20" s="162">
        <f t="shared" si="18"/>
        <v>0</v>
      </c>
      <c r="V20" s="117"/>
      <c r="W20" s="593"/>
      <c r="X20" s="593"/>
      <c r="Y20" s="593"/>
      <c r="Z20" s="593"/>
      <c r="AA20" s="593"/>
      <c r="AB20" s="593"/>
      <c r="AC20" s="594"/>
    </row>
    <row r="21" spans="1:29" ht="12" customHeight="1" x14ac:dyDescent="0.2">
      <c r="A21" s="85" t="s">
        <v>4</v>
      </c>
      <c r="B21" s="85">
        <f t="shared" si="12"/>
        <v>15</v>
      </c>
      <c r="C21" s="40"/>
      <c r="D21" s="40"/>
      <c r="E21" s="40"/>
      <c r="F21" s="71">
        <f t="shared" si="10"/>
        <v>0</v>
      </c>
      <c r="G21" s="86" t="str">
        <f t="shared" si="11"/>
        <v/>
      </c>
      <c r="H21" s="336"/>
      <c r="I21" s="336"/>
      <c r="J21" s="71">
        <f t="shared" si="13"/>
        <v>0</v>
      </c>
      <c r="K21" s="117"/>
      <c r="L21" s="117"/>
      <c r="M21" s="162">
        <f t="shared" si="14"/>
        <v>0</v>
      </c>
      <c r="N21" s="117"/>
      <c r="O21" s="162">
        <f t="shared" si="15"/>
        <v>0</v>
      </c>
      <c r="P21" s="117"/>
      <c r="Q21" s="162">
        <f t="shared" si="16"/>
        <v>0</v>
      </c>
      <c r="R21" s="117"/>
      <c r="S21" s="162">
        <f t="shared" si="17"/>
        <v>0</v>
      </c>
      <c r="T21" s="117"/>
      <c r="U21" s="162">
        <f t="shared" si="18"/>
        <v>0</v>
      </c>
      <c r="V21" s="117"/>
      <c r="W21" s="593"/>
      <c r="X21" s="593"/>
      <c r="Y21" s="593"/>
      <c r="Z21" s="593"/>
      <c r="AA21" s="593"/>
      <c r="AB21" s="593"/>
      <c r="AC21" s="594"/>
    </row>
    <row r="22" spans="1:29" ht="12" customHeight="1" x14ac:dyDescent="0.2">
      <c r="A22" s="114" t="s">
        <v>5</v>
      </c>
      <c r="B22" s="115">
        <f t="shared" si="12"/>
        <v>16</v>
      </c>
      <c r="C22" s="40"/>
      <c r="D22" s="40"/>
      <c r="E22" s="40"/>
      <c r="F22" s="71">
        <f t="shared" si="10"/>
        <v>0</v>
      </c>
      <c r="G22" s="86" t="str">
        <f t="shared" si="11"/>
        <v/>
      </c>
      <c r="H22" s="336"/>
      <c r="I22" s="336"/>
      <c r="J22" s="71">
        <f t="shared" si="13"/>
        <v>0</v>
      </c>
      <c r="K22" s="117"/>
      <c r="L22" s="117"/>
      <c r="M22" s="162">
        <f t="shared" si="14"/>
        <v>0</v>
      </c>
      <c r="N22" s="117"/>
      <c r="O22" s="162">
        <f t="shared" si="15"/>
        <v>0</v>
      </c>
      <c r="P22" s="117"/>
      <c r="Q22" s="162">
        <f t="shared" si="16"/>
        <v>0</v>
      </c>
      <c r="R22" s="117"/>
      <c r="S22" s="162">
        <f t="shared" si="17"/>
        <v>0</v>
      </c>
      <c r="T22" s="117"/>
      <c r="U22" s="162">
        <f t="shared" si="18"/>
        <v>0</v>
      </c>
      <c r="V22" s="117"/>
      <c r="W22" s="593"/>
      <c r="X22" s="593"/>
      <c r="Y22" s="593"/>
      <c r="Z22" s="593"/>
      <c r="AA22" s="593"/>
      <c r="AB22" s="593"/>
      <c r="AC22" s="594"/>
    </row>
    <row r="23" spans="1:29" ht="12" customHeight="1" x14ac:dyDescent="0.2">
      <c r="A23" s="473" t="s">
        <v>83</v>
      </c>
      <c r="B23" s="474"/>
      <c r="C23" s="13">
        <f>SUM(C16:C22)</f>
        <v>0</v>
      </c>
      <c r="D23" s="13">
        <f>SUM(D16:D22)+ROUNDDOWN(F23/60,0)</f>
        <v>0</v>
      </c>
      <c r="E23" s="13">
        <f>F23-60*ROUNDDOWN(F23/60,0)</f>
        <v>0</v>
      </c>
      <c r="F23" s="131">
        <f>SUM(F16:F22)</f>
        <v>0</v>
      </c>
      <c r="G23" s="52">
        <f>IF((D23*60+E23)=0,0,ROUND((C23*60)/(D23*60+E23),1))</f>
        <v>0</v>
      </c>
      <c r="H23" s="13">
        <f>SUM(H16:H22)+ROUNDDOWN(J23/60,0)</f>
        <v>0</v>
      </c>
      <c r="I23" s="13">
        <f>J23-60*ROUNDDOWN(J23/60,0)</f>
        <v>0</v>
      </c>
      <c r="J23" s="131">
        <f>SUM(J16:J22)</f>
        <v>0</v>
      </c>
      <c r="K23" s="27">
        <f>SUM(K16:K22)</f>
        <v>0</v>
      </c>
      <c r="L23" s="27">
        <f>IF(SUM(L16:L22)=0,0,ROUND(AVERAGE(L16:L22),0))</f>
        <v>0</v>
      </c>
      <c r="M23" s="163">
        <f>IF(M22=0,0,1)</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366"/>
      <c r="W23" s="591"/>
      <c r="X23" s="591"/>
      <c r="Y23" s="591"/>
      <c r="Z23" s="591"/>
      <c r="AA23" s="591"/>
      <c r="AB23" s="591"/>
      <c r="AC23" s="592"/>
    </row>
    <row r="24" spans="1:29" ht="12" customHeight="1" x14ac:dyDescent="0.2">
      <c r="A24" s="22" t="s">
        <v>6</v>
      </c>
      <c r="B24" s="22">
        <f>B22+1</f>
        <v>17</v>
      </c>
      <c r="C24" s="40"/>
      <c r="D24" s="40"/>
      <c r="E24" s="40"/>
      <c r="F24" s="71">
        <f t="shared" ref="F24:F38" si="19">E24</f>
        <v>0</v>
      </c>
      <c r="G24" s="86" t="str">
        <f t="shared" ref="G24:G38" si="20">IF((D24*60+F24)=0,"",ROUND((C24*60)/(D24*60+F24),1))</f>
        <v/>
      </c>
      <c r="H24" s="336"/>
      <c r="I24" s="336"/>
      <c r="J24" s="71">
        <f>I24</f>
        <v>0</v>
      </c>
      <c r="K24" s="117"/>
      <c r="L24" s="117"/>
      <c r="M24" s="162">
        <f>IF(L24="",0,1)</f>
        <v>0</v>
      </c>
      <c r="N24" s="117"/>
      <c r="O24" s="162">
        <f>IF(N24="",0,1)</f>
        <v>0</v>
      </c>
      <c r="P24" s="117"/>
      <c r="Q24" s="162">
        <f>IF(P24="",0,1)</f>
        <v>0</v>
      </c>
      <c r="R24" s="117"/>
      <c r="S24" s="162">
        <f>IF(R24="",0,1)</f>
        <v>0</v>
      </c>
      <c r="T24" s="117"/>
      <c r="U24" s="162">
        <f>IF(T24="",0,1)</f>
        <v>0</v>
      </c>
      <c r="V24" s="117"/>
      <c r="W24" s="593"/>
      <c r="X24" s="593"/>
      <c r="Y24" s="593"/>
      <c r="Z24" s="593"/>
      <c r="AA24" s="593"/>
      <c r="AB24" s="593"/>
      <c r="AC24" s="594"/>
    </row>
    <row r="25" spans="1:29" ht="12" customHeight="1" x14ac:dyDescent="0.2">
      <c r="A25" s="22" t="s">
        <v>7</v>
      </c>
      <c r="B25" s="22">
        <f t="shared" ref="B25:B30" si="21">B24+1</f>
        <v>18</v>
      </c>
      <c r="C25" s="40"/>
      <c r="D25" s="40"/>
      <c r="E25" s="40"/>
      <c r="F25" s="71">
        <f t="shared" si="19"/>
        <v>0</v>
      </c>
      <c r="G25" s="86" t="str">
        <f t="shared" si="20"/>
        <v/>
      </c>
      <c r="H25" s="336"/>
      <c r="I25" s="336"/>
      <c r="J25" s="71">
        <f t="shared" ref="J25:J30" si="22">I25</f>
        <v>0</v>
      </c>
      <c r="K25" s="117"/>
      <c r="L25" s="117"/>
      <c r="M25" s="162">
        <f t="shared" ref="M25:M30" si="23">IF(L25="",M24,M24+1)</f>
        <v>0</v>
      </c>
      <c r="N25" s="117"/>
      <c r="O25" s="162">
        <f t="shared" ref="O25:O30" si="24">IF(N25="",O24,O24+1)</f>
        <v>0</v>
      </c>
      <c r="P25" s="117"/>
      <c r="Q25" s="162">
        <f t="shared" ref="Q25:Q30" si="25">IF(P25="",Q24,Q24+1)</f>
        <v>0</v>
      </c>
      <c r="R25" s="117"/>
      <c r="S25" s="162">
        <f t="shared" ref="S25:S30" si="26">IF(R25="",S24,S24+1)</f>
        <v>0</v>
      </c>
      <c r="T25" s="117"/>
      <c r="U25" s="162">
        <f t="shared" ref="U25:U30" si="27">IF(T25="",U24,U24+1)</f>
        <v>0</v>
      </c>
      <c r="V25" s="117"/>
      <c r="W25" s="593"/>
      <c r="X25" s="593"/>
      <c r="Y25" s="593"/>
      <c r="Z25" s="593"/>
      <c r="AA25" s="593"/>
      <c r="AB25" s="593"/>
      <c r="AC25" s="594"/>
    </row>
    <row r="26" spans="1:29" s="1" customFormat="1" ht="12" customHeight="1" x14ac:dyDescent="0.2">
      <c r="A26" s="22" t="s">
        <v>8</v>
      </c>
      <c r="B26" s="22">
        <f t="shared" si="21"/>
        <v>19</v>
      </c>
      <c r="C26" s="40"/>
      <c r="D26" s="40"/>
      <c r="E26" s="40"/>
      <c r="F26" s="71">
        <f t="shared" si="19"/>
        <v>0</v>
      </c>
      <c r="G26" s="86" t="str">
        <f t="shared" si="20"/>
        <v/>
      </c>
      <c r="H26" s="336"/>
      <c r="I26" s="336"/>
      <c r="J26" s="71">
        <f t="shared" si="22"/>
        <v>0</v>
      </c>
      <c r="K26" s="117"/>
      <c r="L26" s="117"/>
      <c r="M26" s="162">
        <f t="shared" si="23"/>
        <v>0</v>
      </c>
      <c r="N26" s="117"/>
      <c r="O26" s="162">
        <f t="shared" si="24"/>
        <v>0</v>
      </c>
      <c r="P26" s="117"/>
      <c r="Q26" s="162">
        <f t="shared" si="25"/>
        <v>0</v>
      </c>
      <c r="R26" s="117"/>
      <c r="S26" s="162">
        <f t="shared" si="26"/>
        <v>0</v>
      </c>
      <c r="T26" s="117"/>
      <c r="U26" s="162">
        <f t="shared" si="27"/>
        <v>0</v>
      </c>
      <c r="V26" s="117"/>
      <c r="W26" s="593"/>
      <c r="X26" s="593"/>
      <c r="Y26" s="593"/>
      <c r="Z26" s="593"/>
      <c r="AA26" s="593"/>
      <c r="AB26" s="593"/>
      <c r="AC26" s="594"/>
    </row>
    <row r="27" spans="1:29" s="1" customFormat="1" ht="12" customHeight="1" x14ac:dyDescent="0.2">
      <c r="A27" s="22" t="s">
        <v>2</v>
      </c>
      <c r="B27" s="22">
        <f t="shared" si="21"/>
        <v>20</v>
      </c>
      <c r="C27" s="40"/>
      <c r="D27" s="40"/>
      <c r="E27" s="40"/>
      <c r="F27" s="71">
        <f t="shared" si="19"/>
        <v>0</v>
      </c>
      <c r="G27" s="86" t="str">
        <f t="shared" si="20"/>
        <v/>
      </c>
      <c r="H27" s="336"/>
      <c r="I27" s="336"/>
      <c r="J27" s="71">
        <f t="shared" si="22"/>
        <v>0</v>
      </c>
      <c r="K27" s="117"/>
      <c r="L27" s="117"/>
      <c r="M27" s="162">
        <f t="shared" si="23"/>
        <v>0</v>
      </c>
      <c r="N27" s="117"/>
      <c r="O27" s="162">
        <f t="shared" si="24"/>
        <v>0</v>
      </c>
      <c r="P27" s="117"/>
      <c r="Q27" s="162">
        <f t="shared" si="25"/>
        <v>0</v>
      </c>
      <c r="R27" s="117"/>
      <c r="S27" s="162">
        <f t="shared" si="26"/>
        <v>0</v>
      </c>
      <c r="T27" s="117"/>
      <c r="U27" s="162">
        <f t="shared" si="27"/>
        <v>0</v>
      </c>
      <c r="V27" s="117"/>
      <c r="W27" s="593"/>
      <c r="X27" s="593"/>
      <c r="Y27" s="593"/>
      <c r="Z27" s="593"/>
      <c r="AA27" s="593"/>
      <c r="AB27" s="593"/>
      <c r="AC27" s="594"/>
    </row>
    <row r="28" spans="1:29" s="1" customFormat="1" ht="12" customHeight="1" x14ac:dyDescent="0.2">
      <c r="A28" s="22" t="s">
        <v>3</v>
      </c>
      <c r="B28" s="22">
        <f t="shared" si="21"/>
        <v>21</v>
      </c>
      <c r="C28" s="40"/>
      <c r="D28" s="40"/>
      <c r="E28" s="40"/>
      <c r="F28" s="71">
        <f t="shared" si="19"/>
        <v>0</v>
      </c>
      <c r="G28" s="86" t="str">
        <f t="shared" si="20"/>
        <v/>
      </c>
      <c r="H28" s="336"/>
      <c r="I28" s="336"/>
      <c r="J28" s="71">
        <f t="shared" si="22"/>
        <v>0</v>
      </c>
      <c r="K28" s="117"/>
      <c r="L28" s="117"/>
      <c r="M28" s="162">
        <f t="shared" si="23"/>
        <v>0</v>
      </c>
      <c r="N28" s="117"/>
      <c r="O28" s="162">
        <f t="shared" si="24"/>
        <v>0</v>
      </c>
      <c r="P28" s="117"/>
      <c r="Q28" s="162">
        <f t="shared" si="25"/>
        <v>0</v>
      </c>
      <c r="R28" s="117"/>
      <c r="S28" s="162">
        <f t="shared" si="26"/>
        <v>0</v>
      </c>
      <c r="T28" s="117"/>
      <c r="U28" s="162">
        <f t="shared" si="27"/>
        <v>0</v>
      </c>
      <c r="V28" s="117"/>
      <c r="W28" s="593"/>
      <c r="X28" s="593"/>
      <c r="Y28" s="593"/>
      <c r="Z28" s="593"/>
      <c r="AA28" s="593"/>
      <c r="AB28" s="593"/>
      <c r="AC28" s="594"/>
    </row>
    <row r="29" spans="1:29" s="1" customFormat="1" ht="12" customHeight="1" x14ac:dyDescent="0.2">
      <c r="A29" s="22" t="s">
        <v>4</v>
      </c>
      <c r="B29" s="22">
        <f t="shared" si="21"/>
        <v>22</v>
      </c>
      <c r="C29" s="40"/>
      <c r="D29" s="40"/>
      <c r="E29" s="40"/>
      <c r="F29" s="71">
        <f t="shared" si="19"/>
        <v>0</v>
      </c>
      <c r="G29" s="86" t="str">
        <f t="shared" si="20"/>
        <v/>
      </c>
      <c r="H29" s="336"/>
      <c r="I29" s="336"/>
      <c r="J29" s="71">
        <f t="shared" si="22"/>
        <v>0</v>
      </c>
      <c r="K29" s="117"/>
      <c r="L29" s="117"/>
      <c r="M29" s="162">
        <f t="shared" si="23"/>
        <v>0</v>
      </c>
      <c r="N29" s="117"/>
      <c r="O29" s="162">
        <f t="shared" si="24"/>
        <v>0</v>
      </c>
      <c r="P29" s="117"/>
      <c r="Q29" s="162">
        <f t="shared" si="25"/>
        <v>0</v>
      </c>
      <c r="R29" s="117"/>
      <c r="S29" s="162">
        <f t="shared" si="26"/>
        <v>0</v>
      </c>
      <c r="T29" s="117"/>
      <c r="U29" s="162">
        <f t="shared" si="27"/>
        <v>0</v>
      </c>
      <c r="V29" s="117"/>
      <c r="W29" s="593"/>
      <c r="X29" s="593"/>
      <c r="Y29" s="593"/>
      <c r="Z29" s="593"/>
      <c r="AA29" s="593"/>
      <c r="AB29" s="593"/>
      <c r="AC29" s="594"/>
    </row>
    <row r="30" spans="1:29" s="1" customFormat="1" ht="12" customHeight="1" x14ac:dyDescent="0.2">
      <c r="A30" s="115" t="s">
        <v>5</v>
      </c>
      <c r="B30" s="115">
        <f t="shared" si="21"/>
        <v>23</v>
      </c>
      <c r="C30" s="40"/>
      <c r="D30" s="40"/>
      <c r="E30" s="40"/>
      <c r="F30" s="71">
        <f t="shared" si="19"/>
        <v>0</v>
      </c>
      <c r="G30" s="86" t="str">
        <f t="shared" si="20"/>
        <v/>
      </c>
      <c r="H30" s="336"/>
      <c r="I30" s="336"/>
      <c r="J30" s="71">
        <f t="shared" si="22"/>
        <v>0</v>
      </c>
      <c r="K30" s="117"/>
      <c r="L30" s="117"/>
      <c r="M30" s="162">
        <f t="shared" si="23"/>
        <v>0</v>
      </c>
      <c r="N30" s="117"/>
      <c r="O30" s="162">
        <f t="shared" si="24"/>
        <v>0</v>
      </c>
      <c r="P30" s="117"/>
      <c r="Q30" s="162">
        <f t="shared" si="25"/>
        <v>0</v>
      </c>
      <c r="R30" s="117"/>
      <c r="S30" s="162">
        <f t="shared" si="26"/>
        <v>0</v>
      </c>
      <c r="T30" s="117"/>
      <c r="U30" s="162">
        <f t="shared" si="27"/>
        <v>0</v>
      </c>
      <c r="V30" s="117"/>
      <c r="W30" s="593"/>
      <c r="X30" s="593"/>
      <c r="Y30" s="593"/>
      <c r="Z30" s="593"/>
      <c r="AA30" s="593"/>
      <c r="AB30" s="593"/>
      <c r="AC30" s="594"/>
    </row>
    <row r="31" spans="1:29" ht="12" customHeight="1" x14ac:dyDescent="0.2">
      <c r="A31" s="473" t="s">
        <v>84</v>
      </c>
      <c r="B31" s="474"/>
      <c r="C31" s="13">
        <f>SUM(C24:C30)</f>
        <v>0</v>
      </c>
      <c r="D31" s="13">
        <f>SUM(D24:D30)+ROUNDDOWN(F31/60,0)</f>
        <v>0</v>
      </c>
      <c r="E31" s="13">
        <f>F31-60*ROUNDDOWN(F31/60,0)</f>
        <v>0</v>
      </c>
      <c r="F31" s="131">
        <f>SUM(F24:F30)</f>
        <v>0</v>
      </c>
      <c r="G31" s="52">
        <f>IF((D31*60+E31)=0,0,ROUND((C31*60)/(D31*60+E31),1))</f>
        <v>0</v>
      </c>
      <c r="H31" s="13">
        <f>SUM(H24:H30)+ROUNDDOWN(J31/60,0)</f>
        <v>0</v>
      </c>
      <c r="I31" s="13">
        <f>J31-60*ROUNDDOWN(J31/60,0)</f>
        <v>0</v>
      </c>
      <c r="J31" s="131">
        <f>SUM(J24:J30)</f>
        <v>0</v>
      </c>
      <c r="K31" s="27">
        <f>SUM(K24:K30)</f>
        <v>0</v>
      </c>
      <c r="L31" s="27">
        <f>IF(SUM(L24:L30)=0,0,ROUND(AVERAGE(L24:L30),0))</f>
        <v>0</v>
      </c>
      <c r="M31" s="163">
        <f>IF(M30=0,0,1)</f>
        <v>0</v>
      </c>
      <c r="N31" s="27">
        <f t="shared" ref="N31:T31" si="28">IF(SUM(N24:N30)=0,0,ROUND(AVERAGE(N24:N30),0))</f>
        <v>0</v>
      </c>
      <c r="O31" s="163">
        <f>IF(O30=0,0,1)</f>
        <v>0</v>
      </c>
      <c r="P31" s="27">
        <f t="shared" si="28"/>
        <v>0</v>
      </c>
      <c r="Q31" s="163">
        <f>IF(Q30=0,0,1)</f>
        <v>0</v>
      </c>
      <c r="R31" s="27">
        <f t="shared" si="28"/>
        <v>0</v>
      </c>
      <c r="S31" s="163">
        <f>IF(S30=0,0,1)</f>
        <v>0</v>
      </c>
      <c r="T31" s="27">
        <f t="shared" si="28"/>
        <v>0</v>
      </c>
      <c r="U31" s="163">
        <f>IF(U30=0,0,1)</f>
        <v>0</v>
      </c>
      <c r="V31" s="366"/>
      <c r="W31" s="591"/>
      <c r="X31" s="591"/>
      <c r="Y31" s="591"/>
      <c r="Z31" s="591"/>
      <c r="AA31" s="591"/>
      <c r="AB31" s="591"/>
      <c r="AC31" s="592"/>
    </row>
    <row r="32" spans="1:29" ht="12" customHeight="1" x14ac:dyDescent="0.2">
      <c r="A32" s="22" t="s">
        <v>6</v>
      </c>
      <c r="B32" s="22">
        <f>B30+1</f>
        <v>24</v>
      </c>
      <c r="C32" s="40"/>
      <c r="D32" s="40"/>
      <c r="E32" s="40"/>
      <c r="F32" s="71">
        <f t="shared" si="19"/>
        <v>0</v>
      </c>
      <c r="G32" s="86" t="str">
        <f t="shared" si="20"/>
        <v/>
      </c>
      <c r="H32" s="336"/>
      <c r="I32" s="336"/>
      <c r="J32" s="71">
        <f>I32</f>
        <v>0</v>
      </c>
      <c r="K32" s="117"/>
      <c r="L32" s="117"/>
      <c r="M32" s="162">
        <f>IF(L32="",0,1)</f>
        <v>0</v>
      </c>
      <c r="N32" s="117"/>
      <c r="O32" s="162">
        <f>IF(N32="",0,1)</f>
        <v>0</v>
      </c>
      <c r="P32" s="117"/>
      <c r="Q32" s="162">
        <f>IF(P32="",0,1)</f>
        <v>0</v>
      </c>
      <c r="R32" s="117"/>
      <c r="S32" s="162">
        <f>IF(R32="",0,1)</f>
        <v>0</v>
      </c>
      <c r="T32" s="117"/>
      <c r="U32" s="162">
        <f>IF(T32="",0,1)</f>
        <v>0</v>
      </c>
      <c r="V32" s="367"/>
      <c r="W32" s="593"/>
      <c r="X32" s="593"/>
      <c r="Y32" s="593"/>
      <c r="Z32" s="593"/>
      <c r="AA32" s="593"/>
      <c r="AB32" s="593"/>
      <c r="AC32" s="594"/>
    </row>
    <row r="33" spans="1:30" ht="12" customHeight="1" x14ac:dyDescent="0.2">
      <c r="A33" s="22" t="s">
        <v>103</v>
      </c>
      <c r="B33" s="22">
        <f>B32+1</f>
        <v>25</v>
      </c>
      <c r="C33" s="40"/>
      <c r="D33" s="40"/>
      <c r="E33" s="40"/>
      <c r="F33" s="71">
        <f t="shared" si="19"/>
        <v>0</v>
      </c>
      <c r="G33" s="86" t="str">
        <f t="shared" si="20"/>
        <v/>
      </c>
      <c r="H33" s="336"/>
      <c r="I33" s="336"/>
      <c r="J33" s="71">
        <f t="shared" ref="J33:J38" si="29">I33</f>
        <v>0</v>
      </c>
      <c r="K33" s="117"/>
      <c r="L33" s="117"/>
      <c r="M33" s="162">
        <f t="shared" ref="M33:U38" si="30">IF(L33="",M32,M32+1)</f>
        <v>0</v>
      </c>
      <c r="N33" s="117"/>
      <c r="O33" s="162">
        <f t="shared" si="30"/>
        <v>0</v>
      </c>
      <c r="P33" s="117"/>
      <c r="Q33" s="162">
        <f t="shared" si="30"/>
        <v>0</v>
      </c>
      <c r="R33" s="117"/>
      <c r="S33" s="162">
        <f t="shared" si="30"/>
        <v>0</v>
      </c>
      <c r="T33" s="117"/>
      <c r="U33" s="162">
        <f t="shared" si="30"/>
        <v>0</v>
      </c>
      <c r="V33" s="367"/>
      <c r="W33" s="593"/>
      <c r="X33" s="593"/>
      <c r="Y33" s="593"/>
      <c r="Z33" s="593"/>
      <c r="AA33" s="593"/>
      <c r="AB33" s="593"/>
      <c r="AC33" s="594"/>
    </row>
    <row r="34" spans="1:30" ht="12" customHeight="1" x14ac:dyDescent="0.2">
      <c r="A34" s="22" t="s">
        <v>104</v>
      </c>
      <c r="B34" s="22">
        <f>B33+1</f>
        <v>26</v>
      </c>
      <c r="C34" s="40"/>
      <c r="D34" s="40"/>
      <c r="E34" s="40"/>
      <c r="F34" s="71">
        <f t="shared" si="19"/>
        <v>0</v>
      </c>
      <c r="G34" s="86" t="str">
        <f t="shared" si="20"/>
        <v/>
      </c>
      <c r="H34" s="336"/>
      <c r="I34" s="336"/>
      <c r="J34" s="71">
        <f t="shared" si="29"/>
        <v>0</v>
      </c>
      <c r="K34" s="117"/>
      <c r="L34" s="117"/>
      <c r="M34" s="162">
        <f t="shared" si="30"/>
        <v>0</v>
      </c>
      <c r="N34" s="117"/>
      <c r="O34" s="162">
        <f t="shared" si="30"/>
        <v>0</v>
      </c>
      <c r="P34" s="117"/>
      <c r="Q34" s="162">
        <f t="shared" si="30"/>
        <v>0</v>
      </c>
      <c r="R34" s="117"/>
      <c r="S34" s="162">
        <f t="shared" si="30"/>
        <v>0</v>
      </c>
      <c r="T34" s="117"/>
      <c r="U34" s="162">
        <f t="shared" si="30"/>
        <v>0</v>
      </c>
      <c r="V34" s="367"/>
      <c r="W34" s="593"/>
      <c r="X34" s="593"/>
      <c r="Y34" s="593"/>
      <c r="Z34" s="593"/>
      <c r="AA34" s="593"/>
      <c r="AB34" s="593"/>
      <c r="AC34" s="594"/>
    </row>
    <row r="35" spans="1:30" ht="12" customHeight="1" x14ac:dyDescent="0.2">
      <c r="A35" s="22" t="s">
        <v>101</v>
      </c>
      <c r="B35" s="22">
        <f>B34+1</f>
        <v>27</v>
      </c>
      <c r="C35" s="40"/>
      <c r="D35" s="40"/>
      <c r="E35" s="40"/>
      <c r="F35" s="71">
        <f t="shared" si="19"/>
        <v>0</v>
      </c>
      <c r="G35" s="86" t="str">
        <f t="shared" si="20"/>
        <v/>
      </c>
      <c r="H35" s="336"/>
      <c r="I35" s="336"/>
      <c r="J35" s="71">
        <f t="shared" si="29"/>
        <v>0</v>
      </c>
      <c r="K35" s="117"/>
      <c r="L35" s="117"/>
      <c r="M35" s="162">
        <f t="shared" si="30"/>
        <v>0</v>
      </c>
      <c r="N35" s="117"/>
      <c r="O35" s="162">
        <f t="shared" si="30"/>
        <v>0</v>
      </c>
      <c r="P35" s="117"/>
      <c r="Q35" s="162">
        <f t="shared" si="30"/>
        <v>0</v>
      </c>
      <c r="R35" s="117"/>
      <c r="S35" s="162">
        <f t="shared" si="30"/>
        <v>0</v>
      </c>
      <c r="T35" s="117"/>
      <c r="U35" s="162">
        <f t="shared" si="30"/>
        <v>0</v>
      </c>
      <c r="V35" s="367"/>
      <c r="W35" s="593"/>
      <c r="X35" s="593"/>
      <c r="Y35" s="593"/>
      <c r="Z35" s="593"/>
      <c r="AA35" s="593"/>
      <c r="AB35" s="593"/>
      <c r="AC35" s="594"/>
    </row>
    <row r="36" spans="1:30" ht="12" customHeight="1" x14ac:dyDescent="0.2">
      <c r="A36" s="22" t="s">
        <v>97</v>
      </c>
      <c r="B36" s="22">
        <f t="shared" ref="B36:B38" si="31">B35+1</f>
        <v>28</v>
      </c>
      <c r="C36" s="40"/>
      <c r="D36" s="40"/>
      <c r="E36" s="40"/>
      <c r="F36" s="71">
        <f t="shared" si="19"/>
        <v>0</v>
      </c>
      <c r="G36" s="86" t="str">
        <f t="shared" si="20"/>
        <v/>
      </c>
      <c r="H36" s="336"/>
      <c r="I36" s="336"/>
      <c r="J36" s="71">
        <f t="shared" si="29"/>
        <v>0</v>
      </c>
      <c r="K36" s="117"/>
      <c r="L36" s="117"/>
      <c r="M36" s="162">
        <f t="shared" si="30"/>
        <v>0</v>
      </c>
      <c r="N36" s="117"/>
      <c r="O36" s="162">
        <f t="shared" si="30"/>
        <v>0</v>
      </c>
      <c r="P36" s="117"/>
      <c r="Q36" s="162">
        <f t="shared" si="30"/>
        <v>0</v>
      </c>
      <c r="R36" s="117"/>
      <c r="S36" s="162">
        <f t="shared" si="30"/>
        <v>0</v>
      </c>
      <c r="T36" s="117"/>
      <c r="U36" s="162">
        <f t="shared" si="30"/>
        <v>0</v>
      </c>
      <c r="V36" s="367"/>
      <c r="W36" s="593"/>
      <c r="X36" s="593"/>
      <c r="Y36" s="593"/>
      <c r="Z36" s="593"/>
      <c r="AA36" s="593"/>
      <c r="AB36" s="593"/>
      <c r="AC36" s="594"/>
    </row>
    <row r="37" spans="1:30" ht="12" customHeight="1" x14ac:dyDescent="0.2">
      <c r="A37" s="22" t="s">
        <v>98</v>
      </c>
      <c r="B37" s="22">
        <f t="shared" si="31"/>
        <v>29</v>
      </c>
      <c r="C37" s="40"/>
      <c r="D37" s="40"/>
      <c r="E37" s="40"/>
      <c r="F37" s="71">
        <f t="shared" si="19"/>
        <v>0</v>
      </c>
      <c r="G37" s="86" t="str">
        <f t="shared" si="20"/>
        <v/>
      </c>
      <c r="H37" s="336"/>
      <c r="I37" s="336"/>
      <c r="J37" s="71">
        <f t="shared" si="29"/>
        <v>0</v>
      </c>
      <c r="K37" s="117"/>
      <c r="L37" s="117"/>
      <c r="M37" s="162">
        <f t="shared" si="30"/>
        <v>0</v>
      </c>
      <c r="N37" s="117"/>
      <c r="O37" s="162">
        <f t="shared" si="30"/>
        <v>0</v>
      </c>
      <c r="P37" s="117"/>
      <c r="Q37" s="162">
        <f t="shared" si="30"/>
        <v>0</v>
      </c>
      <c r="R37" s="117"/>
      <c r="S37" s="162">
        <f t="shared" si="30"/>
        <v>0</v>
      </c>
      <c r="T37" s="117"/>
      <c r="U37" s="162">
        <f t="shared" si="30"/>
        <v>0</v>
      </c>
      <c r="V37" s="367"/>
      <c r="W37" s="593"/>
      <c r="X37" s="593"/>
      <c r="Y37" s="593"/>
      <c r="Z37" s="593"/>
      <c r="AA37" s="593"/>
      <c r="AB37" s="593"/>
      <c r="AC37" s="594"/>
    </row>
    <row r="38" spans="1:30" ht="12" customHeight="1" x14ac:dyDescent="0.2">
      <c r="A38" s="115" t="s">
        <v>99</v>
      </c>
      <c r="B38" s="115">
        <f t="shared" si="31"/>
        <v>30</v>
      </c>
      <c r="C38" s="40"/>
      <c r="D38" s="40"/>
      <c r="E38" s="40"/>
      <c r="F38" s="71">
        <f t="shared" si="19"/>
        <v>0</v>
      </c>
      <c r="G38" s="86" t="str">
        <f t="shared" si="20"/>
        <v/>
      </c>
      <c r="H38" s="336"/>
      <c r="I38" s="336"/>
      <c r="J38" s="71">
        <f t="shared" si="29"/>
        <v>0</v>
      </c>
      <c r="K38" s="117"/>
      <c r="L38" s="117"/>
      <c r="M38" s="162">
        <f t="shared" si="30"/>
        <v>0</v>
      </c>
      <c r="N38" s="117"/>
      <c r="O38" s="162">
        <f t="shared" si="30"/>
        <v>0</v>
      </c>
      <c r="P38" s="117"/>
      <c r="Q38" s="162">
        <f t="shared" si="30"/>
        <v>0</v>
      </c>
      <c r="R38" s="117"/>
      <c r="S38" s="162">
        <f t="shared" si="30"/>
        <v>0</v>
      </c>
      <c r="T38" s="117"/>
      <c r="U38" s="162">
        <f t="shared" si="30"/>
        <v>0</v>
      </c>
      <c r="V38" s="367"/>
      <c r="W38" s="593"/>
      <c r="X38" s="593"/>
      <c r="Y38" s="593"/>
      <c r="Z38" s="593"/>
      <c r="AA38" s="593"/>
      <c r="AB38" s="593"/>
      <c r="AC38" s="594"/>
    </row>
    <row r="39" spans="1:30" ht="12" customHeight="1" x14ac:dyDescent="0.2">
      <c r="A39" s="473" t="s">
        <v>194</v>
      </c>
      <c r="B39" s="474"/>
      <c r="C39" s="13">
        <f>SUM(C32:C38)</f>
        <v>0</v>
      </c>
      <c r="D39" s="13">
        <f>SUM(D32:D38)+ROUNDDOWN(F39/60,0)</f>
        <v>0</v>
      </c>
      <c r="E39" s="13">
        <f>F39-60*ROUNDDOWN(F39/60,0)</f>
        <v>0</v>
      </c>
      <c r="F39" s="131">
        <f>SUM(F32:F38)</f>
        <v>0</v>
      </c>
      <c r="G39" s="52">
        <f>IF((D39*60+E39)=0,0,ROUND((C39*60)/(D39*60+E39),1))</f>
        <v>0</v>
      </c>
      <c r="H39" s="13">
        <f>SUM(H32:H38)+ROUNDDOWN(J39/60,0)</f>
        <v>0</v>
      </c>
      <c r="I39" s="13">
        <f>J39-60*ROUNDDOWN(J39/60,0)</f>
        <v>0</v>
      </c>
      <c r="J39" s="131">
        <f>SUM(J32:J38)</f>
        <v>0</v>
      </c>
      <c r="K39" s="27">
        <f>SUM(K32:K38)</f>
        <v>0</v>
      </c>
      <c r="L39" s="27">
        <f>IF(SUM(L32:L38)=0,0,ROUND(AVERAGE(L32:L38),0))</f>
        <v>0</v>
      </c>
      <c r="M39" s="163">
        <f>IF(M38=0,0,1)</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366"/>
      <c r="W39" s="591"/>
      <c r="X39" s="591"/>
      <c r="Y39" s="591"/>
      <c r="Z39" s="591"/>
      <c r="AA39" s="591"/>
      <c r="AB39" s="591"/>
      <c r="AC39" s="592"/>
    </row>
    <row r="40" spans="1:30" ht="12" customHeight="1" x14ac:dyDescent="0.2">
      <c r="A40" s="470" t="s">
        <v>36</v>
      </c>
      <c r="B40" s="471"/>
      <c r="C40" s="14">
        <f>C6+C15+C23+C31+C39</f>
        <v>0</v>
      </c>
      <c r="D40" s="11">
        <f>D6+D15+D23+D31+D39+ROUNDDOWN(F40/60,0)</f>
        <v>0</v>
      </c>
      <c r="E40" s="11">
        <f>F40-60*ROUNDDOWN(F40/60,0)</f>
        <v>0</v>
      </c>
      <c r="F40" s="133">
        <f>E6+E15+E23+E31+E39</f>
        <v>0</v>
      </c>
      <c r="G40" s="60">
        <f>IF((D40*60+E40)=0,0,ROUND((C40*60)/(D40*60+E40),1))</f>
        <v>0</v>
      </c>
      <c r="H40" s="11">
        <f>H6+H15+H23+H31+H39+ROUNDDOWN(J40/60,0)</f>
        <v>0</v>
      </c>
      <c r="I40" s="11">
        <f>J40-60*ROUNDDOWN(J40/60,0)</f>
        <v>0</v>
      </c>
      <c r="J40" s="133">
        <f>I6+I15+I23+I31+I39</f>
        <v>0</v>
      </c>
      <c r="K40" s="28">
        <f>K6+K15+K23+K31+K39</f>
        <v>0</v>
      </c>
      <c r="L40" s="28" t="str">
        <f>IF(L41=0,"",(L6+L15+L23+L31+L39)/L41)</f>
        <v/>
      </c>
      <c r="M40" s="178"/>
      <c r="N40" s="44" t="str">
        <f>IF(N41=0,"",(N6+N15+N23+N31+N39)/N41)</f>
        <v/>
      </c>
      <c r="O40" s="178"/>
      <c r="P40" s="44" t="str">
        <f>IF(P41=0,"",(P6+P15+P23+P31+P39)/P41)</f>
        <v/>
      </c>
      <c r="Q40" s="178"/>
      <c r="R40" s="28" t="str">
        <f>IF(R41=0,"",(R6+R15+R23+R31+R39)/R41)</f>
        <v/>
      </c>
      <c r="S40" s="178"/>
      <c r="T40" s="28" t="str">
        <f>IF(T41=0,"",(T6+T15+T23+T31+T39)/T41)</f>
        <v/>
      </c>
      <c r="U40" s="178"/>
      <c r="V40" s="20"/>
      <c r="W40" s="66"/>
      <c r="X40" s="66"/>
      <c r="Y40" s="80" t="s">
        <v>0</v>
      </c>
      <c r="Z40" s="234" t="s">
        <v>30</v>
      </c>
      <c r="AA40" s="80" t="s">
        <v>16</v>
      </c>
      <c r="AB40" s="80" t="s">
        <v>12</v>
      </c>
      <c r="AC40" s="80" t="s">
        <v>17</v>
      </c>
    </row>
    <row r="41" spans="1:30" ht="12.75" customHeight="1" x14ac:dyDescent="0.2">
      <c r="A41" s="590"/>
      <c r="B41" s="590"/>
      <c r="C41" s="2" t="s">
        <v>0</v>
      </c>
      <c r="D41" s="2" t="s">
        <v>15</v>
      </c>
      <c r="E41" s="2" t="s">
        <v>16</v>
      </c>
      <c r="F41" s="71"/>
      <c r="G41" s="22" t="s">
        <v>12</v>
      </c>
      <c r="H41" s="360" t="s">
        <v>15</v>
      </c>
      <c r="I41" s="360" t="s">
        <v>16</v>
      </c>
      <c r="J41" s="22"/>
      <c r="K41" s="37" t="s">
        <v>17</v>
      </c>
      <c r="L41" s="35">
        <f>M6+M15+M23+M31+M39</f>
        <v>0</v>
      </c>
      <c r="M41" s="197"/>
      <c r="N41" s="196">
        <f>O7+O15+O23+O31+O39</f>
        <v>0</v>
      </c>
      <c r="O41" s="197"/>
      <c r="P41" s="196">
        <f>Q7+Q15+Q23+Q31+Q39</f>
        <v>0</v>
      </c>
      <c r="Q41" s="197"/>
      <c r="R41" s="196">
        <f>S7+S15+S23+S31+S39</f>
        <v>0</v>
      </c>
      <c r="S41" s="197"/>
      <c r="T41" s="196">
        <f>U7+U15+U23+U31+U39</f>
        <v>0</v>
      </c>
      <c r="U41" s="188"/>
      <c r="V41" s="190"/>
      <c r="W41" s="515" t="s">
        <v>139</v>
      </c>
      <c r="X41" s="515"/>
      <c r="Y41" s="23">
        <f>C40+Août!X42</f>
        <v>0</v>
      </c>
      <c r="Z41" s="23">
        <f>D40+Août!Y42+ROUNDDOWN(AD41/60,0)</f>
        <v>0</v>
      </c>
      <c r="AA41" s="230">
        <f>AD41-60*ROUNDDOWN(AD41/60,0)</f>
        <v>0</v>
      </c>
      <c r="AB41" s="230">
        <f>IF((Z41*60+AA41)=0,0,ROUND((Y41*60)/(Z41*60+AA41),1))</f>
        <v>0</v>
      </c>
      <c r="AC41" s="164">
        <f>K40+Août!AB42</f>
        <v>0</v>
      </c>
      <c r="AD41" s="10">
        <f>E40+Août!Z42</f>
        <v>0</v>
      </c>
    </row>
    <row r="42" spans="1:30" ht="12" customHeight="1" x14ac:dyDescent="0.2">
      <c r="A42" s="545" t="s">
        <v>255</v>
      </c>
      <c r="B42" s="545"/>
      <c r="C42" s="48">
        <f>'Décembre 17'!$C$40</f>
        <v>0</v>
      </c>
      <c r="D42" s="49">
        <f>'Décembre 17'!$D$40</f>
        <v>0</v>
      </c>
      <c r="E42" s="49">
        <f>'Décembre 17'!$E$40</f>
        <v>0</v>
      </c>
      <c r="F42" s="143"/>
      <c r="G42" s="50">
        <f>IF((D42*60+E42)=0,0,ROUND((C42*60)/(D42*60+E42),1))</f>
        <v>0</v>
      </c>
      <c r="H42" s="361">
        <f>Mai!$H$43</f>
        <v>0</v>
      </c>
      <c r="I42" s="361">
        <f>Mai!$I$43</f>
        <v>0</v>
      </c>
      <c r="J42" s="50"/>
      <c r="K42" s="199">
        <f>'Décembre 17'!$K$40</f>
        <v>0</v>
      </c>
      <c r="L42" s="20"/>
      <c r="M42" s="127"/>
      <c r="N42" s="20"/>
      <c r="O42" s="127"/>
      <c r="P42" s="20"/>
      <c r="Q42" s="127"/>
      <c r="R42" s="20"/>
      <c r="S42" s="127"/>
      <c r="T42" s="20"/>
      <c r="U42" s="127"/>
      <c r="V42" s="20"/>
      <c r="W42" s="579" t="s">
        <v>254</v>
      </c>
      <c r="X42" s="579"/>
      <c r="Y42" s="219">
        <f>C40+Août!X43</f>
        <v>0</v>
      </c>
      <c r="Z42" s="217">
        <f>D40+Août!Y43+ROUNDDOWN(AD42/60,0)</f>
        <v>0</v>
      </c>
      <c r="AA42" s="217">
        <f>AD42-60*ROUNDDOWN(AD42/60,0)</f>
        <v>0</v>
      </c>
      <c r="AB42" s="217">
        <f>IF((Z42*60+AA42)=0,0,ROUND((Y42*60)/(Z42*60+AA42),1))</f>
        <v>0</v>
      </c>
      <c r="AC42" s="219">
        <f>K40+Août!AB43</f>
        <v>0</v>
      </c>
      <c r="AD42" s="226">
        <f>E40+Août!Z43</f>
        <v>0</v>
      </c>
    </row>
    <row r="43" spans="1:30" ht="12" customHeight="1" x14ac:dyDescent="0.2">
      <c r="A43" s="552" t="s">
        <v>25</v>
      </c>
      <c r="B43" s="552"/>
      <c r="C43" s="48">
        <f>Janvier!C43</f>
        <v>0</v>
      </c>
      <c r="D43" s="48">
        <f>Janvier!D43</f>
        <v>0</v>
      </c>
      <c r="E43" s="48">
        <f>Janvier!E43</f>
        <v>0</v>
      </c>
      <c r="F43" s="134"/>
      <c r="G43" s="47">
        <f t="shared" ref="G43:G50" si="32">IF((D43*60+E43)=0,0,ROUND((C43*60)/(D43*60+E43),1))</f>
        <v>0</v>
      </c>
      <c r="H43" s="360">
        <f>Mai!$H$44</f>
        <v>0</v>
      </c>
      <c r="I43" s="360">
        <f>Mai!$I$44</f>
        <v>0</v>
      </c>
      <c r="J43" s="353"/>
      <c r="K43" s="53">
        <f>Janvier!K43</f>
        <v>0</v>
      </c>
      <c r="L43" s="20"/>
      <c r="M43" s="127"/>
      <c r="N43" s="20"/>
      <c r="O43" s="127"/>
      <c r="P43" s="20"/>
      <c r="Q43" s="127"/>
      <c r="R43" s="20"/>
      <c r="S43" s="127"/>
      <c r="T43" s="20"/>
      <c r="U43" s="127"/>
      <c r="V43" s="20"/>
    </row>
    <row r="44" spans="1:30" ht="13.5" customHeight="1" x14ac:dyDescent="0.2">
      <c r="A44" s="552" t="s">
        <v>27</v>
      </c>
      <c r="B44" s="575"/>
      <c r="C44" s="48">
        <f>Février!C38</f>
        <v>0</v>
      </c>
      <c r="D44" s="48">
        <f>Février!D38</f>
        <v>0</v>
      </c>
      <c r="E44" s="48">
        <f>Février!E38</f>
        <v>0</v>
      </c>
      <c r="F44" s="134"/>
      <c r="G44" s="47">
        <f t="shared" si="32"/>
        <v>0</v>
      </c>
      <c r="H44" s="360">
        <f>Mai!$H$45</f>
        <v>0</v>
      </c>
      <c r="I44" s="360">
        <f>Mai!$I$45</f>
        <v>0</v>
      </c>
      <c r="J44" s="353"/>
      <c r="K44" s="53">
        <f>Février!K38</f>
        <v>0</v>
      </c>
      <c r="L44" s="20"/>
      <c r="M44" s="127"/>
      <c r="N44" s="20"/>
      <c r="O44" s="127"/>
      <c r="P44" s="20"/>
      <c r="Q44" s="127"/>
      <c r="R44" s="20"/>
      <c r="S44" s="127"/>
      <c r="T44" s="20"/>
      <c r="U44" s="127"/>
      <c r="V44" s="20"/>
      <c r="W44" s="341" t="s">
        <v>195</v>
      </c>
      <c r="X44" s="360" t="s">
        <v>15</v>
      </c>
      <c r="Y44" s="360" t="s">
        <v>16</v>
      </c>
      <c r="Z44" s="339"/>
      <c r="AA44" s="190"/>
      <c r="AB44" s="190"/>
      <c r="AC44" s="65"/>
      <c r="AD44" s="207">
        <f>I40+SUM(I42:I50)</f>
        <v>0</v>
      </c>
    </row>
    <row r="45" spans="1:30" ht="12" customHeight="1" x14ac:dyDescent="0.2">
      <c r="A45" s="552" t="s">
        <v>28</v>
      </c>
      <c r="B45" s="552"/>
      <c r="C45" s="54">
        <f>Mars!C41</f>
        <v>0</v>
      </c>
      <c r="D45" s="54">
        <f>Mars!D41</f>
        <v>0</v>
      </c>
      <c r="E45" s="54">
        <f>Mars!E41</f>
        <v>0</v>
      </c>
      <c r="F45" s="134"/>
      <c r="G45" s="47">
        <f t="shared" si="32"/>
        <v>0</v>
      </c>
      <c r="H45" s="360">
        <f>Mai!$H$46</f>
        <v>0</v>
      </c>
      <c r="I45" s="360">
        <f>Mai!$I$46</f>
        <v>0</v>
      </c>
      <c r="J45" s="353"/>
      <c r="K45" s="53">
        <f>Mars!K41</f>
        <v>0</v>
      </c>
      <c r="L45" s="20"/>
      <c r="M45" s="127"/>
      <c r="N45" s="20"/>
      <c r="O45" s="127"/>
      <c r="P45" s="20"/>
      <c r="Q45" s="127"/>
      <c r="R45" s="20"/>
      <c r="S45" s="127"/>
      <c r="T45" s="20"/>
      <c r="U45" s="127"/>
      <c r="V45" s="20"/>
      <c r="W45" s="342" t="s">
        <v>139</v>
      </c>
      <c r="X45" s="12">
        <f>H40+SUM(H42:H50)+ROUNDDOWN(AD44/60,0)</f>
        <v>0</v>
      </c>
      <c r="Y45" s="12">
        <f>AD44-60*ROUNDDOWN(AD44/60,0)</f>
        <v>0</v>
      </c>
      <c r="Z45" s="339"/>
      <c r="AA45" s="190"/>
      <c r="AB45" s="190"/>
      <c r="AC45" s="64"/>
      <c r="AD45" s="200">
        <f>I40+SUM(I43:I50)</f>
        <v>0</v>
      </c>
    </row>
    <row r="46" spans="1:30" ht="12" customHeight="1" x14ac:dyDescent="0.2">
      <c r="A46" s="552" t="s">
        <v>31</v>
      </c>
      <c r="B46" s="552"/>
      <c r="C46" s="54">
        <f>Avril!C40</f>
        <v>0</v>
      </c>
      <c r="D46" s="54">
        <f>Avril!D40</f>
        <v>0</v>
      </c>
      <c r="E46" s="47">
        <f>Avril!E40</f>
        <v>0</v>
      </c>
      <c r="F46" s="134"/>
      <c r="G46" s="47">
        <f t="shared" si="32"/>
        <v>0</v>
      </c>
      <c r="H46" s="362">
        <f>Mai!$H$47</f>
        <v>0</v>
      </c>
      <c r="I46" s="360">
        <f>Mai!$I$47</f>
        <v>0</v>
      </c>
      <c r="J46" s="353"/>
      <c r="K46" s="53">
        <f>Avril!K40</f>
        <v>0</v>
      </c>
      <c r="L46" s="20"/>
      <c r="M46" s="127"/>
      <c r="N46" s="20"/>
      <c r="O46" s="127"/>
      <c r="P46" s="20"/>
      <c r="Q46" s="127"/>
      <c r="R46" s="20"/>
      <c r="S46" s="127"/>
      <c r="T46" s="20"/>
      <c r="U46" s="127"/>
      <c r="V46" s="20"/>
      <c r="W46" s="340" t="s">
        <v>254</v>
      </c>
      <c r="X46" s="354">
        <f>H40+SUM(H43:H50)+ROUNDDOWN(AD45/60,0)</f>
        <v>0</v>
      </c>
      <c r="Y46" s="345">
        <f>AD45-60*ROUNDDOWN(AD45/60,0)</f>
        <v>0</v>
      </c>
    </row>
    <row r="47" spans="1:30" ht="12" customHeight="1" x14ac:dyDescent="0.2">
      <c r="A47" s="552" t="s">
        <v>32</v>
      </c>
      <c r="B47" s="552"/>
      <c r="C47" s="54">
        <f>Mai!C41</f>
        <v>0</v>
      </c>
      <c r="D47" s="47">
        <f>Mai!D41</f>
        <v>0</v>
      </c>
      <c r="E47" s="47">
        <f>Mai!E41</f>
        <v>0</v>
      </c>
      <c r="F47" s="134"/>
      <c r="G47" s="47">
        <f t="shared" si="32"/>
        <v>0</v>
      </c>
      <c r="H47" s="360">
        <f>Mai!$H$41</f>
        <v>0</v>
      </c>
      <c r="I47" s="360">
        <f>Mai!$I$41</f>
        <v>0</v>
      </c>
      <c r="J47" s="353"/>
      <c r="K47" s="53">
        <f>Mai!K41</f>
        <v>0</v>
      </c>
      <c r="L47" s="20"/>
      <c r="M47" s="127"/>
      <c r="N47" s="20"/>
      <c r="O47" s="127"/>
      <c r="P47" s="20"/>
      <c r="Q47" s="127"/>
      <c r="R47" s="20"/>
      <c r="S47" s="127"/>
      <c r="T47" s="20"/>
      <c r="U47" s="127"/>
      <c r="V47" s="20"/>
      <c r="W47" s="66"/>
      <c r="Y47" s="66"/>
      <c r="Z47" s="66"/>
      <c r="AA47" s="66"/>
    </row>
    <row r="48" spans="1:30" ht="12" customHeight="1" x14ac:dyDescent="0.2">
      <c r="A48" s="552" t="s">
        <v>33</v>
      </c>
      <c r="B48" s="552"/>
      <c r="C48" s="54">
        <f>Juin!C40</f>
        <v>0</v>
      </c>
      <c r="D48" s="54">
        <f>Juin!D40</f>
        <v>0</v>
      </c>
      <c r="E48" s="54">
        <f>Juin!E40</f>
        <v>0</v>
      </c>
      <c r="F48" s="135"/>
      <c r="G48" s="47">
        <f t="shared" si="32"/>
        <v>0</v>
      </c>
      <c r="H48" s="360">
        <f>Juin!$H$40</f>
        <v>0</v>
      </c>
      <c r="I48" s="360">
        <f>Juin!$I$40</f>
        <v>0</v>
      </c>
      <c r="J48" s="353"/>
      <c r="K48" s="55">
        <f>Juin!K40</f>
        <v>0</v>
      </c>
      <c r="L48" s="20"/>
      <c r="M48" s="127"/>
      <c r="N48" s="20"/>
      <c r="O48" s="127"/>
      <c r="P48" s="20"/>
      <c r="Q48" s="127"/>
      <c r="R48" s="20"/>
      <c r="S48" s="127"/>
      <c r="T48" s="20"/>
      <c r="U48" s="127"/>
      <c r="V48" s="20"/>
      <c r="W48" s="65"/>
      <c r="X48" s="65"/>
      <c r="Y48" s="65"/>
      <c r="Z48" s="65"/>
    </row>
    <row r="49" spans="1:11" x14ac:dyDescent="0.2">
      <c r="A49" s="552" t="s">
        <v>34</v>
      </c>
      <c r="B49" s="552"/>
      <c r="C49" s="54">
        <f>Juillet!$C$42</f>
        <v>0</v>
      </c>
      <c r="D49" s="54">
        <f>Juillet!$D$42</f>
        <v>0</v>
      </c>
      <c r="E49" s="54">
        <f>Juillet!$E$42</f>
        <v>0</v>
      </c>
      <c r="F49" s="134"/>
      <c r="G49" s="353">
        <f t="shared" si="32"/>
        <v>0</v>
      </c>
      <c r="H49" s="360">
        <f>Juillet!$H$42</f>
        <v>0</v>
      </c>
      <c r="I49" s="360">
        <f>Juillet!$I$42</f>
        <v>0</v>
      </c>
      <c r="J49" s="353"/>
      <c r="K49" s="55">
        <f>Juillet!$K$42</f>
        <v>0</v>
      </c>
    </row>
    <row r="50" spans="1:11" x14ac:dyDescent="0.2">
      <c r="A50" s="552" t="s">
        <v>35</v>
      </c>
      <c r="B50" s="552"/>
      <c r="C50" s="54">
        <f>Août!$C$41</f>
        <v>0</v>
      </c>
      <c r="D50" s="54">
        <f>Août!$D$41</f>
        <v>0</v>
      </c>
      <c r="E50" s="54">
        <f>Août!$E$41</f>
        <v>0</v>
      </c>
      <c r="F50" s="353"/>
      <c r="G50" s="353">
        <f t="shared" si="32"/>
        <v>0</v>
      </c>
      <c r="H50" s="360">
        <f>Août!$H$41</f>
        <v>0</v>
      </c>
      <c r="I50" s="360">
        <f>Août!$I$41</f>
        <v>0</v>
      </c>
      <c r="J50" s="353"/>
      <c r="K50" s="56">
        <f>Août!$K$41</f>
        <v>0</v>
      </c>
    </row>
  </sheetData>
  <sheetProtection sheet="1" selectLockedCells="1"/>
  <mergeCells count="68">
    <mergeCell ref="A6:B6"/>
    <mergeCell ref="W6:AC6"/>
    <mergeCell ref="W19:AC19"/>
    <mergeCell ref="W32:AC32"/>
    <mergeCell ref="W37:AC37"/>
    <mergeCell ref="W33:AC33"/>
    <mergeCell ref="W9:AC9"/>
    <mergeCell ref="W21:AC21"/>
    <mergeCell ref="W22:AC22"/>
    <mergeCell ref="W16:AC16"/>
    <mergeCell ref="W17:AC17"/>
    <mergeCell ref="W12:AC12"/>
    <mergeCell ref="W13:AC13"/>
    <mergeCell ref="W29:AC29"/>
    <mergeCell ref="W20:AC20"/>
    <mergeCell ref="W36:AC36"/>
    <mergeCell ref="G2:G3"/>
    <mergeCell ref="W27:AC27"/>
    <mergeCell ref="W5:AC5"/>
    <mergeCell ref="W14:AC14"/>
    <mergeCell ref="A1:AB1"/>
    <mergeCell ref="P2:P3"/>
    <mergeCell ref="W7:AC7"/>
    <mergeCell ref="W8:AC8"/>
    <mergeCell ref="A2:A3"/>
    <mergeCell ref="B2:B3"/>
    <mergeCell ref="E2:E3"/>
    <mergeCell ref="A7:B7"/>
    <mergeCell ref="L2:L3"/>
    <mergeCell ref="C2:C3"/>
    <mergeCell ref="D2:D3"/>
    <mergeCell ref="W2:AC3"/>
    <mergeCell ref="N2:N3"/>
    <mergeCell ref="W18:AC18"/>
    <mergeCell ref="W4:AC4"/>
    <mergeCell ref="W23:AC23"/>
    <mergeCell ref="V2:V3"/>
    <mergeCell ref="W15:AC15"/>
    <mergeCell ref="W41:X41"/>
    <mergeCell ref="W39:AC39"/>
    <mergeCell ref="W28:AC28"/>
    <mergeCell ref="W42:X42"/>
    <mergeCell ref="W10:AC10"/>
    <mergeCell ref="W11:AC11"/>
    <mergeCell ref="W24:AC24"/>
    <mergeCell ref="W25:AC25"/>
    <mergeCell ref="W26:AC26"/>
    <mergeCell ref="W38:AC38"/>
    <mergeCell ref="W30:AC30"/>
    <mergeCell ref="W34:AC34"/>
    <mergeCell ref="W35:AC35"/>
    <mergeCell ref="W31:AC31"/>
    <mergeCell ref="H2:I2"/>
    <mergeCell ref="A49:B49"/>
    <mergeCell ref="A50:B50"/>
    <mergeCell ref="A48:B48"/>
    <mergeCell ref="A45:B45"/>
    <mergeCell ref="A46:B46"/>
    <mergeCell ref="A47:B47"/>
    <mergeCell ref="A43:B43"/>
    <mergeCell ref="A44:B44"/>
    <mergeCell ref="A23:B23"/>
    <mergeCell ref="A41:B41"/>
    <mergeCell ref="A42:B42"/>
    <mergeCell ref="A15:B15"/>
    <mergeCell ref="A39:B39"/>
    <mergeCell ref="A40:B40"/>
    <mergeCell ref="A31:B31"/>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zoomScale="130" zoomScaleNormal="130" workbookViewId="0">
      <pane ySplit="3" topLeftCell="A22" activePane="bottomLeft" state="frozen"/>
      <selection pane="bottomLeft" activeCell="V2" sqref="V2:V3"/>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6.7109375" customWidth="1"/>
    <col min="9" max="9" width="7.28515625" customWidth="1"/>
    <col min="10" max="10" width="6.140625" hidden="1" customWidth="1"/>
    <col min="11" max="11" width="6.5703125" customWidth="1"/>
    <col min="12" max="12" width="3.42578125" customWidth="1"/>
    <col min="13" max="13" width="3.42578125" style="74" hidden="1" customWidth="1"/>
    <col min="14" max="14" width="3" customWidth="1"/>
    <col min="15" max="15" width="3" style="74" hidden="1" customWidth="1"/>
    <col min="16" max="16" width="4.85546875" customWidth="1"/>
    <col min="17" max="17" width="3.42578125" style="74" hidden="1" customWidth="1"/>
    <col min="18" max="18" width="3.85546875" customWidth="1"/>
    <col min="19" max="19" width="3.85546875" style="74" hidden="1" customWidth="1"/>
    <col min="20" max="20" width="4" customWidth="1"/>
    <col min="21" max="21" width="4" style="74" hidden="1" customWidth="1"/>
    <col min="22" max="22" width="9.85546875" customWidth="1"/>
    <col min="23" max="23" width="19" customWidth="1"/>
    <col min="24" max="24" width="10.5703125" customWidth="1"/>
    <col min="25" max="25" width="6.5703125" customWidth="1"/>
    <col min="26" max="26" width="6.28515625" customWidth="1"/>
    <col min="27" max="27" width="4" customWidth="1"/>
    <col min="28" max="29" width="10" customWidth="1"/>
    <col min="30" max="30" width="11.42578125" hidden="1" customWidth="1"/>
  </cols>
  <sheetData>
    <row r="1" spans="1:29" ht="18" x14ac:dyDescent="0.25">
      <c r="A1" s="602" t="s">
        <v>229</v>
      </c>
      <c r="B1" s="602"/>
      <c r="C1" s="602"/>
      <c r="D1" s="602"/>
      <c r="E1" s="602"/>
      <c r="F1" s="602"/>
      <c r="G1" s="602"/>
      <c r="H1" s="602"/>
      <c r="I1" s="602"/>
      <c r="J1" s="602"/>
      <c r="K1" s="602"/>
      <c r="L1" s="602"/>
      <c r="M1" s="602"/>
      <c r="N1" s="602"/>
      <c r="O1" s="602"/>
      <c r="P1" s="602"/>
      <c r="Q1" s="602"/>
      <c r="R1" s="602"/>
      <c r="S1" s="602"/>
      <c r="T1" s="602"/>
      <c r="U1" s="602"/>
      <c r="V1" s="602"/>
      <c r="W1" s="603"/>
      <c r="X1" s="603"/>
      <c r="Y1" s="603"/>
      <c r="Z1" s="603"/>
      <c r="AA1" s="603"/>
      <c r="AB1" s="603"/>
      <c r="AC1" s="232"/>
    </row>
    <row r="2" spans="1:29" ht="17.25" customHeight="1" x14ac:dyDescent="0.2">
      <c r="A2" s="531" t="s">
        <v>1</v>
      </c>
      <c r="B2" s="531" t="s">
        <v>9</v>
      </c>
      <c r="C2" s="531" t="s">
        <v>0</v>
      </c>
      <c r="D2" s="531" t="s">
        <v>15</v>
      </c>
      <c r="E2" s="531" t="s">
        <v>16</v>
      </c>
      <c r="F2" s="71" t="s">
        <v>16</v>
      </c>
      <c r="G2" s="613" t="s">
        <v>12</v>
      </c>
      <c r="H2" s="513" t="s">
        <v>195</v>
      </c>
      <c r="I2" s="514"/>
      <c r="J2" s="358"/>
      <c r="K2" s="25" t="s">
        <v>17</v>
      </c>
      <c r="L2" s="533" t="s">
        <v>40</v>
      </c>
      <c r="M2" s="136"/>
      <c r="N2" s="533" t="s">
        <v>11</v>
      </c>
      <c r="O2" s="136"/>
      <c r="P2" s="533" t="s">
        <v>22</v>
      </c>
      <c r="Q2" s="136"/>
      <c r="R2" s="25" t="s">
        <v>19</v>
      </c>
      <c r="S2" s="136"/>
      <c r="T2" s="25" t="s">
        <v>19</v>
      </c>
      <c r="U2" s="138"/>
      <c r="V2" s="599" t="s">
        <v>13</v>
      </c>
      <c r="W2" s="615"/>
      <c r="X2" s="615"/>
      <c r="Y2" s="615"/>
      <c r="Z2" s="615"/>
      <c r="AA2" s="615"/>
      <c r="AB2" s="615"/>
      <c r="AC2" s="616"/>
    </row>
    <row r="3" spans="1:29" ht="14.25" customHeight="1" x14ac:dyDescent="0.2">
      <c r="A3" s="532"/>
      <c r="B3" s="532"/>
      <c r="C3" s="532"/>
      <c r="D3" s="532"/>
      <c r="E3" s="532"/>
      <c r="F3" s="71"/>
      <c r="G3" s="614"/>
      <c r="H3" s="350" t="s">
        <v>15</v>
      </c>
      <c r="I3" s="350" t="s">
        <v>16</v>
      </c>
      <c r="J3" s="359"/>
      <c r="K3" s="26" t="s">
        <v>18</v>
      </c>
      <c r="L3" s="534"/>
      <c r="M3" s="137"/>
      <c r="N3" s="534"/>
      <c r="O3" s="137"/>
      <c r="P3" s="534"/>
      <c r="Q3" s="137"/>
      <c r="R3" s="26" t="s">
        <v>20</v>
      </c>
      <c r="S3" s="137"/>
      <c r="T3" s="26" t="s">
        <v>21</v>
      </c>
      <c r="U3" s="139"/>
      <c r="V3" s="599"/>
      <c r="W3" s="615"/>
      <c r="X3" s="615"/>
      <c r="Y3" s="615"/>
      <c r="Z3" s="615"/>
      <c r="AA3" s="615"/>
      <c r="AB3" s="615"/>
      <c r="AC3" s="616"/>
    </row>
    <row r="4" spans="1:29" s="72" customFormat="1" ht="12" hidden="1" customHeight="1" x14ac:dyDescent="0.2">
      <c r="A4" s="113" t="s">
        <v>5</v>
      </c>
      <c r="B4" s="113">
        <v>1</v>
      </c>
      <c r="C4" s="40"/>
      <c r="D4" s="40"/>
      <c r="E4" s="40"/>
      <c r="F4" s="71">
        <f>E4</f>
        <v>0</v>
      </c>
      <c r="G4" s="86" t="str">
        <f t="shared" ref="G4:G13" si="0">IF((D4*60+F4)=0,"",ROUND((C4*60)/(D4*60+F4),1))</f>
        <v/>
      </c>
      <c r="H4" s="336"/>
      <c r="I4" s="336"/>
      <c r="J4" s="71">
        <f>I4</f>
        <v>0</v>
      </c>
      <c r="K4" s="117"/>
      <c r="L4" s="117"/>
      <c r="M4" s="162">
        <f>IF(L4="",0,1)</f>
        <v>0</v>
      </c>
      <c r="N4" s="117"/>
      <c r="O4" s="162">
        <f>IF(N4="",0,1)</f>
        <v>0</v>
      </c>
      <c r="P4" s="117"/>
      <c r="Q4" s="162">
        <f>IF(P4="",0,1)</f>
        <v>0</v>
      </c>
      <c r="R4" s="117"/>
      <c r="S4" s="162">
        <f>IF(R4="",0,1)</f>
        <v>0</v>
      </c>
      <c r="T4" s="117"/>
      <c r="U4" s="162">
        <f>IF(T4="",0,1)</f>
        <v>0</v>
      </c>
      <c r="V4" s="239"/>
      <c r="W4" s="491"/>
      <c r="X4" s="491"/>
      <c r="Y4" s="491"/>
      <c r="Z4" s="491"/>
      <c r="AA4" s="491"/>
      <c r="AB4" s="491"/>
      <c r="AC4" s="492"/>
    </row>
    <row r="5" spans="1:29" ht="12" hidden="1" customHeight="1" x14ac:dyDescent="0.2">
      <c r="A5" s="473" t="s">
        <v>10</v>
      </c>
      <c r="B5" s="474"/>
      <c r="C5" s="13">
        <f>SUM(C4:C4)</f>
        <v>0</v>
      </c>
      <c r="D5" s="13">
        <f>SUM(D4:D4)+ROUNDDOWN(F5/60,0)</f>
        <v>0</v>
      </c>
      <c r="E5" s="13">
        <f>F5-60*ROUNDDOWN(F5/60,0)</f>
        <v>0</v>
      </c>
      <c r="F5" s="131">
        <f>SUM(F4:F4)</f>
        <v>0</v>
      </c>
      <c r="G5" s="52">
        <f>IF((D5*60+E5)=0,0,ROUND((C5*60)/(D5*60+E5),1))</f>
        <v>0</v>
      </c>
      <c r="H5" s="13">
        <f>SUM(H4:H4)+ROUNDDOWN(J5/60,0)</f>
        <v>0</v>
      </c>
      <c r="I5" s="13">
        <f>J5-60*ROUNDDOWN(J5/60,0)</f>
        <v>0</v>
      </c>
      <c r="J5" s="131">
        <f>SUM(J4:J4)</f>
        <v>0</v>
      </c>
      <c r="K5" s="27">
        <f>SUM(K4:K4)</f>
        <v>0</v>
      </c>
      <c r="L5" s="27">
        <f>IF(SUM(L4:L4)=0,0,ROUND(AVERAGE(L4:L4),0))</f>
        <v>0</v>
      </c>
      <c r="M5" s="163">
        <f>IF(M4=0,0,1)</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40"/>
      <c r="W5" s="481"/>
      <c r="X5" s="481"/>
      <c r="Y5" s="481"/>
      <c r="Z5" s="481"/>
      <c r="AA5" s="481"/>
      <c r="AB5" s="481"/>
      <c r="AC5" s="482"/>
    </row>
    <row r="6" spans="1:29" ht="12" hidden="1" customHeight="1" x14ac:dyDescent="0.2">
      <c r="A6" s="546" t="s">
        <v>194</v>
      </c>
      <c r="B6" s="547"/>
      <c r="C6" s="73">
        <f>C5+Septembre!C39</f>
        <v>0</v>
      </c>
      <c r="D6" s="73">
        <f>ROUNDDOWN(F6/60,0)+D5+Septembre!D39</f>
        <v>0</v>
      </c>
      <c r="E6" s="73">
        <f>F6-60*ROUNDDOWN(F6/60,0)</f>
        <v>0</v>
      </c>
      <c r="F6" s="132">
        <f>E5+Septembre!E39</f>
        <v>0</v>
      </c>
      <c r="G6" s="73">
        <f>IF((D6*60+E6)=0,0,ROUND((C6*60)/(D6*60+E6),1))</f>
        <v>0</v>
      </c>
      <c r="H6" s="73">
        <f>ROUNDDOWN(J6/60,0)+H5+Septembre!H39</f>
        <v>0</v>
      </c>
      <c r="I6" s="73">
        <f>J6-60*ROUNDDOWN(J6/60,0)</f>
        <v>0</v>
      </c>
      <c r="J6" s="132">
        <f>I5+Septembre!I39</f>
        <v>0</v>
      </c>
      <c r="K6" s="73">
        <f>IF((H6*60+I6)=0,0,ROUND((G6*60)/(H6*60+I6),1))</f>
        <v>0</v>
      </c>
      <c r="L6" s="83">
        <f>IF(L5=0,Septembre!L39,IF(L5+Septembre!L39=0,"",ROUND((SUM(L4:L4)+SUM(Septembre!L32:L38))/(M4+Septembre!M38),0)))</f>
        <v>0</v>
      </c>
      <c r="M6" s="125"/>
      <c r="N6" s="83">
        <f>IF(N5=0,Septembre!N39,IF(N5+Septembre!N39=0,"",ROUND((SUM(N4:N4)+SUM(Septembre!N32:N38))/(O4+Septembre!O38),0)))</f>
        <v>0</v>
      </c>
      <c r="O6" s="125"/>
      <c r="P6" s="83">
        <f>IF(P5=0,Septembre!P39,IF(P5+Septembre!P39=0,"",ROUND((SUM(P4:P4)+SUM(Septembre!P32:P38))/(Q4+Septembre!Q38),0)))</f>
        <v>0</v>
      </c>
      <c r="Q6" s="125"/>
      <c r="R6" s="83">
        <f>IF(R5=0,Septembre!R39,IF(R5+Septembre!R39=0,"",ROUND((SUM(R4:R4)+SUM(Septembre!R32:R38))/(S4+Septembre!S38),0)))</f>
        <v>0</v>
      </c>
      <c r="S6" s="125"/>
      <c r="T6" s="83">
        <f>IF(T5=0,Septembre!T39,IF(T5+Septembre!T39=0,"",ROUND((SUM(T4:T4)+SUM(Septembre!T32:T38))/(U4+Septembre!U38),0)))</f>
        <v>0</v>
      </c>
      <c r="U6" s="130"/>
      <c r="V6" s="241"/>
      <c r="W6" s="549"/>
      <c r="X6" s="549"/>
      <c r="Y6" s="549"/>
      <c r="Z6" s="549"/>
      <c r="AA6" s="549"/>
      <c r="AB6" s="549"/>
      <c r="AC6" s="550"/>
    </row>
    <row r="7" spans="1:29" ht="11.25" customHeight="1" x14ac:dyDescent="0.2">
      <c r="A7" s="2" t="s">
        <v>6</v>
      </c>
      <c r="B7" s="2">
        <v>1</v>
      </c>
      <c r="C7" s="40"/>
      <c r="D7" s="40"/>
      <c r="E7" s="40"/>
      <c r="F7" s="71">
        <f t="shared" ref="F7:F13" si="1">E7</f>
        <v>0</v>
      </c>
      <c r="G7" s="86" t="str">
        <f t="shared" si="0"/>
        <v/>
      </c>
      <c r="H7" s="336"/>
      <c r="I7" s="336"/>
      <c r="J7" s="71">
        <f>I7</f>
        <v>0</v>
      </c>
      <c r="K7" s="117"/>
      <c r="L7" s="117"/>
      <c r="M7" s="162">
        <f>IF(L7="",0,1)</f>
        <v>0</v>
      </c>
      <c r="N7" s="117"/>
      <c r="O7" s="162">
        <f>IF(N7="",0,1)</f>
        <v>0</v>
      </c>
      <c r="P7" s="117"/>
      <c r="Q7" s="162">
        <f>IF(P7="",0,1)</f>
        <v>0</v>
      </c>
      <c r="R7" s="117"/>
      <c r="S7" s="162">
        <f>IF(R7="",0,1)</f>
        <v>0</v>
      </c>
      <c r="T7" s="117"/>
      <c r="U7" s="162">
        <f>IF(T7="",0,1)</f>
        <v>0</v>
      </c>
      <c r="V7" s="239"/>
      <c r="W7" s="491"/>
      <c r="X7" s="491"/>
      <c r="Y7" s="491"/>
      <c r="Z7" s="491"/>
      <c r="AA7" s="491"/>
      <c r="AB7" s="491"/>
      <c r="AC7" s="492"/>
    </row>
    <row r="8" spans="1:29" ht="12" customHeight="1" x14ac:dyDescent="0.2">
      <c r="A8" s="2" t="s">
        <v>7</v>
      </c>
      <c r="B8" s="2">
        <f t="shared" ref="B8:B13" si="2">B7+1</f>
        <v>2</v>
      </c>
      <c r="C8" s="40"/>
      <c r="D8" s="40"/>
      <c r="E8" s="40"/>
      <c r="F8" s="71">
        <f t="shared" si="1"/>
        <v>0</v>
      </c>
      <c r="G8" s="86" t="str">
        <f t="shared" si="0"/>
        <v/>
      </c>
      <c r="H8" s="336"/>
      <c r="I8" s="336"/>
      <c r="J8" s="71">
        <f t="shared" ref="J8:J13" si="3">I8</f>
        <v>0</v>
      </c>
      <c r="K8" s="117"/>
      <c r="L8" s="117"/>
      <c r="M8" s="162">
        <f t="shared" ref="M8:M13" si="4">IF(L8="",M7,M7+1)</f>
        <v>0</v>
      </c>
      <c r="N8" s="117"/>
      <c r="O8" s="162">
        <f t="shared" ref="O8:O13" si="5">IF(N8="",O7,O7+1)</f>
        <v>0</v>
      </c>
      <c r="P8" s="117"/>
      <c r="Q8" s="162">
        <f t="shared" ref="Q8:Q13" si="6">IF(P8="",Q7,Q7+1)</f>
        <v>0</v>
      </c>
      <c r="R8" s="117"/>
      <c r="S8" s="162">
        <f t="shared" ref="S8:S13" si="7">IF(R8="",S7,S7+1)</f>
        <v>0</v>
      </c>
      <c r="T8" s="117"/>
      <c r="U8" s="162">
        <f t="shared" ref="U8:U13" si="8">IF(T8="",U7,U7+1)</f>
        <v>0</v>
      </c>
      <c r="V8" s="239"/>
      <c r="W8" s="491"/>
      <c r="X8" s="491"/>
      <c r="Y8" s="491"/>
      <c r="Z8" s="491"/>
      <c r="AA8" s="491"/>
      <c r="AB8" s="491"/>
      <c r="AC8" s="492"/>
    </row>
    <row r="9" spans="1:29" ht="12" customHeight="1" x14ac:dyDescent="0.2">
      <c r="A9" s="2" t="s">
        <v>8</v>
      </c>
      <c r="B9" s="2">
        <f t="shared" si="2"/>
        <v>3</v>
      </c>
      <c r="C9" s="40"/>
      <c r="D9" s="40"/>
      <c r="E9" s="40"/>
      <c r="F9" s="71">
        <f t="shared" si="1"/>
        <v>0</v>
      </c>
      <c r="G9" s="86" t="str">
        <f>IF((D9*60+F9)=0,"",ROUND((C9*60)/(D9*60+F9),1))</f>
        <v/>
      </c>
      <c r="H9" s="336"/>
      <c r="I9" s="336"/>
      <c r="J9" s="71">
        <f t="shared" si="3"/>
        <v>0</v>
      </c>
      <c r="K9" s="117"/>
      <c r="L9" s="117"/>
      <c r="M9" s="162">
        <f t="shared" si="4"/>
        <v>0</v>
      </c>
      <c r="N9" s="117"/>
      <c r="O9" s="162">
        <f t="shared" si="5"/>
        <v>0</v>
      </c>
      <c r="P9" s="117"/>
      <c r="Q9" s="162">
        <f t="shared" si="6"/>
        <v>0</v>
      </c>
      <c r="R9" s="117"/>
      <c r="S9" s="162">
        <f t="shared" si="7"/>
        <v>0</v>
      </c>
      <c r="T9" s="117"/>
      <c r="U9" s="162">
        <f t="shared" si="8"/>
        <v>0</v>
      </c>
      <c r="V9" s="239"/>
      <c r="W9" s="491"/>
      <c r="X9" s="491"/>
      <c r="Y9" s="491"/>
      <c r="Z9" s="491"/>
      <c r="AA9" s="491"/>
      <c r="AB9" s="491"/>
      <c r="AC9" s="492"/>
    </row>
    <row r="10" spans="1:29" ht="12" customHeight="1" x14ac:dyDescent="0.2">
      <c r="A10" s="2" t="s">
        <v>2</v>
      </c>
      <c r="B10" s="2">
        <f t="shared" si="2"/>
        <v>4</v>
      </c>
      <c r="C10" s="40"/>
      <c r="D10" s="40"/>
      <c r="E10" s="40"/>
      <c r="F10" s="71">
        <f t="shared" si="1"/>
        <v>0</v>
      </c>
      <c r="G10" s="86" t="str">
        <f t="shared" si="0"/>
        <v/>
      </c>
      <c r="H10" s="336"/>
      <c r="I10" s="336"/>
      <c r="J10" s="71">
        <f t="shared" si="3"/>
        <v>0</v>
      </c>
      <c r="K10" s="117"/>
      <c r="L10" s="117"/>
      <c r="M10" s="162">
        <f t="shared" si="4"/>
        <v>0</v>
      </c>
      <c r="N10" s="117"/>
      <c r="O10" s="162">
        <f t="shared" si="5"/>
        <v>0</v>
      </c>
      <c r="P10" s="117"/>
      <c r="Q10" s="162">
        <f t="shared" si="6"/>
        <v>0</v>
      </c>
      <c r="R10" s="117"/>
      <c r="S10" s="162">
        <f t="shared" si="7"/>
        <v>0</v>
      </c>
      <c r="T10" s="117"/>
      <c r="U10" s="162">
        <f t="shared" si="8"/>
        <v>0</v>
      </c>
      <c r="V10" s="239"/>
      <c r="W10" s="491"/>
      <c r="X10" s="491"/>
      <c r="Y10" s="491"/>
      <c r="Z10" s="491"/>
      <c r="AA10" s="491"/>
      <c r="AB10" s="491"/>
      <c r="AC10" s="492"/>
    </row>
    <row r="11" spans="1:29" ht="12" customHeight="1" x14ac:dyDescent="0.2">
      <c r="A11" s="2" t="s">
        <v>3</v>
      </c>
      <c r="B11" s="2">
        <f t="shared" si="2"/>
        <v>5</v>
      </c>
      <c r="C11" s="40"/>
      <c r="D11" s="40"/>
      <c r="E11" s="40"/>
      <c r="F11" s="71">
        <f t="shared" si="1"/>
        <v>0</v>
      </c>
      <c r="G11" s="86" t="str">
        <f t="shared" si="0"/>
        <v/>
      </c>
      <c r="H11" s="336"/>
      <c r="I11" s="336"/>
      <c r="J11" s="71">
        <f t="shared" si="3"/>
        <v>0</v>
      </c>
      <c r="K11" s="117"/>
      <c r="L11" s="117"/>
      <c r="M11" s="162">
        <f t="shared" si="4"/>
        <v>0</v>
      </c>
      <c r="N11" s="117"/>
      <c r="O11" s="162">
        <f t="shared" si="5"/>
        <v>0</v>
      </c>
      <c r="P11" s="117"/>
      <c r="Q11" s="162">
        <f t="shared" si="6"/>
        <v>0</v>
      </c>
      <c r="R11" s="117"/>
      <c r="S11" s="162">
        <f t="shared" si="7"/>
        <v>0</v>
      </c>
      <c r="T11" s="117"/>
      <c r="U11" s="162">
        <f t="shared" si="8"/>
        <v>0</v>
      </c>
      <c r="V11" s="239"/>
      <c r="W11" s="491"/>
      <c r="X11" s="491"/>
      <c r="Y11" s="491"/>
      <c r="Z11" s="491"/>
      <c r="AA11" s="491"/>
      <c r="AB11" s="491"/>
      <c r="AC11" s="492"/>
    </row>
    <row r="12" spans="1:29" ht="12" customHeight="1" x14ac:dyDescent="0.2">
      <c r="A12" s="80" t="s">
        <v>4</v>
      </c>
      <c r="B12" s="80">
        <f t="shared" si="2"/>
        <v>6</v>
      </c>
      <c r="C12" s="40"/>
      <c r="D12" s="40"/>
      <c r="E12" s="40"/>
      <c r="F12" s="71">
        <f t="shared" si="1"/>
        <v>0</v>
      </c>
      <c r="G12" s="86" t="str">
        <f t="shared" si="0"/>
        <v/>
      </c>
      <c r="H12" s="336"/>
      <c r="I12" s="336"/>
      <c r="J12" s="71">
        <f t="shared" si="3"/>
        <v>0</v>
      </c>
      <c r="K12" s="117"/>
      <c r="L12" s="117"/>
      <c r="M12" s="162">
        <f t="shared" si="4"/>
        <v>0</v>
      </c>
      <c r="N12" s="117"/>
      <c r="O12" s="162">
        <f t="shared" si="5"/>
        <v>0</v>
      </c>
      <c r="P12" s="117"/>
      <c r="Q12" s="162">
        <f t="shared" si="6"/>
        <v>0</v>
      </c>
      <c r="R12" s="117"/>
      <c r="S12" s="162">
        <f t="shared" si="7"/>
        <v>0</v>
      </c>
      <c r="T12" s="117"/>
      <c r="U12" s="162">
        <f t="shared" si="8"/>
        <v>0</v>
      </c>
      <c r="V12" s="239"/>
      <c r="W12" s="491"/>
      <c r="X12" s="491"/>
      <c r="Y12" s="491"/>
      <c r="Z12" s="491"/>
      <c r="AA12" s="491"/>
      <c r="AB12" s="491"/>
      <c r="AC12" s="492"/>
    </row>
    <row r="13" spans="1:29" s="8" customFormat="1" ht="12" customHeight="1" x14ac:dyDescent="0.2">
      <c r="A13" s="71" t="s">
        <v>5</v>
      </c>
      <c r="B13" s="71">
        <f t="shared" si="2"/>
        <v>7</v>
      </c>
      <c r="C13" s="40"/>
      <c r="D13" s="40"/>
      <c r="E13" s="40"/>
      <c r="F13" s="71">
        <f t="shared" si="1"/>
        <v>0</v>
      </c>
      <c r="G13" s="86" t="str">
        <f t="shared" si="0"/>
        <v/>
      </c>
      <c r="H13" s="336"/>
      <c r="I13" s="336"/>
      <c r="J13" s="71">
        <f t="shared" si="3"/>
        <v>0</v>
      </c>
      <c r="K13" s="117"/>
      <c r="L13" s="117"/>
      <c r="M13" s="162">
        <f t="shared" si="4"/>
        <v>0</v>
      </c>
      <c r="N13" s="117"/>
      <c r="O13" s="162">
        <f t="shared" si="5"/>
        <v>0</v>
      </c>
      <c r="P13" s="117"/>
      <c r="Q13" s="162">
        <f t="shared" si="6"/>
        <v>0</v>
      </c>
      <c r="R13" s="117"/>
      <c r="S13" s="162">
        <f t="shared" si="7"/>
        <v>0</v>
      </c>
      <c r="T13" s="117"/>
      <c r="U13" s="162">
        <f t="shared" si="8"/>
        <v>0</v>
      </c>
      <c r="V13" s="239"/>
      <c r="W13" s="491"/>
      <c r="X13" s="491"/>
      <c r="Y13" s="491"/>
      <c r="Z13" s="491"/>
      <c r="AA13" s="491"/>
      <c r="AB13" s="491"/>
      <c r="AC13" s="492"/>
    </row>
    <row r="14" spans="1:29" ht="12" customHeight="1" x14ac:dyDescent="0.2">
      <c r="A14" s="473" t="s">
        <v>185</v>
      </c>
      <c r="B14" s="474"/>
      <c r="C14" s="13">
        <f>SUM(C7:C13)</f>
        <v>0</v>
      </c>
      <c r="D14" s="13">
        <f>SUM(D7:D13)+ROUNDDOWN(F14/60,0)</f>
        <v>0</v>
      </c>
      <c r="E14" s="13">
        <f>F14-60*ROUNDDOWN(F14/60,0)</f>
        <v>0</v>
      </c>
      <c r="F14" s="131">
        <f>SUM(F7:F13)</f>
        <v>0</v>
      </c>
      <c r="G14" s="52">
        <f>IF((D14*60+E14)=0,0,ROUND((C14*60)/(D14*60+E14),1))</f>
        <v>0</v>
      </c>
      <c r="H14" s="13">
        <f>SUM(H7:H13)+ROUNDDOWN(J14/60,0)</f>
        <v>0</v>
      </c>
      <c r="I14" s="13">
        <f>J14-60*ROUNDDOWN(J14/60,0)</f>
        <v>0</v>
      </c>
      <c r="J14" s="131">
        <f>SUM(J7:J13)</f>
        <v>0</v>
      </c>
      <c r="K14" s="27">
        <f>SUM(K7:K13)</f>
        <v>0</v>
      </c>
      <c r="L14" s="27">
        <f>IF(SUM(L7:L13)=0,0,ROUND(AVERAGE(L7:L13),0))</f>
        <v>0</v>
      </c>
      <c r="M14" s="163">
        <f>IF(M13=0,0,1)</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40"/>
      <c r="W14" s="481"/>
      <c r="X14" s="481"/>
      <c r="Y14" s="481"/>
      <c r="Z14" s="481"/>
      <c r="AA14" s="481"/>
      <c r="AB14" s="481"/>
      <c r="AC14" s="482"/>
    </row>
    <row r="15" spans="1:29" s="8" customFormat="1" ht="12" customHeight="1" x14ac:dyDescent="0.2">
      <c r="A15" s="21" t="s">
        <v>6</v>
      </c>
      <c r="B15" s="22">
        <f>B13+1</f>
        <v>8</v>
      </c>
      <c r="C15" s="40"/>
      <c r="D15" s="40"/>
      <c r="E15" s="40"/>
      <c r="F15" s="71">
        <f t="shared" ref="F15:F21" si="9">E15</f>
        <v>0</v>
      </c>
      <c r="G15" s="86" t="str">
        <f t="shared" ref="G15:G21" si="10">IF((D15*60+F15)=0,"",ROUND((C15*60)/(D15*60+F15),1))</f>
        <v/>
      </c>
      <c r="H15" s="336"/>
      <c r="I15" s="336"/>
      <c r="J15" s="71">
        <f>I15</f>
        <v>0</v>
      </c>
      <c r="K15" s="117"/>
      <c r="L15" s="117"/>
      <c r="M15" s="162">
        <f>IF(L15="",0,1)</f>
        <v>0</v>
      </c>
      <c r="N15" s="117"/>
      <c r="O15" s="162">
        <f>IF(N15="",0,1)</f>
        <v>0</v>
      </c>
      <c r="P15" s="117"/>
      <c r="Q15" s="162">
        <f>IF(P15="",0,1)</f>
        <v>0</v>
      </c>
      <c r="R15" s="117"/>
      <c r="S15" s="162">
        <f>IF(R15="",0,1)</f>
        <v>0</v>
      </c>
      <c r="T15" s="117"/>
      <c r="U15" s="162">
        <f>IF(T15="",0,1)</f>
        <v>0</v>
      </c>
      <c r="V15" s="239"/>
      <c r="W15" s="491"/>
      <c r="X15" s="491"/>
      <c r="Y15" s="491"/>
      <c r="Z15" s="491"/>
      <c r="AA15" s="491"/>
      <c r="AB15" s="491"/>
      <c r="AC15" s="492"/>
    </row>
    <row r="16" spans="1:29" ht="12" customHeight="1" x14ac:dyDescent="0.2">
      <c r="A16" s="21" t="s">
        <v>7</v>
      </c>
      <c r="B16" s="22">
        <f t="shared" ref="B16:B21" si="11">B15+1</f>
        <v>9</v>
      </c>
      <c r="C16" s="40"/>
      <c r="D16" s="40"/>
      <c r="E16" s="40"/>
      <c r="F16" s="71">
        <f t="shared" si="9"/>
        <v>0</v>
      </c>
      <c r="G16" s="86" t="str">
        <f t="shared" si="10"/>
        <v/>
      </c>
      <c r="H16" s="336"/>
      <c r="I16" s="336"/>
      <c r="J16" s="71">
        <f t="shared" ref="J16:J21" si="12">I16</f>
        <v>0</v>
      </c>
      <c r="K16" s="117"/>
      <c r="L16" s="117"/>
      <c r="M16" s="162">
        <f t="shared" ref="M16:M21" si="13">IF(L16="",M15,M15+1)</f>
        <v>0</v>
      </c>
      <c r="N16" s="117"/>
      <c r="O16" s="162">
        <f t="shared" ref="O16:O21" si="14">IF(N16="",O15,O15+1)</f>
        <v>0</v>
      </c>
      <c r="P16" s="117"/>
      <c r="Q16" s="162">
        <f t="shared" ref="Q16:Q21" si="15">IF(P16="",Q15,Q15+1)</f>
        <v>0</v>
      </c>
      <c r="R16" s="117"/>
      <c r="S16" s="162">
        <f t="shared" ref="S16:S21" si="16">IF(R16="",S15,S15+1)</f>
        <v>0</v>
      </c>
      <c r="T16" s="117"/>
      <c r="U16" s="162">
        <f t="shared" ref="U16:U21" si="17">IF(T16="",U15,U15+1)</f>
        <v>0</v>
      </c>
      <c r="V16" s="239"/>
      <c r="W16" s="491"/>
      <c r="X16" s="491"/>
      <c r="Y16" s="491"/>
      <c r="Z16" s="491"/>
      <c r="AA16" s="491"/>
      <c r="AB16" s="491"/>
      <c r="AC16" s="492"/>
    </row>
    <row r="17" spans="1:40" ht="12" customHeight="1" x14ac:dyDescent="0.2">
      <c r="A17" s="21" t="s">
        <v>8</v>
      </c>
      <c r="B17" s="22">
        <f t="shared" si="11"/>
        <v>10</v>
      </c>
      <c r="C17" s="40"/>
      <c r="D17" s="40"/>
      <c r="E17" s="40"/>
      <c r="F17" s="71">
        <f t="shared" si="9"/>
        <v>0</v>
      </c>
      <c r="G17" s="86" t="str">
        <f t="shared" si="10"/>
        <v/>
      </c>
      <c r="H17" s="336"/>
      <c r="I17" s="336"/>
      <c r="J17" s="71">
        <f t="shared" si="12"/>
        <v>0</v>
      </c>
      <c r="K17" s="117"/>
      <c r="L17" s="117"/>
      <c r="M17" s="162">
        <f t="shared" si="13"/>
        <v>0</v>
      </c>
      <c r="N17" s="117"/>
      <c r="O17" s="162">
        <f t="shared" si="14"/>
        <v>0</v>
      </c>
      <c r="P17" s="117"/>
      <c r="Q17" s="162">
        <f t="shared" si="15"/>
        <v>0</v>
      </c>
      <c r="R17" s="117"/>
      <c r="S17" s="162">
        <f t="shared" si="16"/>
        <v>0</v>
      </c>
      <c r="T17" s="117"/>
      <c r="U17" s="162">
        <f t="shared" si="17"/>
        <v>0</v>
      </c>
      <c r="V17" s="239"/>
      <c r="W17" s="491"/>
      <c r="X17" s="491"/>
      <c r="Y17" s="491"/>
      <c r="Z17" s="491"/>
      <c r="AA17" s="491"/>
      <c r="AB17" s="491"/>
      <c r="AC17" s="492"/>
    </row>
    <row r="18" spans="1:40" ht="12" customHeight="1" x14ac:dyDescent="0.2">
      <c r="A18" s="21" t="s">
        <v>2</v>
      </c>
      <c r="B18" s="22">
        <f t="shared" si="11"/>
        <v>11</v>
      </c>
      <c r="C18" s="40"/>
      <c r="D18" s="40"/>
      <c r="E18" s="40"/>
      <c r="F18" s="71">
        <f t="shared" si="9"/>
        <v>0</v>
      </c>
      <c r="G18" s="86" t="str">
        <f t="shared" si="10"/>
        <v/>
      </c>
      <c r="H18" s="336"/>
      <c r="I18" s="336"/>
      <c r="J18" s="71">
        <f t="shared" si="12"/>
        <v>0</v>
      </c>
      <c r="K18" s="117"/>
      <c r="L18" s="117"/>
      <c r="M18" s="162">
        <f t="shared" si="13"/>
        <v>0</v>
      </c>
      <c r="N18" s="117"/>
      <c r="O18" s="162">
        <f t="shared" si="14"/>
        <v>0</v>
      </c>
      <c r="P18" s="117"/>
      <c r="Q18" s="162">
        <f t="shared" si="15"/>
        <v>0</v>
      </c>
      <c r="R18" s="117"/>
      <c r="S18" s="162">
        <f t="shared" si="16"/>
        <v>0</v>
      </c>
      <c r="T18" s="117"/>
      <c r="U18" s="162">
        <f t="shared" si="17"/>
        <v>0</v>
      </c>
      <c r="V18" s="239"/>
      <c r="W18" s="491"/>
      <c r="X18" s="491"/>
      <c r="Y18" s="491"/>
      <c r="Z18" s="491"/>
      <c r="AA18" s="491"/>
      <c r="AB18" s="491"/>
      <c r="AC18" s="492"/>
    </row>
    <row r="19" spans="1:40" s="8" customFormat="1" ht="12" customHeight="1" x14ac:dyDescent="0.2">
      <c r="A19" s="21" t="s">
        <v>3</v>
      </c>
      <c r="B19" s="22">
        <f t="shared" si="11"/>
        <v>12</v>
      </c>
      <c r="C19" s="40"/>
      <c r="D19" s="40"/>
      <c r="E19" s="40"/>
      <c r="F19" s="71">
        <f t="shared" si="9"/>
        <v>0</v>
      </c>
      <c r="G19" s="86" t="str">
        <f t="shared" si="10"/>
        <v/>
      </c>
      <c r="H19" s="336"/>
      <c r="I19" s="336"/>
      <c r="J19" s="71">
        <f t="shared" si="12"/>
        <v>0</v>
      </c>
      <c r="K19" s="117"/>
      <c r="L19" s="117"/>
      <c r="M19" s="162">
        <f t="shared" si="13"/>
        <v>0</v>
      </c>
      <c r="N19" s="117"/>
      <c r="O19" s="162">
        <f t="shared" si="14"/>
        <v>0</v>
      </c>
      <c r="P19" s="117"/>
      <c r="Q19" s="162">
        <f t="shared" si="15"/>
        <v>0</v>
      </c>
      <c r="R19" s="117"/>
      <c r="S19" s="162">
        <f t="shared" si="16"/>
        <v>0</v>
      </c>
      <c r="T19" s="117"/>
      <c r="U19" s="162">
        <f t="shared" si="17"/>
        <v>0</v>
      </c>
      <c r="V19" s="239"/>
      <c r="W19" s="491"/>
      <c r="X19" s="491"/>
      <c r="Y19" s="491"/>
      <c r="Z19" s="491"/>
      <c r="AA19" s="491"/>
      <c r="AB19" s="491"/>
      <c r="AC19" s="492"/>
    </row>
    <row r="20" spans="1:40" ht="12" customHeight="1" x14ac:dyDescent="0.2">
      <c r="A20" s="21" t="s">
        <v>4</v>
      </c>
      <c r="B20" s="22">
        <f t="shared" si="11"/>
        <v>13</v>
      </c>
      <c r="C20" s="40"/>
      <c r="D20" s="40"/>
      <c r="E20" s="40"/>
      <c r="F20" s="71">
        <f t="shared" si="9"/>
        <v>0</v>
      </c>
      <c r="G20" s="86" t="str">
        <f t="shared" si="10"/>
        <v/>
      </c>
      <c r="H20" s="336"/>
      <c r="I20" s="336"/>
      <c r="J20" s="71">
        <f t="shared" si="12"/>
        <v>0</v>
      </c>
      <c r="K20" s="117"/>
      <c r="L20" s="117"/>
      <c r="M20" s="162">
        <f t="shared" si="13"/>
        <v>0</v>
      </c>
      <c r="N20" s="117"/>
      <c r="O20" s="162">
        <f t="shared" si="14"/>
        <v>0</v>
      </c>
      <c r="P20" s="117"/>
      <c r="Q20" s="162">
        <f t="shared" si="15"/>
        <v>0</v>
      </c>
      <c r="R20" s="117"/>
      <c r="S20" s="162">
        <f t="shared" si="16"/>
        <v>0</v>
      </c>
      <c r="T20" s="117"/>
      <c r="U20" s="162">
        <f t="shared" si="17"/>
        <v>0</v>
      </c>
      <c r="V20" s="239"/>
      <c r="W20" s="491"/>
      <c r="X20" s="491"/>
      <c r="Y20" s="491"/>
      <c r="Z20" s="491"/>
      <c r="AA20" s="491"/>
      <c r="AB20" s="491"/>
      <c r="AC20" s="492"/>
    </row>
    <row r="21" spans="1:40" ht="12" customHeight="1" x14ac:dyDescent="0.2">
      <c r="A21" s="114" t="s">
        <v>5</v>
      </c>
      <c r="B21" s="115">
        <f t="shared" si="11"/>
        <v>14</v>
      </c>
      <c r="C21" s="40"/>
      <c r="D21" s="40"/>
      <c r="E21" s="40"/>
      <c r="F21" s="71">
        <f t="shared" si="9"/>
        <v>0</v>
      </c>
      <c r="G21" s="86" t="str">
        <f t="shared" si="10"/>
        <v/>
      </c>
      <c r="H21" s="336"/>
      <c r="I21" s="336"/>
      <c r="J21" s="71">
        <f t="shared" si="12"/>
        <v>0</v>
      </c>
      <c r="K21" s="117"/>
      <c r="L21" s="117"/>
      <c r="M21" s="162">
        <f t="shared" si="13"/>
        <v>0</v>
      </c>
      <c r="N21" s="117"/>
      <c r="O21" s="162">
        <f t="shared" si="14"/>
        <v>0</v>
      </c>
      <c r="P21" s="117"/>
      <c r="Q21" s="162">
        <f t="shared" si="15"/>
        <v>0</v>
      </c>
      <c r="R21" s="117"/>
      <c r="S21" s="162">
        <f t="shared" si="16"/>
        <v>0</v>
      </c>
      <c r="T21" s="117"/>
      <c r="U21" s="162">
        <f t="shared" si="17"/>
        <v>0</v>
      </c>
      <c r="V21" s="239"/>
      <c r="W21" s="491"/>
      <c r="X21" s="491"/>
      <c r="Y21" s="491"/>
      <c r="Z21" s="491"/>
      <c r="AA21" s="491"/>
      <c r="AB21" s="491"/>
      <c r="AC21" s="492"/>
    </row>
    <row r="22" spans="1:40" ht="12" customHeight="1" x14ac:dyDescent="0.2">
      <c r="A22" s="473" t="s">
        <v>85</v>
      </c>
      <c r="B22" s="474"/>
      <c r="C22" s="13">
        <f>SUM(C15:C21)</f>
        <v>0</v>
      </c>
      <c r="D22" s="13">
        <f>SUM(D15:D21)+ROUNDDOWN(F22/60,0)</f>
        <v>0</v>
      </c>
      <c r="E22" s="13">
        <f>F22-60*ROUNDDOWN(F22/60,0)</f>
        <v>0</v>
      </c>
      <c r="F22" s="131">
        <f>SUM(F15:F21)</f>
        <v>0</v>
      </c>
      <c r="G22" s="52">
        <f>IF((D22*60+E22)=0,0,ROUND((C22*60)/(D22*60+E22),1))</f>
        <v>0</v>
      </c>
      <c r="H22" s="13">
        <f>SUM(H15:H21)+ROUNDDOWN(J22/60,0)</f>
        <v>0</v>
      </c>
      <c r="I22" s="13">
        <f>J22-60*ROUNDDOWN(J22/60,0)</f>
        <v>0</v>
      </c>
      <c r="J22" s="131">
        <f>SUM(J15:J21)</f>
        <v>0</v>
      </c>
      <c r="K22" s="27">
        <f>SUM(K15:K21)</f>
        <v>0</v>
      </c>
      <c r="L22" s="27">
        <f>IF(SUM(L15:L21)=0,0,ROUND(AVERAGE(L15:L21),0))</f>
        <v>0</v>
      </c>
      <c r="M22" s="163">
        <f>IF(M21=0,0,1)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40"/>
      <c r="W22" s="481"/>
      <c r="X22" s="481"/>
      <c r="Y22" s="481"/>
      <c r="Z22" s="481"/>
      <c r="AA22" s="481"/>
      <c r="AB22" s="481"/>
      <c r="AC22" s="482"/>
    </row>
    <row r="23" spans="1:40" ht="12" customHeight="1" x14ac:dyDescent="0.2">
      <c r="A23" s="22" t="s">
        <v>6</v>
      </c>
      <c r="B23" s="22">
        <f>B21+1</f>
        <v>15</v>
      </c>
      <c r="C23" s="40"/>
      <c r="D23" s="40"/>
      <c r="E23" s="40"/>
      <c r="F23" s="71">
        <f t="shared" ref="F23:F41" si="18">E23</f>
        <v>0</v>
      </c>
      <c r="G23" s="86" t="str">
        <f t="shared" ref="G23:G41" si="19">IF((D23*60+F23)=0,"",ROUND((C23*60)/(D23*60+F23),1))</f>
        <v/>
      </c>
      <c r="H23" s="336"/>
      <c r="I23" s="336"/>
      <c r="J23" s="71">
        <f>I23</f>
        <v>0</v>
      </c>
      <c r="K23" s="117"/>
      <c r="L23" s="117"/>
      <c r="M23" s="162">
        <f>IF(L23="",0,1)</f>
        <v>0</v>
      </c>
      <c r="N23" s="117"/>
      <c r="O23" s="162">
        <f>IF(N23="",0,1)</f>
        <v>0</v>
      </c>
      <c r="P23" s="117"/>
      <c r="Q23" s="162">
        <f>IF(P23="",0,1)</f>
        <v>0</v>
      </c>
      <c r="R23" s="117"/>
      <c r="S23" s="162">
        <f>IF(R23="",0,1)</f>
        <v>0</v>
      </c>
      <c r="T23" s="117"/>
      <c r="U23" s="162">
        <f>IF(T23="",0,1)</f>
        <v>0</v>
      </c>
      <c r="V23" s="239"/>
      <c r="W23" s="491"/>
      <c r="X23" s="491"/>
      <c r="Y23" s="491"/>
      <c r="Z23" s="491"/>
      <c r="AA23" s="491"/>
      <c r="AB23" s="491"/>
      <c r="AC23" s="492"/>
    </row>
    <row r="24" spans="1:40" ht="12" customHeight="1" x14ac:dyDescent="0.2">
      <c r="A24" s="22" t="s">
        <v>7</v>
      </c>
      <c r="B24" s="22">
        <f t="shared" ref="B24:B29" si="20">B23+1</f>
        <v>16</v>
      </c>
      <c r="C24" s="40"/>
      <c r="D24" s="40"/>
      <c r="E24" s="40"/>
      <c r="F24" s="71">
        <f t="shared" si="18"/>
        <v>0</v>
      </c>
      <c r="G24" s="86" t="str">
        <f t="shared" si="19"/>
        <v/>
      </c>
      <c r="H24" s="336"/>
      <c r="I24" s="336"/>
      <c r="J24" s="71">
        <f t="shared" ref="J24:J29" si="21">I24</f>
        <v>0</v>
      </c>
      <c r="K24" s="117"/>
      <c r="L24" s="117"/>
      <c r="M24" s="162">
        <f t="shared" ref="M24:M29" si="22">IF(L24="",M23,M23+1)</f>
        <v>0</v>
      </c>
      <c r="N24" s="117"/>
      <c r="O24" s="162">
        <f t="shared" ref="O24:O29" si="23">IF(N24="",O23,O23+1)</f>
        <v>0</v>
      </c>
      <c r="P24" s="117"/>
      <c r="Q24" s="162">
        <f t="shared" ref="Q24:Q29" si="24">IF(P24="",Q23,Q23+1)</f>
        <v>0</v>
      </c>
      <c r="R24" s="117"/>
      <c r="S24" s="162">
        <f t="shared" ref="S24:S29" si="25">IF(R24="",S23,S23+1)</f>
        <v>0</v>
      </c>
      <c r="T24" s="117"/>
      <c r="U24" s="162">
        <f t="shared" ref="U24:U29" si="26">IF(T24="",U23,U23+1)</f>
        <v>0</v>
      </c>
      <c r="V24" s="239"/>
      <c r="W24" s="491"/>
      <c r="X24" s="491"/>
      <c r="Y24" s="491"/>
      <c r="Z24" s="491"/>
      <c r="AA24" s="491"/>
      <c r="AB24" s="491"/>
      <c r="AC24" s="492"/>
    </row>
    <row r="25" spans="1:40" ht="12" customHeight="1" x14ac:dyDescent="0.2">
      <c r="A25" s="22" t="s">
        <v>8</v>
      </c>
      <c r="B25" s="22">
        <f t="shared" si="20"/>
        <v>17</v>
      </c>
      <c r="C25" s="40"/>
      <c r="D25" s="40"/>
      <c r="E25" s="40"/>
      <c r="F25" s="71">
        <f t="shared" si="18"/>
        <v>0</v>
      </c>
      <c r="G25" s="86" t="str">
        <f t="shared" si="19"/>
        <v/>
      </c>
      <c r="H25" s="336"/>
      <c r="I25" s="336"/>
      <c r="J25" s="71">
        <f t="shared" si="21"/>
        <v>0</v>
      </c>
      <c r="K25" s="117"/>
      <c r="L25" s="117"/>
      <c r="M25" s="162">
        <f t="shared" si="22"/>
        <v>0</v>
      </c>
      <c r="N25" s="117"/>
      <c r="O25" s="162">
        <f t="shared" si="23"/>
        <v>0</v>
      </c>
      <c r="P25" s="117"/>
      <c r="Q25" s="162">
        <f t="shared" si="24"/>
        <v>0</v>
      </c>
      <c r="R25" s="117"/>
      <c r="S25" s="162">
        <f t="shared" si="25"/>
        <v>0</v>
      </c>
      <c r="T25" s="117"/>
      <c r="U25" s="162">
        <f t="shared" si="26"/>
        <v>0</v>
      </c>
      <c r="V25" s="239"/>
      <c r="W25" s="491"/>
      <c r="X25" s="491"/>
      <c r="Y25" s="491"/>
      <c r="Z25" s="491"/>
      <c r="AA25" s="491"/>
      <c r="AB25" s="491"/>
      <c r="AC25" s="492"/>
    </row>
    <row r="26" spans="1:40" ht="12" customHeight="1" x14ac:dyDescent="0.2">
      <c r="A26" s="22" t="s">
        <v>2</v>
      </c>
      <c r="B26" s="22">
        <f t="shared" si="20"/>
        <v>18</v>
      </c>
      <c r="C26" s="40"/>
      <c r="D26" s="40"/>
      <c r="E26" s="40"/>
      <c r="F26" s="71">
        <f t="shared" si="18"/>
        <v>0</v>
      </c>
      <c r="G26" s="86" t="str">
        <f t="shared" si="19"/>
        <v/>
      </c>
      <c r="H26" s="336"/>
      <c r="I26" s="336"/>
      <c r="J26" s="71">
        <f t="shared" si="21"/>
        <v>0</v>
      </c>
      <c r="K26" s="117"/>
      <c r="L26" s="117"/>
      <c r="M26" s="162">
        <f t="shared" si="22"/>
        <v>0</v>
      </c>
      <c r="N26" s="117"/>
      <c r="O26" s="162">
        <f t="shared" si="23"/>
        <v>0</v>
      </c>
      <c r="P26" s="117"/>
      <c r="Q26" s="162">
        <f t="shared" si="24"/>
        <v>0</v>
      </c>
      <c r="R26" s="117"/>
      <c r="S26" s="162">
        <f t="shared" si="25"/>
        <v>0</v>
      </c>
      <c r="T26" s="117"/>
      <c r="U26" s="162">
        <f t="shared" si="26"/>
        <v>0</v>
      </c>
      <c r="V26" s="239"/>
      <c r="W26" s="491"/>
      <c r="X26" s="491"/>
      <c r="Y26" s="491"/>
      <c r="Z26" s="491"/>
      <c r="AA26" s="491"/>
      <c r="AB26" s="491"/>
      <c r="AC26" s="492"/>
    </row>
    <row r="27" spans="1:40" ht="12" customHeight="1" x14ac:dyDescent="0.2">
      <c r="A27" s="22" t="s">
        <v>3</v>
      </c>
      <c r="B27" s="22">
        <f t="shared" si="20"/>
        <v>19</v>
      </c>
      <c r="C27" s="40"/>
      <c r="D27" s="40"/>
      <c r="E27" s="40"/>
      <c r="F27" s="71">
        <f t="shared" si="18"/>
        <v>0</v>
      </c>
      <c r="G27" s="86" t="str">
        <f t="shared" si="19"/>
        <v/>
      </c>
      <c r="H27" s="336"/>
      <c r="I27" s="336"/>
      <c r="J27" s="71">
        <f t="shared" si="21"/>
        <v>0</v>
      </c>
      <c r="K27" s="117"/>
      <c r="L27" s="117"/>
      <c r="M27" s="162">
        <f t="shared" si="22"/>
        <v>0</v>
      </c>
      <c r="N27" s="117"/>
      <c r="O27" s="162">
        <f t="shared" si="23"/>
        <v>0</v>
      </c>
      <c r="P27" s="117"/>
      <c r="Q27" s="162">
        <f t="shared" si="24"/>
        <v>0</v>
      </c>
      <c r="R27" s="117"/>
      <c r="S27" s="162">
        <f t="shared" si="25"/>
        <v>0</v>
      </c>
      <c r="T27" s="117"/>
      <c r="U27" s="162">
        <f t="shared" si="26"/>
        <v>0</v>
      </c>
      <c r="V27" s="239"/>
      <c r="W27" s="491"/>
      <c r="X27" s="491"/>
      <c r="Y27" s="491"/>
      <c r="Z27" s="491"/>
      <c r="AA27" s="491"/>
      <c r="AB27" s="491"/>
      <c r="AC27" s="492"/>
    </row>
    <row r="28" spans="1:40" ht="12" customHeight="1" x14ac:dyDescent="0.2">
      <c r="A28" s="22" t="s">
        <v>4</v>
      </c>
      <c r="B28" s="22">
        <f t="shared" si="20"/>
        <v>20</v>
      </c>
      <c r="C28" s="40"/>
      <c r="D28" s="40"/>
      <c r="E28" s="40"/>
      <c r="F28" s="71">
        <f t="shared" si="18"/>
        <v>0</v>
      </c>
      <c r="G28" s="86" t="str">
        <f t="shared" si="19"/>
        <v/>
      </c>
      <c r="H28" s="336"/>
      <c r="I28" s="336"/>
      <c r="J28" s="71">
        <f t="shared" si="21"/>
        <v>0</v>
      </c>
      <c r="K28" s="117"/>
      <c r="L28" s="117"/>
      <c r="M28" s="162">
        <f t="shared" si="22"/>
        <v>0</v>
      </c>
      <c r="N28" s="117"/>
      <c r="O28" s="162">
        <f t="shared" si="23"/>
        <v>0</v>
      </c>
      <c r="P28" s="117"/>
      <c r="Q28" s="162">
        <f t="shared" si="24"/>
        <v>0</v>
      </c>
      <c r="R28" s="117"/>
      <c r="S28" s="162">
        <f t="shared" si="25"/>
        <v>0</v>
      </c>
      <c r="T28" s="117"/>
      <c r="U28" s="162">
        <f t="shared" si="26"/>
        <v>0</v>
      </c>
      <c r="V28" s="239"/>
      <c r="W28" s="485" t="s">
        <v>248</v>
      </c>
      <c r="X28" s="485"/>
      <c r="Y28" s="485"/>
      <c r="Z28" s="485"/>
      <c r="AA28" s="485"/>
      <c r="AB28" s="485"/>
      <c r="AC28" s="486"/>
    </row>
    <row r="29" spans="1:40" ht="12" customHeight="1" x14ac:dyDescent="0.2">
      <c r="A29" s="115" t="s">
        <v>5</v>
      </c>
      <c r="B29" s="115">
        <f t="shared" si="20"/>
        <v>21</v>
      </c>
      <c r="C29" s="40"/>
      <c r="D29" s="40"/>
      <c r="E29" s="40"/>
      <c r="F29" s="71">
        <f t="shared" si="18"/>
        <v>0</v>
      </c>
      <c r="G29" s="86" t="str">
        <f t="shared" si="19"/>
        <v/>
      </c>
      <c r="H29" s="336"/>
      <c r="I29" s="336"/>
      <c r="J29" s="71">
        <f t="shared" si="21"/>
        <v>0</v>
      </c>
      <c r="K29" s="117"/>
      <c r="L29" s="117"/>
      <c r="M29" s="162">
        <f t="shared" si="22"/>
        <v>0</v>
      </c>
      <c r="N29" s="117"/>
      <c r="O29" s="162">
        <f t="shared" si="23"/>
        <v>0</v>
      </c>
      <c r="P29" s="117"/>
      <c r="Q29" s="162">
        <f t="shared" si="24"/>
        <v>0</v>
      </c>
      <c r="R29" s="117"/>
      <c r="S29" s="162">
        <f t="shared" si="25"/>
        <v>0</v>
      </c>
      <c r="T29" s="117"/>
      <c r="U29" s="162">
        <f t="shared" si="26"/>
        <v>0</v>
      </c>
      <c r="V29" s="239"/>
      <c r="W29" s="466"/>
      <c r="X29" s="466"/>
      <c r="Y29" s="466"/>
      <c r="Z29" s="466"/>
      <c r="AA29" s="466"/>
      <c r="AB29" s="466"/>
      <c r="AC29" s="467"/>
    </row>
    <row r="30" spans="1:40" ht="12" customHeight="1" x14ac:dyDescent="0.2">
      <c r="A30" s="473" t="s">
        <v>86</v>
      </c>
      <c r="B30" s="474"/>
      <c r="C30" s="13">
        <f>SUM(C23:C29)</f>
        <v>0</v>
      </c>
      <c r="D30" s="13">
        <f>SUM(D23:D29)+ROUNDDOWN(F30/60,0)</f>
        <v>0</v>
      </c>
      <c r="E30" s="13">
        <f>F30-60*ROUNDDOWN(F30/60,0)</f>
        <v>0</v>
      </c>
      <c r="F30" s="131">
        <f>SUM(F23:F29)</f>
        <v>0</v>
      </c>
      <c r="G30" s="52">
        <f>IF((D30*60+E30)=0,0,ROUND((C30*60)/(D30*60+E30),1))</f>
        <v>0</v>
      </c>
      <c r="H30" s="13">
        <f>SUM(H23:H29)+ROUNDDOWN(J30/60,0)</f>
        <v>0</v>
      </c>
      <c r="I30" s="13">
        <f>J30-60*ROUNDDOWN(J30/60,0)</f>
        <v>0</v>
      </c>
      <c r="J30" s="131">
        <f>SUM(J23:J29)</f>
        <v>0</v>
      </c>
      <c r="K30" s="27">
        <f>SUM(K23:K29)</f>
        <v>0</v>
      </c>
      <c r="L30" s="27">
        <f>IF(SUM(L23:L29)=0,0,ROUND(AVERAGE(L23:L29),0))</f>
        <v>0</v>
      </c>
      <c r="M30" s="163">
        <f>IF(M29=0,0,1)</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40"/>
      <c r="W30" s="481"/>
      <c r="X30" s="481"/>
      <c r="Y30" s="481"/>
      <c r="Z30" s="481"/>
      <c r="AA30" s="481"/>
      <c r="AB30" s="481"/>
      <c r="AC30" s="482"/>
    </row>
    <row r="31" spans="1:40" s="75" customFormat="1" ht="12" customHeight="1" x14ac:dyDescent="0.2">
      <c r="A31" s="82" t="s">
        <v>100</v>
      </c>
      <c r="B31" s="81">
        <f>B29+1</f>
        <v>22</v>
      </c>
      <c r="C31" s="40"/>
      <c r="D31" s="40"/>
      <c r="E31" s="40"/>
      <c r="F31" s="71">
        <f t="shared" si="18"/>
        <v>0</v>
      </c>
      <c r="G31" s="86" t="str">
        <f t="shared" si="19"/>
        <v/>
      </c>
      <c r="H31" s="336"/>
      <c r="I31" s="336"/>
      <c r="J31" s="71">
        <f>I31</f>
        <v>0</v>
      </c>
      <c r="K31" s="117"/>
      <c r="L31" s="117"/>
      <c r="M31" s="162">
        <f>IF(L31="",0,1)</f>
        <v>0</v>
      </c>
      <c r="N31" s="117"/>
      <c r="O31" s="162">
        <f>IF(N31="",0,1)</f>
        <v>0</v>
      </c>
      <c r="P31" s="117"/>
      <c r="Q31" s="162">
        <f>IF(P31="",0,1)</f>
        <v>0</v>
      </c>
      <c r="R31" s="117"/>
      <c r="S31" s="162">
        <f>IF(R31="",0,1)</f>
        <v>0</v>
      </c>
      <c r="T31" s="117"/>
      <c r="U31" s="162">
        <f>IF(T31="",0,1)</f>
        <v>0</v>
      </c>
      <c r="V31" s="242"/>
      <c r="W31" s="466"/>
      <c r="X31" s="466"/>
      <c r="Y31" s="466"/>
      <c r="Z31" s="466"/>
      <c r="AA31" s="466"/>
      <c r="AB31" s="466"/>
      <c r="AC31" s="467"/>
      <c r="AD31"/>
      <c r="AE31"/>
      <c r="AF31"/>
      <c r="AG31"/>
      <c r="AH31"/>
      <c r="AI31"/>
      <c r="AJ31"/>
      <c r="AK31"/>
      <c r="AL31"/>
      <c r="AM31"/>
      <c r="AN31"/>
    </row>
    <row r="32" spans="1:40" s="75" customFormat="1" ht="12" customHeight="1" x14ac:dyDescent="0.2">
      <c r="A32" s="82" t="s">
        <v>103</v>
      </c>
      <c r="B32" s="81">
        <f t="shared" ref="B32:B37" si="27">B31+1</f>
        <v>23</v>
      </c>
      <c r="C32" s="40"/>
      <c r="D32" s="40"/>
      <c r="E32" s="40"/>
      <c r="F32" s="71">
        <f t="shared" si="18"/>
        <v>0</v>
      </c>
      <c r="G32" s="86" t="str">
        <f t="shared" si="19"/>
        <v/>
      </c>
      <c r="H32" s="336"/>
      <c r="I32" s="336"/>
      <c r="J32" s="71">
        <f t="shared" ref="J32:J37" si="28">I32</f>
        <v>0</v>
      </c>
      <c r="K32" s="117"/>
      <c r="L32" s="117"/>
      <c r="M32" s="162">
        <f t="shared" ref="M32:M37" si="29">IF(L32="",M31,M31+1)</f>
        <v>0</v>
      </c>
      <c r="N32" s="117"/>
      <c r="O32" s="162">
        <f t="shared" ref="O32:O37" si="30">IF(N32="",O31,O31+1)</f>
        <v>0</v>
      </c>
      <c r="P32" s="117"/>
      <c r="Q32" s="162">
        <f t="shared" ref="Q32:Q37" si="31">IF(P32="",Q31,Q31+1)</f>
        <v>0</v>
      </c>
      <c r="R32" s="117"/>
      <c r="S32" s="162">
        <f t="shared" ref="S32:S37" si="32">IF(R32="",S31,S31+1)</f>
        <v>0</v>
      </c>
      <c r="T32" s="117"/>
      <c r="U32" s="162">
        <f t="shared" ref="U32:U37" si="33">IF(T32="",U31,U31+1)</f>
        <v>0</v>
      </c>
      <c r="V32" s="242"/>
      <c r="W32" s="466"/>
      <c r="X32" s="466"/>
      <c r="Y32" s="466"/>
      <c r="Z32" s="466"/>
      <c r="AA32" s="466"/>
      <c r="AB32" s="466"/>
      <c r="AC32" s="467"/>
      <c r="AD32"/>
      <c r="AE32"/>
      <c r="AF32"/>
      <c r="AG32"/>
      <c r="AH32"/>
      <c r="AI32"/>
      <c r="AJ32"/>
      <c r="AK32"/>
      <c r="AL32"/>
      <c r="AM32"/>
      <c r="AN32"/>
    </row>
    <row r="33" spans="1:40" s="75" customFormat="1" ht="12" customHeight="1" x14ac:dyDescent="0.2">
      <c r="A33" s="82" t="s">
        <v>104</v>
      </c>
      <c r="B33" s="81">
        <f t="shared" si="27"/>
        <v>24</v>
      </c>
      <c r="C33" s="40"/>
      <c r="D33" s="40"/>
      <c r="E33" s="40"/>
      <c r="F33" s="71">
        <f t="shared" si="18"/>
        <v>0</v>
      </c>
      <c r="G33" s="86" t="str">
        <f t="shared" si="19"/>
        <v/>
      </c>
      <c r="H33" s="336"/>
      <c r="I33" s="336"/>
      <c r="J33" s="71">
        <f t="shared" si="28"/>
        <v>0</v>
      </c>
      <c r="K33" s="117"/>
      <c r="L33" s="117"/>
      <c r="M33" s="162">
        <f t="shared" si="29"/>
        <v>0</v>
      </c>
      <c r="N33" s="117"/>
      <c r="O33" s="162">
        <f t="shared" si="30"/>
        <v>0</v>
      </c>
      <c r="P33" s="117"/>
      <c r="Q33" s="162">
        <f t="shared" si="31"/>
        <v>0</v>
      </c>
      <c r="R33" s="117"/>
      <c r="S33" s="162">
        <f t="shared" si="32"/>
        <v>0</v>
      </c>
      <c r="T33" s="117"/>
      <c r="U33" s="162">
        <f t="shared" si="33"/>
        <v>0</v>
      </c>
      <c r="V33" s="242"/>
      <c r="W33" s="466"/>
      <c r="X33" s="466"/>
      <c r="Y33" s="466"/>
      <c r="Z33" s="466"/>
      <c r="AA33" s="466"/>
      <c r="AB33" s="466"/>
      <c r="AC33" s="467"/>
      <c r="AD33"/>
      <c r="AE33"/>
      <c r="AF33"/>
      <c r="AG33"/>
      <c r="AH33"/>
      <c r="AI33"/>
      <c r="AJ33"/>
      <c r="AK33"/>
      <c r="AL33"/>
      <c r="AM33"/>
      <c r="AN33"/>
    </row>
    <row r="34" spans="1:40" s="75" customFormat="1" ht="12" customHeight="1" x14ac:dyDescent="0.2">
      <c r="A34" s="82" t="s">
        <v>101</v>
      </c>
      <c r="B34" s="81">
        <f t="shared" si="27"/>
        <v>25</v>
      </c>
      <c r="C34" s="40"/>
      <c r="D34" s="40"/>
      <c r="E34" s="40"/>
      <c r="F34" s="71">
        <f t="shared" si="18"/>
        <v>0</v>
      </c>
      <c r="G34" s="86" t="str">
        <f t="shared" si="19"/>
        <v/>
      </c>
      <c r="H34" s="336"/>
      <c r="I34" s="336"/>
      <c r="J34" s="71">
        <f t="shared" si="28"/>
        <v>0</v>
      </c>
      <c r="K34" s="117"/>
      <c r="L34" s="117"/>
      <c r="M34" s="162">
        <f t="shared" si="29"/>
        <v>0</v>
      </c>
      <c r="N34" s="117"/>
      <c r="O34" s="162">
        <f t="shared" si="30"/>
        <v>0</v>
      </c>
      <c r="P34" s="117"/>
      <c r="Q34" s="162">
        <f t="shared" si="31"/>
        <v>0</v>
      </c>
      <c r="R34" s="117"/>
      <c r="S34" s="162">
        <f t="shared" si="32"/>
        <v>0</v>
      </c>
      <c r="T34" s="117"/>
      <c r="U34" s="162">
        <f t="shared" si="33"/>
        <v>0</v>
      </c>
      <c r="V34" s="242"/>
      <c r="W34" s="466"/>
      <c r="X34" s="466"/>
      <c r="Y34" s="466"/>
      <c r="Z34" s="466"/>
      <c r="AA34" s="466"/>
      <c r="AB34" s="466"/>
      <c r="AC34" s="467"/>
      <c r="AD34"/>
      <c r="AE34"/>
      <c r="AF34"/>
      <c r="AG34"/>
      <c r="AH34"/>
      <c r="AI34"/>
      <c r="AJ34"/>
      <c r="AK34"/>
      <c r="AL34"/>
      <c r="AM34"/>
      <c r="AN34"/>
    </row>
    <row r="35" spans="1:40" s="75" customFormat="1" ht="12" customHeight="1" x14ac:dyDescent="0.2">
      <c r="A35" s="229" t="s">
        <v>3</v>
      </c>
      <c r="B35" s="81">
        <f t="shared" si="27"/>
        <v>26</v>
      </c>
      <c r="C35" s="40"/>
      <c r="D35" s="40"/>
      <c r="E35" s="40"/>
      <c r="F35" s="71">
        <f t="shared" si="18"/>
        <v>0</v>
      </c>
      <c r="G35" s="86" t="str">
        <f t="shared" si="19"/>
        <v/>
      </c>
      <c r="H35" s="336"/>
      <c r="I35" s="336"/>
      <c r="J35" s="71">
        <f t="shared" si="28"/>
        <v>0</v>
      </c>
      <c r="K35" s="117"/>
      <c r="L35" s="117"/>
      <c r="M35" s="162">
        <f t="shared" si="29"/>
        <v>0</v>
      </c>
      <c r="N35" s="117"/>
      <c r="O35" s="162">
        <f t="shared" si="30"/>
        <v>0</v>
      </c>
      <c r="P35" s="117"/>
      <c r="Q35" s="162">
        <f t="shared" si="31"/>
        <v>0</v>
      </c>
      <c r="R35" s="117"/>
      <c r="S35" s="162">
        <f t="shared" si="32"/>
        <v>0</v>
      </c>
      <c r="T35" s="117"/>
      <c r="U35" s="162">
        <f t="shared" si="33"/>
        <v>0</v>
      </c>
      <c r="V35" s="242"/>
      <c r="W35" s="466"/>
      <c r="X35" s="466"/>
      <c r="Y35" s="466"/>
      <c r="Z35" s="466"/>
      <c r="AA35" s="466"/>
      <c r="AB35" s="466"/>
      <c r="AC35" s="467"/>
      <c r="AD35"/>
      <c r="AE35"/>
      <c r="AF35"/>
      <c r="AG35"/>
      <c r="AH35"/>
      <c r="AI35"/>
      <c r="AJ35"/>
      <c r="AK35"/>
      <c r="AL35"/>
      <c r="AM35"/>
      <c r="AN35"/>
    </row>
    <row r="36" spans="1:40" s="75" customFormat="1" ht="12" customHeight="1" x14ac:dyDescent="0.2">
      <c r="A36" s="238" t="s">
        <v>4</v>
      </c>
      <c r="B36" s="292">
        <f t="shared" si="27"/>
        <v>27</v>
      </c>
      <c r="C36" s="40"/>
      <c r="D36" s="40"/>
      <c r="E36" s="40"/>
      <c r="F36" s="71">
        <f t="shared" si="18"/>
        <v>0</v>
      </c>
      <c r="G36" s="86" t="str">
        <f t="shared" si="19"/>
        <v/>
      </c>
      <c r="H36" s="336"/>
      <c r="I36" s="336"/>
      <c r="J36" s="71">
        <f t="shared" si="28"/>
        <v>0</v>
      </c>
      <c r="K36" s="117"/>
      <c r="L36" s="117"/>
      <c r="M36" s="162">
        <f t="shared" si="29"/>
        <v>0</v>
      </c>
      <c r="N36" s="117"/>
      <c r="O36" s="162">
        <f t="shared" si="30"/>
        <v>0</v>
      </c>
      <c r="P36" s="117"/>
      <c r="Q36" s="162">
        <f t="shared" si="31"/>
        <v>0</v>
      </c>
      <c r="R36" s="117"/>
      <c r="S36" s="162">
        <f t="shared" si="32"/>
        <v>0</v>
      </c>
      <c r="T36" s="117"/>
      <c r="U36" s="162">
        <f t="shared" si="33"/>
        <v>0</v>
      </c>
      <c r="V36" s="242"/>
      <c r="W36" s="466"/>
      <c r="X36" s="466"/>
      <c r="Y36" s="466"/>
      <c r="Z36" s="466"/>
      <c r="AA36" s="466"/>
      <c r="AB36" s="466"/>
      <c r="AC36" s="467"/>
      <c r="AD36"/>
      <c r="AE36"/>
      <c r="AF36"/>
      <c r="AG36"/>
      <c r="AH36"/>
      <c r="AI36"/>
      <c r="AJ36"/>
      <c r="AK36"/>
      <c r="AL36"/>
      <c r="AM36"/>
      <c r="AN36"/>
    </row>
    <row r="37" spans="1:40" s="75" customFormat="1" ht="12" customHeight="1" x14ac:dyDescent="0.2">
      <c r="A37" s="120" t="s">
        <v>5</v>
      </c>
      <c r="B37" s="121">
        <f t="shared" si="27"/>
        <v>28</v>
      </c>
      <c r="C37" s="40"/>
      <c r="D37" s="40"/>
      <c r="E37" s="40"/>
      <c r="F37" s="71">
        <f t="shared" si="18"/>
        <v>0</v>
      </c>
      <c r="G37" s="86" t="str">
        <f t="shared" si="19"/>
        <v/>
      </c>
      <c r="H37" s="336"/>
      <c r="I37" s="336"/>
      <c r="J37" s="71">
        <f t="shared" si="28"/>
        <v>0</v>
      </c>
      <c r="K37" s="117"/>
      <c r="L37" s="117"/>
      <c r="M37" s="162">
        <f t="shared" si="29"/>
        <v>0</v>
      </c>
      <c r="N37" s="117"/>
      <c r="O37" s="162">
        <f t="shared" si="30"/>
        <v>0</v>
      </c>
      <c r="P37" s="117"/>
      <c r="Q37" s="162">
        <f t="shared" si="31"/>
        <v>0</v>
      </c>
      <c r="R37" s="117"/>
      <c r="S37" s="162">
        <f t="shared" si="32"/>
        <v>0</v>
      </c>
      <c r="T37" s="117"/>
      <c r="U37" s="162">
        <f t="shared" si="33"/>
        <v>0</v>
      </c>
      <c r="V37" s="242"/>
      <c r="W37" s="466" t="s">
        <v>249</v>
      </c>
      <c r="X37" s="466"/>
      <c r="Y37" s="466"/>
      <c r="Z37" s="466"/>
      <c r="AA37" s="466"/>
      <c r="AB37" s="466"/>
      <c r="AC37" s="467"/>
      <c r="AD37"/>
      <c r="AE37"/>
      <c r="AF37"/>
      <c r="AG37"/>
      <c r="AH37"/>
      <c r="AI37"/>
      <c r="AJ37"/>
      <c r="AK37"/>
      <c r="AL37"/>
      <c r="AM37"/>
      <c r="AN37"/>
    </row>
    <row r="38" spans="1:40" s="75" customFormat="1" ht="12" customHeight="1" x14ac:dyDescent="0.2">
      <c r="A38" s="473" t="s">
        <v>87</v>
      </c>
      <c r="B38" s="474"/>
      <c r="C38" s="13">
        <f>SUM(C31:C37)</f>
        <v>0</v>
      </c>
      <c r="D38" s="13">
        <f>SUM(D31:D37)+ROUNDDOWN(F38/60,0)</f>
        <v>0</v>
      </c>
      <c r="E38" s="13">
        <f>F38-60*ROUNDDOWN(F38/60,0)</f>
        <v>0</v>
      </c>
      <c r="F38" s="131">
        <f>SUM(F31:F37)</f>
        <v>0</v>
      </c>
      <c r="G38" s="52">
        <f>IF((D38*60+E38)=0,0,ROUND((C38*60)/(D38*60+E38),1))</f>
        <v>0</v>
      </c>
      <c r="H38" s="13">
        <f>SUM(H31:H37)+ROUNDDOWN(J38/60,0)</f>
        <v>0</v>
      </c>
      <c r="I38" s="13">
        <f>J38-60*ROUNDDOWN(J38/60,0)</f>
        <v>0</v>
      </c>
      <c r="J38" s="131">
        <f>SUM(J31:J37)</f>
        <v>0</v>
      </c>
      <c r="K38" s="27">
        <f>SUM(K31:K37)</f>
        <v>0</v>
      </c>
      <c r="L38" s="27">
        <f>IF(SUM(L31:L37)=0,0,ROUND(AVERAGE(L31:L37),0))</f>
        <v>0</v>
      </c>
      <c r="M38" s="163">
        <f>IF(M34=0,0,1)</f>
        <v>0</v>
      </c>
      <c r="N38" s="27">
        <f>IF(SUM(N31:N37)=0,0,ROUND(AVERAGE(N31:N37),0))</f>
        <v>0</v>
      </c>
      <c r="O38" s="163">
        <f>IF(O34=0,0,1)</f>
        <v>0</v>
      </c>
      <c r="P38" s="27">
        <f>IF(SUM(P31:P37)=0,0,ROUND(AVERAGE(P31:P37),0))</f>
        <v>0</v>
      </c>
      <c r="Q38" s="163">
        <f>IF(Q34=0,0,1)</f>
        <v>0</v>
      </c>
      <c r="R38" s="27">
        <f>IF(SUM(R31:R37)=0,0,ROUND(AVERAGE(R31:R37),0))</f>
        <v>0</v>
      </c>
      <c r="S38" s="163">
        <f>IF(S34=0,0,1)</f>
        <v>0</v>
      </c>
      <c r="T38" s="27">
        <f>IF(SUM(T31:T37)=0,0,ROUND(AVERAGE(T31:T37),0))</f>
        <v>0</v>
      </c>
      <c r="U38" s="163">
        <f>IF(U34=0,0,1)</f>
        <v>0</v>
      </c>
      <c r="V38" s="240"/>
      <c r="W38" s="481"/>
      <c r="X38" s="481"/>
      <c r="Y38" s="481"/>
      <c r="Z38" s="481"/>
      <c r="AA38" s="481"/>
      <c r="AB38" s="481"/>
      <c r="AC38" s="482"/>
      <c r="AD38"/>
      <c r="AE38"/>
      <c r="AF38"/>
      <c r="AG38"/>
      <c r="AH38"/>
      <c r="AI38"/>
      <c r="AJ38"/>
      <c r="AK38"/>
      <c r="AL38"/>
      <c r="AM38"/>
      <c r="AN38"/>
    </row>
    <row r="39" spans="1:40" s="75" customFormat="1" ht="12" customHeight="1" x14ac:dyDescent="0.2">
      <c r="A39" s="238" t="s">
        <v>100</v>
      </c>
      <c r="B39" s="320">
        <f>B37+1</f>
        <v>29</v>
      </c>
      <c r="C39" s="40"/>
      <c r="D39" s="40"/>
      <c r="E39" s="40"/>
      <c r="F39" s="71">
        <f t="shared" si="18"/>
        <v>0</v>
      </c>
      <c r="G39" s="86" t="str">
        <f t="shared" si="19"/>
        <v/>
      </c>
      <c r="H39" s="336"/>
      <c r="I39" s="336"/>
      <c r="J39" s="71">
        <f>I39</f>
        <v>0</v>
      </c>
      <c r="K39" s="117"/>
      <c r="L39" s="117"/>
      <c r="M39" s="162">
        <f>IF(L39="",0,1)</f>
        <v>0</v>
      </c>
      <c r="N39" s="117"/>
      <c r="O39" s="162">
        <f>IF(N39="",0,1)</f>
        <v>0</v>
      </c>
      <c r="P39" s="117"/>
      <c r="Q39" s="162">
        <f>IF(P39="",0,1)</f>
        <v>0</v>
      </c>
      <c r="R39" s="117"/>
      <c r="S39" s="162">
        <f>IF(R39="",0,1)</f>
        <v>0</v>
      </c>
      <c r="T39" s="117"/>
      <c r="U39" s="162">
        <f>IF(T39="",0,1)</f>
        <v>0</v>
      </c>
      <c r="V39" s="242"/>
      <c r="W39" s="466"/>
      <c r="X39" s="466"/>
      <c r="Y39" s="466"/>
      <c r="Z39" s="466"/>
      <c r="AA39" s="466"/>
      <c r="AB39" s="466"/>
      <c r="AC39" s="467"/>
      <c r="AD39"/>
      <c r="AE39"/>
      <c r="AF39"/>
      <c r="AG39"/>
      <c r="AH39"/>
      <c r="AI39"/>
      <c r="AJ39"/>
      <c r="AK39"/>
      <c r="AL39"/>
      <c r="AM39"/>
      <c r="AN39"/>
    </row>
    <row r="40" spans="1:40" s="75" customFormat="1" ht="12" customHeight="1" x14ac:dyDescent="0.2">
      <c r="A40" s="238" t="s">
        <v>103</v>
      </c>
      <c r="B40" s="320">
        <f>B39+1</f>
        <v>30</v>
      </c>
      <c r="C40" s="40"/>
      <c r="D40" s="40"/>
      <c r="E40" s="40"/>
      <c r="F40" s="71">
        <f t="shared" si="18"/>
        <v>0</v>
      </c>
      <c r="G40" s="86" t="str">
        <f t="shared" si="19"/>
        <v/>
      </c>
      <c r="H40" s="336"/>
      <c r="I40" s="336"/>
      <c r="J40" s="71">
        <f>I40</f>
        <v>0</v>
      </c>
      <c r="K40" s="117"/>
      <c r="L40" s="117"/>
      <c r="M40" s="162">
        <f>IF(L40="",M39,M39+1)</f>
        <v>0</v>
      </c>
      <c r="N40" s="117"/>
      <c r="O40" s="162">
        <f>IF(N40="",O39,O39+1)</f>
        <v>0</v>
      </c>
      <c r="P40" s="117"/>
      <c r="Q40" s="162">
        <f>IF(P40="",Q39,Q39+1)</f>
        <v>0</v>
      </c>
      <c r="R40" s="117"/>
      <c r="S40" s="162">
        <f>IF(R40="",S39,S39+1)</f>
        <v>0</v>
      </c>
      <c r="T40" s="117"/>
      <c r="U40" s="162">
        <f>IF(T40="",U39,U39+1)</f>
        <v>0</v>
      </c>
      <c r="V40" s="242"/>
      <c r="W40" s="466"/>
      <c r="X40" s="466"/>
      <c r="Y40" s="466"/>
      <c r="Z40" s="466"/>
      <c r="AA40" s="466"/>
      <c r="AB40" s="466"/>
      <c r="AC40" s="467"/>
      <c r="AD40"/>
      <c r="AE40"/>
      <c r="AF40"/>
      <c r="AG40"/>
      <c r="AH40"/>
      <c r="AI40"/>
      <c r="AJ40"/>
      <c r="AK40"/>
      <c r="AL40"/>
      <c r="AM40"/>
      <c r="AN40"/>
    </row>
    <row r="41" spans="1:40" s="75" customFormat="1" ht="12" customHeight="1" x14ac:dyDescent="0.2">
      <c r="A41" s="238" t="s">
        <v>104</v>
      </c>
      <c r="B41" s="320">
        <f>B40+1</f>
        <v>31</v>
      </c>
      <c r="C41" s="40"/>
      <c r="D41" s="40"/>
      <c r="E41" s="40"/>
      <c r="F41" s="71">
        <f t="shared" si="18"/>
        <v>0</v>
      </c>
      <c r="G41" s="86" t="str">
        <f t="shared" si="19"/>
        <v/>
      </c>
      <c r="H41" s="336"/>
      <c r="I41" s="336"/>
      <c r="J41" s="71">
        <f t="shared" ref="J41" si="34">I41</f>
        <v>0</v>
      </c>
      <c r="K41" s="117"/>
      <c r="L41" s="117"/>
      <c r="M41" s="162">
        <f>IF(L41="",M40,M40+1)</f>
        <v>0</v>
      </c>
      <c r="N41" s="117"/>
      <c r="O41" s="162">
        <f>IF(N41="",O40,O40+1)</f>
        <v>0</v>
      </c>
      <c r="P41" s="117"/>
      <c r="Q41" s="162">
        <f>IF(P41="",Q40,Q40+1)</f>
        <v>0</v>
      </c>
      <c r="R41" s="117"/>
      <c r="S41" s="162">
        <f>IF(R41="",S40,S40+1)</f>
        <v>0</v>
      </c>
      <c r="T41" s="117"/>
      <c r="U41" s="162">
        <f>IF(T41="",U40,U40+1)</f>
        <v>0</v>
      </c>
      <c r="V41" s="242"/>
      <c r="W41" s="466"/>
      <c r="X41" s="466"/>
      <c r="Y41" s="466"/>
      <c r="Z41" s="466"/>
      <c r="AA41" s="466"/>
      <c r="AB41" s="466"/>
      <c r="AC41" s="467"/>
      <c r="AD41"/>
      <c r="AE41"/>
      <c r="AF41"/>
      <c r="AG41"/>
      <c r="AH41"/>
      <c r="AI41"/>
      <c r="AJ41"/>
      <c r="AK41"/>
      <c r="AL41"/>
      <c r="AM41"/>
      <c r="AN41"/>
    </row>
    <row r="42" spans="1:40" s="75" customFormat="1" ht="12" customHeight="1" x14ac:dyDescent="0.2">
      <c r="A42" s="473" t="s">
        <v>10</v>
      </c>
      <c r="B42" s="474"/>
      <c r="C42" s="13">
        <f>SUM(C39:C41)</f>
        <v>0</v>
      </c>
      <c r="D42" s="13">
        <f>SUM(D39:D41)+ROUNDDOWN(F42/60,0)</f>
        <v>0</v>
      </c>
      <c r="E42" s="13">
        <f>F42-60*ROUNDDOWN(F42/60,0)</f>
        <v>0</v>
      </c>
      <c r="F42" s="131">
        <f>SUM(F39:F41)</f>
        <v>0</v>
      </c>
      <c r="G42" s="52">
        <f>IF((D42*60+E42)=0,0,ROUND((C42*60)/(D42*60+E42),1))</f>
        <v>0</v>
      </c>
      <c r="H42" s="13">
        <f>SUM(H39:H41)+ROUNDDOWN(J42/60,0)</f>
        <v>0</v>
      </c>
      <c r="I42" s="13">
        <f>J42-60*ROUNDDOWN(J42/60,0)</f>
        <v>0</v>
      </c>
      <c r="J42" s="131">
        <f>SUM(J39:J41)</f>
        <v>0</v>
      </c>
      <c r="K42" s="27">
        <f>SUM(K39:K41)</f>
        <v>0</v>
      </c>
      <c r="L42" s="27">
        <f>IF(SUM(L39:L41)=0,0,ROUND(AVERAGE(L39:L41),0))</f>
        <v>0</v>
      </c>
      <c r="M42" s="163">
        <f>IF(M41=0,0,1)</f>
        <v>0</v>
      </c>
      <c r="N42" s="27">
        <f>IF(SUM(N39:N41)=0,0,ROUND(AVERAGE(N39:N41),0))</f>
        <v>0</v>
      </c>
      <c r="O42" s="163">
        <f>IF(O41=0,0,1)</f>
        <v>0</v>
      </c>
      <c r="P42" s="27">
        <f>IF(SUM(P39:P41)=0,0,ROUND(AVERAGE(P39:P41),0))</f>
        <v>0</v>
      </c>
      <c r="Q42" s="163">
        <f>IF(Q41=0,0,1)</f>
        <v>0</v>
      </c>
      <c r="R42" s="27">
        <f>IF(SUM(R39:R41)=0,0,ROUND(AVERAGE(R39:R41),0))</f>
        <v>0</v>
      </c>
      <c r="S42" s="163">
        <f>IF(S41=0,0,1)</f>
        <v>0</v>
      </c>
      <c r="T42" s="27">
        <f>IF(SUM(T39:T41)=0,0,ROUND(AVERAGE(T39:T41),0))</f>
        <v>0</v>
      </c>
      <c r="U42" s="163">
        <f>IF(U41=0,0,1)</f>
        <v>0</v>
      </c>
      <c r="V42" s="240"/>
      <c r="W42" s="481"/>
      <c r="X42" s="481"/>
      <c r="Y42" s="481"/>
      <c r="Z42" s="481"/>
      <c r="AA42" s="481"/>
      <c r="AB42" s="481"/>
      <c r="AC42" s="482"/>
      <c r="AD42"/>
      <c r="AE42"/>
      <c r="AF42"/>
      <c r="AG42"/>
      <c r="AH42"/>
      <c r="AI42"/>
      <c r="AJ42"/>
      <c r="AK42"/>
      <c r="AL42"/>
      <c r="AM42"/>
      <c r="AN42"/>
    </row>
    <row r="43" spans="1:40" ht="12" customHeight="1" x14ac:dyDescent="0.2">
      <c r="A43" s="470" t="s">
        <v>37</v>
      </c>
      <c r="B43" s="471"/>
      <c r="C43" s="14">
        <f>C14+C22+C30+C38+C42</f>
        <v>0</v>
      </c>
      <c r="D43" s="11">
        <f>D14+D22+D30+D38+D42+ROUNDDOWN(F43/60,0)</f>
        <v>0</v>
      </c>
      <c r="E43" s="11">
        <f>F43-60*ROUNDDOWN(F43/60,0)</f>
        <v>0</v>
      </c>
      <c r="F43" s="133">
        <f>E14+E22+E30+E38+E42</f>
        <v>0</v>
      </c>
      <c r="G43" s="60">
        <f>IF((D43*60+E43)=0,0,ROUND((C43*60)/(D43*60+E43),1))</f>
        <v>0</v>
      </c>
      <c r="H43" s="11">
        <f>H14+H22+H30+H38+H42+ROUNDDOWN(J43/60,0)</f>
        <v>0</v>
      </c>
      <c r="I43" s="11">
        <f>J43-60*ROUNDDOWN(J43/60,0)</f>
        <v>0</v>
      </c>
      <c r="J43" s="133">
        <f>I14+I22+I30+I38+I42</f>
        <v>0</v>
      </c>
      <c r="K43" s="28">
        <f>K14+K22+K30+K38+K42</f>
        <v>0</v>
      </c>
      <c r="L43" s="28" t="str">
        <f>IF(L44=0,"",(L14+L22+L30+L38+L42)/L44)</f>
        <v/>
      </c>
      <c r="M43" s="178"/>
      <c r="N43" s="28" t="str">
        <f>IF(N44=0,"",(N14+N22+N30+N38+N41)/N44)</f>
        <v/>
      </c>
      <c r="O43" s="178"/>
      <c r="P43" s="28" t="str">
        <f>IF(P44=0,"",(P14+P22+P30+P38+P41)/P44)</f>
        <v/>
      </c>
      <c r="Q43" s="178"/>
      <c r="R43" s="28" t="str">
        <f>IF(R44=0,"",(R14+R22+R30+R38+R41)/R44)</f>
        <v/>
      </c>
      <c r="S43" s="178"/>
      <c r="T43" s="28" t="str">
        <f>IF(T44=0,"",(T14+T22+T30+T38+T41)/T44)</f>
        <v/>
      </c>
      <c r="U43" s="178"/>
      <c r="V43" s="38"/>
      <c r="W43" s="43"/>
      <c r="X43" s="43"/>
      <c r="Y43" s="2" t="s">
        <v>0</v>
      </c>
      <c r="Z43" s="2" t="s">
        <v>15</v>
      </c>
      <c r="AA43" s="2" t="s">
        <v>16</v>
      </c>
      <c r="AB43" s="2" t="s">
        <v>12</v>
      </c>
      <c r="AC43" s="2" t="s">
        <v>26</v>
      </c>
    </row>
    <row r="44" spans="1:40" ht="12" customHeight="1" x14ac:dyDescent="0.2">
      <c r="A44" s="472"/>
      <c r="B44" s="472"/>
      <c r="C44" s="2" t="s">
        <v>0</v>
      </c>
      <c r="D44" s="2" t="s">
        <v>15</v>
      </c>
      <c r="E44" s="2" t="s">
        <v>16</v>
      </c>
      <c r="F44" s="71"/>
      <c r="G44" s="22" t="s">
        <v>12</v>
      </c>
      <c r="H44" s="360" t="s">
        <v>15</v>
      </c>
      <c r="I44" s="360" t="s">
        <v>16</v>
      </c>
      <c r="J44" s="22"/>
      <c r="K44" s="37" t="s">
        <v>17</v>
      </c>
      <c r="L44" s="161">
        <f>M14+M22+M30+M38+M42</f>
        <v>0</v>
      </c>
      <c r="M44" s="159"/>
      <c r="N44" s="161">
        <f>O14+O22+O30+O38+O42</f>
        <v>0</v>
      </c>
      <c r="O44" s="159"/>
      <c r="P44" s="161">
        <f>Q14+Q22+Q30+Q38+Q42</f>
        <v>0</v>
      </c>
      <c r="Q44" s="159"/>
      <c r="R44" s="161">
        <f>S14+S22+S30+S38+S42</f>
        <v>0</v>
      </c>
      <c r="S44" s="159"/>
      <c r="T44" s="161">
        <f>U14+U22+U30+U38+U42</f>
        <v>0</v>
      </c>
      <c r="U44" s="188"/>
      <c r="V44" s="20"/>
      <c r="W44" s="515" t="s">
        <v>139</v>
      </c>
      <c r="X44" s="515"/>
      <c r="Y44" s="23">
        <f>C43+Septembre!Y41</f>
        <v>0</v>
      </c>
      <c r="Z44" s="23">
        <f>D43+Septembre!Z41+ROUNDDOWN(AD44/60,0)</f>
        <v>0</v>
      </c>
      <c r="AA44" s="12">
        <f>AD44-60*ROUNDDOWN(AD44/60,0)</f>
        <v>0</v>
      </c>
      <c r="AB44" s="12">
        <f>IF((Z44*60+AA44)=0,0,ROUND((Y44*60)/(Z44*60+AA44),1))</f>
        <v>0</v>
      </c>
      <c r="AC44" s="23">
        <f>K43+Septembre!AC41</f>
        <v>0</v>
      </c>
      <c r="AD44" s="10">
        <f>E43+Septembre!AA41</f>
        <v>0</v>
      </c>
    </row>
    <row r="45" spans="1:40" ht="15" customHeight="1" x14ac:dyDescent="0.2">
      <c r="A45" s="545" t="s">
        <v>255</v>
      </c>
      <c r="B45" s="545"/>
      <c r="C45" s="48">
        <f>'Décembre 17'!$C$40</f>
        <v>0</v>
      </c>
      <c r="D45" s="49">
        <f>'Décembre 17'!$D$40</f>
        <v>0</v>
      </c>
      <c r="E45" s="49">
        <f>'Décembre 17'!$E$40</f>
        <v>0</v>
      </c>
      <c r="F45" s="143"/>
      <c r="G45" s="50">
        <f>IF((D45*60+E45)=0,0,ROUND((C45*60)/(D45*60+E45),1))</f>
        <v>0</v>
      </c>
      <c r="H45" s="361">
        <f>Mai!$H$43</f>
        <v>0</v>
      </c>
      <c r="I45" s="361">
        <f>Mai!$I$43</f>
        <v>0</v>
      </c>
      <c r="J45" s="50"/>
      <c r="K45" s="199">
        <f>'Décembre 17'!$K$40</f>
        <v>0</v>
      </c>
      <c r="L45" s="20"/>
      <c r="M45" s="127"/>
      <c r="N45" s="20"/>
      <c r="O45" s="127"/>
      <c r="P45" s="20"/>
      <c r="Q45" s="127"/>
      <c r="R45" s="20"/>
      <c r="S45" s="127"/>
      <c r="T45" s="20"/>
      <c r="U45" s="127"/>
      <c r="V45" s="20"/>
      <c r="W45" s="579" t="s">
        <v>254</v>
      </c>
      <c r="X45" s="579"/>
      <c r="Y45" s="219">
        <f>C43+Septembre!Y42</f>
        <v>0</v>
      </c>
      <c r="Z45" s="217">
        <f>D43+Septembre!Z42+ROUNDDOWN(AD45/60,0)</f>
        <v>0</v>
      </c>
      <c r="AA45" s="217">
        <f>AD45-60*ROUNDDOWN(AD45/60,0)</f>
        <v>0</v>
      </c>
      <c r="AB45" s="217">
        <f>IF((Z45*60+AA45)=0,0,ROUND((Y45*60)/(Z45*60+AA45),1))</f>
        <v>0</v>
      </c>
      <c r="AC45" s="219">
        <f>K43+Septembre!AC42</f>
        <v>0</v>
      </c>
      <c r="AD45" s="226">
        <f>E43+Septembre!AA42</f>
        <v>0</v>
      </c>
    </row>
    <row r="46" spans="1:40" ht="15" customHeight="1" x14ac:dyDescent="0.2">
      <c r="A46" s="552" t="s">
        <v>25</v>
      </c>
      <c r="B46" s="552"/>
      <c r="C46" s="48">
        <f>Janvier!C43</f>
        <v>0</v>
      </c>
      <c r="D46" s="48">
        <f>Janvier!D43</f>
        <v>0</v>
      </c>
      <c r="E46" s="48">
        <f>Janvier!E43</f>
        <v>0</v>
      </c>
      <c r="F46" s="134"/>
      <c r="G46" s="47">
        <f t="shared" ref="G46:G52" si="35">IF((D46*60+E46)=0,0,ROUND((C46*60)/(D46*60+E46),1))</f>
        <v>0</v>
      </c>
      <c r="H46" s="360">
        <f>Mai!$H$44</f>
        <v>0</v>
      </c>
      <c r="I46" s="360">
        <f>Mai!$I$44</f>
        <v>0</v>
      </c>
      <c r="J46" s="353"/>
      <c r="K46" s="53">
        <f>Janvier!K43</f>
        <v>0</v>
      </c>
      <c r="L46" s="20"/>
      <c r="M46" s="127"/>
      <c r="N46" s="20"/>
      <c r="O46" s="127"/>
      <c r="P46" s="20"/>
      <c r="Q46" s="127"/>
      <c r="R46" s="20"/>
      <c r="S46" s="127"/>
      <c r="T46" s="20"/>
      <c r="U46" s="127"/>
      <c r="V46" s="20"/>
    </row>
    <row r="47" spans="1:40" ht="15" customHeight="1" x14ac:dyDescent="0.2">
      <c r="A47" s="552" t="s">
        <v>27</v>
      </c>
      <c r="B47" s="575"/>
      <c r="C47" s="48">
        <f>Février!C38</f>
        <v>0</v>
      </c>
      <c r="D47" s="48">
        <f>Février!D38</f>
        <v>0</v>
      </c>
      <c r="E47" s="48">
        <f>Février!E38</f>
        <v>0</v>
      </c>
      <c r="F47" s="134"/>
      <c r="G47" s="47">
        <f t="shared" si="35"/>
        <v>0</v>
      </c>
      <c r="H47" s="360">
        <f>Mai!$H$45</f>
        <v>0</v>
      </c>
      <c r="I47" s="360">
        <f>Mai!$I$45</f>
        <v>0</v>
      </c>
      <c r="J47" s="353"/>
      <c r="K47" s="53">
        <f>Février!K38</f>
        <v>0</v>
      </c>
      <c r="L47" s="20"/>
      <c r="M47" s="127"/>
      <c r="N47" s="20"/>
      <c r="O47" s="127"/>
      <c r="P47" s="20"/>
      <c r="Q47" s="127"/>
      <c r="R47" s="20"/>
      <c r="S47" s="127"/>
      <c r="T47" s="20"/>
      <c r="U47" s="127"/>
      <c r="V47" s="20"/>
      <c r="W47" s="341" t="s">
        <v>195</v>
      </c>
      <c r="X47" s="360" t="s">
        <v>15</v>
      </c>
      <c r="Y47" s="360" t="s">
        <v>16</v>
      </c>
      <c r="Z47" s="339"/>
      <c r="AA47" s="190"/>
      <c r="AB47" s="190"/>
      <c r="AC47" s="65"/>
      <c r="AD47" s="207">
        <f>I43+SUM(I45:I54)</f>
        <v>0</v>
      </c>
    </row>
    <row r="48" spans="1:40" ht="15" customHeight="1" x14ac:dyDescent="0.2">
      <c r="A48" s="552" t="s">
        <v>28</v>
      </c>
      <c r="B48" s="552"/>
      <c r="C48" s="54">
        <f>Mars!C41</f>
        <v>0</v>
      </c>
      <c r="D48" s="54">
        <f>Mars!D41</f>
        <v>0</v>
      </c>
      <c r="E48" s="54">
        <f>Mars!E41</f>
        <v>0</v>
      </c>
      <c r="F48" s="134"/>
      <c r="G48" s="47">
        <f t="shared" si="35"/>
        <v>0</v>
      </c>
      <c r="H48" s="360">
        <f>Mai!$H$46</f>
        <v>0</v>
      </c>
      <c r="I48" s="360">
        <f>Mai!$I$46</f>
        <v>0</v>
      </c>
      <c r="J48" s="353"/>
      <c r="K48" s="53">
        <f>Mars!K41</f>
        <v>0</v>
      </c>
      <c r="L48" s="20"/>
      <c r="M48" s="127"/>
      <c r="N48" s="20"/>
      <c r="O48" s="127"/>
      <c r="P48" s="20"/>
      <c r="Q48" s="127"/>
      <c r="R48" s="20"/>
      <c r="S48" s="127"/>
      <c r="T48" s="20"/>
      <c r="U48" s="127"/>
      <c r="V48" s="20"/>
      <c r="W48" s="342" t="s">
        <v>139</v>
      </c>
      <c r="X48" s="12">
        <f>H43+SUM(H45:H54)+ROUNDDOWN(AD47/60,0)</f>
        <v>0</v>
      </c>
      <c r="Y48" s="12">
        <f>AD47-60*ROUNDDOWN(AD47/60,0)</f>
        <v>0</v>
      </c>
      <c r="Z48" s="339"/>
      <c r="AA48" s="190"/>
      <c r="AB48" s="190"/>
      <c r="AC48" s="64"/>
      <c r="AD48" s="200">
        <f>I43+SUM(I46:I54)</f>
        <v>0</v>
      </c>
    </row>
    <row r="49" spans="1:27" ht="15" customHeight="1" x14ac:dyDescent="0.2">
      <c r="A49" s="552" t="s">
        <v>31</v>
      </c>
      <c r="B49" s="552"/>
      <c r="C49" s="54">
        <f>Avril!C40</f>
        <v>0</v>
      </c>
      <c r="D49" s="54">
        <f>Avril!D40</f>
        <v>0</v>
      </c>
      <c r="E49" s="47">
        <f>Avril!E40</f>
        <v>0</v>
      </c>
      <c r="F49" s="134"/>
      <c r="G49" s="47">
        <f t="shared" si="35"/>
        <v>0</v>
      </c>
      <c r="H49" s="362">
        <f>Mai!$H$47</f>
        <v>0</v>
      </c>
      <c r="I49" s="360">
        <f>Mai!$I$47</f>
        <v>0</v>
      </c>
      <c r="J49" s="353"/>
      <c r="K49" s="53">
        <f>Avril!K40</f>
        <v>0</v>
      </c>
      <c r="L49" s="20"/>
      <c r="M49" s="127"/>
      <c r="N49" s="20"/>
      <c r="O49" s="127"/>
      <c r="P49" s="20"/>
      <c r="Q49" s="127"/>
      <c r="R49" s="20"/>
      <c r="S49" s="127"/>
      <c r="T49" s="20"/>
      <c r="U49" s="127"/>
      <c r="V49" s="20"/>
      <c r="W49" s="340" t="s">
        <v>254</v>
      </c>
      <c r="X49" s="354">
        <f>H43+SUM(H46:H54)+ROUNDDOWN(AD48/60,0)</f>
        <v>0</v>
      </c>
      <c r="Y49" s="345">
        <f>AD48-60*ROUNDDOWN(AD48/60,0)</f>
        <v>0</v>
      </c>
    </row>
    <row r="50" spans="1:27" ht="15" customHeight="1" x14ac:dyDescent="0.2">
      <c r="A50" s="552" t="s">
        <v>32</v>
      </c>
      <c r="B50" s="552"/>
      <c r="C50" s="54">
        <f>Mai!C41</f>
        <v>0</v>
      </c>
      <c r="D50" s="47">
        <f>Mai!D41</f>
        <v>0</v>
      </c>
      <c r="E50" s="47">
        <f>Mai!E41</f>
        <v>0</v>
      </c>
      <c r="F50" s="134"/>
      <c r="G50" s="47">
        <f t="shared" si="35"/>
        <v>0</v>
      </c>
      <c r="H50" s="360">
        <f>Mai!$H$41</f>
        <v>0</v>
      </c>
      <c r="I50" s="360">
        <f>Mai!$I$41</f>
        <v>0</v>
      </c>
      <c r="J50" s="353"/>
      <c r="K50" s="53">
        <f>Mai!K41</f>
        <v>0</v>
      </c>
      <c r="L50" s="20"/>
      <c r="M50" s="127"/>
      <c r="N50" s="20"/>
      <c r="O50" s="127"/>
      <c r="P50" s="20"/>
      <c r="Q50" s="127"/>
      <c r="R50" s="20"/>
      <c r="S50" s="127"/>
      <c r="T50" s="20"/>
      <c r="U50" s="127"/>
      <c r="V50" s="20"/>
      <c r="W50" s="66"/>
      <c r="Y50" s="66"/>
      <c r="Z50" s="66"/>
      <c r="AA50" s="66"/>
    </row>
    <row r="51" spans="1:27" ht="15" customHeight="1" x14ac:dyDescent="0.2">
      <c r="A51" s="552" t="s">
        <v>33</v>
      </c>
      <c r="B51" s="552"/>
      <c r="C51" s="54">
        <f>Juin!C40</f>
        <v>0</v>
      </c>
      <c r="D51" s="54">
        <f>Juin!D40</f>
        <v>0</v>
      </c>
      <c r="E51" s="54">
        <f>Juin!E40</f>
        <v>0</v>
      </c>
      <c r="F51" s="135"/>
      <c r="G51" s="47">
        <f t="shared" si="35"/>
        <v>0</v>
      </c>
      <c r="H51" s="360">
        <f>Juin!$H$40</f>
        <v>0</v>
      </c>
      <c r="I51" s="360">
        <f>Juin!$I$40</f>
        <v>0</v>
      </c>
      <c r="J51" s="353"/>
      <c r="K51" s="55">
        <f>Juin!K40</f>
        <v>0</v>
      </c>
      <c r="L51" s="20"/>
      <c r="M51" s="127"/>
      <c r="N51" s="20"/>
      <c r="O51" s="127"/>
      <c r="P51" s="20"/>
      <c r="Q51" s="127"/>
      <c r="R51" s="20"/>
      <c r="S51" s="127"/>
      <c r="T51" s="20"/>
      <c r="U51" s="127"/>
      <c r="V51" s="215"/>
      <c r="W51" s="65"/>
      <c r="X51" s="65"/>
      <c r="Y51" s="65"/>
      <c r="Z51" s="65"/>
    </row>
    <row r="52" spans="1:27" ht="15" customHeight="1" x14ac:dyDescent="0.2">
      <c r="A52" s="552" t="s">
        <v>34</v>
      </c>
      <c r="B52" s="552"/>
      <c r="C52" s="54">
        <f>Juillet!$C$42</f>
        <v>0</v>
      </c>
      <c r="D52" s="54">
        <f>Juillet!$D$42</f>
        <v>0</v>
      </c>
      <c r="E52" s="54">
        <f>Juillet!$E$42</f>
        <v>0</v>
      </c>
      <c r="F52" s="134"/>
      <c r="G52" s="353">
        <f t="shared" si="35"/>
        <v>0</v>
      </c>
      <c r="H52" s="360">
        <f>Juillet!$H$42</f>
        <v>0</v>
      </c>
      <c r="I52" s="360">
        <f>Juillet!$I$42</f>
        <v>0</v>
      </c>
      <c r="J52" s="353"/>
      <c r="K52" s="55">
        <f>Juillet!$K$42</f>
        <v>0</v>
      </c>
      <c r="V52" s="215"/>
      <c r="W52" s="65"/>
      <c r="X52" s="65"/>
      <c r="Y52" s="65"/>
      <c r="Z52" s="65"/>
    </row>
    <row r="53" spans="1:27" ht="15" customHeight="1" x14ac:dyDescent="0.2">
      <c r="A53" s="552" t="s">
        <v>35</v>
      </c>
      <c r="B53" s="552"/>
      <c r="C53" s="54">
        <f>Août!$C$41</f>
        <v>0</v>
      </c>
      <c r="D53" s="54">
        <f>Août!$D$41</f>
        <v>0</v>
      </c>
      <c r="E53" s="54">
        <f>Août!$E$41</f>
        <v>0</v>
      </c>
      <c r="F53" s="353"/>
      <c r="G53" s="353">
        <f t="shared" ref="G53" si="36">IF((D53*60+E53)=0,0,ROUND((C53*60)/(D53*60+E53),1))</f>
        <v>0</v>
      </c>
      <c r="H53" s="360">
        <f>Août!$H$41</f>
        <v>0</v>
      </c>
      <c r="I53" s="360">
        <f>Août!$I$41</f>
        <v>0</v>
      </c>
      <c r="J53" s="353"/>
      <c r="K53" s="56">
        <f>Août!$K$41</f>
        <v>0</v>
      </c>
    </row>
    <row r="54" spans="1:27" ht="15" customHeight="1" x14ac:dyDescent="0.2">
      <c r="A54" s="552" t="s">
        <v>36</v>
      </c>
      <c r="B54" s="552"/>
      <c r="C54" s="54">
        <f>Septembre!$C$40</f>
        <v>0</v>
      </c>
      <c r="D54" s="353">
        <f>Septembre!$D$40</f>
        <v>0</v>
      </c>
      <c r="E54" s="353">
        <f>Septembre!$E$40</f>
        <v>0</v>
      </c>
      <c r="F54" s="353"/>
      <c r="G54" s="353">
        <f t="shared" ref="G54" si="37">IF((D54*60+E54)=0,0,ROUND((C54*60)/(D54*60+E54),1))</f>
        <v>0</v>
      </c>
      <c r="H54" s="360">
        <f>Septembre!$H$40</f>
        <v>0</v>
      </c>
      <c r="I54" s="360">
        <f>Septembre!$I$40</f>
        <v>0</v>
      </c>
      <c r="J54" s="353"/>
      <c r="K54" s="53">
        <f>Septembre!$K$40</f>
        <v>0</v>
      </c>
    </row>
  </sheetData>
  <sheetProtection sheet="1" selectLockedCells="1"/>
  <mergeCells count="73">
    <mergeCell ref="A22:B22"/>
    <mergeCell ref="A14:B14"/>
    <mergeCell ref="W11:AC11"/>
    <mergeCell ref="W12:AC12"/>
    <mergeCell ref="W7:AC7"/>
    <mergeCell ref="W8:AC8"/>
    <mergeCell ref="W9:AC9"/>
    <mergeCell ref="W10:AC10"/>
    <mergeCell ref="W16:AC16"/>
    <mergeCell ref="W17:AC17"/>
    <mergeCell ref="W18:AC18"/>
    <mergeCell ref="W19:AC19"/>
    <mergeCell ref="W20:AC20"/>
    <mergeCell ref="W21:AC21"/>
    <mergeCell ref="W22:AC22"/>
    <mergeCell ref="W13:AC13"/>
    <mergeCell ref="P2:P3"/>
    <mergeCell ref="A5:B5"/>
    <mergeCell ref="A6:B6"/>
    <mergeCell ref="A1:AB1"/>
    <mergeCell ref="A2:A3"/>
    <mergeCell ref="B2:B3"/>
    <mergeCell ref="C2:C3"/>
    <mergeCell ref="D2:D3"/>
    <mergeCell ref="E2:E3"/>
    <mergeCell ref="G2:G3"/>
    <mergeCell ref="V2:V3"/>
    <mergeCell ref="N2:N3"/>
    <mergeCell ref="L2:L3"/>
    <mergeCell ref="W2:AC3"/>
    <mergeCell ref="W14:AC14"/>
    <mergeCell ref="W15:AC15"/>
    <mergeCell ref="W35:AC35"/>
    <mergeCell ref="W4:AC4"/>
    <mergeCell ref="W5:AC5"/>
    <mergeCell ref="W6:AC6"/>
    <mergeCell ref="W34:AC34"/>
    <mergeCell ref="W33:AC33"/>
    <mergeCell ref="W31:AC31"/>
    <mergeCell ref="W32:AC32"/>
    <mergeCell ref="W29:AC29"/>
    <mergeCell ref="W30:AC30"/>
    <mergeCell ref="W23:AC23"/>
    <mergeCell ref="W24:AC24"/>
    <mergeCell ref="W25:AC25"/>
    <mergeCell ref="W37:AC37"/>
    <mergeCell ref="W41:AC41"/>
    <mergeCell ref="A30:B30"/>
    <mergeCell ref="W26:AC26"/>
    <mergeCell ref="W27:AC27"/>
    <mergeCell ref="W28:AC28"/>
    <mergeCell ref="W40:AC40"/>
    <mergeCell ref="W42:AC42"/>
    <mergeCell ref="W39:AC39"/>
    <mergeCell ref="A38:B38"/>
    <mergeCell ref="W38:AC38"/>
    <mergeCell ref="W44:X44"/>
    <mergeCell ref="W45:X45"/>
    <mergeCell ref="H2:I2"/>
    <mergeCell ref="A52:B52"/>
    <mergeCell ref="A53:B53"/>
    <mergeCell ref="A54:B54"/>
    <mergeCell ref="A51:B51"/>
    <mergeCell ref="A47:B47"/>
    <mergeCell ref="A48:B48"/>
    <mergeCell ref="A49:B49"/>
    <mergeCell ref="A50:B50"/>
    <mergeCell ref="A45:B45"/>
    <mergeCell ref="A46:B46"/>
    <mergeCell ref="W36:AC36"/>
    <mergeCell ref="A43:B43"/>
    <mergeCell ref="A44:B44"/>
    <mergeCell ref="A42:B42"/>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zoomScale="130" zoomScaleNormal="130" workbookViewId="0">
      <pane ySplit="3" topLeftCell="A19" activePane="bottomLeft" state="frozen"/>
      <selection pane="bottomLeft" activeCell="V2" sqref="V2:V3"/>
    </sheetView>
  </sheetViews>
  <sheetFormatPr baseColWidth="10" defaultRowHeight="12.75" x14ac:dyDescent="0.2"/>
  <cols>
    <col min="1" max="1" width="10.85546875" customWidth="1"/>
    <col min="2" max="2" width="6.42578125" customWidth="1"/>
    <col min="3" max="3" width="6" customWidth="1"/>
    <col min="4" max="4" width="3.7109375" customWidth="1"/>
    <col min="5" max="5" width="3.85546875" customWidth="1"/>
    <col min="6" max="6" width="5.28515625" style="72" hidden="1" customWidth="1"/>
    <col min="7" max="7" width="6" customWidth="1"/>
    <col min="8" max="8" width="7" customWidth="1"/>
    <col min="9" max="9" width="6.7109375" customWidth="1"/>
    <col min="10" max="10" width="6" hidden="1" customWidth="1"/>
    <col min="11" max="11" width="6" customWidth="1"/>
    <col min="12" max="12" width="3.42578125" customWidth="1"/>
    <col min="13" max="13" width="3.42578125" style="74" hidden="1" customWidth="1"/>
    <col min="14" max="14" width="3.85546875" customWidth="1"/>
    <col min="15" max="15" width="3.140625" style="74" hidden="1" customWidth="1"/>
    <col min="16" max="16" width="4.71093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2" max="22" width="12.42578125" customWidth="1"/>
    <col min="23" max="23" width="19.85546875" customWidth="1"/>
    <col min="24" max="24" width="7.85546875" customWidth="1"/>
    <col min="25" max="25" width="7.28515625" customWidth="1"/>
    <col min="26" max="26" width="7" customWidth="1"/>
    <col min="27" max="27" width="5.85546875" customWidth="1"/>
    <col min="28" max="29" width="8.28515625" customWidth="1"/>
    <col min="30" max="30" width="11.42578125" hidden="1" customWidth="1"/>
  </cols>
  <sheetData>
    <row r="1" spans="1:29" ht="18" x14ac:dyDescent="0.25">
      <c r="A1" s="602" t="s">
        <v>230</v>
      </c>
      <c r="B1" s="602"/>
      <c r="C1" s="602"/>
      <c r="D1" s="602"/>
      <c r="E1" s="602"/>
      <c r="F1" s="602"/>
      <c r="G1" s="602"/>
      <c r="H1" s="602"/>
      <c r="I1" s="602"/>
      <c r="J1" s="602"/>
      <c r="K1" s="602"/>
      <c r="L1" s="602"/>
      <c r="M1" s="602"/>
      <c r="N1" s="602"/>
      <c r="O1" s="602"/>
      <c r="P1" s="602"/>
      <c r="Q1" s="602"/>
      <c r="R1" s="602"/>
      <c r="S1" s="602"/>
      <c r="T1" s="602"/>
      <c r="U1" s="602"/>
      <c r="V1" s="602"/>
      <c r="W1" s="603"/>
      <c r="X1" s="603"/>
      <c r="Y1" s="603"/>
      <c r="Z1" s="603"/>
      <c r="AA1" s="603"/>
      <c r="AB1" s="603"/>
      <c r="AC1" s="232"/>
    </row>
    <row r="2" spans="1:29" ht="18" customHeight="1" x14ac:dyDescent="0.2">
      <c r="A2" s="531" t="s">
        <v>1</v>
      </c>
      <c r="B2" s="531" t="s">
        <v>9</v>
      </c>
      <c r="C2" s="531" t="s">
        <v>0</v>
      </c>
      <c r="D2" s="531" t="s">
        <v>15</v>
      </c>
      <c r="E2" s="531" t="s">
        <v>16</v>
      </c>
      <c r="F2" s="71" t="s">
        <v>16</v>
      </c>
      <c r="G2" s="537" t="s">
        <v>12</v>
      </c>
      <c r="H2" s="513" t="s">
        <v>195</v>
      </c>
      <c r="I2" s="514"/>
      <c r="J2" s="351"/>
      <c r="K2" s="25" t="s">
        <v>17</v>
      </c>
      <c r="L2" s="533" t="s">
        <v>40</v>
      </c>
      <c r="M2" s="136"/>
      <c r="N2" s="533" t="s">
        <v>11</v>
      </c>
      <c r="O2" s="136"/>
      <c r="P2" s="533" t="s">
        <v>22</v>
      </c>
      <c r="Q2" s="136"/>
      <c r="R2" s="25" t="s">
        <v>19</v>
      </c>
      <c r="S2" s="136"/>
      <c r="T2" s="25" t="s">
        <v>19</v>
      </c>
      <c r="U2" s="138"/>
      <c r="V2" s="599" t="s">
        <v>13</v>
      </c>
      <c r="W2" s="615"/>
      <c r="X2" s="615"/>
      <c r="Y2" s="615"/>
      <c r="Z2" s="615"/>
      <c r="AA2" s="615"/>
      <c r="AB2" s="615"/>
      <c r="AC2" s="616"/>
    </row>
    <row r="3" spans="1:29" ht="18" customHeight="1" x14ac:dyDescent="0.2">
      <c r="A3" s="532"/>
      <c r="B3" s="532"/>
      <c r="C3" s="532"/>
      <c r="D3" s="532"/>
      <c r="E3" s="532"/>
      <c r="F3" s="71"/>
      <c r="G3" s="538"/>
      <c r="H3" s="350" t="s">
        <v>15</v>
      </c>
      <c r="I3" s="350" t="s">
        <v>16</v>
      </c>
      <c r="J3" s="352"/>
      <c r="K3" s="26" t="s">
        <v>18</v>
      </c>
      <c r="L3" s="534"/>
      <c r="M3" s="137"/>
      <c r="N3" s="534"/>
      <c r="O3" s="137"/>
      <c r="P3" s="534"/>
      <c r="Q3" s="137"/>
      <c r="R3" s="26" t="s">
        <v>20</v>
      </c>
      <c r="S3" s="137"/>
      <c r="T3" s="26" t="s">
        <v>21</v>
      </c>
      <c r="U3" s="139"/>
      <c r="V3" s="599"/>
      <c r="W3" s="615"/>
      <c r="X3" s="615"/>
      <c r="Y3" s="615"/>
      <c r="Z3" s="615"/>
      <c r="AA3" s="615"/>
      <c r="AB3" s="615"/>
      <c r="AC3" s="616"/>
    </row>
    <row r="4" spans="1:29" ht="12" customHeight="1" x14ac:dyDescent="0.2">
      <c r="A4" s="71" t="s">
        <v>2</v>
      </c>
      <c r="B4" s="71">
        <v>1</v>
      </c>
      <c r="C4" s="40"/>
      <c r="D4" s="40"/>
      <c r="E4" s="40"/>
      <c r="F4" s="71">
        <f>E4</f>
        <v>0</v>
      </c>
      <c r="G4" s="86" t="str">
        <f t="shared" ref="G4:G16" si="0">IF((D4*60+F4)=0,"",ROUND((C4*60)/(D4*60+F4),1))</f>
        <v/>
      </c>
      <c r="H4" s="336"/>
      <c r="I4" s="336"/>
      <c r="J4" s="71">
        <f t="shared" ref="J4:J7" si="1">I4</f>
        <v>0</v>
      </c>
      <c r="K4" s="117"/>
      <c r="L4" s="117"/>
      <c r="M4" s="162">
        <f>IF(L4="",0,1)</f>
        <v>0</v>
      </c>
      <c r="N4" s="117"/>
      <c r="O4" s="162">
        <f>IF(N4="",0,1)</f>
        <v>0</v>
      </c>
      <c r="P4" s="117"/>
      <c r="Q4" s="162">
        <f>IF(P4="",0,1)</f>
        <v>0</v>
      </c>
      <c r="R4" s="117"/>
      <c r="S4" s="162">
        <f>IF(R4="",0,1)</f>
        <v>0</v>
      </c>
      <c r="T4" s="117"/>
      <c r="U4" s="162">
        <f>IF(T4="",0,1)</f>
        <v>0</v>
      </c>
      <c r="V4" s="239"/>
      <c r="W4" s="485" t="s">
        <v>250</v>
      </c>
      <c r="X4" s="485"/>
      <c r="Y4" s="485"/>
      <c r="Z4" s="485"/>
      <c r="AA4" s="485"/>
      <c r="AB4" s="485"/>
      <c r="AC4" s="486"/>
    </row>
    <row r="5" spans="1:29" ht="12" customHeight="1" x14ac:dyDescent="0.2">
      <c r="A5" s="2" t="s">
        <v>3</v>
      </c>
      <c r="B5" s="2">
        <f>B4+1</f>
        <v>2</v>
      </c>
      <c r="C5" s="40"/>
      <c r="D5" s="40"/>
      <c r="E5" s="40"/>
      <c r="F5" s="71">
        <f>E5</f>
        <v>0</v>
      </c>
      <c r="G5" s="86" t="str">
        <f t="shared" si="0"/>
        <v/>
      </c>
      <c r="H5" s="336"/>
      <c r="I5" s="336"/>
      <c r="J5" s="71">
        <f t="shared" si="1"/>
        <v>0</v>
      </c>
      <c r="K5" s="117"/>
      <c r="L5" s="117"/>
      <c r="M5" s="162">
        <f>IF(L5="",M4,M4+1)</f>
        <v>0</v>
      </c>
      <c r="N5" s="117"/>
      <c r="O5" s="162">
        <f>IF(N5="",O4,O4+1)</f>
        <v>0</v>
      </c>
      <c r="P5" s="117"/>
      <c r="Q5" s="162">
        <f>IF(P5="",Q4,Q4+1)</f>
        <v>0</v>
      </c>
      <c r="R5" s="117"/>
      <c r="S5" s="162">
        <f>IF(R5="",S4,S4+1)</f>
        <v>0</v>
      </c>
      <c r="T5" s="117"/>
      <c r="U5" s="162">
        <f>IF(T5="",U4,U4+1)</f>
        <v>0</v>
      </c>
      <c r="V5" s="239"/>
      <c r="W5" s="466"/>
      <c r="X5" s="466"/>
      <c r="Y5" s="466"/>
      <c r="Z5" s="466"/>
      <c r="AA5" s="466"/>
      <c r="AB5" s="466"/>
      <c r="AC5" s="467"/>
    </row>
    <row r="6" spans="1:29" ht="12" customHeight="1" x14ac:dyDescent="0.2">
      <c r="A6" s="2" t="s">
        <v>4</v>
      </c>
      <c r="B6" s="2">
        <f>B5+1</f>
        <v>3</v>
      </c>
      <c r="C6" s="40"/>
      <c r="D6" s="40"/>
      <c r="E6" s="40"/>
      <c r="F6" s="71">
        <f>E6</f>
        <v>0</v>
      </c>
      <c r="G6" s="86" t="str">
        <f t="shared" si="0"/>
        <v/>
      </c>
      <c r="H6" s="336"/>
      <c r="I6" s="336"/>
      <c r="J6" s="71">
        <f t="shared" si="1"/>
        <v>0</v>
      </c>
      <c r="K6" s="117"/>
      <c r="L6" s="117"/>
      <c r="M6" s="162">
        <f>IF(L6="",M5,M5+1)</f>
        <v>0</v>
      </c>
      <c r="N6" s="117"/>
      <c r="O6" s="162">
        <f>IF(N6="",O5,O5+1)</f>
        <v>0</v>
      </c>
      <c r="P6" s="117"/>
      <c r="Q6" s="162">
        <f>IF(P6="",Q5,Q5+1)</f>
        <v>0</v>
      </c>
      <c r="R6" s="117"/>
      <c r="S6" s="162">
        <f>IF(R6="",S5,S5+1)</f>
        <v>0</v>
      </c>
      <c r="T6" s="117"/>
      <c r="U6" s="162">
        <f>IF(T6="",U5,U5+1)</f>
        <v>0</v>
      </c>
      <c r="V6" s="239"/>
      <c r="W6" s="466"/>
      <c r="X6" s="466"/>
      <c r="Y6" s="466"/>
      <c r="Z6" s="466"/>
      <c r="AA6" s="466"/>
      <c r="AB6" s="466"/>
      <c r="AC6" s="467"/>
    </row>
    <row r="7" spans="1:29" ht="12" customHeight="1" x14ac:dyDescent="0.2">
      <c r="A7" s="71" t="s">
        <v>5</v>
      </c>
      <c r="B7" s="71">
        <f>B6+1</f>
        <v>4</v>
      </c>
      <c r="C7" s="40"/>
      <c r="D7" s="40"/>
      <c r="E7" s="40"/>
      <c r="F7" s="71">
        <f>E7</f>
        <v>0</v>
      </c>
      <c r="G7" s="86" t="str">
        <f t="shared" si="0"/>
        <v/>
      </c>
      <c r="H7" s="336"/>
      <c r="I7" s="336"/>
      <c r="J7" s="71">
        <f t="shared" si="1"/>
        <v>0</v>
      </c>
      <c r="K7" s="117"/>
      <c r="L7" s="117"/>
      <c r="M7" s="162">
        <f>IF(L7="",M6,M6+1)</f>
        <v>0</v>
      </c>
      <c r="N7" s="117"/>
      <c r="O7" s="162">
        <f>IF(N7="",O6,O6+1)</f>
        <v>0</v>
      </c>
      <c r="P7" s="117"/>
      <c r="Q7" s="162">
        <f>IF(P7="",Q6,Q6+1)</f>
        <v>0</v>
      </c>
      <c r="R7" s="117"/>
      <c r="S7" s="162">
        <f>IF(R7="",S6,S6+1)</f>
        <v>0</v>
      </c>
      <c r="T7" s="117"/>
      <c r="U7" s="162">
        <f>IF(T7="",U6,U6+1)</f>
        <v>0</v>
      </c>
      <c r="V7" s="239"/>
      <c r="W7" s="466"/>
      <c r="X7" s="466"/>
      <c r="Y7" s="466"/>
      <c r="Z7" s="466"/>
      <c r="AA7" s="466"/>
      <c r="AB7" s="466"/>
      <c r="AC7" s="467"/>
    </row>
    <row r="8" spans="1:29" ht="12" customHeight="1" x14ac:dyDescent="0.2">
      <c r="A8" s="573" t="s">
        <v>10</v>
      </c>
      <c r="B8" s="574"/>
      <c r="C8" s="100">
        <f>SUM(C4:C7)</f>
        <v>0</v>
      </c>
      <c r="D8" s="100">
        <f>SUM(D4:D7)+ROUNDDOWN(F8/60,0)</f>
        <v>0</v>
      </c>
      <c r="E8" s="100">
        <f>F8-60*ROUNDDOWN(F8/60,0)</f>
        <v>0</v>
      </c>
      <c r="F8" s="144">
        <f>SUM(F4:F7)</f>
        <v>0</v>
      </c>
      <c r="G8" s="243">
        <f>IF((D8*60+E8)=0,0,ROUND((C8*60)/(D8*60+E8),1))</f>
        <v>0</v>
      </c>
      <c r="H8" s="100">
        <f>SUM(H4:H7)+ROUNDDOWN(J8/60,0)</f>
        <v>0</v>
      </c>
      <c r="I8" s="100">
        <f>J8-60*ROUNDDOWN(J8/60,0)</f>
        <v>0</v>
      </c>
      <c r="J8" s="144">
        <f>SUM(J4:J7)</f>
        <v>0</v>
      </c>
      <c r="K8" s="101">
        <f>SUM(K4:K7)</f>
        <v>0</v>
      </c>
      <c r="L8" s="101">
        <f>IF(SUM(L4:L7)=0,0,ROUND(AVERAGE(L4:L7),0))</f>
        <v>0</v>
      </c>
      <c r="M8" s="163">
        <f>IF(M7=0,0,1)</f>
        <v>0</v>
      </c>
      <c r="N8" s="101">
        <f>IF(SUM(N4:N7)=0,0,ROUND(AVERAGE(N4:N7),0))</f>
        <v>0</v>
      </c>
      <c r="O8" s="163">
        <f>IF(O7=0,0,1)</f>
        <v>0</v>
      </c>
      <c r="P8" s="101">
        <f>IF(SUM(P4:P7)=0,0,ROUND(AVERAGE(P4:P7),0))</f>
        <v>0</v>
      </c>
      <c r="Q8" s="163">
        <f>IF(Q7=0,0,1)</f>
        <v>0</v>
      </c>
      <c r="R8" s="101">
        <f>IF(SUM(R4:R7)=0,0,ROUND(AVERAGE(R4:R7),0))</f>
        <v>0</v>
      </c>
      <c r="S8" s="163">
        <f>IF(S7=0,0,1)</f>
        <v>0</v>
      </c>
      <c r="T8" s="101">
        <f>IF(SUM(T4:T7)=0,0,ROUND(AVERAGE(T4:T7),0))</f>
        <v>0</v>
      </c>
      <c r="U8" s="163">
        <f>IF(U7=0,0,1)</f>
        <v>0</v>
      </c>
      <c r="V8" s="347"/>
      <c r="W8" s="488"/>
      <c r="X8" s="488"/>
      <c r="Y8" s="488"/>
      <c r="Z8" s="488"/>
      <c r="AA8" s="488"/>
      <c r="AB8" s="488"/>
      <c r="AC8" s="489"/>
    </row>
    <row r="9" spans="1:29" ht="12" customHeight="1" x14ac:dyDescent="0.2">
      <c r="A9" s="546" t="s">
        <v>88</v>
      </c>
      <c r="B9" s="547"/>
      <c r="C9" s="73">
        <f>C8+Octobre!C42</f>
        <v>0</v>
      </c>
      <c r="D9" s="73">
        <f>D8+Octobre!D42+ROUNDDOWN(F9/60,0)</f>
        <v>0</v>
      </c>
      <c r="E9" s="73">
        <f>F9-60*ROUNDDOWN(F9/60,0)</f>
        <v>0</v>
      </c>
      <c r="F9" s="132">
        <f>E8+Octobre!E42</f>
        <v>0</v>
      </c>
      <c r="G9" s="73">
        <f>IF((D9*60+E9)=0,0,ROUND((C9*60)/(D9*60+E9),1))</f>
        <v>0</v>
      </c>
      <c r="H9" s="73">
        <f>H8+Octobre!H42+ROUNDDOWN(J9/60,0)</f>
        <v>0</v>
      </c>
      <c r="I9" s="73">
        <f>J9-60*ROUNDDOWN(J9/60,0)</f>
        <v>0</v>
      </c>
      <c r="J9" s="132">
        <f>I8+Octobre!I42</f>
        <v>0</v>
      </c>
      <c r="K9" s="83">
        <f>K8+Octobre!K42</f>
        <v>0</v>
      </c>
      <c r="L9" s="83">
        <f>IF(L8=0,Octobre!L42,IF(L8+Octobre!L42=0,"",ROUND((SUM(L4:L7)+SUM(Octobre!L39:'Octobre'!L41))/(M7+Octobre!M41),0)))</f>
        <v>0</v>
      </c>
      <c r="M9" s="125"/>
      <c r="N9" s="83">
        <f>IF(N8=0,Octobre!N42,IF(N8+Octobre!N42=0,"",ROUND((SUM(N4:N7)+SUM(Octobre!N39:'Octobre'!N41))/(O7+Octobre!O41),0)))</f>
        <v>0</v>
      </c>
      <c r="O9" s="125"/>
      <c r="P9" s="83">
        <f>IF(P8=0,Octobre!P42,IF(P8+Octobre!P42=0,"",ROUND((SUM(P4:P7)+SUM(Octobre!P39:'Octobre'!P41))/(Q7+Octobre!Q41),0)))</f>
        <v>0</v>
      </c>
      <c r="Q9" s="125"/>
      <c r="R9" s="83">
        <f>IF(R8=0,Octobre!R42,IF(R8+Octobre!R42=0,"",ROUND((SUM(R4:R7)+SUM(Octobre!R39:'Octobre'!R41))/(S7+Octobre!S41),0)))</f>
        <v>0</v>
      </c>
      <c r="S9" s="125"/>
      <c r="T9" s="83">
        <f>IF(T8=0,Octobre!T42,IF(T8+Octobre!T42=0,"",ROUND((SUM(T4:T7)+SUM(Octobre!T39:'Octobre'!T41))/(U7+Octobre!U41),0)))</f>
        <v>0</v>
      </c>
      <c r="U9" s="125"/>
      <c r="V9" s="241"/>
      <c r="W9" s="549"/>
      <c r="X9" s="549"/>
      <c r="Y9" s="549"/>
      <c r="Z9" s="549"/>
      <c r="AA9" s="549"/>
      <c r="AB9" s="549"/>
      <c r="AC9" s="550"/>
    </row>
    <row r="10" spans="1:29" ht="12" customHeight="1" x14ac:dyDescent="0.2">
      <c r="A10" s="2" t="s">
        <v>6</v>
      </c>
      <c r="B10" s="2">
        <f>B7+1</f>
        <v>5</v>
      </c>
      <c r="C10" s="40"/>
      <c r="D10" s="40"/>
      <c r="E10" s="40"/>
      <c r="F10" s="71">
        <f t="shared" ref="F10:F16" si="2">E10</f>
        <v>0</v>
      </c>
      <c r="G10" s="86" t="str">
        <f t="shared" si="0"/>
        <v/>
      </c>
      <c r="H10" s="336"/>
      <c r="I10" s="336"/>
      <c r="J10" s="71">
        <f>I10</f>
        <v>0</v>
      </c>
      <c r="K10" s="117"/>
      <c r="L10" s="117"/>
      <c r="M10" s="162">
        <f>IF(L10="",0,1)</f>
        <v>0</v>
      </c>
      <c r="N10" s="117"/>
      <c r="O10" s="162">
        <f>IF(N10="",0,1)</f>
        <v>0</v>
      </c>
      <c r="P10" s="117"/>
      <c r="Q10" s="162">
        <f>IF(P10="",0,1)</f>
        <v>0</v>
      </c>
      <c r="R10" s="117"/>
      <c r="S10" s="162">
        <f>IF(R10="",0,1)</f>
        <v>0</v>
      </c>
      <c r="T10" s="117"/>
      <c r="U10" s="162">
        <f>IF(T10="",0,1)</f>
        <v>0</v>
      </c>
      <c r="V10" s="239"/>
      <c r="W10" s="526" t="s">
        <v>251</v>
      </c>
      <c r="X10" s="526"/>
      <c r="Y10" s="526"/>
      <c r="Z10" s="526"/>
      <c r="AA10" s="526"/>
      <c r="AB10" s="526"/>
      <c r="AC10" s="527"/>
    </row>
    <row r="11" spans="1:29" ht="12" customHeight="1" x14ac:dyDescent="0.2">
      <c r="A11" s="2" t="s">
        <v>7</v>
      </c>
      <c r="B11" s="2">
        <f t="shared" ref="B11:B16" si="3">B10+1</f>
        <v>6</v>
      </c>
      <c r="C11" s="40"/>
      <c r="D11" s="40"/>
      <c r="E11" s="40"/>
      <c r="F11" s="71">
        <f t="shared" si="2"/>
        <v>0</v>
      </c>
      <c r="G11" s="86" t="str">
        <f t="shared" si="0"/>
        <v/>
      </c>
      <c r="H11" s="336"/>
      <c r="I11" s="336"/>
      <c r="J11" s="71">
        <f t="shared" ref="J11:J16" si="4">I11</f>
        <v>0</v>
      </c>
      <c r="K11" s="117"/>
      <c r="L11" s="117"/>
      <c r="M11" s="162">
        <f t="shared" ref="M11:M16" si="5">IF(L11="",M10,M10+1)</f>
        <v>0</v>
      </c>
      <c r="N11" s="117"/>
      <c r="O11" s="162">
        <f t="shared" ref="O11:O16" si="6">IF(N11="",O10,O10+1)</f>
        <v>0</v>
      </c>
      <c r="P11" s="117"/>
      <c r="Q11" s="162">
        <f t="shared" ref="Q11:Q16" si="7">IF(P11="",Q10,Q10+1)</f>
        <v>0</v>
      </c>
      <c r="R11" s="117"/>
      <c r="S11" s="162">
        <f t="shared" ref="S11:S16" si="8">IF(R11="",S10,S10+1)</f>
        <v>0</v>
      </c>
      <c r="T11" s="117"/>
      <c r="U11" s="162">
        <f t="shared" ref="U11:U16" si="9">IF(T11="",U10,U10+1)</f>
        <v>0</v>
      </c>
      <c r="V11" s="239"/>
      <c r="W11" s="491"/>
      <c r="X11" s="491"/>
      <c r="Y11" s="491"/>
      <c r="Z11" s="491"/>
      <c r="AA11" s="491"/>
      <c r="AB11" s="491"/>
      <c r="AC11" s="492"/>
    </row>
    <row r="12" spans="1:29" s="8" customFormat="1" ht="12" customHeight="1" x14ac:dyDescent="0.2">
      <c r="A12" s="2" t="s">
        <v>8</v>
      </c>
      <c r="B12" s="2">
        <f t="shared" si="3"/>
        <v>7</v>
      </c>
      <c r="C12" s="40"/>
      <c r="D12" s="40"/>
      <c r="E12" s="40"/>
      <c r="F12" s="71">
        <f t="shared" si="2"/>
        <v>0</v>
      </c>
      <c r="G12" s="86" t="str">
        <f>IF((D12*60+F12)=0,"",ROUND((C12*60)/(D12*60+F12),1))</f>
        <v/>
      </c>
      <c r="H12" s="336"/>
      <c r="I12" s="336"/>
      <c r="J12" s="71">
        <f t="shared" si="4"/>
        <v>0</v>
      </c>
      <c r="K12" s="117"/>
      <c r="L12" s="117"/>
      <c r="M12" s="162">
        <f t="shared" si="5"/>
        <v>0</v>
      </c>
      <c r="N12" s="117"/>
      <c r="O12" s="162">
        <f t="shared" si="6"/>
        <v>0</v>
      </c>
      <c r="P12" s="117"/>
      <c r="Q12" s="162">
        <f t="shared" si="7"/>
        <v>0</v>
      </c>
      <c r="R12" s="117"/>
      <c r="S12" s="162">
        <f t="shared" si="8"/>
        <v>0</v>
      </c>
      <c r="T12" s="117"/>
      <c r="U12" s="162">
        <f t="shared" si="9"/>
        <v>0</v>
      </c>
      <c r="V12" s="239"/>
      <c r="W12" s="491"/>
      <c r="X12" s="491"/>
      <c r="Y12" s="491"/>
      <c r="Z12" s="491"/>
      <c r="AA12" s="491"/>
      <c r="AB12" s="491"/>
      <c r="AC12" s="492"/>
    </row>
    <row r="13" spans="1:29" ht="12" customHeight="1" x14ac:dyDescent="0.2">
      <c r="A13" s="2" t="s">
        <v>2</v>
      </c>
      <c r="B13" s="2">
        <f t="shared" si="3"/>
        <v>8</v>
      </c>
      <c r="C13" s="40"/>
      <c r="D13" s="40"/>
      <c r="E13" s="40"/>
      <c r="F13" s="71">
        <f t="shared" si="2"/>
        <v>0</v>
      </c>
      <c r="G13" s="86" t="str">
        <f t="shared" si="0"/>
        <v/>
      </c>
      <c r="H13" s="336"/>
      <c r="I13" s="336"/>
      <c r="J13" s="71">
        <f t="shared" si="4"/>
        <v>0</v>
      </c>
      <c r="K13" s="117"/>
      <c r="L13" s="117"/>
      <c r="M13" s="162">
        <f t="shared" si="5"/>
        <v>0</v>
      </c>
      <c r="N13" s="117"/>
      <c r="O13" s="162">
        <f t="shared" si="6"/>
        <v>0</v>
      </c>
      <c r="P13" s="117"/>
      <c r="Q13" s="162">
        <f t="shared" si="7"/>
        <v>0</v>
      </c>
      <c r="R13" s="117"/>
      <c r="S13" s="162">
        <f t="shared" si="8"/>
        <v>0</v>
      </c>
      <c r="T13" s="117"/>
      <c r="U13" s="162">
        <f t="shared" si="9"/>
        <v>0</v>
      </c>
      <c r="V13" s="239"/>
      <c r="W13" s="491"/>
      <c r="X13" s="491"/>
      <c r="Y13" s="491"/>
      <c r="Z13" s="491"/>
      <c r="AA13" s="491"/>
      <c r="AB13" s="491"/>
      <c r="AC13" s="492"/>
    </row>
    <row r="14" spans="1:29" ht="12" customHeight="1" x14ac:dyDescent="0.2">
      <c r="A14" s="2" t="s">
        <v>3</v>
      </c>
      <c r="B14" s="2">
        <f t="shared" si="3"/>
        <v>9</v>
      </c>
      <c r="C14" s="40"/>
      <c r="D14" s="40"/>
      <c r="E14" s="40"/>
      <c r="F14" s="71">
        <f t="shared" si="2"/>
        <v>0</v>
      </c>
      <c r="G14" s="86" t="str">
        <f t="shared" si="0"/>
        <v/>
      </c>
      <c r="H14" s="336"/>
      <c r="I14" s="336"/>
      <c r="J14" s="71">
        <f t="shared" si="4"/>
        <v>0</v>
      </c>
      <c r="K14" s="117"/>
      <c r="L14" s="117"/>
      <c r="M14" s="162">
        <f t="shared" si="5"/>
        <v>0</v>
      </c>
      <c r="N14" s="117"/>
      <c r="O14" s="162">
        <f t="shared" si="6"/>
        <v>0</v>
      </c>
      <c r="P14" s="117"/>
      <c r="Q14" s="162">
        <f t="shared" si="7"/>
        <v>0</v>
      </c>
      <c r="R14" s="117"/>
      <c r="S14" s="162">
        <f t="shared" si="8"/>
        <v>0</v>
      </c>
      <c r="T14" s="117"/>
      <c r="U14" s="162">
        <f t="shared" si="9"/>
        <v>0</v>
      </c>
      <c r="V14" s="239"/>
      <c r="W14" s="491"/>
      <c r="X14" s="491"/>
      <c r="Y14" s="491"/>
      <c r="Z14" s="491"/>
      <c r="AA14" s="491"/>
      <c r="AB14" s="491"/>
      <c r="AC14" s="492"/>
    </row>
    <row r="15" spans="1:29" ht="12" customHeight="1" x14ac:dyDescent="0.2">
      <c r="A15" s="2" t="s">
        <v>4</v>
      </c>
      <c r="B15" s="2">
        <f t="shared" si="3"/>
        <v>10</v>
      </c>
      <c r="C15" s="40"/>
      <c r="D15" s="40"/>
      <c r="E15" s="40"/>
      <c r="F15" s="71">
        <f t="shared" si="2"/>
        <v>0</v>
      </c>
      <c r="G15" s="86" t="str">
        <f t="shared" si="0"/>
        <v/>
      </c>
      <c r="H15" s="336"/>
      <c r="I15" s="336"/>
      <c r="J15" s="71">
        <f t="shared" si="4"/>
        <v>0</v>
      </c>
      <c r="K15" s="117"/>
      <c r="L15" s="117"/>
      <c r="M15" s="162">
        <f t="shared" si="5"/>
        <v>0</v>
      </c>
      <c r="N15" s="117"/>
      <c r="O15" s="162">
        <f t="shared" si="6"/>
        <v>0</v>
      </c>
      <c r="P15" s="117"/>
      <c r="Q15" s="162">
        <f t="shared" si="7"/>
        <v>0</v>
      </c>
      <c r="R15" s="117"/>
      <c r="S15" s="162">
        <f t="shared" si="8"/>
        <v>0</v>
      </c>
      <c r="T15" s="117"/>
      <c r="U15" s="162">
        <f t="shared" si="9"/>
        <v>0</v>
      </c>
      <c r="V15" s="239"/>
      <c r="W15" s="491"/>
      <c r="X15" s="491"/>
      <c r="Y15" s="491"/>
      <c r="Z15" s="491"/>
      <c r="AA15" s="491"/>
      <c r="AB15" s="491"/>
      <c r="AC15" s="492"/>
    </row>
    <row r="16" spans="1:29" ht="12" customHeight="1" x14ac:dyDescent="0.2">
      <c r="A16" s="71" t="s">
        <v>5</v>
      </c>
      <c r="B16" s="71">
        <f t="shared" si="3"/>
        <v>11</v>
      </c>
      <c r="C16" s="40"/>
      <c r="D16" s="40"/>
      <c r="E16" s="40"/>
      <c r="F16" s="71">
        <f t="shared" si="2"/>
        <v>0</v>
      </c>
      <c r="G16" s="86" t="str">
        <f t="shared" si="0"/>
        <v/>
      </c>
      <c r="H16" s="336"/>
      <c r="I16" s="336"/>
      <c r="J16" s="71">
        <f t="shared" si="4"/>
        <v>0</v>
      </c>
      <c r="K16" s="117"/>
      <c r="L16" s="117"/>
      <c r="M16" s="162">
        <f t="shared" si="5"/>
        <v>0</v>
      </c>
      <c r="N16" s="117"/>
      <c r="O16" s="162">
        <f t="shared" si="6"/>
        <v>0</v>
      </c>
      <c r="P16" s="117"/>
      <c r="Q16" s="162">
        <f t="shared" si="7"/>
        <v>0</v>
      </c>
      <c r="R16" s="117"/>
      <c r="S16" s="162">
        <f t="shared" si="8"/>
        <v>0</v>
      </c>
      <c r="T16" s="117"/>
      <c r="U16" s="162">
        <f t="shared" si="9"/>
        <v>0</v>
      </c>
      <c r="V16" s="239"/>
      <c r="W16" s="485" t="s">
        <v>252</v>
      </c>
      <c r="X16" s="485"/>
      <c r="Y16" s="485"/>
      <c r="Z16" s="485"/>
      <c r="AA16" s="485"/>
      <c r="AB16" s="485"/>
      <c r="AC16" s="486"/>
    </row>
    <row r="17" spans="1:29" ht="12" customHeight="1" x14ac:dyDescent="0.2">
      <c r="A17" s="473" t="s">
        <v>89</v>
      </c>
      <c r="B17" s="474"/>
      <c r="C17" s="13">
        <f>SUM(C10:C16)</f>
        <v>0</v>
      </c>
      <c r="D17" s="13">
        <f>SUM(D10:D16)+ROUNDDOWN(F17/60,0)</f>
        <v>0</v>
      </c>
      <c r="E17" s="13">
        <f>F17-60*ROUNDDOWN(F17/60,0)</f>
        <v>0</v>
      </c>
      <c r="F17" s="131">
        <f>SUM(F10:F16)</f>
        <v>0</v>
      </c>
      <c r="G17" s="52">
        <f>IF((D17*60+E17)=0,0,ROUND((C17*60)/(D17*60+E17),1))</f>
        <v>0</v>
      </c>
      <c r="H17" s="13">
        <f>SUM(H10:H16)+ROUNDDOWN(J17/60,0)</f>
        <v>0</v>
      </c>
      <c r="I17" s="13">
        <f>J17-60*ROUNDDOWN(J17/60,0)</f>
        <v>0</v>
      </c>
      <c r="J17" s="131">
        <f>SUM(J10:J16)</f>
        <v>0</v>
      </c>
      <c r="K17" s="27">
        <f>SUM(K10:K16)</f>
        <v>0</v>
      </c>
      <c r="L17" s="27">
        <f>IF(SUM(L10:L16)=0,0,ROUND(AVERAGE(L10:L16),0))</f>
        <v>0</v>
      </c>
      <c r="M17" s="163">
        <f>IF(M16=0,0,1)</f>
        <v>0</v>
      </c>
      <c r="N17" s="27">
        <f>IF(SUM(N10:N16)=0,0,ROUND(AVERAGE(N10:N16),0))</f>
        <v>0</v>
      </c>
      <c r="O17" s="163">
        <f>IF(O16=0,0,1)</f>
        <v>0</v>
      </c>
      <c r="P17" s="27">
        <f>IF(SUM(P10:P16)=0,0,ROUND(AVERAGE(P10:P16),0))</f>
        <v>0</v>
      </c>
      <c r="Q17" s="163">
        <f>IF(Q16=0,0,1)</f>
        <v>0</v>
      </c>
      <c r="R17" s="27">
        <f>IF(SUM(R10:R16)=0,0,ROUND(AVERAGE(R10:R16),0))</f>
        <v>0</v>
      </c>
      <c r="S17" s="163">
        <f>IF(S16=0,0,1)</f>
        <v>0</v>
      </c>
      <c r="T17" s="27">
        <f>IF(SUM(T10:T16)=0,0,ROUND(AVERAGE(T10:T16),0))</f>
        <v>0</v>
      </c>
      <c r="U17" s="163">
        <f>IF(U16=0,0,1)</f>
        <v>0</v>
      </c>
      <c r="V17" s="240"/>
      <c r="W17" s="481"/>
      <c r="X17" s="481"/>
      <c r="Y17" s="481"/>
      <c r="Z17" s="481"/>
      <c r="AA17" s="481"/>
      <c r="AB17" s="481"/>
      <c r="AC17" s="482"/>
    </row>
    <row r="18" spans="1:29" ht="12" customHeight="1" x14ac:dyDescent="0.2">
      <c r="A18" s="21" t="s">
        <v>6</v>
      </c>
      <c r="B18" s="22">
        <f>B16+1</f>
        <v>12</v>
      </c>
      <c r="C18" s="40"/>
      <c r="D18" s="40"/>
      <c r="E18" s="40"/>
      <c r="F18" s="71">
        <f t="shared" ref="F18:F24" si="10">E18</f>
        <v>0</v>
      </c>
      <c r="G18" s="86" t="str">
        <f t="shared" ref="G18:G24" si="11">IF((D18*60+F18)=0,"",ROUND((C18*60)/(D18*60+F18),1))</f>
        <v/>
      </c>
      <c r="H18" s="336"/>
      <c r="I18" s="336"/>
      <c r="J18" s="71">
        <f>I18</f>
        <v>0</v>
      </c>
      <c r="K18" s="117"/>
      <c r="L18" s="117"/>
      <c r="M18" s="162">
        <f>IF(L18="",0,1)</f>
        <v>0</v>
      </c>
      <c r="N18" s="117"/>
      <c r="O18" s="162">
        <f>IF(N18="",0,1)</f>
        <v>0</v>
      </c>
      <c r="P18" s="117"/>
      <c r="Q18" s="162">
        <f>IF(P18="",0,1)</f>
        <v>0</v>
      </c>
      <c r="R18" s="117"/>
      <c r="S18" s="162">
        <f>IF(R18="",0,1)</f>
        <v>0</v>
      </c>
      <c r="T18" s="117"/>
      <c r="U18" s="162">
        <f>IF(T18="",0,1)</f>
        <v>0</v>
      </c>
      <c r="V18" s="239"/>
      <c r="W18" s="491"/>
      <c r="X18" s="491"/>
      <c r="Y18" s="491"/>
      <c r="Z18" s="491"/>
      <c r="AA18" s="491"/>
      <c r="AB18" s="491"/>
      <c r="AC18" s="492"/>
    </row>
    <row r="19" spans="1:29" ht="12" customHeight="1" x14ac:dyDescent="0.2">
      <c r="A19" s="21" t="s">
        <v>7</v>
      </c>
      <c r="B19" s="22">
        <f t="shared" ref="B19:B24" si="12">B18+1</f>
        <v>13</v>
      </c>
      <c r="C19" s="40"/>
      <c r="D19" s="40"/>
      <c r="E19" s="40"/>
      <c r="F19" s="71">
        <f t="shared" si="10"/>
        <v>0</v>
      </c>
      <c r="G19" s="86" t="str">
        <f t="shared" si="11"/>
        <v/>
      </c>
      <c r="H19" s="336"/>
      <c r="I19" s="336"/>
      <c r="J19" s="71">
        <f t="shared" ref="J19:J24" si="13">I19</f>
        <v>0</v>
      </c>
      <c r="K19" s="117"/>
      <c r="L19" s="117"/>
      <c r="M19" s="162">
        <f t="shared" ref="M19:M24" si="14">IF(L19="",M18,M18+1)</f>
        <v>0</v>
      </c>
      <c r="N19" s="117"/>
      <c r="O19" s="162">
        <f t="shared" ref="O19:O24" si="15">IF(N19="",O18,O18+1)</f>
        <v>0</v>
      </c>
      <c r="P19" s="117"/>
      <c r="Q19" s="162">
        <f t="shared" ref="Q19:Q24" si="16">IF(P19="",Q18,Q18+1)</f>
        <v>0</v>
      </c>
      <c r="R19" s="117"/>
      <c r="S19" s="162">
        <f t="shared" ref="S19:S24" si="17">IF(R19="",S18,S18+1)</f>
        <v>0</v>
      </c>
      <c r="T19" s="117"/>
      <c r="U19" s="162">
        <f t="shared" ref="U19:U24" si="18">IF(T19="",U18,U18+1)</f>
        <v>0</v>
      </c>
      <c r="V19" s="239"/>
      <c r="W19" s="491"/>
      <c r="X19" s="491"/>
      <c r="Y19" s="491"/>
      <c r="Z19" s="491"/>
      <c r="AA19" s="491"/>
      <c r="AB19" s="491"/>
      <c r="AC19" s="492"/>
    </row>
    <row r="20" spans="1:29" ht="12" customHeight="1" x14ac:dyDescent="0.2">
      <c r="A20" s="21" t="s">
        <v>8</v>
      </c>
      <c r="B20" s="22">
        <f t="shared" si="12"/>
        <v>14</v>
      </c>
      <c r="C20" s="40"/>
      <c r="D20" s="40"/>
      <c r="E20" s="40"/>
      <c r="F20" s="71">
        <f t="shared" si="10"/>
        <v>0</v>
      </c>
      <c r="G20" s="86" t="str">
        <f t="shared" si="11"/>
        <v/>
      </c>
      <c r="H20" s="336"/>
      <c r="I20" s="336"/>
      <c r="J20" s="71">
        <f t="shared" si="13"/>
        <v>0</v>
      </c>
      <c r="K20" s="117"/>
      <c r="L20" s="117"/>
      <c r="M20" s="162">
        <f t="shared" si="14"/>
        <v>0</v>
      </c>
      <c r="N20" s="117"/>
      <c r="O20" s="162">
        <f t="shared" si="15"/>
        <v>0</v>
      </c>
      <c r="P20" s="117"/>
      <c r="Q20" s="162">
        <f t="shared" si="16"/>
        <v>0</v>
      </c>
      <c r="R20" s="117"/>
      <c r="S20" s="162">
        <f t="shared" si="17"/>
        <v>0</v>
      </c>
      <c r="T20" s="117"/>
      <c r="U20" s="162">
        <f t="shared" si="18"/>
        <v>0</v>
      </c>
      <c r="V20" s="239"/>
      <c r="W20" s="491"/>
      <c r="X20" s="491"/>
      <c r="Y20" s="491"/>
      <c r="Z20" s="491"/>
      <c r="AA20" s="491"/>
      <c r="AB20" s="491"/>
      <c r="AC20" s="492"/>
    </row>
    <row r="21" spans="1:29" ht="12" customHeight="1" x14ac:dyDescent="0.2">
      <c r="A21" s="21" t="s">
        <v>2</v>
      </c>
      <c r="B21" s="22">
        <f t="shared" si="12"/>
        <v>15</v>
      </c>
      <c r="C21" s="40"/>
      <c r="D21" s="40"/>
      <c r="E21" s="40"/>
      <c r="F21" s="71">
        <f t="shared" si="10"/>
        <v>0</v>
      </c>
      <c r="G21" s="86" t="str">
        <f t="shared" si="11"/>
        <v/>
      </c>
      <c r="H21" s="336"/>
      <c r="I21" s="336"/>
      <c r="J21" s="71">
        <f t="shared" si="13"/>
        <v>0</v>
      </c>
      <c r="K21" s="117"/>
      <c r="L21" s="117"/>
      <c r="M21" s="162">
        <f t="shared" si="14"/>
        <v>0</v>
      </c>
      <c r="N21" s="117"/>
      <c r="O21" s="162">
        <f t="shared" si="15"/>
        <v>0</v>
      </c>
      <c r="P21" s="117"/>
      <c r="Q21" s="162">
        <f t="shared" si="16"/>
        <v>0</v>
      </c>
      <c r="R21" s="117"/>
      <c r="S21" s="162">
        <f t="shared" si="17"/>
        <v>0</v>
      </c>
      <c r="T21" s="117"/>
      <c r="U21" s="162">
        <f t="shared" si="18"/>
        <v>0</v>
      </c>
      <c r="V21" s="239"/>
      <c r="W21" s="491"/>
      <c r="X21" s="491"/>
      <c r="Y21" s="491"/>
      <c r="Z21" s="491"/>
      <c r="AA21" s="491"/>
      <c r="AB21" s="491"/>
      <c r="AC21" s="492"/>
    </row>
    <row r="22" spans="1:29" ht="12" customHeight="1" x14ac:dyDescent="0.2">
      <c r="A22" s="21" t="s">
        <v>3</v>
      </c>
      <c r="B22" s="22">
        <f t="shared" si="12"/>
        <v>16</v>
      </c>
      <c r="C22" s="40"/>
      <c r="D22" s="40"/>
      <c r="E22" s="40"/>
      <c r="F22" s="71">
        <f t="shared" si="10"/>
        <v>0</v>
      </c>
      <c r="G22" s="86" t="str">
        <f t="shared" si="11"/>
        <v/>
      </c>
      <c r="H22" s="336"/>
      <c r="I22" s="336"/>
      <c r="J22" s="71">
        <f t="shared" si="13"/>
        <v>0</v>
      </c>
      <c r="K22" s="117"/>
      <c r="L22" s="117"/>
      <c r="M22" s="162">
        <f t="shared" si="14"/>
        <v>0</v>
      </c>
      <c r="N22" s="117"/>
      <c r="O22" s="162">
        <f t="shared" si="15"/>
        <v>0</v>
      </c>
      <c r="P22" s="117"/>
      <c r="Q22" s="162">
        <f t="shared" si="16"/>
        <v>0</v>
      </c>
      <c r="R22" s="117"/>
      <c r="S22" s="162">
        <f t="shared" si="17"/>
        <v>0</v>
      </c>
      <c r="T22" s="117"/>
      <c r="U22" s="162">
        <f t="shared" si="18"/>
        <v>0</v>
      </c>
      <c r="V22" s="239"/>
      <c r="W22" s="491"/>
      <c r="X22" s="491"/>
      <c r="Y22" s="491"/>
      <c r="Z22" s="491"/>
      <c r="AA22" s="491"/>
      <c r="AB22" s="491"/>
      <c r="AC22" s="492"/>
    </row>
    <row r="23" spans="1:29" ht="12" customHeight="1" x14ac:dyDescent="0.2">
      <c r="A23" s="21" t="s">
        <v>4</v>
      </c>
      <c r="B23" s="22">
        <f t="shared" si="12"/>
        <v>17</v>
      </c>
      <c r="C23" s="40"/>
      <c r="D23" s="40"/>
      <c r="E23" s="40"/>
      <c r="F23" s="71">
        <f t="shared" si="10"/>
        <v>0</v>
      </c>
      <c r="G23" s="86" t="str">
        <f t="shared" si="11"/>
        <v/>
      </c>
      <c r="H23" s="336"/>
      <c r="I23" s="336"/>
      <c r="J23" s="71">
        <f t="shared" si="13"/>
        <v>0</v>
      </c>
      <c r="K23" s="117"/>
      <c r="L23" s="117"/>
      <c r="M23" s="162">
        <f t="shared" si="14"/>
        <v>0</v>
      </c>
      <c r="N23" s="117"/>
      <c r="O23" s="162">
        <f t="shared" si="15"/>
        <v>0</v>
      </c>
      <c r="P23" s="117"/>
      <c r="Q23" s="162">
        <f t="shared" si="16"/>
        <v>0</v>
      </c>
      <c r="R23" s="117"/>
      <c r="S23" s="162">
        <f t="shared" si="17"/>
        <v>0</v>
      </c>
      <c r="T23" s="117"/>
      <c r="U23" s="162">
        <f t="shared" si="18"/>
        <v>0</v>
      </c>
      <c r="V23" s="239"/>
      <c r="W23" s="491"/>
      <c r="X23" s="491"/>
      <c r="Y23" s="491"/>
      <c r="Z23" s="491"/>
      <c r="AA23" s="491"/>
      <c r="AB23" s="491"/>
      <c r="AC23" s="492"/>
    </row>
    <row r="24" spans="1:29" ht="12" customHeight="1" x14ac:dyDescent="0.2">
      <c r="A24" s="114" t="s">
        <v>5</v>
      </c>
      <c r="B24" s="115">
        <f t="shared" si="12"/>
        <v>18</v>
      </c>
      <c r="C24" s="40"/>
      <c r="D24" s="40"/>
      <c r="E24" s="40"/>
      <c r="F24" s="71">
        <f t="shared" si="10"/>
        <v>0</v>
      </c>
      <c r="G24" s="86" t="str">
        <f t="shared" si="11"/>
        <v/>
      </c>
      <c r="H24" s="336"/>
      <c r="I24" s="336"/>
      <c r="J24" s="71">
        <f t="shared" si="13"/>
        <v>0</v>
      </c>
      <c r="K24" s="117"/>
      <c r="L24" s="117"/>
      <c r="M24" s="162">
        <f t="shared" si="14"/>
        <v>0</v>
      </c>
      <c r="N24" s="117"/>
      <c r="O24" s="162">
        <f t="shared" si="15"/>
        <v>0</v>
      </c>
      <c r="P24" s="117"/>
      <c r="Q24" s="162">
        <f t="shared" si="16"/>
        <v>0</v>
      </c>
      <c r="R24" s="117"/>
      <c r="S24" s="162">
        <f t="shared" si="17"/>
        <v>0</v>
      </c>
      <c r="T24" s="117"/>
      <c r="U24" s="162">
        <f t="shared" si="18"/>
        <v>0</v>
      </c>
      <c r="V24" s="239"/>
      <c r="W24" s="491"/>
      <c r="X24" s="491"/>
      <c r="Y24" s="491"/>
      <c r="Z24" s="491"/>
      <c r="AA24" s="491"/>
      <c r="AB24" s="491"/>
      <c r="AC24" s="492"/>
    </row>
    <row r="25" spans="1:29" ht="12" customHeight="1" x14ac:dyDescent="0.2">
      <c r="A25" s="473" t="s">
        <v>90</v>
      </c>
      <c r="B25" s="474"/>
      <c r="C25" s="13">
        <f>SUM(C18:C24)</f>
        <v>0</v>
      </c>
      <c r="D25" s="13">
        <f>SUM(D18:D24)+ROUNDDOWN(F25/60,0)</f>
        <v>0</v>
      </c>
      <c r="E25" s="13">
        <f>F25-60*ROUNDDOWN(F25/60,0)</f>
        <v>0</v>
      </c>
      <c r="F25" s="131">
        <f>SUM(F18:F24)</f>
        <v>0</v>
      </c>
      <c r="G25" s="52">
        <f>IF((D25*60+E25)=0,0,ROUND((C25*60)/(D25*60+E25),1))</f>
        <v>0</v>
      </c>
      <c r="H25" s="13">
        <f>SUM(H18:H24)+ROUNDDOWN(J25/60,0)</f>
        <v>0</v>
      </c>
      <c r="I25" s="13">
        <f>J25-60*ROUNDDOWN(J25/60,0)</f>
        <v>0</v>
      </c>
      <c r="J25" s="131">
        <f>SUM(J18:J24)</f>
        <v>0</v>
      </c>
      <c r="K25" s="27">
        <f>SUM(K18:K24)</f>
        <v>0</v>
      </c>
      <c r="L25" s="27">
        <f>IF(SUM(L18:L24)=0,0,ROUND(AVERAGE(L18:L24),0))</f>
        <v>0</v>
      </c>
      <c r="M25" s="163">
        <f>IF(M24=0,0,1)</f>
        <v>0</v>
      </c>
      <c r="N25" s="27">
        <f>IF(SUM(N18:N24)=0,0,ROUND(AVERAGE(N18:N24),0))</f>
        <v>0</v>
      </c>
      <c r="O25" s="163">
        <f>IF(O24=0,0,1)</f>
        <v>0</v>
      </c>
      <c r="P25" s="27">
        <f>IF(SUM(P18:P24)=0,0,ROUND(AVERAGE(P18:P24),0))</f>
        <v>0</v>
      </c>
      <c r="Q25" s="163">
        <f>IF(Q24=0,0,1)</f>
        <v>0</v>
      </c>
      <c r="R25" s="27">
        <f>IF(SUM(R18:R24)=0,0,ROUND(AVERAGE(R18:R24),0))</f>
        <v>0</v>
      </c>
      <c r="S25" s="163">
        <f>IF(S24=0,0,1)</f>
        <v>0</v>
      </c>
      <c r="T25" s="27">
        <f>IF(SUM(T18:T24)=0,0,ROUND(AVERAGE(T18:T24),0))</f>
        <v>0</v>
      </c>
      <c r="U25" s="163">
        <f>IF(U24=0,0,1)</f>
        <v>0</v>
      </c>
      <c r="V25" s="240"/>
      <c r="W25" s="481"/>
      <c r="X25" s="481"/>
      <c r="Y25" s="481"/>
      <c r="Z25" s="481"/>
      <c r="AA25" s="481"/>
      <c r="AB25" s="481"/>
      <c r="AC25" s="482"/>
    </row>
    <row r="26" spans="1:29" ht="12" customHeight="1" x14ac:dyDescent="0.2">
      <c r="A26" s="22" t="s">
        <v>6</v>
      </c>
      <c r="B26" s="22">
        <f>B24+1</f>
        <v>19</v>
      </c>
      <c r="C26" s="40"/>
      <c r="D26" s="40"/>
      <c r="E26" s="40"/>
      <c r="F26" s="71">
        <f t="shared" ref="F26:F38" si="19">E26</f>
        <v>0</v>
      </c>
      <c r="G26" s="86" t="str">
        <f t="shared" ref="G26:G32" si="20">IF((D26*60+F26)=0,"",ROUND((C26*60)/(D26*60+F26),1))</f>
        <v/>
      </c>
      <c r="H26" s="336"/>
      <c r="I26" s="336"/>
      <c r="J26" s="71">
        <f>I26</f>
        <v>0</v>
      </c>
      <c r="K26" s="117"/>
      <c r="L26" s="117"/>
      <c r="M26" s="162">
        <f>IF(L26="",0,1)</f>
        <v>0</v>
      </c>
      <c r="N26" s="117"/>
      <c r="O26" s="162">
        <f>IF(N26="",0,1)</f>
        <v>0</v>
      </c>
      <c r="P26" s="117"/>
      <c r="Q26" s="162">
        <f>IF(P26="",0,1)</f>
        <v>0</v>
      </c>
      <c r="R26" s="117"/>
      <c r="S26" s="162">
        <f>IF(R26="",0,1)</f>
        <v>0</v>
      </c>
      <c r="T26" s="117"/>
      <c r="U26" s="162">
        <f>IF(T26="",0,1)</f>
        <v>0</v>
      </c>
      <c r="V26" s="239"/>
      <c r="W26" s="491"/>
      <c r="X26" s="491"/>
      <c r="Y26" s="491"/>
      <c r="Z26" s="491"/>
      <c r="AA26" s="491"/>
      <c r="AB26" s="491"/>
      <c r="AC26" s="492"/>
    </row>
    <row r="27" spans="1:29" ht="12" customHeight="1" x14ac:dyDescent="0.2">
      <c r="A27" s="22" t="s">
        <v>7</v>
      </c>
      <c r="B27" s="22">
        <f t="shared" ref="B27:B32" si="21">B26+1</f>
        <v>20</v>
      </c>
      <c r="C27" s="40"/>
      <c r="D27" s="40"/>
      <c r="E27" s="40"/>
      <c r="F27" s="71">
        <f t="shared" si="19"/>
        <v>0</v>
      </c>
      <c r="G27" s="86" t="str">
        <f t="shared" si="20"/>
        <v/>
      </c>
      <c r="H27" s="336"/>
      <c r="I27" s="336"/>
      <c r="J27" s="71">
        <f t="shared" ref="J27:J32" si="22">I27</f>
        <v>0</v>
      </c>
      <c r="K27" s="117"/>
      <c r="L27" s="117"/>
      <c r="M27" s="162">
        <f t="shared" ref="M27:M32" si="23">IF(L27="",M26,M26+1)</f>
        <v>0</v>
      </c>
      <c r="N27" s="117"/>
      <c r="O27" s="162">
        <f t="shared" ref="O27:O32" si="24">IF(N27="",O26,O26+1)</f>
        <v>0</v>
      </c>
      <c r="P27" s="117"/>
      <c r="Q27" s="162">
        <f t="shared" ref="Q27:Q32" si="25">IF(P27="",Q26,Q26+1)</f>
        <v>0</v>
      </c>
      <c r="R27" s="117"/>
      <c r="S27" s="162">
        <f t="shared" ref="S27:S32" si="26">IF(R27="",S26,S26+1)</f>
        <v>0</v>
      </c>
      <c r="T27" s="117"/>
      <c r="U27" s="162">
        <f t="shared" ref="U27:U32" si="27">IF(T27="",U26,U26+1)</f>
        <v>0</v>
      </c>
      <c r="V27" s="239"/>
      <c r="W27" s="491"/>
      <c r="X27" s="491"/>
      <c r="Y27" s="491"/>
      <c r="Z27" s="491"/>
      <c r="AA27" s="491"/>
      <c r="AB27" s="491"/>
      <c r="AC27" s="492"/>
    </row>
    <row r="28" spans="1:29" ht="12" customHeight="1" x14ac:dyDescent="0.2">
      <c r="A28" s="22" t="s">
        <v>8</v>
      </c>
      <c r="B28" s="22">
        <f t="shared" si="21"/>
        <v>21</v>
      </c>
      <c r="C28" s="40"/>
      <c r="D28" s="40"/>
      <c r="E28" s="40"/>
      <c r="F28" s="71">
        <f t="shared" si="19"/>
        <v>0</v>
      </c>
      <c r="G28" s="86" t="str">
        <f t="shared" si="20"/>
        <v/>
      </c>
      <c r="H28" s="336"/>
      <c r="I28" s="336"/>
      <c r="J28" s="71">
        <f t="shared" si="22"/>
        <v>0</v>
      </c>
      <c r="K28" s="117"/>
      <c r="L28" s="117"/>
      <c r="M28" s="162">
        <f t="shared" si="23"/>
        <v>0</v>
      </c>
      <c r="N28" s="117"/>
      <c r="O28" s="162">
        <f t="shared" si="24"/>
        <v>0</v>
      </c>
      <c r="P28" s="117"/>
      <c r="Q28" s="162">
        <f t="shared" si="25"/>
        <v>0</v>
      </c>
      <c r="R28" s="117"/>
      <c r="S28" s="162">
        <f t="shared" si="26"/>
        <v>0</v>
      </c>
      <c r="T28" s="117"/>
      <c r="U28" s="162">
        <f t="shared" si="27"/>
        <v>0</v>
      </c>
      <c r="V28" s="239"/>
      <c r="W28" s="491"/>
      <c r="X28" s="491"/>
      <c r="Y28" s="491"/>
      <c r="Z28" s="491"/>
      <c r="AA28" s="491"/>
      <c r="AB28" s="491"/>
      <c r="AC28" s="492"/>
    </row>
    <row r="29" spans="1:29" ht="12" customHeight="1" x14ac:dyDescent="0.2">
      <c r="A29" s="22" t="s">
        <v>2</v>
      </c>
      <c r="B29" s="22">
        <f t="shared" si="21"/>
        <v>22</v>
      </c>
      <c r="C29" s="40"/>
      <c r="D29" s="40"/>
      <c r="E29" s="40"/>
      <c r="F29" s="71">
        <f t="shared" si="19"/>
        <v>0</v>
      </c>
      <c r="G29" s="86" t="str">
        <f t="shared" si="20"/>
        <v/>
      </c>
      <c r="H29" s="336"/>
      <c r="I29" s="336"/>
      <c r="J29" s="71">
        <f t="shared" si="22"/>
        <v>0</v>
      </c>
      <c r="K29" s="117"/>
      <c r="L29" s="117"/>
      <c r="M29" s="162">
        <f t="shared" si="23"/>
        <v>0</v>
      </c>
      <c r="N29" s="117"/>
      <c r="O29" s="162">
        <f t="shared" si="24"/>
        <v>0</v>
      </c>
      <c r="P29" s="117"/>
      <c r="Q29" s="162">
        <f t="shared" si="25"/>
        <v>0</v>
      </c>
      <c r="R29" s="117"/>
      <c r="S29" s="162">
        <f t="shared" si="26"/>
        <v>0</v>
      </c>
      <c r="T29" s="117"/>
      <c r="U29" s="162">
        <f t="shared" si="27"/>
        <v>0</v>
      </c>
      <c r="V29" s="239"/>
      <c r="W29" s="491"/>
      <c r="X29" s="491"/>
      <c r="Y29" s="491"/>
      <c r="Z29" s="491"/>
      <c r="AA29" s="491"/>
      <c r="AB29" s="491"/>
      <c r="AC29" s="492"/>
    </row>
    <row r="30" spans="1:29" ht="12" customHeight="1" x14ac:dyDescent="0.2">
      <c r="A30" s="22" t="s">
        <v>3</v>
      </c>
      <c r="B30" s="22">
        <f t="shared" si="21"/>
        <v>23</v>
      </c>
      <c r="C30" s="40"/>
      <c r="D30" s="40"/>
      <c r="E30" s="40"/>
      <c r="F30" s="71">
        <f t="shared" si="19"/>
        <v>0</v>
      </c>
      <c r="G30" s="86" t="str">
        <f t="shared" si="20"/>
        <v/>
      </c>
      <c r="H30" s="336"/>
      <c r="I30" s="336"/>
      <c r="J30" s="71">
        <f t="shared" si="22"/>
        <v>0</v>
      </c>
      <c r="K30" s="117"/>
      <c r="L30" s="117"/>
      <c r="M30" s="162">
        <f t="shared" si="23"/>
        <v>0</v>
      </c>
      <c r="N30" s="117"/>
      <c r="O30" s="162">
        <f t="shared" si="24"/>
        <v>0</v>
      </c>
      <c r="P30" s="117"/>
      <c r="Q30" s="162">
        <f t="shared" si="25"/>
        <v>0</v>
      </c>
      <c r="R30" s="117"/>
      <c r="S30" s="162">
        <f t="shared" si="26"/>
        <v>0</v>
      </c>
      <c r="T30" s="117"/>
      <c r="U30" s="162">
        <f t="shared" si="27"/>
        <v>0</v>
      </c>
      <c r="V30" s="239"/>
      <c r="W30" s="491"/>
      <c r="X30" s="491"/>
      <c r="Y30" s="491"/>
      <c r="Z30" s="491"/>
      <c r="AA30" s="491"/>
      <c r="AB30" s="491"/>
      <c r="AC30" s="492"/>
    </row>
    <row r="31" spans="1:29" ht="12" customHeight="1" x14ac:dyDescent="0.2">
      <c r="A31" s="22" t="s">
        <v>4</v>
      </c>
      <c r="B31" s="22">
        <f t="shared" si="21"/>
        <v>24</v>
      </c>
      <c r="C31" s="40"/>
      <c r="D31" s="40"/>
      <c r="E31" s="40"/>
      <c r="F31" s="71">
        <f t="shared" si="19"/>
        <v>0</v>
      </c>
      <c r="G31" s="86" t="str">
        <f t="shared" si="20"/>
        <v/>
      </c>
      <c r="H31" s="336"/>
      <c r="I31" s="336"/>
      <c r="J31" s="71">
        <f t="shared" si="22"/>
        <v>0</v>
      </c>
      <c r="K31" s="117"/>
      <c r="L31" s="117"/>
      <c r="M31" s="162">
        <f t="shared" si="23"/>
        <v>0</v>
      </c>
      <c r="N31" s="117"/>
      <c r="O31" s="162">
        <f t="shared" si="24"/>
        <v>0</v>
      </c>
      <c r="P31" s="117"/>
      <c r="Q31" s="162">
        <f t="shared" si="25"/>
        <v>0</v>
      </c>
      <c r="R31" s="117"/>
      <c r="S31" s="162">
        <f t="shared" si="26"/>
        <v>0</v>
      </c>
      <c r="T31" s="117"/>
      <c r="U31" s="162">
        <f t="shared" si="27"/>
        <v>0</v>
      </c>
      <c r="V31" s="239"/>
      <c r="W31" s="491"/>
      <c r="X31" s="491"/>
      <c r="Y31" s="491"/>
      <c r="Z31" s="491"/>
      <c r="AA31" s="491"/>
      <c r="AB31" s="491"/>
      <c r="AC31" s="492"/>
    </row>
    <row r="32" spans="1:29" ht="12" customHeight="1" x14ac:dyDescent="0.2">
      <c r="A32" s="115" t="s">
        <v>5</v>
      </c>
      <c r="B32" s="115">
        <f t="shared" si="21"/>
        <v>25</v>
      </c>
      <c r="C32" s="40"/>
      <c r="D32" s="40"/>
      <c r="E32" s="40"/>
      <c r="F32" s="71">
        <f t="shared" si="19"/>
        <v>0</v>
      </c>
      <c r="G32" s="86" t="str">
        <f t="shared" si="20"/>
        <v/>
      </c>
      <c r="H32" s="336"/>
      <c r="I32" s="336"/>
      <c r="J32" s="71">
        <f t="shared" si="22"/>
        <v>0</v>
      </c>
      <c r="K32" s="117"/>
      <c r="L32" s="117"/>
      <c r="M32" s="162">
        <f t="shared" si="23"/>
        <v>0</v>
      </c>
      <c r="N32" s="117"/>
      <c r="O32" s="162">
        <f t="shared" si="24"/>
        <v>0</v>
      </c>
      <c r="P32" s="117"/>
      <c r="Q32" s="162">
        <f t="shared" si="25"/>
        <v>0</v>
      </c>
      <c r="R32" s="117"/>
      <c r="S32" s="162">
        <f t="shared" si="26"/>
        <v>0</v>
      </c>
      <c r="T32" s="117"/>
      <c r="U32" s="162">
        <f t="shared" si="27"/>
        <v>0</v>
      </c>
      <c r="V32" s="239"/>
      <c r="W32" s="491"/>
      <c r="X32" s="491"/>
      <c r="Y32" s="491"/>
      <c r="Z32" s="491"/>
      <c r="AA32" s="491"/>
      <c r="AB32" s="491"/>
      <c r="AC32" s="492"/>
    </row>
    <row r="33" spans="1:30" ht="12" customHeight="1" x14ac:dyDescent="0.2">
      <c r="A33" s="473" t="s">
        <v>91</v>
      </c>
      <c r="B33" s="474"/>
      <c r="C33" s="13">
        <f>SUM(C26:C32)</f>
        <v>0</v>
      </c>
      <c r="D33" s="13">
        <f>SUM(D26:D32)+ROUNDDOWN(F33/60,0)</f>
        <v>0</v>
      </c>
      <c r="E33" s="13">
        <f>F33-60*ROUNDDOWN(F33/60,0)</f>
        <v>0</v>
      </c>
      <c r="F33" s="131">
        <f>SUM(F26:F32)</f>
        <v>0</v>
      </c>
      <c r="G33" s="52">
        <f>IF((D33*60+E33)=0,0,ROUND((C33*60)/(D33*60+E33),1))</f>
        <v>0</v>
      </c>
      <c r="H33" s="13">
        <f>SUM(H26:H32)+ROUNDDOWN(J33/60,0)</f>
        <v>0</v>
      </c>
      <c r="I33" s="13">
        <f>J33-60*ROUNDDOWN(J33/60,0)</f>
        <v>0</v>
      </c>
      <c r="J33" s="131">
        <f>SUM(J26:J32)</f>
        <v>0</v>
      </c>
      <c r="K33" s="27">
        <f>SUM(K26:K32)</f>
        <v>0</v>
      </c>
      <c r="L33" s="27">
        <f>IF(SUM(L26:L32)=0,0,ROUND(AVERAGE(L26:L32),0))</f>
        <v>0</v>
      </c>
      <c r="M33" s="163">
        <f>IF(M32=0,0,1)</f>
        <v>0</v>
      </c>
      <c r="N33" s="27">
        <f>IF(SUM(N26:N32)=0,0,ROUND(AVERAGE(N26:N32),0))</f>
        <v>0</v>
      </c>
      <c r="O33" s="163">
        <f>IF(O32=0,0,1)</f>
        <v>0</v>
      </c>
      <c r="P33" s="27">
        <f>IF(SUM(P26:P32)=0,0,ROUND(AVERAGE(P26:P32),0))</f>
        <v>0</v>
      </c>
      <c r="Q33" s="163">
        <f>IF(Q32=0,0,1)</f>
        <v>0</v>
      </c>
      <c r="R33" s="27">
        <f>IF(SUM(R26:R32)=0,0,ROUND(AVERAGE(R26:R32),0))</f>
        <v>0</v>
      </c>
      <c r="S33" s="163">
        <f>IF(S32=0,0,1)</f>
        <v>0</v>
      </c>
      <c r="T33" s="27">
        <f>IF(SUM(T26:T32)=0,0,ROUND(AVERAGE(T26:T32),0))</f>
        <v>0</v>
      </c>
      <c r="U33" s="163">
        <f>IF(U32=0,0,1)</f>
        <v>0</v>
      </c>
      <c r="V33" s="240"/>
      <c r="W33" s="481"/>
      <c r="X33" s="481"/>
      <c r="Y33" s="481"/>
      <c r="Z33" s="481"/>
      <c r="AA33" s="481"/>
      <c r="AB33" s="481"/>
      <c r="AC33" s="482"/>
    </row>
    <row r="34" spans="1:30" s="5" customFormat="1" ht="12" customHeight="1" x14ac:dyDescent="0.2">
      <c r="A34" s="22" t="s">
        <v>6</v>
      </c>
      <c r="B34" s="22">
        <f>B32+1</f>
        <v>26</v>
      </c>
      <c r="C34" s="40"/>
      <c r="D34" s="40"/>
      <c r="E34" s="40"/>
      <c r="F34" s="71">
        <f t="shared" si="19"/>
        <v>0</v>
      </c>
      <c r="G34" s="86" t="str">
        <f>IF((D34*60+F34)=0,"",ROUND((C34*60)/(D34*60+F34),1))</f>
        <v/>
      </c>
      <c r="H34" s="336"/>
      <c r="I34" s="336"/>
      <c r="J34" s="71">
        <f>I34</f>
        <v>0</v>
      </c>
      <c r="K34" s="117"/>
      <c r="L34" s="117"/>
      <c r="M34" s="162">
        <f>IF(L34="",0,1)</f>
        <v>0</v>
      </c>
      <c r="N34" s="117"/>
      <c r="O34" s="162">
        <f>IF(N34="",0,1)</f>
        <v>0</v>
      </c>
      <c r="P34" s="117"/>
      <c r="Q34" s="162">
        <f>IF(P34="",0,1)</f>
        <v>0</v>
      </c>
      <c r="R34" s="117"/>
      <c r="S34" s="162">
        <f>IF(R34="",0,1)</f>
        <v>0</v>
      </c>
      <c r="T34" s="117"/>
      <c r="U34" s="162">
        <f>IF(T34="",0,1)</f>
        <v>0</v>
      </c>
      <c r="V34" s="346"/>
      <c r="W34" s="491"/>
      <c r="X34" s="491"/>
      <c r="Y34" s="491"/>
      <c r="Z34" s="491"/>
      <c r="AA34" s="491"/>
      <c r="AB34" s="491"/>
      <c r="AC34" s="492"/>
    </row>
    <row r="35" spans="1:30" s="5" customFormat="1" ht="12" customHeight="1" x14ac:dyDescent="0.2">
      <c r="A35" s="22" t="s">
        <v>7</v>
      </c>
      <c r="B35" s="22">
        <f>B34+1</f>
        <v>27</v>
      </c>
      <c r="C35" s="40"/>
      <c r="D35" s="40"/>
      <c r="E35" s="40"/>
      <c r="F35" s="71">
        <f t="shared" si="19"/>
        <v>0</v>
      </c>
      <c r="G35" s="86" t="str">
        <f>IF((D35*60+F35)=0,"",ROUND((C35*60)/(D35*60+F35),1))</f>
        <v/>
      </c>
      <c r="H35" s="336"/>
      <c r="I35" s="336"/>
      <c r="J35" s="71">
        <f t="shared" ref="J35:J38" si="28">I35</f>
        <v>0</v>
      </c>
      <c r="K35" s="117"/>
      <c r="L35" s="117"/>
      <c r="M35" s="162">
        <f>IF(L35="",M34,M34+1)</f>
        <v>0</v>
      </c>
      <c r="N35" s="117"/>
      <c r="O35" s="162">
        <f>IF(N35="",O34,O34+1)</f>
        <v>0</v>
      </c>
      <c r="P35" s="117"/>
      <c r="Q35" s="162">
        <f>IF(P35="",Q34,Q34+1)</f>
        <v>0</v>
      </c>
      <c r="R35" s="117"/>
      <c r="S35" s="162">
        <f>IF(R35="",S34,S34+1)</f>
        <v>0</v>
      </c>
      <c r="T35" s="117"/>
      <c r="U35" s="162">
        <f>IF(T35="",U34,U34+1)</f>
        <v>0</v>
      </c>
      <c r="V35" s="382"/>
      <c r="W35" s="491"/>
      <c r="X35" s="491"/>
      <c r="Y35" s="491"/>
      <c r="Z35" s="491"/>
      <c r="AA35" s="491"/>
      <c r="AB35" s="491"/>
      <c r="AC35" s="492"/>
    </row>
    <row r="36" spans="1:30" s="5" customFormat="1" ht="12" customHeight="1" x14ac:dyDescent="0.2">
      <c r="A36" s="22" t="s">
        <v>8</v>
      </c>
      <c r="B36" s="22">
        <f>B35+1</f>
        <v>28</v>
      </c>
      <c r="C36" s="40"/>
      <c r="D36" s="40"/>
      <c r="E36" s="40"/>
      <c r="F36" s="71">
        <f t="shared" si="19"/>
        <v>0</v>
      </c>
      <c r="G36" s="86" t="str">
        <f>IF((D36*60+F36)=0,"",ROUND((C36*60)/(D36*60+F36),1))</f>
        <v/>
      </c>
      <c r="H36" s="336"/>
      <c r="I36" s="336"/>
      <c r="J36" s="71">
        <f t="shared" si="28"/>
        <v>0</v>
      </c>
      <c r="K36" s="117"/>
      <c r="L36" s="117"/>
      <c r="M36" s="162">
        <f>IF(L36="",M35,M35+1)</f>
        <v>0</v>
      </c>
      <c r="N36" s="117"/>
      <c r="O36" s="162">
        <f>IF(N36="",O35,O35+1)</f>
        <v>0</v>
      </c>
      <c r="P36" s="117"/>
      <c r="Q36" s="162">
        <f>IF(P36="",Q35,Q35+1)</f>
        <v>0</v>
      </c>
      <c r="R36" s="117"/>
      <c r="S36" s="162">
        <f>IF(R36="",S35,S35+1)</f>
        <v>0</v>
      </c>
      <c r="T36" s="117"/>
      <c r="U36" s="162">
        <f>IF(T36="",U35,U35+1)</f>
        <v>0</v>
      </c>
      <c r="V36" s="382"/>
      <c r="W36" s="491"/>
      <c r="X36" s="491"/>
      <c r="Y36" s="491"/>
      <c r="Z36" s="491"/>
      <c r="AA36" s="491"/>
      <c r="AB36" s="491"/>
      <c r="AC36" s="492"/>
    </row>
    <row r="37" spans="1:30" s="5" customFormat="1" ht="12" customHeight="1" x14ac:dyDescent="0.2">
      <c r="A37" s="22" t="s">
        <v>2</v>
      </c>
      <c r="B37" s="22">
        <f t="shared" ref="B37:B38" si="29">B36+1</f>
        <v>29</v>
      </c>
      <c r="C37" s="40"/>
      <c r="D37" s="40"/>
      <c r="E37" s="40"/>
      <c r="F37" s="71">
        <f t="shared" si="19"/>
        <v>0</v>
      </c>
      <c r="G37" s="86" t="str">
        <f>IF((D37*60+F37)=0,"",ROUND((C37*60)/(D37*60+F37),1))</f>
        <v/>
      </c>
      <c r="H37" s="336"/>
      <c r="I37" s="336"/>
      <c r="J37" s="71">
        <f t="shared" si="28"/>
        <v>0</v>
      </c>
      <c r="K37" s="117"/>
      <c r="L37" s="117"/>
      <c r="M37" s="162">
        <f t="shared" ref="M37:M38" si="30">IF(L37="",M36,M36+1)</f>
        <v>0</v>
      </c>
      <c r="N37" s="117"/>
      <c r="O37" s="162">
        <f t="shared" ref="O37:O38" si="31">IF(N37="",O36,O36+1)</f>
        <v>0</v>
      </c>
      <c r="P37" s="117"/>
      <c r="Q37" s="162">
        <f t="shared" ref="Q37:Q38" si="32">IF(P37="",Q36,Q36+1)</f>
        <v>0</v>
      </c>
      <c r="R37" s="117"/>
      <c r="S37" s="162">
        <f t="shared" ref="S37:S38" si="33">IF(R37="",S36,S36+1)</f>
        <v>0</v>
      </c>
      <c r="T37" s="117"/>
      <c r="U37" s="162">
        <f t="shared" ref="U37:U38" si="34">IF(T37="",U36,U36+1)</f>
        <v>0</v>
      </c>
      <c r="V37" s="382"/>
      <c r="W37" s="491"/>
      <c r="X37" s="491"/>
      <c r="Y37" s="491"/>
      <c r="Z37" s="491"/>
      <c r="AA37" s="491"/>
      <c r="AB37" s="491"/>
      <c r="AC37" s="492"/>
    </row>
    <row r="38" spans="1:30" s="5" customFormat="1" ht="12" customHeight="1" x14ac:dyDescent="0.2">
      <c r="A38" s="22" t="s">
        <v>3</v>
      </c>
      <c r="B38" s="22">
        <f t="shared" si="29"/>
        <v>30</v>
      </c>
      <c r="C38" s="40"/>
      <c r="D38" s="40"/>
      <c r="E38" s="40"/>
      <c r="F38" s="71">
        <f t="shared" si="19"/>
        <v>0</v>
      </c>
      <c r="G38" s="86" t="str">
        <f>IF((D38*60+F38)=0,"",ROUND((C38*60)/(D38*60+F38),1))</f>
        <v/>
      </c>
      <c r="H38" s="336"/>
      <c r="I38" s="336"/>
      <c r="J38" s="71">
        <f t="shared" si="28"/>
        <v>0</v>
      </c>
      <c r="K38" s="117"/>
      <c r="L38" s="117"/>
      <c r="M38" s="162">
        <f t="shared" si="30"/>
        <v>0</v>
      </c>
      <c r="N38" s="117"/>
      <c r="O38" s="162">
        <f t="shared" si="31"/>
        <v>0</v>
      </c>
      <c r="P38" s="117"/>
      <c r="Q38" s="162">
        <f t="shared" si="32"/>
        <v>0</v>
      </c>
      <c r="R38" s="117"/>
      <c r="S38" s="162">
        <f t="shared" si="33"/>
        <v>0</v>
      </c>
      <c r="T38" s="117"/>
      <c r="U38" s="162">
        <f t="shared" si="34"/>
        <v>0</v>
      </c>
      <c r="V38" s="382"/>
      <c r="W38" s="491"/>
      <c r="X38" s="491"/>
      <c r="Y38" s="491"/>
      <c r="Z38" s="491"/>
      <c r="AA38" s="491"/>
      <c r="AB38" s="491"/>
      <c r="AC38" s="492"/>
    </row>
    <row r="39" spans="1:30" s="5" customFormat="1" ht="12" customHeight="1" x14ac:dyDescent="0.2">
      <c r="A39" s="573" t="s">
        <v>10</v>
      </c>
      <c r="B39" s="574"/>
      <c r="C39" s="88">
        <f>SUM(C34:C38)</f>
        <v>0</v>
      </c>
      <c r="D39" s="13">
        <f>SUM(D34:D38)+ROUNDDOWN(F39/60,0)</f>
        <v>0</v>
      </c>
      <c r="E39" s="13">
        <f>F39-60*ROUNDDOWN(F39/60,0)</f>
        <v>0</v>
      </c>
      <c r="F39" s="140">
        <f>SUM(F34:F38)</f>
        <v>0</v>
      </c>
      <c r="G39" s="52">
        <f>IF((D39*60+E39)=0,0,ROUND((C39*60)/(D39*60+E39),1))</f>
        <v>0</v>
      </c>
      <c r="H39" s="13">
        <f>SUM(H34:H38)+ROUNDDOWN(J39/60,0)</f>
        <v>0</v>
      </c>
      <c r="I39" s="13">
        <f>J39-60*ROUNDDOWN(J39/60,0)</f>
        <v>0</v>
      </c>
      <c r="J39" s="140">
        <f>SUM(J34:J38)</f>
        <v>0</v>
      </c>
      <c r="K39" s="27">
        <f>SUM(K34:K38)</f>
        <v>0</v>
      </c>
      <c r="L39" s="27">
        <f>IF(SUM(L34:L38)=0,0,ROUND(AVERAGE(L34:L38),0))</f>
        <v>0</v>
      </c>
      <c r="M39" s="163">
        <f>IF(M38=0,0,1)</f>
        <v>0</v>
      </c>
      <c r="N39" s="27">
        <f>IF(SUM(N34:N38)=0,0,ROUND(AVERAGE(N34:N38),0))</f>
        <v>0</v>
      </c>
      <c r="O39" s="163">
        <f>IF(O38=0,0,1)</f>
        <v>0</v>
      </c>
      <c r="P39" s="27">
        <f>IF(SUM(P34:P38)=0,0,ROUND(AVERAGE(P34:P38),0))</f>
        <v>0</v>
      </c>
      <c r="Q39" s="163">
        <f>IF(Q38=0,0,1)</f>
        <v>0</v>
      </c>
      <c r="R39" s="27">
        <f>IF(SUM(R34:R38)=0,0,ROUND(AVERAGE(R34:R38),0))</f>
        <v>0</v>
      </c>
      <c r="S39" s="163">
        <f>IF(S38=0,0,1)</f>
        <v>0</v>
      </c>
      <c r="T39" s="27">
        <f>IF(SUM(T34:T38)=0,0,ROUND(AVERAGE(T34:T38),0))</f>
        <v>0</v>
      </c>
      <c r="U39" s="163">
        <f>IF(U38=0,0,1)</f>
        <v>0</v>
      </c>
      <c r="V39" s="347"/>
      <c r="W39" s="619"/>
      <c r="X39" s="619"/>
      <c r="Y39" s="619"/>
      <c r="Z39" s="619"/>
      <c r="AA39" s="619"/>
      <c r="AB39" s="619"/>
      <c r="AC39" s="620"/>
    </row>
    <row r="40" spans="1:30" ht="12" customHeight="1" x14ac:dyDescent="0.2">
      <c r="A40" s="470" t="s">
        <v>38</v>
      </c>
      <c r="B40" s="471"/>
      <c r="C40" s="14">
        <f>C8+C17+C25+C33+C39</f>
        <v>0</v>
      </c>
      <c r="D40" s="11">
        <f>D8+D17+D25+D33+D39+ROUNDDOWN(F40/60,0)</f>
        <v>0</v>
      </c>
      <c r="E40" s="11">
        <f>F40-60*ROUNDDOWN(F40/60,0)</f>
        <v>0</v>
      </c>
      <c r="F40" s="133">
        <f>E8+E17+E25+E33+E39</f>
        <v>0</v>
      </c>
      <c r="G40" s="60">
        <f>IF((D40*60+E40)=0,0,ROUND((C40*60)/(D40*60+E40),1))</f>
        <v>0</v>
      </c>
      <c r="H40" s="11">
        <f>H8+H17+H25+H33+H39+ROUNDDOWN(J40/60,0)</f>
        <v>0</v>
      </c>
      <c r="I40" s="11">
        <f>J40-60*ROUNDDOWN(J40/60,0)</f>
        <v>0</v>
      </c>
      <c r="J40" s="133">
        <f>I8+I17+I25+I33+I39</f>
        <v>0</v>
      </c>
      <c r="K40" s="28">
        <f>K8+K17+K25+K33+K39</f>
        <v>0</v>
      </c>
      <c r="L40" s="28" t="str">
        <f>IF(L41=0,"",(L8+L17+L25+L33+L39)/L41)</f>
        <v/>
      </c>
      <c r="M40" s="178"/>
      <c r="N40" s="28" t="str">
        <f>IF(N41=0,"",(N8+N17+N25+N33+N39)/N41)</f>
        <v/>
      </c>
      <c r="O40" s="178"/>
      <c r="P40" s="28" t="str">
        <f>IF(P41=0,"",(P8+P17+P25+P33+P39)/P41)</f>
        <v/>
      </c>
      <c r="Q40" s="178"/>
      <c r="R40" s="28" t="str">
        <f>IF(R41=0,"",(R8+R17+R25+R33+R39)/R41)</f>
        <v/>
      </c>
      <c r="S40" s="178"/>
      <c r="T40" s="28" t="str">
        <f>IF(T41=0,"",(T8+T17+T25+T33+T39)/T41)</f>
        <v/>
      </c>
      <c r="U40" s="178"/>
      <c r="V40" s="38"/>
      <c r="W40" s="38"/>
      <c r="X40" s="38"/>
      <c r="Y40" s="2" t="s">
        <v>0</v>
      </c>
      <c r="Z40" s="2" t="s">
        <v>15</v>
      </c>
      <c r="AA40" s="2" t="s">
        <v>16</v>
      </c>
      <c r="AB40" s="2" t="s">
        <v>12</v>
      </c>
      <c r="AC40" s="2" t="s">
        <v>26</v>
      </c>
    </row>
    <row r="41" spans="1:30" ht="12" customHeight="1" x14ac:dyDescent="0.2">
      <c r="A41" s="472"/>
      <c r="B41" s="472"/>
      <c r="C41" s="2" t="s">
        <v>0</v>
      </c>
      <c r="D41" s="2" t="s">
        <v>15</v>
      </c>
      <c r="E41" s="2" t="s">
        <v>16</v>
      </c>
      <c r="F41" s="71"/>
      <c r="G41" s="22" t="s">
        <v>12</v>
      </c>
      <c r="H41" s="360" t="s">
        <v>15</v>
      </c>
      <c r="I41" s="360" t="s">
        <v>16</v>
      </c>
      <c r="J41" s="22"/>
      <c r="K41" s="37" t="s">
        <v>17</v>
      </c>
      <c r="L41" s="161">
        <f>M8+M17+M25+M33+M39</f>
        <v>0</v>
      </c>
      <c r="M41" s="159"/>
      <c r="N41" s="161">
        <f>O8+O17+O25+O33+O39</f>
        <v>0</v>
      </c>
      <c r="O41" s="159"/>
      <c r="P41" s="161">
        <f>Q8+Q17+Q25+Q33+Q39</f>
        <v>0</v>
      </c>
      <c r="Q41" s="159"/>
      <c r="R41" s="161">
        <f>S8+S17+S25+S33+S39</f>
        <v>0</v>
      </c>
      <c r="S41" s="159"/>
      <c r="T41" s="161">
        <f>U8+U17+U25+U33+U39</f>
        <v>0</v>
      </c>
      <c r="U41" s="188"/>
      <c r="V41" s="20"/>
      <c r="W41" s="515" t="s">
        <v>139</v>
      </c>
      <c r="X41" s="515"/>
      <c r="Y41" s="23">
        <f>C40+Octobre!Y44</f>
        <v>0</v>
      </c>
      <c r="Z41" s="23">
        <f>D40+Octobre!Z44+ROUNDDOWN(AD41/60,0)</f>
        <v>0</v>
      </c>
      <c r="AA41" s="12">
        <f>AD41-60*ROUNDDOWN(AD41/60,0)</f>
        <v>0</v>
      </c>
      <c r="AB41" s="12">
        <f>IF((Z41*60+AA41)=0,0,ROUND((Y41*60)/(Z41*60+AA41),1))</f>
        <v>0</v>
      </c>
      <c r="AC41" s="23">
        <f>K40+Octobre!AC44</f>
        <v>0</v>
      </c>
      <c r="AD41" s="10">
        <f>E40+Octobre!AA44</f>
        <v>0</v>
      </c>
    </row>
    <row r="42" spans="1:30" ht="15" customHeight="1" x14ac:dyDescent="0.2">
      <c r="A42" s="617" t="s">
        <v>255</v>
      </c>
      <c r="B42" s="618"/>
      <c r="C42" s="48">
        <f>'Décembre 17'!$C$40</f>
        <v>0</v>
      </c>
      <c r="D42" s="49">
        <f>'Décembre 17'!$D$40</f>
        <v>0</v>
      </c>
      <c r="E42" s="49">
        <f>'Décembre 17'!$E$40</f>
        <v>0</v>
      </c>
      <c r="F42" s="143"/>
      <c r="G42" s="50">
        <f>IF((D42*60+E42)=0,0,ROUND((C42*60)/(D42*60+E42),1))</f>
        <v>0</v>
      </c>
      <c r="H42" s="361">
        <f>Mai!$H$43</f>
        <v>0</v>
      </c>
      <c r="I42" s="361">
        <f>Mai!$I$43</f>
        <v>0</v>
      </c>
      <c r="J42" s="50"/>
      <c r="K42" s="199">
        <f>'Décembre 17'!$K$40</f>
        <v>0</v>
      </c>
      <c r="L42" s="20"/>
      <c r="M42" s="127"/>
      <c r="N42" s="20"/>
      <c r="O42" s="127"/>
      <c r="P42" s="20"/>
      <c r="Q42" s="127"/>
      <c r="R42" s="20"/>
      <c r="S42" s="127"/>
      <c r="T42" s="20"/>
      <c r="U42" s="127"/>
      <c r="V42" s="20"/>
      <c r="W42" s="579" t="s">
        <v>254</v>
      </c>
      <c r="X42" s="579"/>
      <c r="Y42" s="219">
        <f>C40+Octobre!Y45</f>
        <v>0</v>
      </c>
      <c r="Z42" s="233">
        <f>D40+Octobre!Z45+ROUNDDOWN(AD42/60,0)</f>
        <v>0</v>
      </c>
      <c r="AA42" s="233">
        <f>AD42-60*ROUNDDOWN(AD42/60,0)</f>
        <v>0</v>
      </c>
      <c r="AB42" s="233">
        <f>IF((Z42*60+AA42)=0,0,ROUND((Y42*60)/(Z42*60+AA42),1))</f>
        <v>0</v>
      </c>
      <c r="AC42" s="219">
        <f>K40+Octobre!AC45</f>
        <v>0</v>
      </c>
      <c r="AD42" s="226">
        <f>E40+Octobre!AA45</f>
        <v>0</v>
      </c>
    </row>
    <row r="43" spans="1:30" ht="15" customHeight="1" x14ac:dyDescent="0.2">
      <c r="A43" s="552" t="s">
        <v>25</v>
      </c>
      <c r="B43" s="552"/>
      <c r="C43" s="48">
        <f>Janvier!C43</f>
        <v>0</v>
      </c>
      <c r="D43" s="48">
        <f>Janvier!D43</f>
        <v>0</v>
      </c>
      <c r="E43" s="48">
        <f>Janvier!E43</f>
        <v>0</v>
      </c>
      <c r="F43" s="134"/>
      <c r="G43" s="47">
        <f t="shared" ref="G43:G48" si="35">IF((D43*60+E43)=0,0,ROUND((C43*60)/(D43*60+E43),1))</f>
        <v>0</v>
      </c>
      <c r="H43" s="360">
        <f>Mai!$H$44</f>
        <v>0</v>
      </c>
      <c r="I43" s="360">
        <f>Mai!$I$44</f>
        <v>0</v>
      </c>
      <c r="J43" s="353"/>
      <c r="K43" s="53">
        <f>Janvier!K43</f>
        <v>0</v>
      </c>
      <c r="L43" s="20"/>
      <c r="M43" s="127"/>
      <c r="N43" s="20"/>
      <c r="O43" s="127"/>
      <c r="P43" s="20"/>
      <c r="Q43" s="127"/>
      <c r="R43" s="20"/>
      <c r="S43" s="127"/>
      <c r="T43" s="20"/>
      <c r="U43" s="127"/>
      <c r="V43" s="20"/>
    </row>
    <row r="44" spans="1:30" ht="15" customHeight="1" x14ac:dyDescent="0.2">
      <c r="A44" s="552" t="s">
        <v>27</v>
      </c>
      <c r="B44" s="575"/>
      <c r="C44" s="48">
        <f>Février!C38</f>
        <v>0</v>
      </c>
      <c r="D44" s="48">
        <f>Février!D38</f>
        <v>0</v>
      </c>
      <c r="E44" s="48">
        <f>Février!E38</f>
        <v>0</v>
      </c>
      <c r="F44" s="134"/>
      <c r="G44" s="47">
        <f t="shared" si="35"/>
        <v>0</v>
      </c>
      <c r="H44" s="360">
        <f>Mai!$H$45</f>
        <v>0</v>
      </c>
      <c r="I44" s="360">
        <f>Mai!$I$45</f>
        <v>0</v>
      </c>
      <c r="J44" s="353"/>
      <c r="K44" s="53">
        <f>Février!K38</f>
        <v>0</v>
      </c>
      <c r="L44" s="20"/>
      <c r="M44" s="127"/>
      <c r="N44" s="20"/>
      <c r="O44" s="127"/>
      <c r="P44" s="20"/>
      <c r="Q44" s="127"/>
      <c r="R44" s="20"/>
      <c r="S44" s="127"/>
      <c r="T44" s="20"/>
      <c r="U44" s="127"/>
      <c r="V44" s="20"/>
      <c r="W44" s="341" t="s">
        <v>195</v>
      </c>
      <c r="X44" s="360" t="s">
        <v>15</v>
      </c>
      <c r="Y44" s="360" t="s">
        <v>16</v>
      </c>
      <c r="Z44" s="339"/>
      <c r="AA44" s="190"/>
      <c r="AB44" s="190"/>
      <c r="AC44" s="65"/>
      <c r="AD44" s="207">
        <f>I40+SUM(I42:I52)</f>
        <v>0</v>
      </c>
    </row>
    <row r="45" spans="1:30" ht="15" customHeight="1" x14ac:dyDescent="0.2">
      <c r="A45" s="552" t="s">
        <v>28</v>
      </c>
      <c r="B45" s="552"/>
      <c r="C45" s="54">
        <f>Mars!C41</f>
        <v>0</v>
      </c>
      <c r="D45" s="54">
        <f>Mars!D41</f>
        <v>0</v>
      </c>
      <c r="E45" s="54">
        <f>Mars!E41</f>
        <v>0</v>
      </c>
      <c r="F45" s="134"/>
      <c r="G45" s="47">
        <f t="shared" si="35"/>
        <v>0</v>
      </c>
      <c r="H45" s="360">
        <f>Mai!$H$46</f>
        <v>0</v>
      </c>
      <c r="I45" s="360">
        <f>Mai!$I$46</f>
        <v>0</v>
      </c>
      <c r="J45" s="353"/>
      <c r="K45" s="53">
        <f>Mars!K41</f>
        <v>0</v>
      </c>
      <c r="L45" s="20"/>
      <c r="M45" s="127"/>
      <c r="N45" s="20"/>
      <c r="O45" s="127"/>
      <c r="P45" s="20"/>
      <c r="Q45" s="127"/>
      <c r="R45" s="20"/>
      <c r="S45" s="127"/>
      <c r="T45" s="20"/>
      <c r="U45" s="127"/>
      <c r="V45" s="20"/>
      <c r="W45" s="342" t="s">
        <v>139</v>
      </c>
      <c r="X45" s="12">
        <f>H40+SUM(H42:H52)+ROUNDDOWN(AD44/60,0)</f>
        <v>0</v>
      </c>
      <c r="Y45" s="12">
        <f>AD44-60*ROUNDDOWN(AD44/60,0)</f>
        <v>0</v>
      </c>
      <c r="Z45" s="339"/>
      <c r="AA45" s="190"/>
      <c r="AB45" s="190"/>
      <c r="AC45" s="64"/>
      <c r="AD45" s="200">
        <f>I40+SUM(I43:I52)</f>
        <v>0</v>
      </c>
    </row>
    <row r="46" spans="1:30" ht="15" customHeight="1" x14ac:dyDescent="0.2">
      <c r="A46" s="552" t="s">
        <v>31</v>
      </c>
      <c r="B46" s="552"/>
      <c r="C46" s="54">
        <f>Avril!C40</f>
        <v>0</v>
      </c>
      <c r="D46" s="54">
        <f>Avril!D40</f>
        <v>0</v>
      </c>
      <c r="E46" s="47">
        <f>Avril!E40</f>
        <v>0</v>
      </c>
      <c r="F46" s="134"/>
      <c r="G46" s="47">
        <f t="shared" si="35"/>
        <v>0</v>
      </c>
      <c r="H46" s="362">
        <f>Mai!$H$47</f>
        <v>0</v>
      </c>
      <c r="I46" s="360">
        <f>Mai!$I$47</f>
        <v>0</v>
      </c>
      <c r="J46" s="353"/>
      <c r="K46" s="53">
        <f>Avril!K40</f>
        <v>0</v>
      </c>
      <c r="L46" s="20"/>
      <c r="M46" s="127"/>
      <c r="N46" s="20"/>
      <c r="O46" s="127"/>
      <c r="P46" s="20"/>
      <c r="Q46" s="127"/>
      <c r="R46" s="20"/>
      <c r="S46" s="127"/>
      <c r="T46" s="20"/>
      <c r="U46" s="127"/>
      <c r="V46" s="20"/>
      <c r="W46" s="340" t="s">
        <v>254</v>
      </c>
      <c r="X46" s="354">
        <f>H40+SUM(H43:H52)+ROUNDDOWN(AD45/60,0)</f>
        <v>0</v>
      </c>
      <c r="Y46" s="345">
        <f>AD45-60*ROUNDDOWN(AD45/60,0)</f>
        <v>0</v>
      </c>
    </row>
    <row r="47" spans="1:30" ht="15" customHeight="1" x14ac:dyDescent="0.2">
      <c r="A47" s="552" t="s">
        <v>32</v>
      </c>
      <c r="B47" s="552"/>
      <c r="C47" s="54">
        <f>Mai!C41</f>
        <v>0</v>
      </c>
      <c r="D47" s="47">
        <f>Mai!D41</f>
        <v>0</v>
      </c>
      <c r="E47" s="47">
        <f>Mai!E41</f>
        <v>0</v>
      </c>
      <c r="F47" s="134"/>
      <c r="G47" s="47">
        <f t="shared" si="35"/>
        <v>0</v>
      </c>
      <c r="H47" s="360">
        <f>Mai!$H$41</f>
        <v>0</v>
      </c>
      <c r="I47" s="360">
        <f>Mai!$I$41</f>
        <v>0</v>
      </c>
      <c r="J47" s="353"/>
      <c r="K47" s="53">
        <f>Mai!K41</f>
        <v>0</v>
      </c>
      <c r="L47" s="20"/>
      <c r="M47" s="127"/>
      <c r="N47" s="20"/>
      <c r="O47" s="127"/>
      <c r="P47" s="20"/>
      <c r="Q47" s="127"/>
      <c r="R47" s="20"/>
      <c r="S47" s="127"/>
      <c r="T47" s="20"/>
      <c r="U47" s="127"/>
      <c r="V47" s="20"/>
      <c r="W47" s="65"/>
      <c r="X47" s="65"/>
      <c r="Y47" s="65"/>
      <c r="Z47" s="65"/>
    </row>
    <row r="48" spans="1:30" ht="15" customHeight="1" x14ac:dyDescent="0.2">
      <c r="A48" s="552" t="s">
        <v>33</v>
      </c>
      <c r="B48" s="552"/>
      <c r="C48" s="54">
        <f>Juin!C40</f>
        <v>0</v>
      </c>
      <c r="D48" s="54">
        <f>Juin!D40</f>
        <v>0</v>
      </c>
      <c r="E48" s="54">
        <f>Juin!E40</f>
        <v>0</v>
      </c>
      <c r="F48" s="135"/>
      <c r="G48" s="47">
        <f t="shared" si="35"/>
        <v>0</v>
      </c>
      <c r="H48" s="360">
        <f>Juin!$H$40</f>
        <v>0</v>
      </c>
      <c r="I48" s="360">
        <f>Juin!$I$40</f>
        <v>0</v>
      </c>
      <c r="J48" s="353"/>
      <c r="K48" s="55">
        <f>Juin!K40</f>
        <v>0</v>
      </c>
      <c r="L48" s="20"/>
      <c r="M48" s="127"/>
      <c r="N48" s="20"/>
      <c r="O48" s="127"/>
      <c r="P48" s="20"/>
      <c r="Q48" s="127"/>
      <c r="R48" s="20"/>
      <c r="S48" s="127"/>
      <c r="T48" s="20"/>
      <c r="U48" s="127"/>
      <c r="V48" s="20"/>
      <c r="W48" s="65"/>
      <c r="X48" s="65"/>
      <c r="Y48" s="65"/>
      <c r="Z48" s="65"/>
    </row>
    <row r="49" spans="1:11" ht="15" customHeight="1" x14ac:dyDescent="0.2">
      <c r="A49" s="552" t="s">
        <v>34</v>
      </c>
      <c r="B49" s="552"/>
      <c r="C49" s="54">
        <f>Juillet!$C$42</f>
        <v>0</v>
      </c>
      <c r="D49" s="54">
        <f>Juillet!$D$42</f>
        <v>0</v>
      </c>
      <c r="E49" s="54">
        <f>Juillet!$E$42</f>
        <v>0</v>
      </c>
      <c r="F49" s="134"/>
      <c r="G49" s="353">
        <f t="shared" ref="G49:G52" si="36">IF((D49*60+E49)=0,0,ROUND((C49*60)/(D49*60+E49),1))</f>
        <v>0</v>
      </c>
      <c r="H49" s="360">
        <f>Juillet!$H$42</f>
        <v>0</v>
      </c>
      <c r="I49" s="360">
        <f>Juillet!$I$42</f>
        <v>0</v>
      </c>
      <c r="J49" s="353"/>
      <c r="K49" s="55">
        <f>Juillet!$K$42</f>
        <v>0</v>
      </c>
    </row>
    <row r="50" spans="1:11" ht="15" customHeight="1" x14ac:dyDescent="0.2">
      <c r="A50" s="552" t="s">
        <v>35</v>
      </c>
      <c r="B50" s="552"/>
      <c r="C50" s="54">
        <f>Août!$C$41</f>
        <v>0</v>
      </c>
      <c r="D50" s="54">
        <f>Août!$D$41</f>
        <v>0</v>
      </c>
      <c r="E50" s="54">
        <f>Août!$E$41</f>
        <v>0</v>
      </c>
      <c r="F50" s="353"/>
      <c r="G50" s="353">
        <f t="shared" si="36"/>
        <v>0</v>
      </c>
      <c r="H50" s="360">
        <f>Août!$H$41</f>
        <v>0</v>
      </c>
      <c r="I50" s="360">
        <f>Août!$I$41</f>
        <v>0</v>
      </c>
      <c r="J50" s="353"/>
      <c r="K50" s="56">
        <f>Août!$K$41</f>
        <v>0</v>
      </c>
    </row>
    <row r="51" spans="1:11" ht="15" customHeight="1" x14ac:dyDescent="0.2">
      <c r="A51" s="552" t="s">
        <v>36</v>
      </c>
      <c r="B51" s="552"/>
      <c r="C51" s="54">
        <f>Septembre!$C$40</f>
        <v>0</v>
      </c>
      <c r="D51" s="353">
        <f>Septembre!$D$40</f>
        <v>0</v>
      </c>
      <c r="E51" s="353">
        <f>Septembre!$E$40</f>
        <v>0</v>
      </c>
      <c r="F51" s="353"/>
      <c r="G51" s="353">
        <f t="shared" si="36"/>
        <v>0</v>
      </c>
      <c r="H51" s="360">
        <f>Septembre!$H$40</f>
        <v>0</v>
      </c>
      <c r="I51" s="360">
        <f>Septembre!$I$40</f>
        <v>0</v>
      </c>
      <c r="J51" s="353"/>
      <c r="K51" s="53">
        <f>Septembre!$K$40</f>
        <v>0</v>
      </c>
    </row>
    <row r="52" spans="1:11" ht="15" customHeight="1" x14ac:dyDescent="0.2">
      <c r="A52" s="552" t="s">
        <v>37</v>
      </c>
      <c r="B52" s="552"/>
      <c r="C52" s="54">
        <f>Octobre!$C$43</f>
        <v>0</v>
      </c>
      <c r="D52" s="54">
        <f>Octobre!$D$43</f>
        <v>0</v>
      </c>
      <c r="E52" s="54">
        <f>Octobre!$E$43</f>
        <v>0</v>
      </c>
      <c r="F52" s="353"/>
      <c r="G52" s="353">
        <f t="shared" si="36"/>
        <v>0</v>
      </c>
      <c r="H52" s="360">
        <f>Octobre!$H$43</f>
        <v>0</v>
      </c>
      <c r="I52" s="360">
        <f>Octobre!$I$43</f>
        <v>0</v>
      </c>
      <c r="J52" s="353"/>
      <c r="K52" s="53">
        <f>Octobre!$K$43</f>
        <v>0</v>
      </c>
    </row>
  </sheetData>
  <sheetProtection sheet="1" selectLockedCells="1"/>
  <mergeCells count="70">
    <mergeCell ref="A8:B8"/>
    <mergeCell ref="E2:E3"/>
    <mergeCell ref="G2:G3"/>
    <mergeCell ref="L2:L3"/>
    <mergeCell ref="H2:I2"/>
    <mergeCell ref="A1:AB1"/>
    <mergeCell ref="A2:A3"/>
    <mergeCell ref="B2:B3"/>
    <mergeCell ref="C2:C3"/>
    <mergeCell ref="D2:D3"/>
    <mergeCell ref="A25:B25"/>
    <mergeCell ref="W18:AC18"/>
    <mergeCell ref="W2:AC3"/>
    <mergeCell ref="W8:AC8"/>
    <mergeCell ref="W9:AC9"/>
    <mergeCell ref="W10:AC10"/>
    <mergeCell ref="W4:AC4"/>
    <mergeCell ref="W5:AC5"/>
    <mergeCell ref="W12:AC12"/>
    <mergeCell ref="W13:AC13"/>
    <mergeCell ref="W6:AC6"/>
    <mergeCell ref="A9:B9"/>
    <mergeCell ref="N2:N3"/>
    <mergeCell ref="V2:V3"/>
    <mergeCell ref="P2:P3"/>
    <mergeCell ref="W7:AC7"/>
    <mergeCell ref="W38:AC38"/>
    <mergeCell ref="W42:X42"/>
    <mergeCell ref="W29:AC29"/>
    <mergeCell ref="W30:AC30"/>
    <mergeCell ref="W31:AC31"/>
    <mergeCell ref="W39:AC39"/>
    <mergeCell ref="W35:AC35"/>
    <mergeCell ref="W41:X41"/>
    <mergeCell ref="W37:AC37"/>
    <mergeCell ref="W14:AC14"/>
    <mergeCell ref="W19:AC19"/>
    <mergeCell ref="W15:AC15"/>
    <mergeCell ref="W16:AC16"/>
    <mergeCell ref="W11:AC11"/>
    <mergeCell ref="W17:AC17"/>
    <mergeCell ref="W23:AC23"/>
    <mergeCell ref="W24:AC24"/>
    <mergeCell ref="W25:AC25"/>
    <mergeCell ref="W36:AC36"/>
    <mergeCell ref="W20:AC20"/>
    <mergeCell ref="W33:AC33"/>
    <mergeCell ref="W26:AC26"/>
    <mergeCell ref="W27:AC27"/>
    <mergeCell ref="W34:AC34"/>
    <mergeCell ref="W22:AC22"/>
    <mergeCell ref="W32:AC32"/>
    <mergeCell ref="W28:AC28"/>
    <mergeCell ref="W21:AC21"/>
    <mergeCell ref="A49:B49"/>
    <mergeCell ref="A50:B50"/>
    <mergeCell ref="A51:B51"/>
    <mergeCell ref="A52:B52"/>
    <mergeCell ref="A17:B17"/>
    <mergeCell ref="A48:B48"/>
    <mergeCell ref="A44:B44"/>
    <mergeCell ref="A45:B45"/>
    <mergeCell ref="A46:B46"/>
    <mergeCell ref="A47:B47"/>
    <mergeCell ref="A43:B43"/>
    <mergeCell ref="A41:B41"/>
    <mergeCell ref="A40:B40"/>
    <mergeCell ref="A39:B39"/>
    <mergeCell ref="A42:B42"/>
    <mergeCell ref="A33:B33"/>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zoomScale="110" zoomScaleNormal="110" workbookViewId="0">
      <pane ySplit="3" topLeftCell="A4" activePane="bottomLeft" state="frozen"/>
      <selection pane="bottomLeft" activeCell="C4" sqref="C4"/>
    </sheetView>
  </sheetViews>
  <sheetFormatPr baseColWidth="10" defaultRowHeight="12.75" x14ac:dyDescent="0.2"/>
  <cols>
    <col min="1" max="1" width="9.7109375" customWidth="1"/>
    <col min="2" max="2" width="5.5703125" customWidth="1"/>
    <col min="3" max="3" width="6" customWidth="1"/>
    <col min="4" max="4" width="3.7109375" customWidth="1"/>
    <col min="5" max="5" width="3.85546875" customWidth="1"/>
    <col min="6" max="6" width="4.5703125" style="74" hidden="1" customWidth="1"/>
    <col min="7" max="7" width="6" customWidth="1"/>
    <col min="8" max="8" width="7.28515625" customWidth="1"/>
    <col min="9" max="9" width="6" customWidth="1"/>
    <col min="10" max="10" width="6" hidden="1" customWidth="1"/>
    <col min="11" max="11" width="6" customWidth="1"/>
    <col min="12" max="12" width="3.5703125" customWidth="1"/>
    <col min="13" max="13" width="3.5703125" style="74" hidden="1" customWidth="1"/>
    <col min="14" max="14" width="4.42578125" customWidth="1"/>
    <col min="15" max="15" width="3.28515625" style="74" hidden="1" customWidth="1"/>
    <col min="16" max="16" width="4.71093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2" max="22" width="10.140625" customWidth="1"/>
    <col min="23" max="23" width="17.85546875" customWidth="1"/>
    <col min="24" max="24" width="7.28515625" customWidth="1"/>
    <col min="25" max="25" width="8.140625" customWidth="1"/>
    <col min="26" max="26" width="6.7109375" customWidth="1"/>
    <col min="27" max="27" width="4.28515625" customWidth="1"/>
    <col min="28" max="28" width="4.28515625" hidden="1" customWidth="1"/>
    <col min="29" max="29" width="5.5703125" customWidth="1"/>
    <col min="30" max="30" width="8" customWidth="1"/>
  </cols>
  <sheetData>
    <row r="1" spans="1:30" s="18" customFormat="1" ht="15.75" customHeight="1" x14ac:dyDescent="0.25">
      <c r="A1" s="497" t="s">
        <v>231</v>
      </c>
      <c r="B1" s="497"/>
      <c r="C1" s="497"/>
      <c r="D1" s="497"/>
      <c r="E1" s="497"/>
      <c r="F1" s="497"/>
      <c r="G1" s="497"/>
      <c r="H1" s="497"/>
      <c r="I1" s="497"/>
      <c r="J1" s="497"/>
      <c r="K1" s="497"/>
      <c r="L1" s="497"/>
      <c r="M1" s="497"/>
      <c r="N1" s="497"/>
      <c r="O1" s="497"/>
      <c r="P1" s="497"/>
      <c r="Q1" s="497"/>
      <c r="R1" s="497"/>
      <c r="S1" s="497"/>
      <c r="T1" s="497"/>
      <c r="U1" s="497"/>
      <c r="V1" s="497"/>
      <c r="W1" s="498"/>
      <c r="X1" s="498"/>
      <c r="Y1" s="498"/>
      <c r="Z1" s="498"/>
      <c r="AA1" s="498"/>
      <c r="AB1" s="498"/>
      <c r="AC1" s="498"/>
      <c r="AD1" s="237"/>
    </row>
    <row r="2" spans="1:30" s="18" customFormat="1" ht="16.5" customHeight="1" x14ac:dyDescent="0.2">
      <c r="A2" s="499" t="s">
        <v>1</v>
      </c>
      <c r="B2" s="499" t="s">
        <v>9</v>
      </c>
      <c r="C2" s="499" t="s">
        <v>0</v>
      </c>
      <c r="D2" s="499" t="s">
        <v>15</v>
      </c>
      <c r="E2" s="499" t="s">
        <v>16</v>
      </c>
      <c r="F2" s="141" t="s">
        <v>16</v>
      </c>
      <c r="G2" s="501" t="s">
        <v>12</v>
      </c>
      <c r="H2" s="513" t="s">
        <v>195</v>
      </c>
      <c r="I2" s="514"/>
      <c r="J2" s="348"/>
      <c r="K2" s="31" t="s">
        <v>17</v>
      </c>
      <c r="L2" s="503" t="s">
        <v>40</v>
      </c>
      <c r="M2" s="149"/>
      <c r="N2" s="503" t="s">
        <v>11</v>
      </c>
      <c r="O2" s="149"/>
      <c r="P2" s="503" t="s">
        <v>22</v>
      </c>
      <c r="Q2" s="149"/>
      <c r="R2" s="31" t="s">
        <v>19</v>
      </c>
      <c r="S2" s="149"/>
      <c r="T2" s="31" t="s">
        <v>19</v>
      </c>
      <c r="U2" s="156"/>
      <c r="V2" s="622" t="s">
        <v>13</v>
      </c>
      <c r="W2" s="627"/>
      <c r="X2" s="627"/>
      <c r="Y2" s="627"/>
      <c r="Z2" s="627"/>
      <c r="AA2" s="627"/>
      <c r="AB2" s="627"/>
      <c r="AC2" s="627"/>
      <c r="AD2" s="628"/>
    </row>
    <row r="3" spans="1:30" s="18" customFormat="1" ht="13.5" customHeight="1" x14ac:dyDescent="0.2">
      <c r="A3" s="500"/>
      <c r="B3" s="500"/>
      <c r="C3" s="500"/>
      <c r="D3" s="500"/>
      <c r="E3" s="500"/>
      <c r="F3" s="141"/>
      <c r="G3" s="502"/>
      <c r="H3" s="350" t="s">
        <v>15</v>
      </c>
      <c r="I3" s="350" t="s">
        <v>16</v>
      </c>
      <c r="J3" s="349"/>
      <c r="K3" s="32" t="s">
        <v>18</v>
      </c>
      <c r="L3" s="504"/>
      <c r="M3" s="150"/>
      <c r="N3" s="504"/>
      <c r="O3" s="150"/>
      <c r="P3" s="504"/>
      <c r="Q3" s="150"/>
      <c r="R3" s="32" t="s">
        <v>20</v>
      </c>
      <c r="S3" s="150"/>
      <c r="T3" s="32" t="s">
        <v>21</v>
      </c>
      <c r="U3" s="157"/>
      <c r="V3" s="622"/>
      <c r="W3" s="627"/>
      <c r="X3" s="627"/>
      <c r="Y3" s="627"/>
      <c r="Z3" s="627"/>
      <c r="AA3" s="627"/>
      <c r="AB3" s="627"/>
      <c r="AC3" s="627"/>
      <c r="AD3" s="628"/>
    </row>
    <row r="4" spans="1:30" ht="12" customHeight="1" x14ac:dyDescent="0.2">
      <c r="A4" s="2" t="s">
        <v>4</v>
      </c>
      <c r="B4" s="2">
        <v>1</v>
      </c>
      <c r="C4" s="40"/>
      <c r="D4" s="40"/>
      <c r="E4" s="40"/>
      <c r="F4" s="71">
        <f>E4</f>
        <v>0</v>
      </c>
      <c r="G4" s="86" t="str">
        <f>IF((D4*60+F4)=0,"",ROUND((C4*60)/(D4*60+F4),1))</f>
        <v/>
      </c>
      <c r="H4" s="336"/>
      <c r="I4" s="336"/>
      <c r="J4" s="71">
        <f t="shared" ref="J4:J5" si="0">I4</f>
        <v>0</v>
      </c>
      <c r="K4" s="117"/>
      <c r="L4" s="117"/>
      <c r="M4" s="162">
        <f>IF(L4="",0,1)</f>
        <v>0</v>
      </c>
      <c r="N4" s="117"/>
      <c r="O4" s="162">
        <f>IF(N4="",0,1)</f>
        <v>0</v>
      </c>
      <c r="P4" s="117"/>
      <c r="Q4" s="162">
        <f>IF(P4="",0,1)</f>
        <v>0</v>
      </c>
      <c r="R4" s="117"/>
      <c r="S4" s="162">
        <f>IF(R4="",0,1)</f>
        <v>0</v>
      </c>
      <c r="T4" s="117"/>
      <c r="U4" s="162">
        <f>IF(T4="",0,1)</f>
        <v>0</v>
      </c>
      <c r="V4" s="239"/>
      <c r="W4" s="491"/>
      <c r="X4" s="491"/>
      <c r="Y4" s="491"/>
      <c r="Z4" s="491"/>
      <c r="AA4" s="491"/>
      <c r="AB4" s="491"/>
      <c r="AC4" s="491"/>
      <c r="AD4" s="492"/>
    </row>
    <row r="5" spans="1:30" ht="12" customHeight="1" x14ac:dyDescent="0.2">
      <c r="A5" s="71" t="s">
        <v>5</v>
      </c>
      <c r="B5" s="71">
        <f>B4+1</f>
        <v>2</v>
      </c>
      <c r="C5" s="40"/>
      <c r="D5" s="40"/>
      <c r="E5" s="40"/>
      <c r="F5" s="71">
        <f>E5</f>
        <v>0</v>
      </c>
      <c r="G5" s="86" t="str">
        <f>IF((D5*60+F5)=0,"",ROUND((C5*60)/(D5*60+F5),1))</f>
        <v/>
      </c>
      <c r="H5" s="336"/>
      <c r="I5" s="336"/>
      <c r="J5" s="71">
        <f t="shared" si="0"/>
        <v>0</v>
      </c>
      <c r="K5" s="117"/>
      <c r="L5" s="117"/>
      <c r="M5" s="162">
        <f>IF(L5="",M4,M4+1)</f>
        <v>0</v>
      </c>
      <c r="N5" s="117"/>
      <c r="O5" s="162">
        <f>IF(N5="",O4,O4+1)</f>
        <v>0</v>
      </c>
      <c r="P5" s="117"/>
      <c r="Q5" s="162">
        <f>IF(P5="",Q4,Q4+1)</f>
        <v>0</v>
      </c>
      <c r="R5" s="117"/>
      <c r="S5" s="162">
        <f>IF(R5="",S4,S4+1)</f>
        <v>0</v>
      </c>
      <c r="T5" s="117"/>
      <c r="U5" s="162">
        <f>IF(T5="",U4,U4+1)</f>
        <v>0</v>
      </c>
      <c r="V5" s="239"/>
      <c r="W5" s="491"/>
      <c r="X5" s="491"/>
      <c r="Y5" s="491"/>
      <c r="Z5" s="491"/>
      <c r="AA5" s="491"/>
      <c r="AB5" s="491"/>
      <c r="AC5" s="491"/>
      <c r="AD5" s="492"/>
    </row>
    <row r="6" spans="1:30" ht="12" customHeight="1" x14ac:dyDescent="0.2">
      <c r="A6" s="473" t="s">
        <v>10</v>
      </c>
      <c r="B6" s="474"/>
      <c r="C6" s="13">
        <f>SUM(C4:C5)</f>
        <v>0</v>
      </c>
      <c r="D6" s="13">
        <f>SUM(D4:D5)+ROUNDDOWN(F6/60,0)</f>
        <v>0</v>
      </c>
      <c r="E6" s="13">
        <f>F6-60*ROUNDDOWN(F6/60,0)</f>
        <v>0</v>
      </c>
      <c r="F6" s="131">
        <f>SUM(F4:F5)</f>
        <v>0</v>
      </c>
      <c r="G6" s="52">
        <f>IF((D6*60+E6)=0,0,ROUND((C6*60)/(D6*60+E6),1))</f>
        <v>0</v>
      </c>
      <c r="H6" s="13">
        <f>SUM(H4:H5)+ROUNDDOWN(J6/60,0)</f>
        <v>0</v>
      </c>
      <c r="I6" s="13">
        <f>J6-60*ROUNDDOWN(J6/60,0)</f>
        <v>0</v>
      </c>
      <c r="J6" s="131">
        <f>SUM(J4:J5)</f>
        <v>0</v>
      </c>
      <c r="K6" s="27">
        <f>SUM(K4:K5)</f>
        <v>0</v>
      </c>
      <c r="L6" s="27">
        <f>IF(SUM(L4:L5)=0,0,ROUND(AVERAGE(L4:L5),0))</f>
        <v>0</v>
      </c>
      <c r="M6" s="163">
        <f>IF(M5=0,0,1)</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40"/>
      <c r="W6" s="481"/>
      <c r="X6" s="481"/>
      <c r="Y6" s="481"/>
      <c r="Z6" s="481"/>
      <c r="AA6" s="481"/>
      <c r="AB6" s="481"/>
      <c r="AC6" s="481"/>
      <c r="AD6" s="482"/>
    </row>
    <row r="7" spans="1:30" ht="12" customHeight="1" x14ac:dyDescent="0.2">
      <c r="A7" s="546" t="s">
        <v>92</v>
      </c>
      <c r="B7" s="547"/>
      <c r="C7" s="73">
        <f>C6+Novembre!C39</f>
        <v>0</v>
      </c>
      <c r="D7" s="73">
        <f>D6+Novembre!D39+ROUNDDOWN(F7/60,0)</f>
        <v>0</v>
      </c>
      <c r="E7" s="73">
        <f>F7-60*ROUNDDOWN(F7/60,0)</f>
        <v>0</v>
      </c>
      <c r="F7" s="132">
        <f>E6+Novembre!E39</f>
        <v>0</v>
      </c>
      <c r="G7" s="73">
        <f>IF((D7*60+E7)=0,0,ROUND((C7*60)/(D7*60+E7),1))</f>
        <v>0</v>
      </c>
      <c r="H7" s="73">
        <f>H6+Novembre!H39+ROUNDDOWN(J7/60,0)</f>
        <v>0</v>
      </c>
      <c r="I7" s="73">
        <f>J7-60*ROUNDDOWN(J7/60,0)</f>
        <v>0</v>
      </c>
      <c r="J7" s="132">
        <f>I6+Novembre!I39</f>
        <v>0</v>
      </c>
      <c r="K7" s="83">
        <f>K6+Novembre!K39</f>
        <v>0</v>
      </c>
      <c r="L7" s="83">
        <f>IF(L6=0,Novembre!L39,IF(L6+Novembre!L39=0,"",ROUND((SUM(L4:L5)+SUM(Novembre!L34:L38))/(M5+Novembre!M38),0)))</f>
        <v>0</v>
      </c>
      <c r="M7" s="180">
        <f>IF(M5=0,0,1)</f>
        <v>0</v>
      </c>
      <c r="N7" s="83">
        <f>IF(N6=0,Novembre!N39,IF(N6+Novembre!N39=0,"",ROUND((SUM(N4:N5)+SUM(Novembre!N34:N38))/(O5+Novembre!O38),0)))</f>
        <v>0</v>
      </c>
      <c r="O7" s="180">
        <f>IF(O5=0,0,1)</f>
        <v>0</v>
      </c>
      <c r="P7" s="83">
        <f>IF(P6=0,Novembre!P39,IF(P6+Novembre!P39=0,"",ROUND((SUM(P4:P5)+SUM(Novembre!P34:P38))/(Q5+Novembre!Q38),0)))</f>
        <v>0</v>
      </c>
      <c r="Q7" s="180">
        <f>IF(Q5=0,0,1)</f>
        <v>0</v>
      </c>
      <c r="R7" s="83">
        <f>IF(R6=0,Novembre!R39,IF(R6+Novembre!R39=0,"",ROUND((SUM(R4:R5)+SUM(Novembre!R34:R38))/(S5+Novembre!S38),0)))</f>
        <v>0</v>
      </c>
      <c r="S7" s="180">
        <f>IF(S5=0,0,1)</f>
        <v>0</v>
      </c>
      <c r="T7" s="83">
        <f>IF(T6=0,Novembre!T39,IF(T6+Novembre!T39=0,"",ROUND((SUM(T4:T5)+SUM(Novembre!T34:T38))/(U5+Novembre!U38),0)))</f>
        <v>0</v>
      </c>
      <c r="U7" s="180">
        <f>IF(U5=0,0,1)</f>
        <v>0</v>
      </c>
      <c r="V7" s="365"/>
      <c r="W7" s="625"/>
      <c r="X7" s="625"/>
      <c r="Y7" s="625"/>
      <c r="Z7" s="625"/>
      <c r="AA7" s="625"/>
      <c r="AB7" s="625"/>
      <c r="AC7" s="625"/>
      <c r="AD7" s="626"/>
    </row>
    <row r="8" spans="1:30" ht="12" customHeight="1" x14ac:dyDescent="0.2">
      <c r="A8" s="21" t="s">
        <v>6</v>
      </c>
      <c r="B8" s="22">
        <f>B5+1</f>
        <v>3</v>
      </c>
      <c r="C8" s="40"/>
      <c r="D8" s="40"/>
      <c r="E8" s="40"/>
      <c r="F8" s="71">
        <f t="shared" ref="F8:F14" si="1">E8</f>
        <v>0</v>
      </c>
      <c r="G8" s="86" t="str">
        <f t="shared" ref="G8:G14" si="2">IF((D8*60+F8)=0,"",ROUND((C8*60)/(D8*60+F8),1))</f>
        <v/>
      </c>
      <c r="H8" s="336"/>
      <c r="I8" s="336"/>
      <c r="J8" s="71">
        <f>I8</f>
        <v>0</v>
      </c>
      <c r="K8" s="117"/>
      <c r="L8" s="117"/>
      <c r="M8" s="162">
        <f>IF(L8="",0,1)</f>
        <v>0</v>
      </c>
      <c r="N8" s="117"/>
      <c r="O8" s="162">
        <f>IF(N8="",0,1)</f>
        <v>0</v>
      </c>
      <c r="P8" s="117"/>
      <c r="Q8" s="162">
        <f>IF(P8="",0,1)</f>
        <v>0</v>
      </c>
      <c r="R8" s="117"/>
      <c r="S8" s="162">
        <f>IF(R8="",0,1)</f>
        <v>0</v>
      </c>
      <c r="T8" s="117"/>
      <c r="U8" s="162">
        <f>IF(T8="",0,1)</f>
        <v>0</v>
      </c>
      <c r="V8" s="239"/>
      <c r="W8" s="491"/>
      <c r="X8" s="491"/>
      <c r="Y8" s="491"/>
      <c r="Z8" s="491"/>
      <c r="AA8" s="491"/>
      <c r="AB8" s="491"/>
      <c r="AC8" s="491"/>
      <c r="AD8" s="492"/>
    </row>
    <row r="9" spans="1:30" ht="12" customHeight="1" x14ac:dyDescent="0.2">
      <c r="A9" s="21" t="s">
        <v>7</v>
      </c>
      <c r="B9" s="22">
        <f t="shared" ref="B9:B14" si="3">B8+1</f>
        <v>4</v>
      </c>
      <c r="C9" s="40"/>
      <c r="D9" s="40"/>
      <c r="E9" s="40"/>
      <c r="F9" s="71">
        <f t="shared" si="1"/>
        <v>0</v>
      </c>
      <c r="G9" s="86" t="str">
        <f t="shared" si="2"/>
        <v/>
      </c>
      <c r="H9" s="336"/>
      <c r="I9" s="336"/>
      <c r="J9" s="71">
        <f t="shared" ref="J9:J14" si="4">I9</f>
        <v>0</v>
      </c>
      <c r="K9" s="117"/>
      <c r="L9" s="117"/>
      <c r="M9" s="162">
        <f t="shared" ref="M9:M14" si="5">IF(L9="",M8,M8+1)</f>
        <v>0</v>
      </c>
      <c r="N9" s="117"/>
      <c r="O9" s="162">
        <f t="shared" ref="O9:O14" si="6">IF(N9="",O8,O8+1)</f>
        <v>0</v>
      </c>
      <c r="P9" s="117"/>
      <c r="Q9" s="162">
        <f t="shared" ref="Q9:Q14" si="7">IF(P9="",Q8,Q8+1)</f>
        <v>0</v>
      </c>
      <c r="R9" s="117"/>
      <c r="S9" s="162">
        <f t="shared" ref="S9:S14" si="8">IF(R9="",S8,S8+1)</f>
        <v>0</v>
      </c>
      <c r="T9" s="117"/>
      <c r="U9" s="162">
        <f t="shared" ref="U9:U14" si="9">IF(T9="",U8,U8+1)</f>
        <v>0</v>
      </c>
      <c r="V9" s="239"/>
      <c r="W9" s="491"/>
      <c r="X9" s="491"/>
      <c r="Y9" s="491"/>
      <c r="Z9" s="491"/>
      <c r="AA9" s="491"/>
      <c r="AB9" s="491"/>
      <c r="AC9" s="491"/>
      <c r="AD9" s="492"/>
    </row>
    <row r="10" spans="1:30" ht="12" customHeight="1" x14ac:dyDescent="0.2">
      <c r="A10" s="21" t="s">
        <v>8</v>
      </c>
      <c r="B10" s="22">
        <f t="shared" si="3"/>
        <v>5</v>
      </c>
      <c r="C10" s="40"/>
      <c r="D10" s="40"/>
      <c r="E10" s="40"/>
      <c r="F10" s="71">
        <f t="shared" si="1"/>
        <v>0</v>
      </c>
      <c r="G10" s="86" t="str">
        <f t="shared" si="2"/>
        <v/>
      </c>
      <c r="H10" s="336"/>
      <c r="I10" s="336"/>
      <c r="J10" s="71">
        <f t="shared" si="4"/>
        <v>0</v>
      </c>
      <c r="K10" s="117"/>
      <c r="L10" s="117"/>
      <c r="M10" s="162">
        <f t="shared" si="5"/>
        <v>0</v>
      </c>
      <c r="N10" s="117"/>
      <c r="O10" s="162">
        <f t="shared" si="6"/>
        <v>0</v>
      </c>
      <c r="P10" s="117"/>
      <c r="Q10" s="162">
        <f t="shared" si="7"/>
        <v>0</v>
      </c>
      <c r="R10" s="117"/>
      <c r="S10" s="162">
        <f t="shared" si="8"/>
        <v>0</v>
      </c>
      <c r="T10" s="117"/>
      <c r="U10" s="162">
        <f t="shared" si="9"/>
        <v>0</v>
      </c>
      <c r="V10" s="239"/>
      <c r="W10" s="491"/>
      <c r="X10" s="491"/>
      <c r="Y10" s="491"/>
      <c r="Z10" s="491"/>
      <c r="AA10" s="491"/>
      <c r="AB10" s="491"/>
      <c r="AC10" s="491"/>
      <c r="AD10" s="492"/>
    </row>
    <row r="11" spans="1:30" ht="12" customHeight="1" x14ac:dyDescent="0.2">
      <c r="A11" s="21" t="s">
        <v>2</v>
      </c>
      <c r="B11" s="22">
        <f t="shared" si="3"/>
        <v>6</v>
      </c>
      <c r="C11" s="40"/>
      <c r="D11" s="40"/>
      <c r="E11" s="40"/>
      <c r="F11" s="71">
        <f t="shared" si="1"/>
        <v>0</v>
      </c>
      <c r="G11" s="86" t="str">
        <f t="shared" si="2"/>
        <v/>
      </c>
      <c r="H11" s="336"/>
      <c r="I11" s="336"/>
      <c r="J11" s="71">
        <f t="shared" si="4"/>
        <v>0</v>
      </c>
      <c r="K11" s="117"/>
      <c r="L11" s="117"/>
      <c r="M11" s="162">
        <f t="shared" si="5"/>
        <v>0</v>
      </c>
      <c r="N11" s="117"/>
      <c r="O11" s="162">
        <f t="shared" si="6"/>
        <v>0</v>
      </c>
      <c r="P11" s="117"/>
      <c r="Q11" s="162">
        <f t="shared" si="7"/>
        <v>0</v>
      </c>
      <c r="R11" s="117"/>
      <c r="S11" s="162">
        <f t="shared" si="8"/>
        <v>0</v>
      </c>
      <c r="T11" s="117"/>
      <c r="U11" s="162">
        <f t="shared" si="9"/>
        <v>0</v>
      </c>
      <c r="V11" s="239"/>
      <c r="W11" s="491"/>
      <c r="X11" s="491"/>
      <c r="Y11" s="491"/>
      <c r="Z11" s="491"/>
      <c r="AA11" s="491"/>
      <c r="AB11" s="491"/>
      <c r="AC11" s="491"/>
      <c r="AD11" s="492"/>
    </row>
    <row r="12" spans="1:30" ht="12" customHeight="1" x14ac:dyDescent="0.2">
      <c r="A12" s="21" t="s">
        <v>3</v>
      </c>
      <c r="B12" s="22">
        <f t="shared" si="3"/>
        <v>7</v>
      </c>
      <c r="C12" s="40"/>
      <c r="D12" s="40"/>
      <c r="E12" s="40"/>
      <c r="F12" s="71">
        <f t="shared" si="1"/>
        <v>0</v>
      </c>
      <c r="G12" s="86" t="str">
        <f t="shared" si="2"/>
        <v/>
      </c>
      <c r="H12" s="336"/>
      <c r="I12" s="336"/>
      <c r="J12" s="71">
        <f t="shared" si="4"/>
        <v>0</v>
      </c>
      <c r="K12" s="117"/>
      <c r="L12" s="117"/>
      <c r="M12" s="162">
        <f t="shared" si="5"/>
        <v>0</v>
      </c>
      <c r="N12" s="117"/>
      <c r="O12" s="162">
        <f t="shared" si="6"/>
        <v>0</v>
      </c>
      <c r="P12" s="117"/>
      <c r="Q12" s="162">
        <f t="shared" si="7"/>
        <v>0</v>
      </c>
      <c r="R12" s="117"/>
      <c r="S12" s="162">
        <f t="shared" si="8"/>
        <v>0</v>
      </c>
      <c r="T12" s="117"/>
      <c r="U12" s="162">
        <f t="shared" si="9"/>
        <v>0</v>
      </c>
      <c r="V12" s="239"/>
      <c r="W12" s="491"/>
      <c r="X12" s="491"/>
      <c r="Y12" s="491"/>
      <c r="Z12" s="491"/>
      <c r="AA12" s="491"/>
      <c r="AB12" s="491"/>
      <c r="AC12" s="491"/>
      <c r="AD12" s="492"/>
    </row>
    <row r="13" spans="1:30" ht="12" customHeight="1" x14ac:dyDescent="0.2">
      <c r="A13" s="21" t="s">
        <v>4</v>
      </c>
      <c r="B13" s="22">
        <f t="shared" si="3"/>
        <v>8</v>
      </c>
      <c r="C13" s="40"/>
      <c r="D13" s="40"/>
      <c r="E13" s="40"/>
      <c r="F13" s="71">
        <f t="shared" si="1"/>
        <v>0</v>
      </c>
      <c r="G13" s="86" t="str">
        <f t="shared" si="2"/>
        <v/>
      </c>
      <c r="H13" s="336"/>
      <c r="I13" s="336"/>
      <c r="J13" s="71">
        <f t="shared" si="4"/>
        <v>0</v>
      </c>
      <c r="K13" s="117"/>
      <c r="L13" s="117"/>
      <c r="M13" s="162">
        <f t="shared" si="5"/>
        <v>0</v>
      </c>
      <c r="N13" s="117"/>
      <c r="O13" s="162">
        <f t="shared" si="6"/>
        <v>0</v>
      </c>
      <c r="P13" s="117"/>
      <c r="Q13" s="162">
        <f t="shared" si="7"/>
        <v>0</v>
      </c>
      <c r="R13" s="117"/>
      <c r="S13" s="162">
        <f t="shared" si="8"/>
        <v>0</v>
      </c>
      <c r="T13" s="117"/>
      <c r="U13" s="162">
        <f t="shared" si="9"/>
        <v>0</v>
      </c>
      <c r="V13" s="239"/>
      <c r="W13" s="491"/>
      <c r="X13" s="491"/>
      <c r="Y13" s="491"/>
      <c r="Z13" s="491"/>
      <c r="AA13" s="491"/>
      <c r="AB13" s="491"/>
      <c r="AC13" s="491"/>
      <c r="AD13" s="492"/>
    </row>
    <row r="14" spans="1:30" ht="12" customHeight="1" x14ac:dyDescent="0.2">
      <c r="A14" s="114" t="s">
        <v>5</v>
      </c>
      <c r="B14" s="115">
        <f t="shared" si="3"/>
        <v>9</v>
      </c>
      <c r="C14" s="40"/>
      <c r="D14" s="40"/>
      <c r="E14" s="40"/>
      <c r="F14" s="71">
        <f t="shared" si="1"/>
        <v>0</v>
      </c>
      <c r="G14" s="86" t="str">
        <f t="shared" si="2"/>
        <v/>
      </c>
      <c r="H14" s="336"/>
      <c r="I14" s="336"/>
      <c r="J14" s="71">
        <f t="shared" si="4"/>
        <v>0</v>
      </c>
      <c r="K14" s="117"/>
      <c r="L14" s="117"/>
      <c r="M14" s="162">
        <f t="shared" si="5"/>
        <v>0</v>
      </c>
      <c r="N14" s="117"/>
      <c r="O14" s="162">
        <f t="shared" si="6"/>
        <v>0</v>
      </c>
      <c r="P14" s="117"/>
      <c r="Q14" s="162">
        <f t="shared" si="7"/>
        <v>0</v>
      </c>
      <c r="R14" s="117"/>
      <c r="S14" s="162">
        <f t="shared" si="8"/>
        <v>0</v>
      </c>
      <c r="T14" s="117"/>
      <c r="U14" s="162">
        <f t="shared" si="9"/>
        <v>0</v>
      </c>
      <c r="V14" s="239"/>
      <c r="W14" s="491"/>
      <c r="X14" s="491"/>
      <c r="Y14" s="491"/>
      <c r="Z14" s="491"/>
      <c r="AA14" s="491"/>
      <c r="AB14" s="491"/>
      <c r="AC14" s="491"/>
      <c r="AD14" s="492"/>
    </row>
    <row r="15" spans="1:30" ht="12" customHeight="1" x14ac:dyDescent="0.2">
      <c r="A15" s="473" t="s">
        <v>93</v>
      </c>
      <c r="B15" s="474"/>
      <c r="C15" s="13">
        <f>SUM(C8:C14)</f>
        <v>0</v>
      </c>
      <c r="D15" s="13">
        <f>SUM(D8:D14)+ROUNDDOWN(F15/60,0)</f>
        <v>0</v>
      </c>
      <c r="E15" s="13">
        <f>F15-60*ROUNDDOWN(F15/60,0)</f>
        <v>0</v>
      </c>
      <c r="F15" s="131">
        <f>SUM(F8:F14)</f>
        <v>0</v>
      </c>
      <c r="G15" s="52">
        <f>IF((D15*60+E15)=0,0,ROUND((C15*60)/(D15*60+E15),1))</f>
        <v>0</v>
      </c>
      <c r="H15" s="13">
        <f>SUM(H8:H14)+ROUNDDOWN(J15/60,0)</f>
        <v>0</v>
      </c>
      <c r="I15" s="13">
        <f>J15-60*ROUNDDOWN(J15/60,0)</f>
        <v>0</v>
      </c>
      <c r="J15" s="131">
        <f>SUM(J8:J14)</f>
        <v>0</v>
      </c>
      <c r="K15" s="27">
        <f>SUM(K8:K14)</f>
        <v>0</v>
      </c>
      <c r="L15" s="27">
        <f>IF(SUM(L8:L14)=0,0,ROUND(AVERAGE(L8:L14),0))</f>
        <v>0</v>
      </c>
      <c r="M15" s="163">
        <f>IF(M14=0,0,1)</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240"/>
      <c r="W15" s="481"/>
      <c r="X15" s="481"/>
      <c r="Y15" s="481"/>
      <c r="Z15" s="481"/>
      <c r="AA15" s="481"/>
      <c r="AB15" s="481"/>
      <c r="AC15" s="481"/>
      <c r="AD15" s="482"/>
    </row>
    <row r="16" spans="1:30" ht="12" customHeight="1" x14ac:dyDescent="0.2">
      <c r="A16" s="22" t="s">
        <v>6</v>
      </c>
      <c r="B16" s="22">
        <f>B14+1</f>
        <v>10</v>
      </c>
      <c r="C16" s="40"/>
      <c r="D16" s="40"/>
      <c r="E16" s="40"/>
      <c r="F16" s="71">
        <f t="shared" ref="F16:F22" si="10">E16</f>
        <v>0</v>
      </c>
      <c r="G16" s="86" t="str">
        <f t="shared" ref="G16:G22" si="11">IF((D16*60+F16)=0,"",ROUND((C16*60)/(D16*60+F16),1))</f>
        <v/>
      </c>
      <c r="H16" s="336"/>
      <c r="I16" s="336"/>
      <c r="J16" s="71">
        <f>I16</f>
        <v>0</v>
      </c>
      <c r="K16" s="117"/>
      <c r="L16" s="117"/>
      <c r="M16" s="162">
        <f>IF(L16="",0,1)</f>
        <v>0</v>
      </c>
      <c r="N16" s="117"/>
      <c r="O16" s="162">
        <f>IF(N16="",0,1)</f>
        <v>0</v>
      </c>
      <c r="P16" s="117"/>
      <c r="Q16" s="162">
        <f>IF(P16="",0,1)</f>
        <v>0</v>
      </c>
      <c r="R16" s="117"/>
      <c r="S16" s="162">
        <f>IF(R16="",0,1)</f>
        <v>0</v>
      </c>
      <c r="T16" s="117"/>
      <c r="U16" s="162">
        <f>IF(T16="",0,1)</f>
        <v>0</v>
      </c>
      <c r="V16" s="239"/>
      <c r="W16" s="491"/>
      <c r="X16" s="491"/>
      <c r="Y16" s="491"/>
      <c r="Z16" s="491"/>
      <c r="AA16" s="491"/>
      <c r="AB16" s="491"/>
      <c r="AC16" s="491"/>
      <c r="AD16" s="492"/>
    </row>
    <row r="17" spans="1:30" ht="12" customHeight="1" x14ac:dyDescent="0.2">
      <c r="A17" s="22" t="s">
        <v>7</v>
      </c>
      <c r="B17" s="22">
        <f t="shared" ref="B17:B22" si="12">B16+1</f>
        <v>11</v>
      </c>
      <c r="C17" s="40"/>
      <c r="D17" s="40"/>
      <c r="E17" s="40"/>
      <c r="F17" s="71">
        <f t="shared" si="10"/>
        <v>0</v>
      </c>
      <c r="G17" s="86" t="str">
        <f t="shared" si="11"/>
        <v/>
      </c>
      <c r="H17" s="336"/>
      <c r="I17" s="336"/>
      <c r="J17" s="71">
        <f t="shared" ref="J17:J22" si="13">I17</f>
        <v>0</v>
      </c>
      <c r="K17" s="117"/>
      <c r="L17" s="117"/>
      <c r="M17" s="162">
        <f t="shared" ref="M17:M22" si="14">IF(L17="",M16,M16+1)</f>
        <v>0</v>
      </c>
      <c r="N17" s="117"/>
      <c r="O17" s="162">
        <f t="shared" ref="O17:O22" si="15">IF(N17="",O16,O16+1)</f>
        <v>0</v>
      </c>
      <c r="P17" s="117"/>
      <c r="Q17" s="162">
        <f t="shared" ref="Q17:Q22" si="16">IF(P17="",Q16,Q16+1)</f>
        <v>0</v>
      </c>
      <c r="R17" s="117"/>
      <c r="S17" s="162">
        <f t="shared" ref="S17:S22" si="17">IF(R17="",S16,S16+1)</f>
        <v>0</v>
      </c>
      <c r="T17" s="117"/>
      <c r="U17" s="162">
        <f t="shared" ref="U17:U22" si="18">IF(T17="",U16,U16+1)</f>
        <v>0</v>
      </c>
      <c r="V17" s="239"/>
      <c r="W17" s="491"/>
      <c r="X17" s="491"/>
      <c r="Y17" s="491"/>
      <c r="Z17" s="491"/>
      <c r="AA17" s="491"/>
      <c r="AB17" s="491"/>
      <c r="AC17" s="491"/>
      <c r="AD17" s="492"/>
    </row>
    <row r="18" spans="1:30" ht="12" customHeight="1" x14ac:dyDescent="0.2">
      <c r="A18" s="22" t="s">
        <v>8</v>
      </c>
      <c r="B18" s="22">
        <f t="shared" si="12"/>
        <v>12</v>
      </c>
      <c r="C18" s="40"/>
      <c r="D18" s="40"/>
      <c r="E18" s="40"/>
      <c r="F18" s="71">
        <f t="shared" si="10"/>
        <v>0</v>
      </c>
      <c r="G18" s="86" t="str">
        <f t="shared" si="11"/>
        <v/>
      </c>
      <c r="H18" s="336"/>
      <c r="I18" s="336"/>
      <c r="J18" s="71">
        <f t="shared" si="13"/>
        <v>0</v>
      </c>
      <c r="K18" s="117"/>
      <c r="L18" s="117"/>
      <c r="M18" s="162">
        <f t="shared" si="14"/>
        <v>0</v>
      </c>
      <c r="N18" s="117"/>
      <c r="O18" s="162">
        <f t="shared" si="15"/>
        <v>0</v>
      </c>
      <c r="P18" s="117"/>
      <c r="Q18" s="162">
        <f t="shared" si="16"/>
        <v>0</v>
      </c>
      <c r="R18" s="117"/>
      <c r="S18" s="162">
        <f t="shared" si="17"/>
        <v>0</v>
      </c>
      <c r="T18" s="117"/>
      <c r="U18" s="162">
        <f t="shared" si="18"/>
        <v>0</v>
      </c>
      <c r="V18" s="239"/>
      <c r="W18" s="491"/>
      <c r="X18" s="491"/>
      <c r="Y18" s="491"/>
      <c r="Z18" s="491"/>
      <c r="AA18" s="491"/>
      <c r="AB18" s="491"/>
      <c r="AC18" s="491"/>
      <c r="AD18" s="492"/>
    </row>
    <row r="19" spans="1:30" ht="12" customHeight="1" x14ac:dyDescent="0.2">
      <c r="A19" s="22" t="s">
        <v>2</v>
      </c>
      <c r="B19" s="22">
        <f t="shared" si="12"/>
        <v>13</v>
      </c>
      <c r="C19" s="40"/>
      <c r="D19" s="40"/>
      <c r="E19" s="40"/>
      <c r="F19" s="71">
        <f t="shared" si="10"/>
        <v>0</v>
      </c>
      <c r="G19" s="86" t="str">
        <f t="shared" si="11"/>
        <v/>
      </c>
      <c r="H19" s="336"/>
      <c r="I19" s="336"/>
      <c r="J19" s="71">
        <f t="shared" si="13"/>
        <v>0</v>
      </c>
      <c r="K19" s="117"/>
      <c r="L19" s="117"/>
      <c r="M19" s="162">
        <f t="shared" si="14"/>
        <v>0</v>
      </c>
      <c r="N19" s="117"/>
      <c r="O19" s="162">
        <f t="shared" si="15"/>
        <v>0</v>
      </c>
      <c r="P19" s="117"/>
      <c r="Q19" s="162">
        <f t="shared" si="16"/>
        <v>0</v>
      </c>
      <c r="R19" s="117"/>
      <c r="S19" s="162">
        <f t="shared" si="17"/>
        <v>0</v>
      </c>
      <c r="T19" s="117"/>
      <c r="U19" s="162">
        <f t="shared" si="18"/>
        <v>0</v>
      </c>
      <c r="V19" s="239"/>
      <c r="W19" s="491"/>
      <c r="X19" s="491"/>
      <c r="Y19" s="491"/>
      <c r="Z19" s="491"/>
      <c r="AA19" s="491"/>
      <c r="AB19" s="491"/>
      <c r="AC19" s="491"/>
      <c r="AD19" s="492"/>
    </row>
    <row r="20" spans="1:30" s="8" customFormat="1" ht="12" customHeight="1" x14ac:dyDescent="0.2">
      <c r="A20" s="22" t="s">
        <v>3</v>
      </c>
      <c r="B20" s="22">
        <f t="shared" si="12"/>
        <v>14</v>
      </c>
      <c r="C20" s="40"/>
      <c r="D20" s="40"/>
      <c r="E20" s="40"/>
      <c r="F20" s="71">
        <f t="shared" si="10"/>
        <v>0</v>
      </c>
      <c r="G20" s="86" t="str">
        <f t="shared" si="11"/>
        <v/>
      </c>
      <c r="H20" s="336"/>
      <c r="I20" s="336"/>
      <c r="J20" s="71">
        <f t="shared" si="13"/>
        <v>0</v>
      </c>
      <c r="K20" s="117"/>
      <c r="L20" s="117"/>
      <c r="M20" s="162">
        <f t="shared" si="14"/>
        <v>0</v>
      </c>
      <c r="N20" s="117"/>
      <c r="O20" s="162">
        <f t="shared" si="15"/>
        <v>0</v>
      </c>
      <c r="P20" s="117"/>
      <c r="Q20" s="162">
        <f t="shared" si="16"/>
        <v>0</v>
      </c>
      <c r="R20" s="117"/>
      <c r="S20" s="162">
        <f t="shared" si="17"/>
        <v>0</v>
      </c>
      <c r="T20" s="117"/>
      <c r="U20" s="162">
        <f t="shared" si="18"/>
        <v>0</v>
      </c>
      <c r="V20" s="239"/>
      <c r="W20" s="491"/>
      <c r="X20" s="491"/>
      <c r="Y20" s="491"/>
      <c r="Z20" s="491"/>
      <c r="AA20" s="491"/>
      <c r="AB20" s="491"/>
      <c r="AC20" s="491"/>
      <c r="AD20" s="492"/>
    </row>
    <row r="21" spans="1:30" ht="12" customHeight="1" x14ac:dyDescent="0.2">
      <c r="A21" s="22" t="s">
        <v>4</v>
      </c>
      <c r="B21" s="22">
        <f t="shared" si="12"/>
        <v>15</v>
      </c>
      <c r="C21" s="40"/>
      <c r="D21" s="40"/>
      <c r="E21" s="40"/>
      <c r="F21" s="71">
        <f t="shared" si="10"/>
        <v>0</v>
      </c>
      <c r="G21" s="86" t="str">
        <f t="shared" si="11"/>
        <v/>
      </c>
      <c r="H21" s="336"/>
      <c r="I21" s="336"/>
      <c r="J21" s="71">
        <f t="shared" si="13"/>
        <v>0</v>
      </c>
      <c r="K21" s="117"/>
      <c r="L21" s="117"/>
      <c r="M21" s="162">
        <f t="shared" si="14"/>
        <v>0</v>
      </c>
      <c r="N21" s="117"/>
      <c r="O21" s="162">
        <f t="shared" si="15"/>
        <v>0</v>
      </c>
      <c r="P21" s="117"/>
      <c r="Q21" s="162">
        <f t="shared" si="16"/>
        <v>0</v>
      </c>
      <c r="R21" s="117"/>
      <c r="S21" s="162">
        <f t="shared" si="17"/>
        <v>0</v>
      </c>
      <c r="T21" s="117"/>
      <c r="U21" s="162">
        <f t="shared" si="18"/>
        <v>0</v>
      </c>
      <c r="V21" s="239"/>
      <c r="W21" s="491"/>
      <c r="X21" s="491"/>
      <c r="Y21" s="491"/>
      <c r="Z21" s="491"/>
      <c r="AA21" s="491"/>
      <c r="AB21" s="491"/>
      <c r="AC21" s="491"/>
      <c r="AD21" s="492"/>
    </row>
    <row r="22" spans="1:30" ht="12" customHeight="1" x14ac:dyDescent="0.2">
      <c r="A22" s="115" t="s">
        <v>5</v>
      </c>
      <c r="B22" s="115">
        <f t="shared" si="12"/>
        <v>16</v>
      </c>
      <c r="C22" s="40"/>
      <c r="D22" s="40"/>
      <c r="E22" s="40"/>
      <c r="F22" s="71">
        <f t="shared" si="10"/>
        <v>0</v>
      </c>
      <c r="G22" s="86" t="str">
        <f t="shared" si="11"/>
        <v/>
      </c>
      <c r="H22" s="336"/>
      <c r="I22" s="336"/>
      <c r="J22" s="71">
        <f t="shared" si="13"/>
        <v>0</v>
      </c>
      <c r="K22" s="117"/>
      <c r="L22" s="117"/>
      <c r="M22" s="162">
        <f t="shared" si="14"/>
        <v>0</v>
      </c>
      <c r="N22" s="117"/>
      <c r="O22" s="162">
        <f t="shared" si="15"/>
        <v>0</v>
      </c>
      <c r="P22" s="117"/>
      <c r="Q22" s="162">
        <f t="shared" si="16"/>
        <v>0</v>
      </c>
      <c r="R22" s="117"/>
      <c r="S22" s="162">
        <f t="shared" si="17"/>
        <v>0</v>
      </c>
      <c r="T22" s="117"/>
      <c r="U22" s="162">
        <f t="shared" si="18"/>
        <v>0</v>
      </c>
      <c r="V22" s="239"/>
      <c r="W22" s="491"/>
      <c r="X22" s="491"/>
      <c r="Y22" s="491"/>
      <c r="Z22" s="491"/>
      <c r="AA22" s="491"/>
      <c r="AB22" s="491"/>
      <c r="AC22" s="491"/>
      <c r="AD22" s="492"/>
    </row>
    <row r="23" spans="1:30" ht="12" customHeight="1" x14ac:dyDescent="0.2">
      <c r="A23" s="473" t="s">
        <v>94</v>
      </c>
      <c r="B23" s="474"/>
      <c r="C23" s="13">
        <f>SUM(C16:C22)</f>
        <v>0</v>
      </c>
      <c r="D23" s="13">
        <f>SUM(D16:D22)+ROUNDDOWN(F23/60,0)</f>
        <v>0</v>
      </c>
      <c r="E23" s="13">
        <f>F23-60*ROUNDDOWN(F23/60,0)</f>
        <v>0</v>
      </c>
      <c r="F23" s="131">
        <f>SUM(F16:F22)</f>
        <v>0</v>
      </c>
      <c r="G23" s="52">
        <f>IF((D23*60+E23)=0,0,ROUND((C23*60)/(D23*60+E23),1))</f>
        <v>0</v>
      </c>
      <c r="H23" s="13">
        <f>SUM(H16:H22)+ROUNDDOWN(J23/60,0)</f>
        <v>0</v>
      </c>
      <c r="I23" s="13">
        <f>J23-60*ROUNDDOWN(J23/60,0)</f>
        <v>0</v>
      </c>
      <c r="J23" s="131">
        <f>SUM(J16:J22)</f>
        <v>0</v>
      </c>
      <c r="K23" s="27">
        <f>SUM(K16:K22)</f>
        <v>0</v>
      </c>
      <c r="L23" s="27">
        <f>IF(SUM(L16:L22)=0,0,ROUND(AVERAGE(L16:L22),0))</f>
        <v>0</v>
      </c>
      <c r="M23" s="163">
        <f>IF(M22=0,0,1)</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240"/>
      <c r="W23" s="481"/>
      <c r="X23" s="481"/>
      <c r="Y23" s="481"/>
      <c r="Z23" s="481"/>
      <c r="AA23" s="481"/>
      <c r="AB23" s="481"/>
      <c r="AC23" s="481"/>
      <c r="AD23" s="482"/>
    </row>
    <row r="24" spans="1:30" s="5" customFormat="1" ht="12" customHeight="1" x14ac:dyDescent="0.2">
      <c r="A24" s="21" t="s">
        <v>6</v>
      </c>
      <c r="B24" s="22">
        <f>B22+1</f>
        <v>17</v>
      </c>
      <c r="C24" s="40"/>
      <c r="D24" s="40"/>
      <c r="E24" s="40"/>
      <c r="F24" s="71">
        <f t="shared" ref="F24:F30" si="19">E24</f>
        <v>0</v>
      </c>
      <c r="G24" s="86" t="str">
        <f t="shared" ref="G24:G30" si="20">IF((D24*60+F24)=0,"",ROUND((C24*60)/(D24*60+F24),1))</f>
        <v/>
      </c>
      <c r="H24" s="336"/>
      <c r="I24" s="336"/>
      <c r="J24" s="71">
        <f>I24</f>
        <v>0</v>
      </c>
      <c r="K24" s="117"/>
      <c r="L24" s="117"/>
      <c r="M24" s="162">
        <f>IF(L24="",0,1)</f>
        <v>0</v>
      </c>
      <c r="N24" s="117"/>
      <c r="O24" s="162">
        <f>IF(N24="",0,1)</f>
        <v>0</v>
      </c>
      <c r="P24" s="117"/>
      <c r="Q24" s="162">
        <f>IF(P24="",0,1)</f>
        <v>0</v>
      </c>
      <c r="R24" s="117"/>
      <c r="S24" s="162">
        <f>IF(R24="",0,1)</f>
        <v>0</v>
      </c>
      <c r="T24" s="117"/>
      <c r="U24" s="162">
        <f>IF(T24="",0,1)</f>
        <v>0</v>
      </c>
      <c r="V24" s="346"/>
      <c r="W24" s="491"/>
      <c r="X24" s="491"/>
      <c r="Y24" s="491"/>
      <c r="Z24" s="491"/>
      <c r="AA24" s="491"/>
      <c r="AB24" s="491"/>
      <c r="AC24" s="491"/>
      <c r="AD24" s="492"/>
    </row>
    <row r="25" spans="1:30" s="5" customFormat="1" ht="12" customHeight="1" x14ac:dyDescent="0.2">
      <c r="A25" s="21" t="s">
        <v>7</v>
      </c>
      <c r="B25" s="22">
        <f t="shared" ref="B25:B30" si="21">B24+1</f>
        <v>18</v>
      </c>
      <c r="C25" s="40"/>
      <c r="D25" s="40"/>
      <c r="E25" s="40"/>
      <c r="F25" s="71">
        <f t="shared" si="19"/>
        <v>0</v>
      </c>
      <c r="G25" s="86" t="str">
        <f t="shared" si="20"/>
        <v/>
      </c>
      <c r="H25" s="336"/>
      <c r="I25" s="336"/>
      <c r="J25" s="71">
        <f t="shared" ref="J25:J30" si="22">I25</f>
        <v>0</v>
      </c>
      <c r="K25" s="117"/>
      <c r="L25" s="117"/>
      <c r="M25" s="162">
        <f t="shared" ref="M25:M30" si="23">IF(L25="",M24,M24+1)</f>
        <v>0</v>
      </c>
      <c r="N25" s="117"/>
      <c r="O25" s="162">
        <f t="shared" ref="O25:O30" si="24">IF(N25="",O24,O24+1)</f>
        <v>0</v>
      </c>
      <c r="P25" s="117"/>
      <c r="Q25" s="162">
        <f t="shared" ref="Q25:Q30" si="25">IF(P25="",Q24,Q24+1)</f>
        <v>0</v>
      </c>
      <c r="R25" s="117"/>
      <c r="S25" s="162">
        <f t="shared" ref="S25:S30" si="26">IF(R25="",S24,S24+1)</f>
        <v>0</v>
      </c>
      <c r="T25" s="117"/>
      <c r="U25" s="162">
        <f t="shared" ref="U25:U30" si="27">IF(T25="",U24,U24+1)</f>
        <v>0</v>
      </c>
      <c r="V25" s="383"/>
      <c r="W25" s="491"/>
      <c r="X25" s="491"/>
      <c r="Y25" s="491"/>
      <c r="Z25" s="491"/>
      <c r="AA25" s="491"/>
      <c r="AB25" s="491"/>
      <c r="AC25" s="491"/>
      <c r="AD25" s="492"/>
    </row>
    <row r="26" spans="1:30" s="5" customFormat="1" ht="12" customHeight="1" x14ac:dyDescent="0.2">
      <c r="A26" s="21" t="s">
        <v>8</v>
      </c>
      <c r="B26" s="22">
        <f t="shared" si="21"/>
        <v>19</v>
      </c>
      <c r="C26" s="40"/>
      <c r="D26" s="40"/>
      <c r="E26" s="40"/>
      <c r="F26" s="71">
        <f t="shared" si="19"/>
        <v>0</v>
      </c>
      <c r="G26" s="86" t="str">
        <f t="shared" si="20"/>
        <v/>
      </c>
      <c r="H26" s="336"/>
      <c r="I26" s="336"/>
      <c r="J26" s="71">
        <f t="shared" si="22"/>
        <v>0</v>
      </c>
      <c r="K26" s="117"/>
      <c r="L26" s="117"/>
      <c r="M26" s="162">
        <f t="shared" si="23"/>
        <v>0</v>
      </c>
      <c r="N26" s="117"/>
      <c r="O26" s="162">
        <f t="shared" si="24"/>
        <v>0</v>
      </c>
      <c r="P26" s="117"/>
      <c r="Q26" s="162">
        <f t="shared" si="25"/>
        <v>0</v>
      </c>
      <c r="R26" s="117"/>
      <c r="S26" s="162">
        <f t="shared" si="26"/>
        <v>0</v>
      </c>
      <c r="T26" s="117"/>
      <c r="U26" s="162">
        <f t="shared" si="27"/>
        <v>0</v>
      </c>
      <c r="V26" s="383"/>
      <c r="W26" s="491"/>
      <c r="X26" s="491"/>
      <c r="Y26" s="491"/>
      <c r="Z26" s="491"/>
      <c r="AA26" s="491"/>
      <c r="AB26" s="491"/>
      <c r="AC26" s="491"/>
      <c r="AD26" s="492"/>
    </row>
    <row r="27" spans="1:30" s="5" customFormat="1" ht="12" customHeight="1" x14ac:dyDescent="0.2">
      <c r="A27" s="21" t="s">
        <v>2</v>
      </c>
      <c r="B27" s="22">
        <f t="shared" si="21"/>
        <v>20</v>
      </c>
      <c r="C27" s="40"/>
      <c r="D27" s="40"/>
      <c r="E27" s="40"/>
      <c r="F27" s="71">
        <f t="shared" si="19"/>
        <v>0</v>
      </c>
      <c r="G27" s="86" t="str">
        <f t="shared" si="20"/>
        <v/>
      </c>
      <c r="H27" s="336"/>
      <c r="I27" s="336"/>
      <c r="J27" s="71">
        <f t="shared" si="22"/>
        <v>0</v>
      </c>
      <c r="K27" s="117"/>
      <c r="L27" s="117"/>
      <c r="M27" s="162">
        <f t="shared" si="23"/>
        <v>0</v>
      </c>
      <c r="N27" s="117"/>
      <c r="O27" s="162">
        <f t="shared" si="24"/>
        <v>0</v>
      </c>
      <c r="P27" s="117"/>
      <c r="Q27" s="162">
        <f t="shared" si="25"/>
        <v>0</v>
      </c>
      <c r="R27" s="117"/>
      <c r="S27" s="162">
        <f t="shared" si="26"/>
        <v>0</v>
      </c>
      <c r="T27" s="117"/>
      <c r="U27" s="162">
        <f t="shared" si="27"/>
        <v>0</v>
      </c>
      <c r="V27" s="383"/>
      <c r="W27" s="491"/>
      <c r="X27" s="491"/>
      <c r="Y27" s="491"/>
      <c r="Z27" s="491"/>
      <c r="AA27" s="491"/>
      <c r="AB27" s="491"/>
      <c r="AC27" s="491"/>
      <c r="AD27" s="492"/>
    </row>
    <row r="28" spans="1:30" s="5" customFormat="1" ht="12" customHeight="1" x14ac:dyDescent="0.2">
      <c r="A28" s="21" t="s">
        <v>3</v>
      </c>
      <c r="B28" s="22">
        <f t="shared" si="21"/>
        <v>21</v>
      </c>
      <c r="C28" s="40"/>
      <c r="D28" s="40"/>
      <c r="E28" s="40"/>
      <c r="F28" s="71">
        <f t="shared" si="19"/>
        <v>0</v>
      </c>
      <c r="G28" s="86" t="str">
        <f t="shared" si="20"/>
        <v/>
      </c>
      <c r="H28" s="336"/>
      <c r="I28" s="336"/>
      <c r="J28" s="71">
        <f t="shared" si="22"/>
        <v>0</v>
      </c>
      <c r="K28" s="117"/>
      <c r="L28" s="117"/>
      <c r="M28" s="162">
        <f t="shared" si="23"/>
        <v>0</v>
      </c>
      <c r="N28" s="117"/>
      <c r="O28" s="162">
        <f t="shared" si="24"/>
        <v>0</v>
      </c>
      <c r="P28" s="117"/>
      <c r="Q28" s="162">
        <f t="shared" si="25"/>
        <v>0</v>
      </c>
      <c r="R28" s="117"/>
      <c r="S28" s="162">
        <f t="shared" si="26"/>
        <v>0</v>
      </c>
      <c r="T28" s="117"/>
      <c r="U28" s="162">
        <f t="shared" si="27"/>
        <v>0</v>
      </c>
      <c r="V28" s="383"/>
      <c r="W28" s="491"/>
      <c r="X28" s="491"/>
      <c r="Y28" s="491"/>
      <c r="Z28" s="491"/>
      <c r="AA28" s="491"/>
      <c r="AB28" s="491"/>
      <c r="AC28" s="491"/>
      <c r="AD28" s="492"/>
    </row>
    <row r="29" spans="1:30" s="5" customFormat="1" ht="12" customHeight="1" x14ac:dyDescent="0.2">
      <c r="A29" s="21" t="s">
        <v>4</v>
      </c>
      <c r="B29" s="22">
        <f t="shared" si="21"/>
        <v>22</v>
      </c>
      <c r="C29" s="40"/>
      <c r="D29" s="40"/>
      <c r="E29" s="40"/>
      <c r="F29" s="71">
        <f t="shared" si="19"/>
        <v>0</v>
      </c>
      <c r="G29" s="86" t="str">
        <f t="shared" si="20"/>
        <v/>
      </c>
      <c r="H29" s="336"/>
      <c r="I29" s="336"/>
      <c r="J29" s="71">
        <f t="shared" si="22"/>
        <v>0</v>
      </c>
      <c r="K29" s="117"/>
      <c r="L29" s="117"/>
      <c r="M29" s="162">
        <f t="shared" si="23"/>
        <v>0</v>
      </c>
      <c r="N29" s="117"/>
      <c r="O29" s="162">
        <f t="shared" si="24"/>
        <v>0</v>
      </c>
      <c r="P29" s="117"/>
      <c r="Q29" s="162">
        <f t="shared" si="25"/>
        <v>0</v>
      </c>
      <c r="R29" s="117"/>
      <c r="S29" s="162">
        <f t="shared" si="26"/>
        <v>0</v>
      </c>
      <c r="T29" s="117"/>
      <c r="U29" s="162">
        <f t="shared" si="27"/>
        <v>0</v>
      </c>
      <c r="V29" s="383"/>
      <c r="W29" s="485" t="s">
        <v>253</v>
      </c>
      <c r="X29" s="485"/>
      <c r="Y29" s="485"/>
      <c r="Z29" s="485"/>
      <c r="AA29" s="485"/>
      <c r="AB29" s="485"/>
      <c r="AC29" s="485"/>
      <c r="AD29" s="486"/>
    </row>
    <row r="30" spans="1:30" s="5" customFormat="1" ht="12" customHeight="1" x14ac:dyDescent="0.2">
      <c r="A30" s="114" t="s">
        <v>5</v>
      </c>
      <c r="B30" s="115">
        <f t="shared" si="21"/>
        <v>23</v>
      </c>
      <c r="C30" s="40"/>
      <c r="D30" s="40"/>
      <c r="E30" s="40"/>
      <c r="F30" s="71">
        <f t="shared" si="19"/>
        <v>0</v>
      </c>
      <c r="G30" s="86" t="str">
        <f t="shared" si="20"/>
        <v/>
      </c>
      <c r="H30" s="336"/>
      <c r="I30" s="336"/>
      <c r="J30" s="71">
        <f t="shared" si="22"/>
        <v>0</v>
      </c>
      <c r="K30" s="117"/>
      <c r="L30" s="117"/>
      <c r="M30" s="162">
        <f t="shared" si="23"/>
        <v>0</v>
      </c>
      <c r="N30" s="117"/>
      <c r="O30" s="162">
        <f t="shared" si="24"/>
        <v>0</v>
      </c>
      <c r="P30" s="117"/>
      <c r="Q30" s="162">
        <f t="shared" si="25"/>
        <v>0</v>
      </c>
      <c r="R30" s="117"/>
      <c r="S30" s="162">
        <f t="shared" si="26"/>
        <v>0</v>
      </c>
      <c r="T30" s="117"/>
      <c r="U30" s="162">
        <f t="shared" si="27"/>
        <v>0</v>
      </c>
      <c r="V30" s="383"/>
      <c r="W30" s="466"/>
      <c r="X30" s="466"/>
      <c r="Y30" s="466"/>
      <c r="Z30" s="466"/>
      <c r="AA30" s="466"/>
      <c r="AB30" s="466"/>
      <c r="AC30" s="466"/>
      <c r="AD30" s="467"/>
    </row>
    <row r="31" spans="1:30" ht="12" customHeight="1" x14ac:dyDescent="0.2">
      <c r="A31" s="473" t="s">
        <v>95</v>
      </c>
      <c r="B31" s="474"/>
      <c r="C31" s="13">
        <f>SUM(C24:C30)</f>
        <v>0</v>
      </c>
      <c r="D31" s="13">
        <f>SUM(D24:D30)+ROUNDDOWN(F31/60,0)</f>
        <v>0</v>
      </c>
      <c r="E31" s="13">
        <f>F31-60*ROUNDDOWN(F31/60,0)</f>
        <v>0</v>
      </c>
      <c r="F31" s="131">
        <f>SUM(F24:F30)</f>
        <v>0</v>
      </c>
      <c r="G31" s="52">
        <f>IF((D31*60+E31)=0,0,ROUND((C31*60)/(D31*60+E31),1))</f>
        <v>0</v>
      </c>
      <c r="H31" s="13">
        <f>SUM(H24:H30)+ROUNDDOWN(J31/60,0)</f>
        <v>0</v>
      </c>
      <c r="I31" s="13">
        <f>J31-60*ROUNDDOWN(J31/60,0)</f>
        <v>0</v>
      </c>
      <c r="J31" s="131">
        <f>SUM(J24:J30)</f>
        <v>0</v>
      </c>
      <c r="K31" s="27">
        <f>SUM(K24:K30)</f>
        <v>0</v>
      </c>
      <c r="L31" s="27">
        <f>IF(SUM(L24:L30)=0,0,ROUND(AVERAGE(L24:L30),0))</f>
        <v>0</v>
      </c>
      <c r="M31" s="163">
        <f>IF(M30=0,0,1)</f>
        <v>0</v>
      </c>
      <c r="N31" s="27">
        <f>IF(SUM(N24:N30)=0,0,ROUND(AVERAGE(N24:N30),0))</f>
        <v>0</v>
      </c>
      <c r="O31" s="163">
        <f>IF(O30=0,0,1)</f>
        <v>0</v>
      </c>
      <c r="P31" s="27">
        <f>IF(SUM(P24:P30)=0,0,ROUND(AVERAGE(P24:P30),0))</f>
        <v>0</v>
      </c>
      <c r="Q31" s="163">
        <f>IF(Q30=0,0,1)</f>
        <v>0</v>
      </c>
      <c r="R31" s="27">
        <f>IF(SUM(R24:R30)=0,0,ROUND(AVERAGE(R24:R30),0))</f>
        <v>0</v>
      </c>
      <c r="S31" s="163">
        <f>IF(S30=0,0,1)</f>
        <v>0</v>
      </c>
      <c r="T31" s="27">
        <f>IF(SUM(T24:T30)=0,0,ROUND(AVERAGE(T24:T30),0))</f>
        <v>0</v>
      </c>
      <c r="U31" s="163">
        <f>IF(U30=0,0,1)</f>
        <v>0</v>
      </c>
      <c r="V31" s="347"/>
      <c r="W31" s="488"/>
      <c r="X31" s="488"/>
      <c r="Y31" s="488"/>
      <c r="Z31" s="488"/>
      <c r="AA31" s="488"/>
      <c r="AB31" s="488"/>
      <c r="AC31" s="488"/>
      <c r="AD31" s="489"/>
    </row>
    <row r="32" spans="1:30" ht="12" customHeight="1" x14ac:dyDescent="0.2">
      <c r="A32" s="21" t="s">
        <v>6</v>
      </c>
      <c r="B32" s="22">
        <f>B30+1</f>
        <v>24</v>
      </c>
      <c r="C32" s="40"/>
      <c r="D32" s="40"/>
      <c r="E32" s="40"/>
      <c r="F32" s="71">
        <f t="shared" ref="F32:F40" si="28">E32</f>
        <v>0</v>
      </c>
      <c r="G32" s="86" t="str">
        <f t="shared" ref="G32:G40" si="29">IF((D32*60+F32)=0,"",ROUND((C32*60)/(D32*60+F32),1))</f>
        <v/>
      </c>
      <c r="H32" s="336"/>
      <c r="I32" s="336"/>
      <c r="J32" s="71">
        <f>I32</f>
        <v>0</v>
      </c>
      <c r="K32" s="117"/>
      <c r="L32" s="117"/>
      <c r="M32" s="162">
        <f>IF(L32="",0,1)</f>
        <v>0</v>
      </c>
      <c r="N32" s="117"/>
      <c r="O32" s="162">
        <f t="shared" ref="O32" si="30">IF(N32="",0,1)</f>
        <v>0</v>
      </c>
      <c r="P32" s="117"/>
      <c r="Q32" s="162">
        <f t="shared" ref="Q32" si="31">IF(P32="",0,1)</f>
        <v>0</v>
      </c>
      <c r="R32" s="117"/>
      <c r="S32" s="162">
        <f t="shared" ref="S32" si="32">IF(R32="",0,1)</f>
        <v>0</v>
      </c>
      <c r="T32" s="117"/>
      <c r="U32" s="162">
        <f t="shared" ref="U32" si="33">IF(T32="",0,1)</f>
        <v>0</v>
      </c>
      <c r="V32" s="346"/>
      <c r="W32" s="466"/>
      <c r="X32" s="466"/>
      <c r="Y32" s="466"/>
      <c r="Z32" s="466"/>
      <c r="AA32" s="466"/>
      <c r="AB32" s="466"/>
      <c r="AC32" s="466"/>
      <c r="AD32" s="467"/>
    </row>
    <row r="33" spans="1:30" ht="12" customHeight="1" x14ac:dyDescent="0.2">
      <c r="A33" s="21" t="s">
        <v>7</v>
      </c>
      <c r="B33" s="22">
        <f t="shared" ref="B33:B38" si="34">B32+1</f>
        <v>25</v>
      </c>
      <c r="C33" s="40"/>
      <c r="D33" s="40"/>
      <c r="E33" s="40"/>
      <c r="F33" s="71">
        <f t="shared" si="28"/>
        <v>0</v>
      </c>
      <c r="G33" s="86" t="str">
        <f t="shared" si="29"/>
        <v/>
      </c>
      <c r="H33" s="336"/>
      <c r="I33" s="336"/>
      <c r="J33" s="71">
        <f t="shared" ref="J33:J38" si="35">I33</f>
        <v>0</v>
      </c>
      <c r="K33" s="117"/>
      <c r="L33" s="117"/>
      <c r="M33" s="162">
        <f>IF(L33="",M32,M32+1)</f>
        <v>0</v>
      </c>
      <c r="N33" s="117"/>
      <c r="O33" s="162">
        <f>IF(N33="",O32,O32+1)</f>
        <v>0</v>
      </c>
      <c r="P33" s="117"/>
      <c r="Q33" s="162">
        <f>IF(P33="",Q32,Q32+1)</f>
        <v>0</v>
      </c>
      <c r="R33" s="117"/>
      <c r="S33" s="162">
        <f>IF(R33="",S32,S32+1)</f>
        <v>0</v>
      </c>
      <c r="T33" s="117"/>
      <c r="U33" s="162">
        <f>IF(T33="",U32,U32+1)</f>
        <v>0</v>
      </c>
      <c r="V33" s="383"/>
      <c r="W33" s="466"/>
      <c r="X33" s="466"/>
      <c r="Y33" s="466"/>
      <c r="Z33" s="466"/>
      <c r="AA33" s="466"/>
      <c r="AB33" s="466"/>
      <c r="AC33" s="466"/>
      <c r="AD33" s="467"/>
    </row>
    <row r="34" spans="1:30" ht="12" customHeight="1" x14ac:dyDescent="0.2">
      <c r="A34" s="21" t="s">
        <v>8</v>
      </c>
      <c r="B34" s="22">
        <f t="shared" si="34"/>
        <v>26</v>
      </c>
      <c r="C34" s="40"/>
      <c r="D34" s="40"/>
      <c r="E34" s="40"/>
      <c r="F34" s="71">
        <f t="shared" si="28"/>
        <v>0</v>
      </c>
      <c r="G34" s="86" t="str">
        <f t="shared" si="29"/>
        <v/>
      </c>
      <c r="H34" s="336"/>
      <c r="I34" s="336"/>
      <c r="J34" s="71">
        <f t="shared" si="35"/>
        <v>0</v>
      </c>
      <c r="K34" s="117"/>
      <c r="L34" s="117"/>
      <c r="M34" s="162">
        <f>IF(L34="",M33,M33+1)</f>
        <v>0</v>
      </c>
      <c r="N34" s="117"/>
      <c r="O34" s="162">
        <f t="shared" ref="O34:O38" si="36">IF(N34="",O33,O33+1)</f>
        <v>0</v>
      </c>
      <c r="P34" s="117"/>
      <c r="Q34" s="162">
        <f t="shared" ref="Q34:Q38" si="37">IF(P34="",Q33,Q33+1)</f>
        <v>0</v>
      </c>
      <c r="R34" s="117"/>
      <c r="S34" s="162">
        <f t="shared" ref="S34:S38" si="38">IF(R34="",S33,S33+1)</f>
        <v>0</v>
      </c>
      <c r="T34" s="117"/>
      <c r="U34" s="162">
        <f t="shared" ref="U34:U38" si="39">IF(T34="",U33,U33+1)</f>
        <v>0</v>
      </c>
      <c r="V34" s="383"/>
      <c r="W34" s="466"/>
      <c r="X34" s="466"/>
      <c r="Y34" s="466"/>
      <c r="Z34" s="466"/>
      <c r="AA34" s="466"/>
      <c r="AB34" s="466"/>
      <c r="AC34" s="466"/>
      <c r="AD34" s="467"/>
    </row>
    <row r="35" spans="1:30" ht="12" customHeight="1" x14ac:dyDescent="0.2">
      <c r="A35" s="21" t="s">
        <v>2</v>
      </c>
      <c r="B35" s="22">
        <f t="shared" si="34"/>
        <v>27</v>
      </c>
      <c r="C35" s="40"/>
      <c r="D35" s="40"/>
      <c r="E35" s="40"/>
      <c r="F35" s="71">
        <f t="shared" si="28"/>
        <v>0</v>
      </c>
      <c r="G35" s="86" t="str">
        <f t="shared" si="29"/>
        <v/>
      </c>
      <c r="H35" s="336"/>
      <c r="I35" s="336"/>
      <c r="J35" s="71">
        <f t="shared" si="35"/>
        <v>0</v>
      </c>
      <c r="K35" s="117"/>
      <c r="L35" s="117"/>
      <c r="M35" s="162">
        <f>IF(L35="",M34,M34+1)</f>
        <v>0</v>
      </c>
      <c r="N35" s="117"/>
      <c r="O35" s="162">
        <f t="shared" si="36"/>
        <v>0</v>
      </c>
      <c r="P35" s="117"/>
      <c r="Q35" s="162">
        <f t="shared" si="37"/>
        <v>0</v>
      </c>
      <c r="R35" s="117"/>
      <c r="S35" s="162">
        <f t="shared" si="38"/>
        <v>0</v>
      </c>
      <c r="T35" s="117"/>
      <c r="U35" s="162">
        <f t="shared" si="39"/>
        <v>0</v>
      </c>
      <c r="V35" s="383"/>
      <c r="W35" s="466"/>
      <c r="X35" s="466"/>
      <c r="Y35" s="466"/>
      <c r="Z35" s="466"/>
      <c r="AA35" s="466"/>
      <c r="AB35" s="466"/>
      <c r="AC35" s="466"/>
      <c r="AD35" s="467"/>
    </row>
    <row r="36" spans="1:30" ht="12" customHeight="1" x14ac:dyDescent="0.2">
      <c r="A36" s="21" t="s">
        <v>3</v>
      </c>
      <c r="B36" s="22">
        <f t="shared" si="34"/>
        <v>28</v>
      </c>
      <c r="C36" s="40"/>
      <c r="D36" s="40"/>
      <c r="E36" s="40"/>
      <c r="F36" s="71">
        <f t="shared" si="28"/>
        <v>0</v>
      </c>
      <c r="G36" s="86" t="str">
        <f t="shared" si="29"/>
        <v/>
      </c>
      <c r="H36" s="336"/>
      <c r="I36" s="336"/>
      <c r="J36" s="71">
        <f t="shared" si="35"/>
        <v>0</v>
      </c>
      <c r="K36" s="117"/>
      <c r="L36" s="117"/>
      <c r="M36" s="162">
        <f>IF(L36="",M35,M35+1)</f>
        <v>0</v>
      </c>
      <c r="N36" s="117"/>
      <c r="O36" s="162">
        <f t="shared" si="36"/>
        <v>0</v>
      </c>
      <c r="P36" s="117"/>
      <c r="Q36" s="162">
        <f t="shared" si="37"/>
        <v>0</v>
      </c>
      <c r="R36" s="117"/>
      <c r="S36" s="162">
        <f t="shared" si="38"/>
        <v>0</v>
      </c>
      <c r="T36" s="117"/>
      <c r="U36" s="162">
        <f t="shared" si="39"/>
        <v>0</v>
      </c>
      <c r="V36" s="383"/>
      <c r="W36" s="466"/>
      <c r="X36" s="466"/>
      <c r="Y36" s="466"/>
      <c r="Z36" s="466"/>
      <c r="AA36" s="466"/>
      <c r="AB36" s="466"/>
      <c r="AC36" s="466"/>
      <c r="AD36" s="467"/>
    </row>
    <row r="37" spans="1:30" ht="12" customHeight="1" x14ac:dyDescent="0.2">
      <c r="A37" s="21" t="s">
        <v>4</v>
      </c>
      <c r="B37" s="22">
        <f t="shared" si="34"/>
        <v>29</v>
      </c>
      <c r="C37" s="40"/>
      <c r="D37" s="40"/>
      <c r="E37" s="40"/>
      <c r="F37" s="71">
        <f t="shared" si="28"/>
        <v>0</v>
      </c>
      <c r="G37" s="86" t="str">
        <f t="shared" si="29"/>
        <v/>
      </c>
      <c r="H37" s="336"/>
      <c r="I37" s="336"/>
      <c r="J37" s="71">
        <f t="shared" si="35"/>
        <v>0</v>
      </c>
      <c r="K37" s="117"/>
      <c r="L37" s="117"/>
      <c r="M37" s="162">
        <f t="shared" ref="M37:M38" si="40">IF(L37="",M36,M36+1)</f>
        <v>0</v>
      </c>
      <c r="N37" s="117"/>
      <c r="O37" s="162">
        <f t="shared" si="36"/>
        <v>0</v>
      </c>
      <c r="P37" s="117"/>
      <c r="Q37" s="162">
        <f t="shared" si="37"/>
        <v>0</v>
      </c>
      <c r="R37" s="117"/>
      <c r="S37" s="162">
        <f t="shared" si="38"/>
        <v>0</v>
      </c>
      <c r="T37" s="117"/>
      <c r="U37" s="162">
        <f t="shared" si="39"/>
        <v>0</v>
      </c>
      <c r="V37" s="383"/>
      <c r="W37" s="466"/>
      <c r="X37" s="466"/>
      <c r="Y37" s="466"/>
      <c r="Z37" s="466"/>
      <c r="AA37" s="466"/>
      <c r="AB37" s="466"/>
      <c r="AC37" s="466"/>
      <c r="AD37" s="467"/>
    </row>
    <row r="38" spans="1:30" ht="12" customHeight="1" x14ac:dyDescent="0.2">
      <c r="A38" s="114" t="s">
        <v>5</v>
      </c>
      <c r="B38" s="115">
        <f t="shared" si="34"/>
        <v>30</v>
      </c>
      <c r="C38" s="40"/>
      <c r="D38" s="40"/>
      <c r="E38" s="40"/>
      <c r="F38" s="71">
        <f t="shared" si="28"/>
        <v>0</v>
      </c>
      <c r="G38" s="86" t="str">
        <f t="shared" si="29"/>
        <v/>
      </c>
      <c r="H38" s="336"/>
      <c r="I38" s="336"/>
      <c r="J38" s="71">
        <f t="shared" si="35"/>
        <v>0</v>
      </c>
      <c r="K38" s="117"/>
      <c r="L38" s="117"/>
      <c r="M38" s="162">
        <f t="shared" si="40"/>
        <v>0</v>
      </c>
      <c r="N38" s="117"/>
      <c r="O38" s="162">
        <f t="shared" si="36"/>
        <v>0</v>
      </c>
      <c r="P38" s="117"/>
      <c r="Q38" s="162">
        <f t="shared" si="37"/>
        <v>0</v>
      </c>
      <c r="R38" s="117"/>
      <c r="S38" s="162">
        <f t="shared" si="38"/>
        <v>0</v>
      </c>
      <c r="T38" s="117"/>
      <c r="U38" s="162">
        <f t="shared" si="39"/>
        <v>0</v>
      </c>
      <c r="V38" s="383"/>
      <c r="W38" s="466"/>
      <c r="X38" s="466"/>
      <c r="Y38" s="466"/>
      <c r="Z38" s="466"/>
      <c r="AA38" s="466"/>
      <c r="AB38" s="466"/>
      <c r="AC38" s="466"/>
      <c r="AD38" s="467"/>
    </row>
    <row r="39" spans="1:30" ht="12" customHeight="1" x14ac:dyDescent="0.2">
      <c r="A39" s="473" t="s">
        <v>96</v>
      </c>
      <c r="B39" s="474"/>
      <c r="C39" s="13">
        <f>SUM(C32:C38)</f>
        <v>0</v>
      </c>
      <c r="D39" s="13">
        <f>SUM(D32:D38)+ROUNDDOWN(F39/60,0)</f>
        <v>0</v>
      </c>
      <c r="E39" s="13">
        <f>F39-60*ROUNDDOWN(F39/60,0)</f>
        <v>0</v>
      </c>
      <c r="F39" s="131">
        <f>SUM(F32:F38)</f>
        <v>0</v>
      </c>
      <c r="G39" s="52">
        <f>IF((D39*60+E39)=0,0,ROUND((C39*60)/(D39*60+E39),1))</f>
        <v>0</v>
      </c>
      <c r="H39" s="13">
        <f>SUM(H32:H38)+ROUNDDOWN(J39/60,0)</f>
        <v>0</v>
      </c>
      <c r="I39" s="13">
        <f>J39-60*ROUNDDOWN(J39/60,0)</f>
        <v>0</v>
      </c>
      <c r="J39" s="131">
        <f>SUM(J32:J38)</f>
        <v>0</v>
      </c>
      <c r="K39" s="27">
        <f>SUM(K32:K38)</f>
        <v>0</v>
      </c>
      <c r="L39" s="27">
        <f>IF(SUM(L32:L38)=0,0,ROUND(AVERAGE(L32:L38),0))</f>
        <v>0</v>
      </c>
      <c r="M39" s="163">
        <f>IF(M38=0,0,1)</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240"/>
      <c r="W39" s="481"/>
      <c r="X39" s="481"/>
      <c r="Y39" s="481"/>
      <c r="Z39" s="481"/>
      <c r="AA39" s="481"/>
      <c r="AB39" s="481"/>
      <c r="AC39" s="481"/>
      <c r="AD39" s="482"/>
    </row>
    <row r="40" spans="1:30" ht="12" customHeight="1" x14ac:dyDescent="0.2">
      <c r="A40" s="22" t="s">
        <v>6</v>
      </c>
      <c r="B40" s="238">
        <f>B38+1</f>
        <v>31</v>
      </c>
      <c r="C40" s="40"/>
      <c r="D40" s="40"/>
      <c r="E40" s="40"/>
      <c r="F40" s="71">
        <f t="shared" si="28"/>
        <v>0</v>
      </c>
      <c r="G40" s="86" t="str">
        <f t="shared" si="29"/>
        <v/>
      </c>
      <c r="H40" s="336"/>
      <c r="I40" s="336"/>
      <c r="J40" s="71">
        <f>I40</f>
        <v>0</v>
      </c>
      <c r="K40" s="117"/>
      <c r="L40" s="117"/>
      <c r="M40" s="162">
        <f>IF(L40="",0,1)</f>
        <v>0</v>
      </c>
      <c r="N40" s="117"/>
      <c r="O40" s="162">
        <f>IF(N40="",0,1)</f>
        <v>0</v>
      </c>
      <c r="P40" s="117"/>
      <c r="Q40" s="162">
        <f>IF(P40="",0,1)</f>
        <v>0</v>
      </c>
      <c r="R40" s="117"/>
      <c r="S40" s="162">
        <f>IF(R40="",0,1)</f>
        <v>0</v>
      </c>
      <c r="T40" s="117"/>
      <c r="U40" s="162">
        <f>IF(T40="",0,1)</f>
        <v>0</v>
      </c>
      <c r="V40" s="383"/>
      <c r="W40" s="466"/>
      <c r="X40" s="466"/>
      <c r="Y40" s="466"/>
      <c r="Z40" s="466"/>
      <c r="AA40" s="466"/>
      <c r="AB40" s="466"/>
      <c r="AC40" s="466"/>
      <c r="AD40" s="467"/>
    </row>
    <row r="41" spans="1:30" ht="12" customHeight="1" x14ac:dyDescent="0.2">
      <c r="A41" s="470" t="s">
        <v>39</v>
      </c>
      <c r="B41" s="471"/>
      <c r="C41" s="14">
        <f>C6+C15+C23+C31+C39+C40</f>
        <v>0</v>
      </c>
      <c r="D41" s="11">
        <f>D6+D15+D23+D31+D39+D40+ROUNDDOWN(F41/60,0)</f>
        <v>0</v>
      </c>
      <c r="E41" s="11">
        <f>F41-60*ROUNDDOWN(F41/60,0)</f>
        <v>0</v>
      </c>
      <c r="F41" s="133">
        <f>E6+E15+E23+E31+E39+E40</f>
        <v>0</v>
      </c>
      <c r="G41" s="60">
        <f>IF((D41*60+E41)=0,0,ROUND((C41*60)/(D41*60+E41),1))</f>
        <v>0</v>
      </c>
      <c r="H41" s="11">
        <f>H6+H15+H23+H31+H39+H40+ROUNDDOWN(J41/60,0)</f>
        <v>0</v>
      </c>
      <c r="I41" s="11">
        <f>J41-60*ROUNDDOWN(J41/60,0)</f>
        <v>0</v>
      </c>
      <c r="J41" s="133">
        <f>I6+I15+I23+I31+I39+I40</f>
        <v>0</v>
      </c>
      <c r="K41" s="44">
        <f>K6+K15+K23+K31+K39+K40</f>
        <v>0</v>
      </c>
      <c r="L41" s="28" t="str">
        <f>IF(L42=0,"",(L6+L15+L23+L31+L39+L40)/L42)</f>
        <v/>
      </c>
      <c r="M41" s="178"/>
      <c r="N41" s="28" t="str">
        <f>IF(N42=0,"",(N6+N15+N23+N31+N39+N40)/N42)</f>
        <v/>
      </c>
      <c r="O41" s="178"/>
      <c r="P41" s="28" t="str">
        <f>IF(P42=0,"",(P6+P15+P23+P31+P39+P40)/P42)</f>
        <v/>
      </c>
      <c r="Q41" s="178"/>
      <c r="R41" s="28" t="str">
        <f>IF(R42=0,"",(R6+R15+R23+R31+R39+R40)/R42)</f>
        <v/>
      </c>
      <c r="S41" s="178"/>
      <c r="T41" s="28" t="str">
        <f>IF(T42=0,"",(T6+T15+T23+T31+T39+T40)/T42)</f>
        <v/>
      </c>
      <c r="U41" s="178"/>
      <c r="V41" s="38"/>
      <c r="W41" s="38"/>
      <c r="X41" s="38"/>
      <c r="Y41" s="2" t="s">
        <v>0</v>
      </c>
      <c r="Z41" s="2" t="s">
        <v>15</v>
      </c>
      <c r="AA41" s="2" t="s">
        <v>16</v>
      </c>
      <c r="AB41" s="2"/>
      <c r="AC41" s="2" t="s">
        <v>12</v>
      </c>
      <c r="AD41" s="2" t="s">
        <v>17</v>
      </c>
    </row>
    <row r="42" spans="1:30" ht="12" customHeight="1" x14ac:dyDescent="0.2">
      <c r="A42" s="472"/>
      <c r="B42" s="472"/>
      <c r="C42" s="2" t="s">
        <v>0</v>
      </c>
      <c r="D42" s="2" t="s">
        <v>15</v>
      </c>
      <c r="E42" s="2" t="s">
        <v>16</v>
      </c>
      <c r="F42" s="71"/>
      <c r="G42" s="22" t="s">
        <v>12</v>
      </c>
      <c r="H42" s="360" t="s">
        <v>15</v>
      </c>
      <c r="I42" s="360" t="s">
        <v>16</v>
      </c>
      <c r="J42" s="22"/>
      <c r="K42" s="37" t="s">
        <v>17</v>
      </c>
      <c r="L42" s="161">
        <f>M7+M15+M23+M31+M39+M40</f>
        <v>0</v>
      </c>
      <c r="M42" s="159"/>
      <c r="N42" s="161">
        <f>O7+O15+O23+O31+O39+O40</f>
        <v>0</v>
      </c>
      <c r="O42" s="159"/>
      <c r="P42" s="161">
        <f>Q7+Q15+Q23+Q31+Q39+Q40</f>
        <v>0</v>
      </c>
      <c r="Q42" s="159"/>
      <c r="R42" s="161">
        <f>S7+S15+S23+S31+S39+S40</f>
        <v>0</v>
      </c>
      <c r="S42" s="159"/>
      <c r="T42" s="161">
        <f>U7+U15+U23+U31+U39+U40</f>
        <v>0</v>
      </c>
      <c r="U42" s="188"/>
      <c r="W42" s="477" t="s">
        <v>139</v>
      </c>
      <c r="X42" s="479"/>
      <c r="Y42" s="23">
        <f>C41+Novembre!Y41</f>
        <v>0</v>
      </c>
      <c r="Z42" s="23">
        <f>D41+Novembre!Z41+ROUNDDOWN(AB42/60,0)</f>
        <v>0</v>
      </c>
      <c r="AA42" s="12">
        <f>AB42-60*ROUNDDOWN(AB42/60,0)</f>
        <v>0</v>
      </c>
      <c r="AB42" s="238">
        <f>E41+Novembre!AA41</f>
        <v>0</v>
      </c>
      <c r="AC42" s="12">
        <f>IF((Z42*60+AA42)=0,0,ROUND((Y42*60)/(Z42*60+AA42),1))</f>
        <v>0</v>
      </c>
      <c r="AD42" s="23">
        <f>K41+Novembre!AC41</f>
        <v>0</v>
      </c>
    </row>
    <row r="43" spans="1:30" ht="15" customHeight="1" x14ac:dyDescent="0.2">
      <c r="A43" s="617" t="s">
        <v>255</v>
      </c>
      <c r="B43" s="618"/>
      <c r="C43" s="48">
        <f>'Décembre 17'!$C$40</f>
        <v>0</v>
      </c>
      <c r="D43" s="49">
        <f>'Décembre 17'!$D$40</f>
        <v>0</v>
      </c>
      <c r="E43" s="49">
        <f>'Décembre 17'!$E$40</f>
        <v>0</v>
      </c>
      <c r="F43" s="143"/>
      <c r="G43" s="50">
        <f>IF((D43*60+E43)=0,0,ROUND((C43*60)/(D43*60+E43),1))</f>
        <v>0</v>
      </c>
      <c r="H43" s="361">
        <f>Mai!$H$43</f>
        <v>0</v>
      </c>
      <c r="I43" s="361">
        <f>Mai!$I$43</f>
        <v>0</v>
      </c>
      <c r="J43" s="50"/>
      <c r="K43" s="199">
        <f>'Décembre 17'!$K$40</f>
        <v>0</v>
      </c>
      <c r="W43" s="564" t="s">
        <v>254</v>
      </c>
      <c r="X43" s="565"/>
      <c r="Y43" s="219">
        <f>C41+Novembre!Y42</f>
        <v>0</v>
      </c>
      <c r="Z43" s="298">
        <f>D41+Novembre!Z42+ROUNDDOWN(AB43/60,0)</f>
        <v>0</v>
      </c>
      <c r="AA43" s="298">
        <f>AB43-60*ROUNDDOWN(AB43/60,0)</f>
        <v>0</v>
      </c>
      <c r="AB43" s="238">
        <f>E41+Novembre!AA42</f>
        <v>0</v>
      </c>
      <c r="AC43" s="298">
        <f>IF((Z43*60+AA43)=0,0,ROUND((Y43*60)/(Z43*60+AA43),1))</f>
        <v>0</v>
      </c>
      <c r="AD43" s="219">
        <f>K41+Novembre!AC42</f>
        <v>0</v>
      </c>
    </row>
    <row r="44" spans="1:30" ht="15" customHeight="1" x14ac:dyDescent="0.2">
      <c r="A44" s="552" t="s">
        <v>25</v>
      </c>
      <c r="B44" s="552"/>
      <c r="C44" s="48">
        <f>Janvier!C43</f>
        <v>0</v>
      </c>
      <c r="D44" s="48">
        <f>Janvier!D43</f>
        <v>0</v>
      </c>
      <c r="E44" s="48">
        <f>Janvier!E43</f>
        <v>0</v>
      </c>
      <c r="F44" s="134"/>
      <c r="G44" s="47">
        <f t="shared" ref="G44:G49" si="41">IF((D44*60+E44)=0,0,ROUND((C44*60)/(D44*60+E44),1))</f>
        <v>0</v>
      </c>
      <c r="H44" s="360">
        <f>Mai!$H$44</f>
        <v>0</v>
      </c>
      <c r="I44" s="360">
        <f>Mai!$I$44</f>
        <v>0</v>
      </c>
      <c r="J44" s="353"/>
      <c r="K44" s="53">
        <f>Janvier!K43</f>
        <v>0</v>
      </c>
      <c r="W44" s="623" t="s">
        <v>187</v>
      </c>
      <c r="X44" s="624"/>
      <c r="Y44" s="297"/>
      <c r="Z44" s="297"/>
      <c r="AA44" s="297"/>
      <c r="AB44" s="71"/>
      <c r="AC44" s="295">
        <f t="shared" ref="AC44:AC53" si="42">IF((Z44*60+AA44)=0,0,ROUND((Y44*60)/(Z44*60+AA44),1))</f>
        <v>0</v>
      </c>
      <c r="AD44" s="297"/>
    </row>
    <row r="45" spans="1:30" ht="15" customHeight="1" x14ac:dyDescent="0.2">
      <c r="A45" s="552" t="s">
        <v>27</v>
      </c>
      <c r="B45" s="575"/>
      <c r="C45" s="48">
        <f>Février!C38</f>
        <v>0</v>
      </c>
      <c r="D45" s="48">
        <f>Février!D38</f>
        <v>0</v>
      </c>
      <c r="E45" s="48">
        <f>Février!E38</f>
        <v>0</v>
      </c>
      <c r="F45" s="134"/>
      <c r="G45" s="47">
        <f t="shared" si="41"/>
        <v>0</v>
      </c>
      <c r="H45" s="360">
        <f>Mai!$H$45</f>
        <v>0</v>
      </c>
      <c r="I45" s="360">
        <f>Mai!$I$45</f>
        <v>0</v>
      </c>
      <c r="J45" s="353"/>
      <c r="K45" s="53">
        <f>Février!K38</f>
        <v>0</v>
      </c>
      <c r="W45" s="623" t="s">
        <v>186</v>
      </c>
      <c r="X45" s="624"/>
      <c r="Y45" s="297"/>
      <c r="Z45" s="297"/>
      <c r="AA45" s="297"/>
      <c r="AB45" s="71"/>
      <c r="AC45" s="295">
        <f t="shared" si="42"/>
        <v>0</v>
      </c>
      <c r="AD45" s="297"/>
    </row>
    <row r="46" spans="1:30" ht="15" customHeight="1" x14ac:dyDescent="0.2">
      <c r="A46" s="552" t="s">
        <v>28</v>
      </c>
      <c r="B46" s="552"/>
      <c r="C46" s="54">
        <f>Mars!C41</f>
        <v>0</v>
      </c>
      <c r="D46" s="54">
        <f>Mars!D41</f>
        <v>0</v>
      </c>
      <c r="E46" s="54">
        <f>Mars!E41</f>
        <v>0</v>
      </c>
      <c r="F46" s="134"/>
      <c r="G46" s="47">
        <f t="shared" si="41"/>
        <v>0</v>
      </c>
      <c r="H46" s="360">
        <f>Mai!$H$46</f>
        <v>0</v>
      </c>
      <c r="I46" s="360">
        <f>Mai!$I$46</f>
        <v>0</v>
      </c>
      <c r="J46" s="353"/>
      <c r="K46" s="53">
        <f>Mars!K41</f>
        <v>0</v>
      </c>
      <c r="W46" s="623" t="s">
        <v>175</v>
      </c>
      <c r="X46" s="624"/>
      <c r="Y46" s="297"/>
      <c r="Z46" s="297"/>
      <c r="AA46" s="297"/>
      <c r="AB46" s="71"/>
      <c r="AC46" s="295">
        <f t="shared" si="42"/>
        <v>0</v>
      </c>
      <c r="AD46" s="297"/>
    </row>
    <row r="47" spans="1:30" ht="15" customHeight="1" x14ac:dyDescent="0.2">
      <c r="A47" s="552" t="s">
        <v>31</v>
      </c>
      <c r="B47" s="552"/>
      <c r="C47" s="54">
        <f>Avril!C40</f>
        <v>0</v>
      </c>
      <c r="D47" s="54">
        <f>Avril!D40</f>
        <v>0</v>
      </c>
      <c r="E47" s="47">
        <f>Avril!E40</f>
        <v>0</v>
      </c>
      <c r="F47" s="134"/>
      <c r="G47" s="47">
        <f t="shared" si="41"/>
        <v>0</v>
      </c>
      <c r="H47" s="362">
        <f>Mai!$H$47</f>
        <v>0</v>
      </c>
      <c r="I47" s="360">
        <f>Mai!$I$47</f>
        <v>0</v>
      </c>
      <c r="J47" s="353"/>
      <c r="K47" s="53">
        <f>Avril!K40</f>
        <v>0</v>
      </c>
      <c r="W47" s="623" t="s">
        <v>176</v>
      </c>
      <c r="X47" s="624"/>
      <c r="Y47" s="297"/>
      <c r="Z47" s="297"/>
      <c r="AA47" s="297"/>
      <c r="AB47" s="71"/>
      <c r="AC47" s="295">
        <f t="shared" si="42"/>
        <v>0</v>
      </c>
      <c r="AD47" s="297"/>
    </row>
    <row r="48" spans="1:30" ht="15" customHeight="1" x14ac:dyDescent="0.2">
      <c r="A48" s="552" t="s">
        <v>32</v>
      </c>
      <c r="B48" s="552"/>
      <c r="C48" s="54">
        <f>Mai!C41</f>
        <v>0</v>
      </c>
      <c r="D48" s="47">
        <f>Mai!D41</f>
        <v>0</v>
      </c>
      <c r="E48" s="47">
        <f>Mai!E41</f>
        <v>0</v>
      </c>
      <c r="F48" s="134"/>
      <c r="G48" s="47">
        <f t="shared" si="41"/>
        <v>0</v>
      </c>
      <c r="H48" s="360">
        <f>Mai!$H$41</f>
        <v>0</v>
      </c>
      <c r="I48" s="360">
        <f>Mai!$I$41</f>
        <v>0</v>
      </c>
      <c r="J48" s="353"/>
      <c r="K48" s="53">
        <f>Mai!K41</f>
        <v>0</v>
      </c>
      <c r="W48" s="623" t="s">
        <v>177</v>
      </c>
      <c r="X48" s="624"/>
      <c r="Y48" s="297"/>
      <c r="Z48" s="297"/>
      <c r="AA48" s="297"/>
      <c r="AB48" s="71"/>
      <c r="AC48" s="295">
        <f t="shared" si="42"/>
        <v>0</v>
      </c>
      <c r="AD48" s="297"/>
    </row>
    <row r="49" spans="1:30" ht="15" customHeight="1" x14ac:dyDescent="0.2">
      <c r="A49" s="552" t="s">
        <v>33</v>
      </c>
      <c r="B49" s="552"/>
      <c r="C49" s="54">
        <f>Juin!C40</f>
        <v>0</v>
      </c>
      <c r="D49" s="54">
        <f>Juin!D40</f>
        <v>0</v>
      </c>
      <c r="E49" s="54">
        <f>Juin!E40</f>
        <v>0</v>
      </c>
      <c r="F49" s="135"/>
      <c r="G49" s="47">
        <f t="shared" si="41"/>
        <v>0</v>
      </c>
      <c r="H49" s="360">
        <f>Juin!$H$40</f>
        <v>0</v>
      </c>
      <c r="I49" s="360">
        <f>Juin!$I$40</f>
        <v>0</v>
      </c>
      <c r="J49" s="353"/>
      <c r="K49" s="55">
        <f>Juin!K40</f>
        <v>0</v>
      </c>
      <c r="W49" s="623" t="s">
        <v>178</v>
      </c>
      <c r="X49" s="624"/>
      <c r="Y49" s="297"/>
      <c r="Z49" s="297"/>
      <c r="AA49" s="297"/>
      <c r="AB49" s="71"/>
      <c r="AC49" s="295">
        <f t="shared" si="42"/>
        <v>0</v>
      </c>
      <c r="AD49" s="297"/>
    </row>
    <row r="50" spans="1:30" ht="15" customHeight="1" x14ac:dyDescent="0.2">
      <c r="A50" s="552" t="s">
        <v>34</v>
      </c>
      <c r="B50" s="552"/>
      <c r="C50" s="54">
        <f>Juillet!$C$42</f>
        <v>0</v>
      </c>
      <c r="D50" s="54">
        <f>Juillet!$D$42</f>
        <v>0</v>
      </c>
      <c r="E50" s="54">
        <f>Juillet!$E$42</f>
        <v>0</v>
      </c>
      <c r="F50" s="134"/>
      <c r="G50" s="353">
        <f t="shared" ref="G50:G54" si="43">IF((D50*60+E50)=0,0,ROUND((C50*60)/(D50*60+E50),1))</f>
        <v>0</v>
      </c>
      <c r="H50" s="360">
        <f>Juillet!$H$42</f>
        <v>0</v>
      </c>
      <c r="I50" s="360">
        <f>Juillet!$I$42</f>
        <v>0</v>
      </c>
      <c r="J50" s="353"/>
      <c r="K50" s="55">
        <f>Juillet!$K$42</f>
        <v>0</v>
      </c>
      <c r="V50" s="215"/>
      <c r="W50" s="623" t="s">
        <v>179</v>
      </c>
      <c r="X50" s="624"/>
      <c r="Y50" s="297"/>
      <c r="Z50" s="297"/>
      <c r="AA50" s="297"/>
      <c r="AB50" s="71"/>
      <c r="AC50" s="322">
        <f t="shared" si="42"/>
        <v>0</v>
      </c>
      <c r="AD50" s="297"/>
    </row>
    <row r="51" spans="1:30" ht="15" customHeight="1" x14ac:dyDescent="0.2">
      <c r="A51" s="552" t="s">
        <v>35</v>
      </c>
      <c r="B51" s="552"/>
      <c r="C51" s="54">
        <f>Août!$C$41</f>
        <v>0</v>
      </c>
      <c r="D51" s="54">
        <f>Août!$D$41</f>
        <v>0</v>
      </c>
      <c r="E51" s="54">
        <f>Août!$E$41</f>
        <v>0</v>
      </c>
      <c r="F51" s="353"/>
      <c r="G51" s="353">
        <f t="shared" si="43"/>
        <v>0</v>
      </c>
      <c r="H51" s="360">
        <f>Août!$H$41</f>
        <v>0</v>
      </c>
      <c r="I51" s="360">
        <f>Août!$I$41</f>
        <v>0</v>
      </c>
      <c r="J51" s="353"/>
      <c r="K51" s="56">
        <f>Août!$K$41</f>
        <v>0</v>
      </c>
      <c r="V51" s="215"/>
      <c r="W51" s="623" t="s">
        <v>180</v>
      </c>
      <c r="X51" s="624"/>
      <c r="Y51" s="297"/>
      <c r="Z51" s="297"/>
      <c r="AA51" s="297"/>
      <c r="AB51" s="71"/>
      <c r="AC51" s="322">
        <f t="shared" si="42"/>
        <v>0</v>
      </c>
      <c r="AD51" s="297"/>
    </row>
    <row r="52" spans="1:30" ht="15" customHeight="1" x14ac:dyDescent="0.2">
      <c r="A52" s="552" t="s">
        <v>36</v>
      </c>
      <c r="B52" s="552"/>
      <c r="C52" s="54">
        <f>Septembre!$C$40</f>
        <v>0</v>
      </c>
      <c r="D52" s="353">
        <f>Septembre!$D$40</f>
        <v>0</v>
      </c>
      <c r="E52" s="353">
        <f>Septembre!$E$40</f>
        <v>0</v>
      </c>
      <c r="F52" s="353"/>
      <c r="G52" s="353">
        <f t="shared" si="43"/>
        <v>0</v>
      </c>
      <c r="H52" s="360">
        <f>Septembre!$H$40</f>
        <v>0</v>
      </c>
      <c r="I52" s="360">
        <f>Septembre!$I$40</f>
        <v>0</v>
      </c>
      <c r="J52" s="353"/>
      <c r="K52" s="53">
        <f>Septembre!$K$40</f>
        <v>0</v>
      </c>
      <c r="V52" s="215"/>
      <c r="W52" s="623" t="s">
        <v>181</v>
      </c>
      <c r="X52" s="624"/>
      <c r="Y52" s="297"/>
      <c r="Z52" s="297"/>
      <c r="AA52" s="297"/>
      <c r="AB52" s="71"/>
      <c r="AC52" s="307">
        <f t="shared" si="42"/>
        <v>0</v>
      </c>
      <c r="AD52" s="297"/>
    </row>
    <row r="53" spans="1:30" ht="15" customHeight="1" x14ac:dyDescent="0.2">
      <c r="A53" s="552" t="s">
        <v>37</v>
      </c>
      <c r="B53" s="552"/>
      <c r="C53" s="54">
        <f>Octobre!$C$43</f>
        <v>0</v>
      </c>
      <c r="D53" s="54">
        <f>Octobre!$D$43</f>
        <v>0</v>
      </c>
      <c r="E53" s="54">
        <f>Octobre!$E$43</f>
        <v>0</v>
      </c>
      <c r="F53" s="353"/>
      <c r="G53" s="353">
        <f t="shared" si="43"/>
        <v>0</v>
      </c>
      <c r="H53" s="360">
        <f>Octobre!$H$43</f>
        <v>0</v>
      </c>
      <c r="I53" s="360">
        <f>Octobre!$I$43</f>
        <v>0</v>
      </c>
      <c r="J53" s="353"/>
      <c r="K53" s="53">
        <f>Octobre!$K$43</f>
        <v>0</v>
      </c>
      <c r="W53" s="623" t="s">
        <v>182</v>
      </c>
      <c r="X53" s="624"/>
      <c r="Y53" s="297"/>
      <c r="Z53" s="297"/>
      <c r="AA53" s="297"/>
      <c r="AB53" s="71"/>
      <c r="AC53" s="385">
        <f t="shared" si="42"/>
        <v>0</v>
      </c>
      <c r="AD53" s="297"/>
    </row>
    <row r="54" spans="1:30" ht="15" customHeight="1" x14ac:dyDescent="0.2">
      <c r="A54" s="552" t="s">
        <v>38</v>
      </c>
      <c r="B54" s="552"/>
      <c r="C54" s="54">
        <f>Novembre!$C$40</f>
        <v>0</v>
      </c>
      <c r="D54" s="54">
        <f>Novembre!$D$40</f>
        <v>0</v>
      </c>
      <c r="E54" s="54">
        <f>Novembre!$E$40</f>
        <v>0</v>
      </c>
      <c r="F54" s="353"/>
      <c r="G54" s="353">
        <f t="shared" si="43"/>
        <v>0</v>
      </c>
      <c r="H54" s="360">
        <f>Novembre!$H$40</f>
        <v>0</v>
      </c>
      <c r="I54" s="360">
        <f>Novembre!$I$40</f>
        <v>0</v>
      </c>
      <c r="J54" s="353"/>
      <c r="K54" s="53">
        <f>Novembre!$K$40</f>
        <v>0</v>
      </c>
      <c r="W54" s="621" t="s">
        <v>183</v>
      </c>
      <c r="X54" s="621"/>
      <c r="Y54" s="296">
        <f>SUM(Y43:Y53)</f>
        <v>0</v>
      </c>
      <c r="Z54" s="384">
        <f>SUM(Z43:Z53)+ROUNDDOWN(AB54/60,0)</f>
        <v>0</v>
      </c>
      <c r="AA54" s="384">
        <f>AB54-60*ROUNDDOWN(AB54/60,0)</f>
        <v>0</v>
      </c>
      <c r="AB54" s="296">
        <f>SUM(AA43:AA53)</f>
        <v>0</v>
      </c>
      <c r="AC54" s="384">
        <f t="shared" ref="AC54" si="44">IF((Z54*60+AA54)=0,0,ROUND((Y54*60)/(Z54*60+AA54),1))</f>
        <v>0</v>
      </c>
      <c r="AD54" s="296">
        <f>SUM(AD43:AD53)</f>
        <v>0</v>
      </c>
    </row>
    <row r="55" spans="1:30" ht="15" customHeight="1" x14ac:dyDescent="0.2">
      <c r="A55" s="552" t="s">
        <v>39</v>
      </c>
      <c r="B55" s="552"/>
      <c r="C55" s="54">
        <f>C41</f>
        <v>0</v>
      </c>
      <c r="D55" s="54">
        <f>D41</f>
        <v>0</v>
      </c>
      <c r="E55" s="54">
        <f>E41</f>
        <v>0</v>
      </c>
      <c r="F55" s="353"/>
      <c r="G55" s="353">
        <f t="shared" ref="G55" si="45">IF((D55*60+E55)=0,0,ROUND((C55*60)/(D55*60+E55),1))</f>
        <v>0</v>
      </c>
      <c r="H55" s="360">
        <f>H41</f>
        <v>0</v>
      </c>
      <c r="I55" s="360">
        <f>I41</f>
        <v>0</v>
      </c>
      <c r="J55" s="353"/>
      <c r="K55" s="55">
        <f>K41</f>
        <v>0</v>
      </c>
    </row>
    <row r="56" spans="1:30" ht="15" customHeight="1" x14ac:dyDescent="0.2">
      <c r="W56" s="341" t="s">
        <v>195</v>
      </c>
      <c r="X56" s="360" t="s">
        <v>15</v>
      </c>
      <c r="Y56" s="360" t="s">
        <v>16</v>
      </c>
      <c r="Z56" s="339"/>
      <c r="AA56" s="190"/>
      <c r="AB56" s="368">
        <f>SUM(I43:I55)</f>
        <v>0</v>
      </c>
      <c r="AC56" s="65"/>
    </row>
    <row r="57" spans="1:30" ht="15" customHeight="1" x14ac:dyDescent="0.2">
      <c r="W57" s="342" t="s">
        <v>139</v>
      </c>
      <c r="X57" s="12">
        <f>SUM(H43:H55)+ROUNDDOWN(AB56/60,0)</f>
        <v>0</v>
      </c>
      <c r="Y57" s="12">
        <f>AB56-60*ROUNDDOWN(AB56/60,0)</f>
        <v>0</v>
      </c>
      <c r="Z57" s="339"/>
      <c r="AA57" s="190"/>
      <c r="AB57" s="368">
        <f>SUM(I44:I55)</f>
        <v>0</v>
      </c>
      <c r="AC57" s="64"/>
    </row>
    <row r="58" spans="1:30" ht="15" customHeight="1" x14ac:dyDescent="0.2">
      <c r="W58" s="340" t="s">
        <v>254</v>
      </c>
      <c r="X58" s="354">
        <f>SUM(H44:H55)+ROUNDDOWN(AB57/60,0)</f>
        <v>0</v>
      </c>
      <c r="Y58" s="345">
        <f>AB57-60*ROUNDDOWN(AB57/60,0)</f>
        <v>0</v>
      </c>
    </row>
    <row r="59" spans="1:30" ht="15" customHeight="1" x14ac:dyDescent="0.2"/>
  </sheetData>
  <sheetProtection sheet="1" selectLockedCells="1"/>
  <mergeCells count="84">
    <mergeCell ref="G2:G3"/>
    <mergeCell ref="L2:L3"/>
    <mergeCell ref="P2:P3"/>
    <mergeCell ref="W2:AD3"/>
    <mergeCell ref="W30:AD30"/>
    <mergeCell ref="W24:AD24"/>
    <mergeCell ref="W25:AD25"/>
    <mergeCell ref="W26:AD26"/>
    <mergeCell ref="W20:AD20"/>
    <mergeCell ref="W21:AD21"/>
    <mergeCell ref="W22:AD22"/>
    <mergeCell ref="W23:AD23"/>
    <mergeCell ref="W7:AD7"/>
    <mergeCell ref="A39:B39"/>
    <mergeCell ref="A1:AC1"/>
    <mergeCell ref="A2:A3"/>
    <mergeCell ref="B2:B3"/>
    <mergeCell ref="C2:C3"/>
    <mergeCell ref="D2:D3"/>
    <mergeCell ref="E2:E3"/>
    <mergeCell ref="N2:N3"/>
    <mergeCell ref="W14:AD14"/>
    <mergeCell ref="W4:AD4"/>
    <mergeCell ref="W11:AD11"/>
    <mergeCell ref="W12:AD12"/>
    <mergeCell ref="W13:AD13"/>
    <mergeCell ref="W9:AD9"/>
    <mergeCell ref="W5:AD5"/>
    <mergeCell ref="A49:B49"/>
    <mergeCell ref="A48:B48"/>
    <mergeCell ref="A23:B23"/>
    <mergeCell ref="A46:B46"/>
    <mergeCell ref="W36:AD36"/>
    <mergeCell ref="W38:AD38"/>
    <mergeCell ref="A31:B31"/>
    <mergeCell ref="A42:B42"/>
    <mergeCell ref="A43:B43"/>
    <mergeCell ref="A47:B47"/>
    <mergeCell ref="A45:B45"/>
    <mergeCell ref="A44:B44"/>
    <mergeCell ref="A41:B41"/>
    <mergeCell ref="W27:AD27"/>
    <mergeCell ref="W43:X43"/>
    <mergeCell ref="W42:X42"/>
    <mergeCell ref="W19:AD19"/>
    <mergeCell ref="A15:B15"/>
    <mergeCell ref="W8:AD8"/>
    <mergeCell ref="W10:AD10"/>
    <mergeCell ref="W29:AD29"/>
    <mergeCell ref="W28:AD28"/>
    <mergeCell ref="W34:AD34"/>
    <mergeCell ref="W17:AD17"/>
    <mergeCell ref="W16:AD16"/>
    <mergeCell ref="W18:AD18"/>
    <mergeCell ref="A53:B53"/>
    <mergeCell ref="A55:B55"/>
    <mergeCell ref="A54:B54"/>
    <mergeCell ref="W51:X51"/>
    <mergeCell ref="W37:AD37"/>
    <mergeCell ref="W53:X53"/>
    <mergeCell ref="W50:X50"/>
    <mergeCell ref="W52:X52"/>
    <mergeCell ref="W44:X44"/>
    <mergeCell ref="W48:X48"/>
    <mergeCell ref="W49:X49"/>
    <mergeCell ref="W45:X45"/>
    <mergeCell ref="W46:X46"/>
    <mergeCell ref="W47:X47"/>
    <mergeCell ref="W40:AD40"/>
    <mergeCell ref="W54:X54"/>
    <mergeCell ref="W33:AD33"/>
    <mergeCell ref="H2:I2"/>
    <mergeCell ref="A50:B50"/>
    <mergeCell ref="A51:B51"/>
    <mergeCell ref="A52:B52"/>
    <mergeCell ref="V2:V3"/>
    <mergeCell ref="W6:AD6"/>
    <mergeCell ref="W39:AD39"/>
    <mergeCell ref="W31:AD31"/>
    <mergeCell ref="W32:AD32"/>
    <mergeCell ref="A6:B6"/>
    <mergeCell ref="W35:AD35"/>
    <mergeCell ref="A7:B7"/>
    <mergeCell ref="W15:AD15"/>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zoomScale="90" zoomScaleNormal="90" workbookViewId="0">
      <pane ySplit="3" topLeftCell="A28" activePane="bottomLeft" state="frozen"/>
      <selection pane="bottomLeft" activeCell="B39" sqref="B39"/>
    </sheetView>
  </sheetViews>
  <sheetFormatPr baseColWidth="10" defaultRowHeight="12.75" x14ac:dyDescent="0.2"/>
  <cols>
    <col min="1" max="1" width="8.5703125" customWidth="1"/>
  </cols>
  <sheetData>
    <row r="1" spans="1:29" ht="15.75" customHeight="1" x14ac:dyDescent="0.2">
      <c r="A1" s="421" t="s">
        <v>217</v>
      </c>
      <c r="B1" s="421"/>
      <c r="C1" s="421"/>
      <c r="D1" s="421"/>
      <c r="E1" s="421"/>
      <c r="F1" s="421"/>
      <c r="G1" s="421"/>
      <c r="H1" s="421"/>
      <c r="I1" s="421"/>
      <c r="J1" s="421"/>
      <c r="K1" s="421"/>
      <c r="L1" s="421"/>
      <c r="M1" s="421"/>
      <c r="N1" s="421"/>
      <c r="O1" s="421"/>
      <c r="P1" s="421"/>
      <c r="Q1" s="421"/>
      <c r="R1" s="421"/>
      <c r="S1" s="421"/>
      <c r="T1" s="421"/>
      <c r="U1" s="421"/>
    </row>
    <row r="2" spans="1:29" ht="15.75" customHeight="1" x14ac:dyDescent="0.2">
      <c r="A2" s="421"/>
      <c r="B2" s="421"/>
      <c r="C2" s="421"/>
      <c r="D2" s="421"/>
      <c r="E2" s="421"/>
      <c r="F2" s="421"/>
      <c r="G2" s="421"/>
      <c r="H2" s="421"/>
      <c r="I2" s="421"/>
      <c r="J2" s="421"/>
      <c r="K2" s="421"/>
      <c r="L2" s="421"/>
      <c r="M2" s="421"/>
      <c r="N2" s="421"/>
      <c r="O2" s="421"/>
      <c r="P2" s="421"/>
      <c r="Q2" s="421"/>
      <c r="R2" s="421"/>
      <c r="S2" s="421"/>
      <c r="T2" s="421"/>
      <c r="U2" s="421"/>
    </row>
    <row r="3" spans="1:29" ht="18.75" x14ac:dyDescent="0.2">
      <c r="A3" s="167"/>
      <c r="B3" s="168">
        <v>11</v>
      </c>
      <c r="C3" s="168">
        <f>B3+1</f>
        <v>12</v>
      </c>
      <c r="D3" s="168">
        <f t="shared" ref="D3:U3" si="0">C3+1</f>
        <v>13</v>
      </c>
      <c r="E3" s="168">
        <f t="shared" si="0"/>
        <v>14</v>
      </c>
      <c r="F3" s="168">
        <f t="shared" si="0"/>
        <v>15</v>
      </c>
      <c r="G3" s="168">
        <f t="shared" si="0"/>
        <v>16</v>
      </c>
      <c r="H3" s="168">
        <f t="shared" si="0"/>
        <v>17</v>
      </c>
      <c r="I3" s="168">
        <f t="shared" si="0"/>
        <v>18</v>
      </c>
      <c r="J3" s="168">
        <f t="shared" si="0"/>
        <v>19</v>
      </c>
      <c r="K3" s="168">
        <f t="shared" si="0"/>
        <v>20</v>
      </c>
      <c r="L3" s="168">
        <f t="shared" si="0"/>
        <v>21</v>
      </c>
      <c r="M3" s="168">
        <f t="shared" si="0"/>
        <v>22</v>
      </c>
      <c r="N3" s="168">
        <f t="shared" si="0"/>
        <v>23</v>
      </c>
      <c r="O3" s="168">
        <f t="shared" si="0"/>
        <v>24</v>
      </c>
      <c r="P3" s="168">
        <f t="shared" si="0"/>
        <v>25</v>
      </c>
      <c r="Q3" s="168">
        <f t="shared" si="0"/>
        <v>26</v>
      </c>
      <c r="R3" s="168">
        <f t="shared" si="0"/>
        <v>27</v>
      </c>
      <c r="S3" s="168">
        <f t="shared" si="0"/>
        <v>28</v>
      </c>
      <c r="T3" s="168">
        <f t="shared" si="0"/>
        <v>29</v>
      </c>
      <c r="U3" s="168">
        <f t="shared" si="0"/>
        <v>30</v>
      </c>
      <c r="V3" s="168">
        <f t="shared" ref="V3:AC3" si="1">U3+1</f>
        <v>31</v>
      </c>
      <c r="W3" s="168">
        <f t="shared" si="1"/>
        <v>32</v>
      </c>
      <c r="X3" s="168">
        <f t="shared" si="1"/>
        <v>33</v>
      </c>
      <c r="Y3" s="168">
        <f t="shared" si="1"/>
        <v>34</v>
      </c>
      <c r="Z3" s="168">
        <f t="shared" si="1"/>
        <v>35</v>
      </c>
      <c r="AA3" s="168">
        <f t="shared" si="1"/>
        <v>36</v>
      </c>
      <c r="AB3" s="168">
        <f t="shared" si="1"/>
        <v>37</v>
      </c>
      <c r="AC3" s="168">
        <f t="shared" si="1"/>
        <v>38</v>
      </c>
    </row>
    <row r="4" spans="1:29" ht="18.75" x14ac:dyDescent="0.2">
      <c r="A4" s="169">
        <v>24</v>
      </c>
      <c r="B4" s="170">
        <f t="shared" ref="B4:B36" si="2">(A4/$B$3)*$B$39</f>
        <v>4.6538181818181812</v>
      </c>
      <c r="C4" s="170">
        <f t="shared" ref="C4:C36" si="3">(A4/$C$3)*$B$39</f>
        <v>4.266</v>
      </c>
      <c r="D4" s="170">
        <f t="shared" ref="D4:D31" si="4">(A4/$D$3)*$B$39</f>
        <v>3.937846153846154</v>
      </c>
      <c r="E4" s="170">
        <f t="shared" ref="E4:E36" si="5">(A4/$E$3)*$B$39</f>
        <v>3.6565714285714286</v>
      </c>
      <c r="F4" s="170">
        <f t="shared" ref="F4:F36" si="6">(A4/$F$3)*$B$39</f>
        <v>3.4128000000000003</v>
      </c>
      <c r="G4" s="170">
        <f t="shared" ref="G4:G36" si="7">(A4/$G$3)*$B$39</f>
        <v>3.1995</v>
      </c>
      <c r="H4" s="170">
        <f t="shared" ref="H4:H36" si="8">(A4/$H$3)*$B$39</f>
        <v>3.0112941176470591</v>
      </c>
      <c r="I4" s="170">
        <f t="shared" ref="I4:I36" si="9">(A4/$I$3)*$B$39</f>
        <v>2.8439999999999999</v>
      </c>
      <c r="J4" s="170">
        <f t="shared" ref="J4:J36" si="10">(A4/$J$3)*$B$39</f>
        <v>2.6943157894736842</v>
      </c>
      <c r="K4" s="170">
        <f t="shared" ref="K4:K36" si="11">(A4/$K$3)*$B$39</f>
        <v>2.5596000000000001</v>
      </c>
      <c r="L4" s="170">
        <f t="shared" ref="L4:L36" si="12">(A4/$L$3)*$B$39</f>
        <v>2.4377142857142857</v>
      </c>
      <c r="M4" s="170">
        <f t="shared" ref="M4:M36" si="13">(A4/$M$3)*$B$39</f>
        <v>2.3269090909090906</v>
      </c>
      <c r="N4" s="170">
        <f t="shared" ref="N4:N36" si="14">(A4/$N$3)*$B$39</f>
        <v>2.2257391304347824</v>
      </c>
      <c r="O4" s="170">
        <f t="shared" ref="O4:O36" si="15">(A4/$O$3)*$B$39</f>
        <v>2.133</v>
      </c>
      <c r="P4" s="170">
        <f t="shared" ref="P4:P36" si="16">(A4/$P$3)*$B$39</f>
        <v>2.0476799999999997</v>
      </c>
      <c r="Q4" s="170">
        <f t="shared" ref="Q4:Q36" si="17">(A4/$Q$3)*$B$39</f>
        <v>1.968923076923077</v>
      </c>
      <c r="R4" s="170">
        <f t="shared" ref="R4:R36" si="18">(A4/$R$3)*$B$39</f>
        <v>1.8959999999999999</v>
      </c>
      <c r="S4" s="170">
        <f t="shared" ref="S4:S36" si="19">(A4/$S$3)*$B$39</f>
        <v>1.8282857142857143</v>
      </c>
      <c r="T4" s="170">
        <f t="shared" ref="T4:T36" si="20">(A4/$T$3)*$B$39</f>
        <v>1.7652413793103447</v>
      </c>
      <c r="U4" s="170">
        <f t="shared" ref="U4:U36" si="21">(A4/$U$3)*$B$39</f>
        <v>1.7064000000000001</v>
      </c>
      <c r="V4" s="172">
        <f t="shared" ref="V4:V36" si="22">(A4/$V$3)*$B$39</f>
        <v>1.6513548387096775</v>
      </c>
      <c r="W4" s="172">
        <f t="shared" ref="W4:W36" si="23">(A4/$W$3)*$B$39</f>
        <v>1.59975</v>
      </c>
      <c r="X4" s="172">
        <f t="shared" ref="X4:X36" si="24">(A4/$X$3)*$B$39</f>
        <v>1.5512727272727274</v>
      </c>
      <c r="Y4" s="172">
        <f t="shared" ref="Y4:Y36" si="25">(A4/$Y$3)*$B$39</f>
        <v>1.5056470588235296</v>
      </c>
      <c r="Z4" s="172">
        <f t="shared" ref="Z4:Z36" si="26">(A4/$Z$3)*$B$39</f>
        <v>1.4626285714285714</v>
      </c>
      <c r="AA4" s="172">
        <f t="shared" ref="AA4:AA36" si="27">(A4/$AA$3)*$B$39</f>
        <v>1.4219999999999999</v>
      </c>
      <c r="AB4" s="172">
        <f t="shared" ref="AB4:AB36" si="28">(A4/$AB$3)*$B$39</f>
        <v>1.3835675675675676</v>
      </c>
      <c r="AC4" s="172">
        <f t="shared" ref="AC4:AC36" si="29">(A4/$AC$3)*$B$39</f>
        <v>1.3471578947368421</v>
      </c>
    </row>
    <row r="5" spans="1:29" ht="18.75" x14ac:dyDescent="0.2">
      <c r="A5" s="169">
        <f>A4+1</f>
        <v>25</v>
      </c>
      <c r="B5" s="170">
        <f t="shared" si="2"/>
        <v>4.8477272727272736</v>
      </c>
      <c r="C5" s="170">
        <f t="shared" si="3"/>
        <v>4.4437500000000005</v>
      </c>
      <c r="D5" s="170">
        <f t="shared" si="4"/>
        <v>4.101923076923077</v>
      </c>
      <c r="E5" s="170">
        <f t="shared" si="5"/>
        <v>3.8089285714285714</v>
      </c>
      <c r="F5" s="170">
        <f t="shared" si="6"/>
        <v>3.5550000000000002</v>
      </c>
      <c r="G5" s="170">
        <f t="shared" si="7"/>
        <v>3.3328125000000002</v>
      </c>
      <c r="H5" s="170">
        <f t="shared" si="8"/>
        <v>3.1367647058823533</v>
      </c>
      <c r="I5" s="170">
        <f t="shared" si="9"/>
        <v>2.9624999999999999</v>
      </c>
      <c r="J5" s="170">
        <f t="shared" si="10"/>
        <v>2.8065789473684211</v>
      </c>
      <c r="K5" s="170">
        <f t="shared" si="11"/>
        <v>2.6662499999999998</v>
      </c>
      <c r="L5" s="170">
        <f t="shared" si="12"/>
        <v>2.5392857142857141</v>
      </c>
      <c r="M5" s="170">
        <f t="shared" si="13"/>
        <v>2.4238636363636368</v>
      </c>
      <c r="N5" s="170">
        <f t="shared" si="14"/>
        <v>2.3184782608695653</v>
      </c>
      <c r="O5" s="170">
        <f t="shared" si="15"/>
        <v>2.2218750000000003</v>
      </c>
      <c r="P5" s="170">
        <f t="shared" si="16"/>
        <v>2.133</v>
      </c>
      <c r="Q5" s="170">
        <f t="shared" si="17"/>
        <v>2.0509615384615385</v>
      </c>
      <c r="R5" s="170">
        <f t="shared" si="18"/>
        <v>1.9750000000000001</v>
      </c>
      <c r="S5" s="170">
        <f t="shared" si="19"/>
        <v>1.9044642857142857</v>
      </c>
      <c r="T5" s="170">
        <f t="shared" si="20"/>
        <v>1.8387931034482758</v>
      </c>
      <c r="U5" s="170">
        <f t="shared" si="21"/>
        <v>1.7775000000000001</v>
      </c>
      <c r="V5" s="172">
        <f t="shared" si="22"/>
        <v>1.7201612903225805</v>
      </c>
      <c r="W5" s="172">
        <f t="shared" si="23"/>
        <v>1.6664062500000001</v>
      </c>
      <c r="X5" s="172">
        <f t="shared" si="24"/>
        <v>1.615909090909091</v>
      </c>
      <c r="Y5" s="172">
        <f t="shared" si="25"/>
        <v>1.5683823529411767</v>
      </c>
      <c r="Z5" s="172">
        <f t="shared" si="26"/>
        <v>1.5235714285714286</v>
      </c>
      <c r="AA5" s="172">
        <f t="shared" si="27"/>
        <v>1.48125</v>
      </c>
      <c r="AB5" s="172">
        <f t="shared" si="28"/>
        <v>1.4412162162162161</v>
      </c>
      <c r="AC5" s="172">
        <f t="shared" si="29"/>
        <v>1.4032894736842105</v>
      </c>
    </row>
    <row r="6" spans="1:29" ht="18.75" x14ac:dyDescent="0.2">
      <c r="A6" s="169">
        <f t="shared" ref="A6:A34" si="30">A5+1</f>
        <v>26</v>
      </c>
      <c r="B6" s="170">
        <f t="shared" si="2"/>
        <v>5.0416363636363641</v>
      </c>
      <c r="C6" s="170">
        <f t="shared" si="3"/>
        <v>4.6214999999999993</v>
      </c>
      <c r="D6" s="170">
        <f t="shared" si="4"/>
        <v>4.266</v>
      </c>
      <c r="E6" s="170">
        <f t="shared" si="5"/>
        <v>3.9612857142857143</v>
      </c>
      <c r="F6" s="170">
        <f t="shared" si="6"/>
        <v>3.6972</v>
      </c>
      <c r="G6" s="170">
        <f t="shared" si="7"/>
        <v>3.4661249999999999</v>
      </c>
      <c r="H6" s="170">
        <f t="shared" si="8"/>
        <v>3.2622352941176467</v>
      </c>
      <c r="I6" s="170">
        <f t="shared" si="9"/>
        <v>3.081</v>
      </c>
      <c r="J6" s="170">
        <f t="shared" si="10"/>
        <v>2.9188421052631579</v>
      </c>
      <c r="K6" s="170">
        <f t="shared" si="11"/>
        <v>2.7728999999999999</v>
      </c>
      <c r="L6" s="170">
        <f t="shared" si="12"/>
        <v>2.640857142857143</v>
      </c>
      <c r="M6" s="170">
        <f t="shared" si="13"/>
        <v>2.5208181818181821</v>
      </c>
      <c r="N6" s="170">
        <f t="shared" si="14"/>
        <v>2.4112173913043478</v>
      </c>
      <c r="O6" s="170">
        <f t="shared" si="15"/>
        <v>2.3107499999999996</v>
      </c>
      <c r="P6" s="170">
        <f t="shared" si="16"/>
        <v>2.2183200000000003</v>
      </c>
      <c r="Q6" s="170">
        <f t="shared" si="17"/>
        <v>2.133</v>
      </c>
      <c r="R6" s="170">
        <f t="shared" si="18"/>
        <v>2.0539999999999998</v>
      </c>
      <c r="S6" s="170">
        <f t="shared" si="19"/>
        <v>1.9806428571428571</v>
      </c>
      <c r="T6" s="170">
        <f t="shared" si="20"/>
        <v>1.9123448275862069</v>
      </c>
      <c r="U6" s="170">
        <f t="shared" si="21"/>
        <v>1.8486</v>
      </c>
      <c r="V6" s="172">
        <f t="shared" si="22"/>
        <v>1.7889677419354839</v>
      </c>
      <c r="W6" s="172">
        <f t="shared" si="23"/>
        <v>1.7330625</v>
      </c>
      <c r="X6" s="172">
        <f t="shared" si="24"/>
        <v>1.6805454545454546</v>
      </c>
      <c r="Y6" s="172">
        <f t="shared" si="25"/>
        <v>1.6311176470588233</v>
      </c>
      <c r="Z6" s="172">
        <f t="shared" si="26"/>
        <v>1.5845142857142858</v>
      </c>
      <c r="AA6" s="172">
        <f t="shared" si="27"/>
        <v>1.5405</v>
      </c>
      <c r="AB6" s="172">
        <f t="shared" si="28"/>
        <v>1.498864864864865</v>
      </c>
      <c r="AC6" s="172">
        <f t="shared" si="29"/>
        <v>1.459421052631579</v>
      </c>
    </row>
    <row r="7" spans="1:29" ht="18.75" x14ac:dyDescent="0.2">
      <c r="A7" s="169">
        <f t="shared" si="30"/>
        <v>27</v>
      </c>
      <c r="B7" s="170">
        <f t="shared" si="2"/>
        <v>5.2355454545454547</v>
      </c>
      <c r="C7" s="170">
        <f t="shared" si="3"/>
        <v>4.7992499999999998</v>
      </c>
      <c r="D7" s="170">
        <f t="shared" si="4"/>
        <v>4.430076923076923</v>
      </c>
      <c r="E7" s="170">
        <f t="shared" si="5"/>
        <v>4.1136428571428576</v>
      </c>
      <c r="F7" s="170">
        <f t="shared" si="6"/>
        <v>3.8393999999999999</v>
      </c>
      <c r="G7" s="170">
        <f t="shared" si="7"/>
        <v>3.5994375000000001</v>
      </c>
      <c r="H7" s="170">
        <f t="shared" si="8"/>
        <v>3.3877058823529409</v>
      </c>
      <c r="I7" s="170">
        <f t="shared" si="9"/>
        <v>3.1995</v>
      </c>
      <c r="J7" s="170">
        <f t="shared" si="10"/>
        <v>3.0311052631578947</v>
      </c>
      <c r="K7" s="170">
        <f t="shared" si="11"/>
        <v>2.8795500000000001</v>
      </c>
      <c r="L7" s="170">
        <f t="shared" si="12"/>
        <v>2.7424285714285714</v>
      </c>
      <c r="M7" s="170">
        <f t="shared" si="13"/>
        <v>2.6177727272727274</v>
      </c>
      <c r="N7" s="170">
        <f t="shared" si="14"/>
        <v>2.5039565217391306</v>
      </c>
      <c r="O7" s="170">
        <f t="shared" si="15"/>
        <v>2.3996249999999999</v>
      </c>
      <c r="P7" s="170">
        <f t="shared" si="16"/>
        <v>2.3036400000000001</v>
      </c>
      <c r="Q7" s="170">
        <f t="shared" si="17"/>
        <v>2.2150384615384615</v>
      </c>
      <c r="R7" s="170">
        <f t="shared" si="18"/>
        <v>2.133</v>
      </c>
      <c r="S7" s="170">
        <f t="shared" si="19"/>
        <v>2.0568214285714288</v>
      </c>
      <c r="T7" s="170">
        <f t="shared" si="20"/>
        <v>1.9858965517241378</v>
      </c>
      <c r="U7" s="170">
        <f t="shared" si="21"/>
        <v>1.9197</v>
      </c>
      <c r="V7" s="172">
        <f t="shared" si="22"/>
        <v>1.8577741935483871</v>
      </c>
      <c r="W7" s="172">
        <f t="shared" si="23"/>
        <v>1.79971875</v>
      </c>
      <c r="X7" s="172">
        <f t="shared" si="24"/>
        <v>1.7451818181818184</v>
      </c>
      <c r="Y7" s="172">
        <f t="shared" si="25"/>
        <v>1.6938529411764705</v>
      </c>
      <c r="Z7" s="172">
        <f t="shared" si="26"/>
        <v>1.645457142857143</v>
      </c>
      <c r="AA7" s="172">
        <f t="shared" si="27"/>
        <v>1.59975</v>
      </c>
      <c r="AB7" s="172">
        <f t="shared" si="28"/>
        <v>1.5565135135135135</v>
      </c>
      <c r="AC7" s="172">
        <f t="shared" si="29"/>
        <v>1.5155526315789474</v>
      </c>
    </row>
    <row r="8" spans="1:29" ht="18.75" x14ac:dyDescent="0.2">
      <c r="A8" s="169">
        <f t="shared" si="30"/>
        <v>28</v>
      </c>
      <c r="B8" s="170">
        <f t="shared" si="2"/>
        <v>5.4294545454545453</v>
      </c>
      <c r="C8" s="170">
        <f t="shared" si="3"/>
        <v>4.9770000000000003</v>
      </c>
      <c r="D8" s="170">
        <f t="shared" si="4"/>
        <v>4.594153846153846</v>
      </c>
      <c r="E8" s="170">
        <f t="shared" si="5"/>
        <v>4.266</v>
      </c>
      <c r="F8" s="170">
        <f t="shared" si="6"/>
        <v>3.9816000000000003</v>
      </c>
      <c r="G8" s="170">
        <f t="shared" si="7"/>
        <v>3.7327500000000002</v>
      </c>
      <c r="H8" s="170">
        <f t="shared" si="8"/>
        <v>3.5131764705882351</v>
      </c>
      <c r="I8" s="170">
        <f t="shared" si="9"/>
        <v>3.3180000000000001</v>
      </c>
      <c r="J8" s="170">
        <f t="shared" si="10"/>
        <v>3.1433684210526316</v>
      </c>
      <c r="K8" s="170">
        <f t="shared" si="11"/>
        <v>2.9861999999999997</v>
      </c>
      <c r="L8" s="170">
        <f t="shared" si="12"/>
        <v>2.8439999999999999</v>
      </c>
      <c r="M8" s="170">
        <f t="shared" si="13"/>
        <v>2.7147272727272727</v>
      </c>
      <c r="N8" s="170">
        <f t="shared" si="14"/>
        <v>2.5966956521739131</v>
      </c>
      <c r="O8" s="170">
        <f t="shared" si="15"/>
        <v>2.4885000000000002</v>
      </c>
      <c r="P8" s="170">
        <f t="shared" si="16"/>
        <v>2.3889600000000004</v>
      </c>
      <c r="Q8" s="170">
        <f t="shared" si="17"/>
        <v>2.297076923076923</v>
      </c>
      <c r="R8" s="170">
        <f t="shared" si="18"/>
        <v>2.2119999999999997</v>
      </c>
      <c r="S8" s="170">
        <f t="shared" si="19"/>
        <v>2.133</v>
      </c>
      <c r="T8" s="170">
        <f t="shared" si="20"/>
        <v>2.0594482758620689</v>
      </c>
      <c r="U8" s="170">
        <f t="shared" si="21"/>
        <v>1.9908000000000001</v>
      </c>
      <c r="V8" s="172">
        <f t="shared" si="22"/>
        <v>1.9265806451612904</v>
      </c>
      <c r="W8" s="172">
        <f t="shared" si="23"/>
        <v>1.8663750000000001</v>
      </c>
      <c r="X8" s="172">
        <f t="shared" si="24"/>
        <v>1.8098181818181818</v>
      </c>
      <c r="Y8" s="172">
        <f t="shared" si="25"/>
        <v>1.7565882352941176</v>
      </c>
      <c r="Z8" s="172">
        <f t="shared" si="26"/>
        <v>1.7064000000000001</v>
      </c>
      <c r="AA8" s="172">
        <f t="shared" si="27"/>
        <v>1.659</v>
      </c>
      <c r="AB8" s="172">
        <f t="shared" si="28"/>
        <v>1.6141621621621622</v>
      </c>
      <c r="AC8" s="172">
        <f t="shared" si="29"/>
        <v>1.5716842105263158</v>
      </c>
    </row>
    <row r="9" spans="1:29" ht="18.75" x14ac:dyDescent="0.2">
      <c r="A9" s="169">
        <f t="shared" si="30"/>
        <v>29</v>
      </c>
      <c r="B9" s="170">
        <f t="shared" si="2"/>
        <v>5.6233636363636359</v>
      </c>
      <c r="C9" s="170">
        <f t="shared" si="3"/>
        <v>5.1547499999999999</v>
      </c>
      <c r="D9" s="170">
        <f t="shared" si="4"/>
        <v>4.758230769230769</v>
      </c>
      <c r="E9" s="170">
        <f t="shared" si="5"/>
        <v>4.4183571428571433</v>
      </c>
      <c r="F9" s="170">
        <f t="shared" si="6"/>
        <v>4.1238000000000001</v>
      </c>
      <c r="G9" s="170">
        <f t="shared" si="7"/>
        <v>3.8660625</v>
      </c>
      <c r="H9" s="170">
        <f t="shared" si="8"/>
        <v>3.6386470588235293</v>
      </c>
      <c r="I9" s="170">
        <f t="shared" si="9"/>
        <v>3.4365000000000001</v>
      </c>
      <c r="J9" s="170">
        <f t="shared" si="10"/>
        <v>3.2556315789473684</v>
      </c>
      <c r="K9" s="170">
        <f t="shared" si="11"/>
        <v>3.0928499999999999</v>
      </c>
      <c r="L9" s="170">
        <f t="shared" si="12"/>
        <v>2.9455714285714287</v>
      </c>
      <c r="M9" s="170">
        <f t="shared" si="13"/>
        <v>2.8116818181818179</v>
      </c>
      <c r="N9" s="170">
        <f t="shared" si="14"/>
        <v>2.689434782608696</v>
      </c>
      <c r="O9" s="170">
        <f t="shared" si="15"/>
        <v>2.577375</v>
      </c>
      <c r="P9" s="170">
        <f t="shared" si="16"/>
        <v>2.4742799999999998</v>
      </c>
      <c r="Q9" s="170">
        <f t="shared" si="17"/>
        <v>2.3791153846153845</v>
      </c>
      <c r="R9" s="170">
        <f t="shared" si="18"/>
        <v>2.2910000000000004</v>
      </c>
      <c r="S9" s="170">
        <f t="shared" si="19"/>
        <v>2.2091785714285717</v>
      </c>
      <c r="T9" s="170">
        <f t="shared" si="20"/>
        <v>2.133</v>
      </c>
      <c r="U9" s="170">
        <f t="shared" si="21"/>
        <v>2.0619000000000001</v>
      </c>
      <c r="V9" s="172">
        <f t="shared" si="22"/>
        <v>1.9953870967741933</v>
      </c>
      <c r="W9" s="172">
        <f t="shared" si="23"/>
        <v>1.93303125</v>
      </c>
      <c r="X9" s="172">
        <f t="shared" si="24"/>
        <v>1.8744545454545454</v>
      </c>
      <c r="Y9" s="172">
        <f t="shared" si="25"/>
        <v>1.8193235294117647</v>
      </c>
      <c r="Z9" s="172">
        <f t="shared" si="26"/>
        <v>1.7673428571428573</v>
      </c>
      <c r="AA9" s="172">
        <f t="shared" si="27"/>
        <v>1.7182500000000001</v>
      </c>
      <c r="AB9" s="172">
        <f t="shared" si="28"/>
        <v>1.6718108108108107</v>
      </c>
      <c r="AC9" s="172">
        <f t="shared" si="29"/>
        <v>1.6278157894736842</v>
      </c>
    </row>
    <row r="10" spans="1:29" ht="18.75" x14ac:dyDescent="0.2">
      <c r="A10" s="169">
        <f t="shared" si="30"/>
        <v>30</v>
      </c>
      <c r="B10" s="170">
        <f t="shared" si="2"/>
        <v>5.8172727272727265</v>
      </c>
      <c r="C10" s="170">
        <f t="shared" si="3"/>
        <v>5.3324999999999996</v>
      </c>
      <c r="D10" s="170">
        <f t="shared" si="4"/>
        <v>4.9223076923076921</v>
      </c>
      <c r="E10" s="170">
        <f t="shared" si="5"/>
        <v>4.5707142857142857</v>
      </c>
      <c r="F10" s="170">
        <f t="shared" si="6"/>
        <v>4.266</v>
      </c>
      <c r="G10" s="170">
        <f t="shared" si="7"/>
        <v>3.9993750000000001</v>
      </c>
      <c r="H10" s="170">
        <f t="shared" si="8"/>
        <v>3.7641176470588236</v>
      </c>
      <c r="I10" s="170">
        <f t="shared" si="9"/>
        <v>3.5550000000000002</v>
      </c>
      <c r="J10" s="170">
        <f t="shared" si="10"/>
        <v>3.3678947368421053</v>
      </c>
      <c r="K10" s="170">
        <f t="shared" si="11"/>
        <v>3.1995</v>
      </c>
      <c r="L10" s="170">
        <f t="shared" si="12"/>
        <v>3.0471428571428572</v>
      </c>
      <c r="M10" s="170">
        <f t="shared" si="13"/>
        <v>2.9086363636363632</v>
      </c>
      <c r="N10" s="170">
        <f t="shared" si="14"/>
        <v>2.7821739130434784</v>
      </c>
      <c r="O10" s="170">
        <f t="shared" si="15"/>
        <v>2.6662499999999998</v>
      </c>
      <c r="P10" s="170">
        <f t="shared" si="16"/>
        <v>2.5596000000000001</v>
      </c>
      <c r="Q10" s="170">
        <f t="shared" si="17"/>
        <v>2.461153846153846</v>
      </c>
      <c r="R10" s="170">
        <f t="shared" si="18"/>
        <v>2.37</v>
      </c>
      <c r="S10" s="170">
        <f t="shared" si="19"/>
        <v>2.2853571428571429</v>
      </c>
      <c r="T10" s="170">
        <f t="shared" si="20"/>
        <v>2.2065517241379311</v>
      </c>
      <c r="U10" s="170">
        <f t="shared" si="21"/>
        <v>2.133</v>
      </c>
      <c r="V10" s="172">
        <f t="shared" si="22"/>
        <v>2.064193548387097</v>
      </c>
      <c r="W10" s="172">
        <f t="shared" si="23"/>
        <v>1.9996875000000001</v>
      </c>
      <c r="X10" s="172">
        <f t="shared" si="24"/>
        <v>1.939090909090909</v>
      </c>
      <c r="Y10" s="172">
        <f t="shared" si="25"/>
        <v>1.8820588235294118</v>
      </c>
      <c r="Z10" s="172">
        <f t="shared" si="26"/>
        <v>1.8282857142857143</v>
      </c>
      <c r="AA10" s="172">
        <f t="shared" si="27"/>
        <v>1.7775000000000001</v>
      </c>
      <c r="AB10" s="172">
        <f t="shared" si="28"/>
        <v>1.7294594594594597</v>
      </c>
      <c r="AC10" s="172">
        <f t="shared" si="29"/>
        <v>1.6839473684210526</v>
      </c>
    </row>
    <row r="11" spans="1:29" ht="18.75" x14ac:dyDescent="0.2">
      <c r="A11" s="169">
        <f t="shared" si="30"/>
        <v>31</v>
      </c>
      <c r="B11" s="170">
        <f t="shared" si="2"/>
        <v>6.0111818181818188</v>
      </c>
      <c r="C11" s="170">
        <f t="shared" si="3"/>
        <v>5.5102500000000001</v>
      </c>
      <c r="D11" s="170">
        <f t="shared" si="4"/>
        <v>5.0863846153846151</v>
      </c>
      <c r="E11" s="170">
        <f t="shared" si="5"/>
        <v>4.723071428571429</v>
      </c>
      <c r="F11" s="170">
        <f t="shared" si="6"/>
        <v>4.4082000000000008</v>
      </c>
      <c r="G11" s="170">
        <f t="shared" si="7"/>
        <v>4.1326875000000003</v>
      </c>
      <c r="H11" s="170">
        <f t="shared" si="8"/>
        <v>3.8895882352941178</v>
      </c>
      <c r="I11" s="170">
        <f t="shared" si="9"/>
        <v>3.6735000000000002</v>
      </c>
      <c r="J11" s="170">
        <f t="shared" si="10"/>
        <v>3.4801578947368421</v>
      </c>
      <c r="K11" s="170">
        <f t="shared" si="11"/>
        <v>3.3061500000000001</v>
      </c>
      <c r="L11" s="170">
        <f t="shared" si="12"/>
        <v>3.148714285714286</v>
      </c>
      <c r="M11" s="170">
        <f t="shared" si="13"/>
        <v>3.0055909090909094</v>
      </c>
      <c r="N11" s="170">
        <f t="shared" si="14"/>
        <v>2.8749130434782608</v>
      </c>
      <c r="O11" s="170">
        <f t="shared" si="15"/>
        <v>2.755125</v>
      </c>
      <c r="P11" s="170">
        <f t="shared" si="16"/>
        <v>2.6449199999999999</v>
      </c>
      <c r="Q11" s="170">
        <f t="shared" si="17"/>
        <v>2.5431923076923075</v>
      </c>
      <c r="R11" s="170">
        <f t="shared" si="18"/>
        <v>2.4489999999999998</v>
      </c>
      <c r="S11" s="170">
        <f t="shared" si="19"/>
        <v>2.3615357142857145</v>
      </c>
      <c r="T11" s="170">
        <f t="shared" si="20"/>
        <v>2.2801034482758618</v>
      </c>
      <c r="U11" s="170">
        <f t="shared" si="21"/>
        <v>2.2041000000000004</v>
      </c>
      <c r="V11" s="172">
        <f t="shared" si="22"/>
        <v>2.133</v>
      </c>
      <c r="W11" s="172">
        <f t="shared" si="23"/>
        <v>2.0663437500000001</v>
      </c>
      <c r="X11" s="172">
        <f t="shared" si="24"/>
        <v>2.0037272727272728</v>
      </c>
      <c r="Y11" s="172">
        <f t="shared" si="25"/>
        <v>1.9447941176470589</v>
      </c>
      <c r="Z11" s="172">
        <f t="shared" si="26"/>
        <v>1.8892285714285713</v>
      </c>
      <c r="AA11" s="172">
        <f t="shared" si="27"/>
        <v>1.8367500000000001</v>
      </c>
      <c r="AB11" s="172">
        <f t="shared" si="28"/>
        <v>1.7871081081081082</v>
      </c>
      <c r="AC11" s="172">
        <f t="shared" si="29"/>
        <v>1.7400789473684211</v>
      </c>
    </row>
    <row r="12" spans="1:29" ht="18.75" x14ac:dyDescent="0.2">
      <c r="A12" s="169">
        <f t="shared" si="30"/>
        <v>32</v>
      </c>
      <c r="B12" s="170">
        <f t="shared" si="2"/>
        <v>6.2050909090909094</v>
      </c>
      <c r="C12" s="170">
        <f t="shared" si="3"/>
        <v>5.6879999999999997</v>
      </c>
      <c r="D12" s="170">
        <f t="shared" si="4"/>
        <v>5.250461538461539</v>
      </c>
      <c r="E12" s="170">
        <f t="shared" si="5"/>
        <v>4.8754285714285714</v>
      </c>
      <c r="F12" s="170">
        <f t="shared" si="6"/>
        <v>4.5503999999999998</v>
      </c>
      <c r="G12" s="170">
        <f t="shared" si="7"/>
        <v>4.266</v>
      </c>
      <c r="H12" s="170">
        <f t="shared" si="8"/>
        <v>4.0150588235294116</v>
      </c>
      <c r="I12" s="170">
        <f t="shared" si="9"/>
        <v>3.7919999999999998</v>
      </c>
      <c r="J12" s="170">
        <f t="shared" si="10"/>
        <v>3.592421052631579</v>
      </c>
      <c r="K12" s="170">
        <f t="shared" si="11"/>
        <v>3.4128000000000003</v>
      </c>
      <c r="L12" s="170">
        <f t="shared" si="12"/>
        <v>3.250285714285714</v>
      </c>
      <c r="M12" s="170">
        <f t="shared" si="13"/>
        <v>3.1025454545454547</v>
      </c>
      <c r="N12" s="170">
        <f t="shared" si="14"/>
        <v>2.9676521739130433</v>
      </c>
      <c r="O12" s="170">
        <f t="shared" si="15"/>
        <v>2.8439999999999999</v>
      </c>
      <c r="P12" s="170">
        <f t="shared" si="16"/>
        <v>2.7302400000000002</v>
      </c>
      <c r="Q12" s="170">
        <f t="shared" si="17"/>
        <v>2.6252307692307695</v>
      </c>
      <c r="R12" s="170">
        <f t="shared" si="18"/>
        <v>2.528</v>
      </c>
      <c r="S12" s="170">
        <f t="shared" si="19"/>
        <v>2.4377142857142857</v>
      </c>
      <c r="T12" s="170">
        <f t="shared" si="20"/>
        <v>2.3536551724137933</v>
      </c>
      <c r="U12" s="170">
        <f t="shared" si="21"/>
        <v>2.2751999999999999</v>
      </c>
      <c r="V12" s="172">
        <f t="shared" si="22"/>
        <v>2.201806451612903</v>
      </c>
      <c r="W12" s="172">
        <f t="shared" si="23"/>
        <v>2.133</v>
      </c>
      <c r="X12" s="172">
        <f t="shared" si="24"/>
        <v>2.0683636363636366</v>
      </c>
      <c r="Y12" s="172">
        <f t="shared" si="25"/>
        <v>2.0075294117647058</v>
      </c>
      <c r="Z12" s="172">
        <f t="shared" si="26"/>
        <v>1.9501714285714284</v>
      </c>
      <c r="AA12" s="172">
        <f t="shared" si="27"/>
        <v>1.8959999999999999</v>
      </c>
      <c r="AB12" s="172">
        <f t="shared" si="28"/>
        <v>1.8447567567567569</v>
      </c>
      <c r="AC12" s="172">
        <f t="shared" si="29"/>
        <v>1.7962105263157895</v>
      </c>
    </row>
    <row r="13" spans="1:29" ht="18.75" x14ac:dyDescent="0.2">
      <c r="A13" s="169">
        <f t="shared" si="30"/>
        <v>33</v>
      </c>
      <c r="B13" s="170">
        <f t="shared" si="2"/>
        <v>6.399</v>
      </c>
      <c r="C13" s="170">
        <f t="shared" si="3"/>
        <v>5.8657500000000002</v>
      </c>
      <c r="D13" s="170">
        <f t="shared" si="4"/>
        <v>5.4145384615384611</v>
      </c>
      <c r="E13" s="170">
        <f t="shared" si="5"/>
        <v>5.0277857142857147</v>
      </c>
      <c r="F13" s="170">
        <f t="shared" si="6"/>
        <v>4.6926000000000005</v>
      </c>
      <c r="G13" s="170">
        <f t="shared" si="7"/>
        <v>4.3993124999999997</v>
      </c>
      <c r="H13" s="170">
        <f t="shared" si="8"/>
        <v>4.1405294117647058</v>
      </c>
      <c r="I13" s="170">
        <f t="shared" si="9"/>
        <v>3.9104999999999999</v>
      </c>
      <c r="J13" s="170">
        <f t="shared" si="10"/>
        <v>3.7046842105263158</v>
      </c>
      <c r="K13" s="170">
        <f t="shared" si="11"/>
        <v>3.51945</v>
      </c>
      <c r="L13" s="170">
        <f t="shared" si="12"/>
        <v>3.3518571428571429</v>
      </c>
      <c r="M13" s="170">
        <f t="shared" si="13"/>
        <v>3.1995</v>
      </c>
      <c r="N13" s="170">
        <f t="shared" si="14"/>
        <v>3.0603913043478261</v>
      </c>
      <c r="O13" s="170">
        <f t="shared" si="15"/>
        <v>2.9328750000000001</v>
      </c>
      <c r="P13" s="170">
        <f t="shared" si="16"/>
        <v>2.8155600000000001</v>
      </c>
      <c r="Q13" s="170">
        <f t="shared" si="17"/>
        <v>2.7072692307692305</v>
      </c>
      <c r="R13" s="170">
        <f t="shared" si="18"/>
        <v>2.6070000000000002</v>
      </c>
      <c r="S13" s="170">
        <f t="shared" si="19"/>
        <v>2.5138928571428574</v>
      </c>
      <c r="T13" s="170">
        <f t="shared" si="20"/>
        <v>2.4272068965517244</v>
      </c>
      <c r="U13" s="170">
        <f t="shared" si="21"/>
        <v>2.3463000000000003</v>
      </c>
      <c r="V13" s="172">
        <f t="shared" si="22"/>
        <v>2.2706129032258064</v>
      </c>
      <c r="W13" s="172">
        <f t="shared" si="23"/>
        <v>2.1996562499999999</v>
      </c>
      <c r="X13" s="172">
        <f t="shared" si="24"/>
        <v>2.133</v>
      </c>
      <c r="Y13" s="172">
        <f t="shared" si="25"/>
        <v>2.0702647058823529</v>
      </c>
      <c r="Z13" s="172">
        <f t="shared" si="26"/>
        <v>2.0111142857142856</v>
      </c>
      <c r="AA13" s="172">
        <f t="shared" si="27"/>
        <v>1.9552499999999999</v>
      </c>
      <c r="AB13" s="172">
        <f t="shared" si="28"/>
        <v>1.9024054054054054</v>
      </c>
      <c r="AC13" s="172">
        <f t="shared" si="29"/>
        <v>1.8523421052631579</v>
      </c>
    </row>
    <row r="14" spans="1:29" ht="18.75" x14ac:dyDescent="0.2">
      <c r="A14" s="169">
        <f t="shared" si="30"/>
        <v>34</v>
      </c>
      <c r="B14" s="170">
        <f t="shared" si="2"/>
        <v>6.5929090909090906</v>
      </c>
      <c r="C14" s="170">
        <f t="shared" si="3"/>
        <v>6.0435000000000008</v>
      </c>
      <c r="D14" s="170">
        <f t="shared" si="4"/>
        <v>5.578615384615385</v>
      </c>
      <c r="E14" s="170">
        <f t="shared" si="5"/>
        <v>5.1801428571428572</v>
      </c>
      <c r="F14" s="170">
        <f t="shared" si="6"/>
        <v>4.8347999999999995</v>
      </c>
      <c r="G14" s="170">
        <f t="shared" si="7"/>
        <v>4.5326250000000003</v>
      </c>
      <c r="H14" s="170">
        <f t="shared" si="8"/>
        <v>4.266</v>
      </c>
      <c r="I14" s="170">
        <f t="shared" si="9"/>
        <v>4.0289999999999999</v>
      </c>
      <c r="J14" s="170">
        <f t="shared" si="10"/>
        <v>3.8169473684210526</v>
      </c>
      <c r="K14" s="170">
        <f t="shared" si="11"/>
        <v>3.6261000000000001</v>
      </c>
      <c r="L14" s="170">
        <f t="shared" si="12"/>
        <v>3.4534285714285713</v>
      </c>
      <c r="M14" s="170">
        <f t="shared" si="13"/>
        <v>3.2964545454545453</v>
      </c>
      <c r="N14" s="170">
        <f t="shared" si="14"/>
        <v>3.1531304347826086</v>
      </c>
      <c r="O14" s="170">
        <f t="shared" si="15"/>
        <v>3.0217500000000004</v>
      </c>
      <c r="P14" s="170">
        <f t="shared" si="16"/>
        <v>2.9008800000000003</v>
      </c>
      <c r="Q14" s="170">
        <f t="shared" si="17"/>
        <v>2.7893076923076925</v>
      </c>
      <c r="R14" s="170">
        <f t="shared" si="18"/>
        <v>2.6859999999999999</v>
      </c>
      <c r="S14" s="170">
        <f t="shared" si="19"/>
        <v>2.5900714285714286</v>
      </c>
      <c r="T14" s="170">
        <f t="shared" si="20"/>
        <v>2.500758620689655</v>
      </c>
      <c r="U14" s="170">
        <f t="shared" si="21"/>
        <v>2.4173999999999998</v>
      </c>
      <c r="V14" s="172">
        <f t="shared" si="22"/>
        <v>2.3394193548387094</v>
      </c>
      <c r="W14" s="172">
        <f t="shared" si="23"/>
        <v>2.2663125000000002</v>
      </c>
      <c r="X14" s="172">
        <f t="shared" si="24"/>
        <v>2.1976363636363634</v>
      </c>
      <c r="Y14" s="172">
        <f t="shared" si="25"/>
        <v>2.133</v>
      </c>
      <c r="Z14" s="172">
        <f t="shared" si="26"/>
        <v>2.072057142857143</v>
      </c>
      <c r="AA14" s="172">
        <f t="shared" si="27"/>
        <v>2.0145</v>
      </c>
      <c r="AB14" s="172">
        <f t="shared" si="28"/>
        <v>1.9600540540540541</v>
      </c>
      <c r="AC14" s="172">
        <f t="shared" si="29"/>
        <v>1.9084736842105263</v>
      </c>
    </row>
    <row r="15" spans="1:29" ht="18.75" x14ac:dyDescent="0.2">
      <c r="A15" s="169">
        <f t="shared" si="30"/>
        <v>35</v>
      </c>
      <c r="B15" s="170">
        <f t="shared" si="2"/>
        <v>6.7868181818181812</v>
      </c>
      <c r="C15" s="170">
        <f t="shared" si="3"/>
        <v>6.2212499999999995</v>
      </c>
      <c r="D15" s="170">
        <f t="shared" si="4"/>
        <v>5.742692307692308</v>
      </c>
      <c r="E15" s="170">
        <f t="shared" si="5"/>
        <v>5.3324999999999996</v>
      </c>
      <c r="F15" s="170">
        <f t="shared" si="6"/>
        <v>4.9770000000000003</v>
      </c>
      <c r="G15" s="170">
        <f t="shared" si="7"/>
        <v>4.6659375000000001</v>
      </c>
      <c r="H15" s="170">
        <f t="shared" si="8"/>
        <v>4.3914705882352933</v>
      </c>
      <c r="I15" s="170">
        <f t="shared" si="9"/>
        <v>4.1475</v>
      </c>
      <c r="J15" s="170">
        <f t="shared" si="10"/>
        <v>3.9292105263157895</v>
      </c>
      <c r="K15" s="170">
        <f t="shared" si="11"/>
        <v>3.7327500000000002</v>
      </c>
      <c r="L15" s="170">
        <f t="shared" si="12"/>
        <v>3.5550000000000002</v>
      </c>
      <c r="M15" s="170">
        <f t="shared" si="13"/>
        <v>3.3934090909090906</v>
      </c>
      <c r="N15" s="170">
        <f t="shared" si="14"/>
        <v>3.2458695652173915</v>
      </c>
      <c r="O15" s="170">
        <f t="shared" si="15"/>
        <v>3.1106249999999998</v>
      </c>
      <c r="P15" s="170">
        <f t="shared" si="16"/>
        <v>2.9861999999999997</v>
      </c>
      <c r="Q15" s="170">
        <f t="shared" si="17"/>
        <v>2.871346153846154</v>
      </c>
      <c r="R15" s="170">
        <f t="shared" si="18"/>
        <v>2.7650000000000001</v>
      </c>
      <c r="S15" s="170">
        <f t="shared" si="19"/>
        <v>2.6662499999999998</v>
      </c>
      <c r="T15" s="170">
        <f t="shared" si="20"/>
        <v>2.5743103448275861</v>
      </c>
      <c r="U15" s="170">
        <f t="shared" si="21"/>
        <v>2.4885000000000002</v>
      </c>
      <c r="V15" s="172">
        <f t="shared" si="22"/>
        <v>2.4082258064516133</v>
      </c>
      <c r="W15" s="172">
        <f t="shared" si="23"/>
        <v>2.33296875</v>
      </c>
      <c r="X15" s="172">
        <f t="shared" si="24"/>
        <v>2.2622727272727272</v>
      </c>
      <c r="Y15" s="172">
        <f t="shared" si="25"/>
        <v>2.1957352941176467</v>
      </c>
      <c r="Z15" s="172">
        <f t="shared" si="26"/>
        <v>2.133</v>
      </c>
      <c r="AA15" s="172">
        <f t="shared" si="27"/>
        <v>2.07375</v>
      </c>
      <c r="AB15" s="172">
        <f t="shared" si="28"/>
        <v>2.0177027027027026</v>
      </c>
      <c r="AC15" s="172">
        <f t="shared" si="29"/>
        <v>1.9646052631578947</v>
      </c>
    </row>
    <row r="16" spans="1:29" ht="18.75" x14ac:dyDescent="0.2">
      <c r="A16" s="169">
        <f t="shared" si="30"/>
        <v>36</v>
      </c>
      <c r="B16" s="170">
        <f t="shared" si="2"/>
        <v>6.9807272727272736</v>
      </c>
      <c r="C16" s="170">
        <f t="shared" si="3"/>
        <v>6.399</v>
      </c>
      <c r="D16" s="170">
        <f t="shared" si="4"/>
        <v>5.906769230769231</v>
      </c>
      <c r="E16" s="170">
        <f t="shared" si="5"/>
        <v>5.4848571428571429</v>
      </c>
      <c r="F16" s="170">
        <f t="shared" si="6"/>
        <v>5.1192000000000002</v>
      </c>
      <c r="G16" s="170">
        <f t="shared" si="7"/>
        <v>4.7992499999999998</v>
      </c>
      <c r="H16" s="170">
        <f t="shared" si="8"/>
        <v>4.5169411764705885</v>
      </c>
      <c r="I16" s="170">
        <f t="shared" si="9"/>
        <v>4.266</v>
      </c>
      <c r="J16" s="170">
        <f t="shared" si="10"/>
        <v>4.0414736842105263</v>
      </c>
      <c r="K16" s="170">
        <f t="shared" si="11"/>
        <v>3.8393999999999999</v>
      </c>
      <c r="L16" s="170">
        <f t="shared" si="12"/>
        <v>3.6565714285714286</v>
      </c>
      <c r="M16" s="170">
        <f t="shared" si="13"/>
        <v>3.4903636363636368</v>
      </c>
      <c r="N16" s="170">
        <f t="shared" si="14"/>
        <v>3.3386086956521739</v>
      </c>
      <c r="O16" s="170">
        <f t="shared" si="15"/>
        <v>3.1995</v>
      </c>
      <c r="P16" s="170">
        <f t="shared" si="16"/>
        <v>3.07152</v>
      </c>
      <c r="Q16" s="170">
        <f t="shared" si="17"/>
        <v>2.9533846153846155</v>
      </c>
      <c r="R16" s="170">
        <f t="shared" si="18"/>
        <v>2.8439999999999999</v>
      </c>
      <c r="S16" s="170">
        <f t="shared" si="19"/>
        <v>2.7424285714285714</v>
      </c>
      <c r="T16" s="170">
        <f t="shared" si="20"/>
        <v>2.6478620689655172</v>
      </c>
      <c r="U16" s="170">
        <f t="shared" si="21"/>
        <v>2.5596000000000001</v>
      </c>
      <c r="V16" s="172">
        <f t="shared" si="22"/>
        <v>2.4770322580645163</v>
      </c>
      <c r="W16" s="172">
        <f t="shared" si="23"/>
        <v>2.3996249999999999</v>
      </c>
      <c r="X16" s="172">
        <f t="shared" si="24"/>
        <v>2.3269090909090906</v>
      </c>
      <c r="Y16" s="172">
        <f t="shared" si="25"/>
        <v>2.2584705882352942</v>
      </c>
      <c r="Z16" s="172">
        <f t="shared" si="26"/>
        <v>2.193942857142857</v>
      </c>
      <c r="AA16" s="172">
        <f t="shared" si="27"/>
        <v>2.133</v>
      </c>
      <c r="AB16" s="172">
        <f t="shared" si="28"/>
        <v>2.0753513513513515</v>
      </c>
      <c r="AC16" s="172">
        <f t="shared" si="29"/>
        <v>2.0207368421052632</v>
      </c>
    </row>
    <row r="17" spans="1:29" ht="18.75" x14ac:dyDescent="0.2">
      <c r="A17" s="169">
        <f t="shared" si="30"/>
        <v>37</v>
      </c>
      <c r="B17" s="170">
        <f t="shared" si="2"/>
        <v>7.1746363636363641</v>
      </c>
      <c r="C17" s="170">
        <f t="shared" si="3"/>
        <v>6.5767500000000005</v>
      </c>
      <c r="D17" s="170">
        <f t="shared" si="4"/>
        <v>6.070846153846154</v>
      </c>
      <c r="E17" s="170">
        <f t="shared" si="5"/>
        <v>5.6372142857142853</v>
      </c>
      <c r="F17" s="170">
        <f t="shared" si="6"/>
        <v>5.2614000000000001</v>
      </c>
      <c r="G17" s="170">
        <f t="shared" si="7"/>
        <v>4.9325625000000004</v>
      </c>
      <c r="H17" s="170">
        <f t="shared" si="8"/>
        <v>4.6424117647058818</v>
      </c>
      <c r="I17" s="170">
        <f t="shared" si="9"/>
        <v>4.3844999999999992</v>
      </c>
      <c r="J17" s="170">
        <f t="shared" si="10"/>
        <v>4.1537368421052632</v>
      </c>
      <c r="K17" s="170">
        <f t="shared" si="11"/>
        <v>3.9460500000000001</v>
      </c>
      <c r="L17" s="170">
        <f t="shared" si="12"/>
        <v>3.758142857142857</v>
      </c>
      <c r="M17" s="170">
        <f t="shared" si="13"/>
        <v>3.5873181818181821</v>
      </c>
      <c r="N17" s="170">
        <f t="shared" si="14"/>
        <v>3.4313478260869568</v>
      </c>
      <c r="O17" s="170">
        <f t="shared" si="15"/>
        <v>3.2883750000000003</v>
      </c>
      <c r="P17" s="170">
        <f t="shared" si="16"/>
        <v>3.1568399999999999</v>
      </c>
      <c r="Q17" s="170">
        <f t="shared" si="17"/>
        <v>3.035423076923077</v>
      </c>
      <c r="R17" s="170">
        <f t="shared" si="18"/>
        <v>2.923</v>
      </c>
      <c r="S17" s="170">
        <f t="shared" si="19"/>
        <v>2.8186071428571426</v>
      </c>
      <c r="T17" s="170">
        <f t="shared" si="20"/>
        <v>2.7214137931034483</v>
      </c>
      <c r="U17" s="170">
        <f t="shared" si="21"/>
        <v>2.6307</v>
      </c>
      <c r="V17" s="172">
        <f t="shared" si="22"/>
        <v>2.5458387096774193</v>
      </c>
      <c r="W17" s="172">
        <f t="shared" si="23"/>
        <v>2.4662812500000002</v>
      </c>
      <c r="X17" s="172">
        <f t="shared" si="24"/>
        <v>2.3915454545454544</v>
      </c>
      <c r="Y17" s="172">
        <f t="shared" si="25"/>
        <v>2.3212058823529409</v>
      </c>
      <c r="Z17" s="172">
        <f t="shared" si="26"/>
        <v>2.2548857142857144</v>
      </c>
      <c r="AA17" s="172">
        <f t="shared" si="27"/>
        <v>2.1922499999999996</v>
      </c>
      <c r="AB17" s="172">
        <f t="shared" si="28"/>
        <v>2.133</v>
      </c>
      <c r="AC17" s="172">
        <f t="shared" si="29"/>
        <v>2.0768684210526316</v>
      </c>
    </row>
    <row r="18" spans="1:29" ht="18.75" x14ac:dyDescent="0.2">
      <c r="A18" s="169">
        <f t="shared" si="30"/>
        <v>38</v>
      </c>
      <c r="B18" s="170">
        <f t="shared" si="2"/>
        <v>7.3685454545454547</v>
      </c>
      <c r="C18" s="170">
        <f t="shared" si="3"/>
        <v>6.7544999999999993</v>
      </c>
      <c r="D18" s="170">
        <f t="shared" si="4"/>
        <v>6.234923076923077</v>
      </c>
      <c r="E18" s="170">
        <f t="shared" si="5"/>
        <v>5.7895714285714286</v>
      </c>
      <c r="F18" s="170">
        <f t="shared" si="6"/>
        <v>5.4036</v>
      </c>
      <c r="G18" s="170">
        <f t="shared" si="7"/>
        <v>5.0658750000000001</v>
      </c>
      <c r="H18" s="170">
        <f t="shared" si="8"/>
        <v>4.7678823529411769</v>
      </c>
      <c r="I18" s="170">
        <f t="shared" si="9"/>
        <v>4.5030000000000001</v>
      </c>
      <c r="J18" s="170">
        <f t="shared" si="10"/>
        <v>4.266</v>
      </c>
      <c r="K18" s="170">
        <f t="shared" si="11"/>
        <v>4.0526999999999997</v>
      </c>
      <c r="L18" s="170">
        <f t="shared" si="12"/>
        <v>3.8597142857142859</v>
      </c>
      <c r="M18" s="170">
        <f t="shared" si="13"/>
        <v>3.6842727272727274</v>
      </c>
      <c r="N18" s="170">
        <f t="shared" si="14"/>
        <v>3.5240869565217392</v>
      </c>
      <c r="O18" s="170">
        <f t="shared" si="15"/>
        <v>3.3772499999999996</v>
      </c>
      <c r="P18" s="170">
        <f t="shared" si="16"/>
        <v>3.2421600000000002</v>
      </c>
      <c r="Q18" s="170">
        <f t="shared" si="17"/>
        <v>3.1174615384615385</v>
      </c>
      <c r="R18" s="170">
        <f t="shared" si="18"/>
        <v>3.0020000000000002</v>
      </c>
      <c r="S18" s="170">
        <f t="shared" si="19"/>
        <v>2.8947857142857143</v>
      </c>
      <c r="T18" s="170">
        <f t="shared" si="20"/>
        <v>2.7949655172413794</v>
      </c>
      <c r="U18" s="170">
        <f t="shared" si="21"/>
        <v>2.7018</v>
      </c>
      <c r="V18" s="172">
        <f t="shared" si="22"/>
        <v>2.6146451612903228</v>
      </c>
      <c r="W18" s="172">
        <f t="shared" si="23"/>
        <v>2.5329375000000001</v>
      </c>
      <c r="X18" s="172">
        <f t="shared" si="24"/>
        <v>2.4561818181818182</v>
      </c>
      <c r="Y18" s="172">
        <f t="shared" si="25"/>
        <v>2.3839411764705885</v>
      </c>
      <c r="Z18" s="172">
        <f t="shared" si="26"/>
        <v>2.3158285714285713</v>
      </c>
      <c r="AA18" s="172">
        <f t="shared" si="27"/>
        <v>2.2515000000000001</v>
      </c>
      <c r="AB18" s="172">
        <f t="shared" si="28"/>
        <v>2.1906486486486485</v>
      </c>
      <c r="AC18" s="172">
        <f t="shared" si="29"/>
        <v>2.133</v>
      </c>
    </row>
    <row r="19" spans="1:29" ht="18.75" x14ac:dyDescent="0.2">
      <c r="A19" s="169">
        <f t="shared" si="30"/>
        <v>39</v>
      </c>
      <c r="B19" s="170">
        <f t="shared" si="2"/>
        <v>7.5624545454545453</v>
      </c>
      <c r="C19" s="170">
        <f t="shared" si="3"/>
        <v>6.9322499999999998</v>
      </c>
      <c r="D19" s="170">
        <f t="shared" si="4"/>
        <v>6.399</v>
      </c>
      <c r="E19" s="170">
        <f t="shared" si="5"/>
        <v>5.941928571428571</v>
      </c>
      <c r="F19" s="170">
        <f t="shared" si="6"/>
        <v>5.5457999999999998</v>
      </c>
      <c r="G19" s="170">
        <f t="shared" si="7"/>
        <v>5.1991874999999999</v>
      </c>
      <c r="H19" s="170">
        <f t="shared" si="8"/>
        <v>4.8933529411764702</v>
      </c>
      <c r="I19" s="170">
        <f t="shared" si="9"/>
        <v>4.6214999999999993</v>
      </c>
      <c r="J19" s="170">
        <f t="shared" si="10"/>
        <v>4.3782631578947369</v>
      </c>
      <c r="K19" s="170">
        <f t="shared" si="11"/>
        <v>4.1593499999999999</v>
      </c>
      <c r="L19" s="170">
        <f t="shared" si="12"/>
        <v>3.9612857142857143</v>
      </c>
      <c r="M19" s="170">
        <f t="shared" si="13"/>
        <v>3.7812272727272727</v>
      </c>
      <c r="N19" s="170">
        <f t="shared" si="14"/>
        <v>3.6168260869565216</v>
      </c>
      <c r="O19" s="170">
        <f t="shared" si="15"/>
        <v>3.4661249999999999</v>
      </c>
      <c r="P19" s="170">
        <f t="shared" si="16"/>
        <v>3.32748</v>
      </c>
      <c r="Q19" s="170">
        <f t="shared" si="17"/>
        <v>3.1995</v>
      </c>
      <c r="R19" s="170">
        <f t="shared" si="18"/>
        <v>3.081</v>
      </c>
      <c r="S19" s="170">
        <f t="shared" si="19"/>
        <v>2.9709642857142855</v>
      </c>
      <c r="T19" s="170">
        <f t="shared" si="20"/>
        <v>2.8685172413793105</v>
      </c>
      <c r="U19" s="170">
        <f t="shared" si="21"/>
        <v>2.7728999999999999</v>
      </c>
      <c r="V19" s="172">
        <f t="shared" si="22"/>
        <v>2.6834516129032258</v>
      </c>
      <c r="W19" s="172">
        <f t="shared" si="23"/>
        <v>2.5995937499999999</v>
      </c>
      <c r="X19" s="172">
        <f t="shared" si="24"/>
        <v>2.5208181818181821</v>
      </c>
      <c r="Y19" s="172">
        <f t="shared" si="25"/>
        <v>2.4466764705882351</v>
      </c>
      <c r="Z19" s="172">
        <f t="shared" si="26"/>
        <v>2.3767714285714288</v>
      </c>
      <c r="AA19" s="172">
        <f t="shared" si="27"/>
        <v>2.3107499999999996</v>
      </c>
      <c r="AB19" s="172">
        <f t="shared" si="28"/>
        <v>2.248297297297297</v>
      </c>
      <c r="AC19" s="172">
        <f t="shared" si="29"/>
        <v>2.1891315789473684</v>
      </c>
    </row>
    <row r="20" spans="1:29" ht="18.75" x14ac:dyDescent="0.2">
      <c r="A20" s="169">
        <f t="shared" si="30"/>
        <v>40</v>
      </c>
      <c r="B20" s="170">
        <f t="shared" si="2"/>
        <v>7.7563636363636359</v>
      </c>
      <c r="C20" s="170">
        <f t="shared" si="3"/>
        <v>7.11</v>
      </c>
      <c r="D20" s="170">
        <f t="shared" si="4"/>
        <v>6.563076923076923</v>
      </c>
      <c r="E20" s="170">
        <f t="shared" si="5"/>
        <v>6.0942857142857143</v>
      </c>
      <c r="F20" s="170">
        <f t="shared" si="6"/>
        <v>5.6879999999999997</v>
      </c>
      <c r="G20" s="170">
        <f t="shared" si="7"/>
        <v>5.3324999999999996</v>
      </c>
      <c r="H20" s="170">
        <f t="shared" si="8"/>
        <v>5.0188235294117645</v>
      </c>
      <c r="I20" s="170">
        <f t="shared" si="9"/>
        <v>4.74</v>
      </c>
      <c r="J20" s="170">
        <f t="shared" si="10"/>
        <v>4.4905263157894737</v>
      </c>
      <c r="K20" s="170">
        <f t="shared" si="11"/>
        <v>4.266</v>
      </c>
      <c r="L20" s="170">
        <f t="shared" si="12"/>
        <v>4.0628571428571423</v>
      </c>
      <c r="M20" s="170">
        <f t="shared" si="13"/>
        <v>3.878181818181818</v>
      </c>
      <c r="N20" s="170">
        <f t="shared" si="14"/>
        <v>3.7095652173913041</v>
      </c>
      <c r="O20" s="170">
        <f t="shared" si="15"/>
        <v>3.5550000000000002</v>
      </c>
      <c r="P20" s="170">
        <f t="shared" si="16"/>
        <v>3.4128000000000003</v>
      </c>
      <c r="Q20" s="170">
        <f t="shared" si="17"/>
        <v>3.2815384615384615</v>
      </c>
      <c r="R20" s="170">
        <f t="shared" si="18"/>
        <v>3.1599999999999997</v>
      </c>
      <c r="S20" s="170">
        <f t="shared" si="19"/>
        <v>3.0471428571428572</v>
      </c>
      <c r="T20" s="170">
        <f t="shared" si="20"/>
        <v>2.9420689655172416</v>
      </c>
      <c r="U20" s="170">
        <f t="shared" si="21"/>
        <v>2.8439999999999999</v>
      </c>
      <c r="V20" s="172">
        <f t="shared" si="22"/>
        <v>2.7522580645161288</v>
      </c>
      <c r="W20" s="172">
        <f t="shared" si="23"/>
        <v>2.6662499999999998</v>
      </c>
      <c r="X20" s="172">
        <f t="shared" si="24"/>
        <v>2.5854545454545454</v>
      </c>
      <c r="Y20" s="172">
        <f t="shared" si="25"/>
        <v>2.5094117647058822</v>
      </c>
      <c r="Z20" s="172">
        <f t="shared" si="26"/>
        <v>2.4377142857142857</v>
      </c>
      <c r="AA20" s="172">
        <f t="shared" si="27"/>
        <v>2.37</v>
      </c>
      <c r="AB20" s="172">
        <f t="shared" si="28"/>
        <v>2.3059459459459459</v>
      </c>
      <c r="AC20" s="172">
        <f t="shared" si="29"/>
        <v>2.2452631578947368</v>
      </c>
    </row>
    <row r="21" spans="1:29" ht="18.75" x14ac:dyDescent="0.2">
      <c r="A21" s="169">
        <f t="shared" si="30"/>
        <v>41</v>
      </c>
      <c r="B21" s="170">
        <f t="shared" si="2"/>
        <v>7.9502727272727265</v>
      </c>
      <c r="C21" s="170">
        <f t="shared" si="3"/>
        <v>7.28775</v>
      </c>
      <c r="D21" s="170">
        <f t="shared" si="4"/>
        <v>6.727153846153846</v>
      </c>
      <c r="E21" s="170">
        <f t="shared" si="5"/>
        <v>6.2466428571428567</v>
      </c>
      <c r="F21" s="170">
        <f t="shared" si="6"/>
        <v>5.8302000000000005</v>
      </c>
      <c r="G21" s="170">
        <f t="shared" si="7"/>
        <v>5.4658125000000002</v>
      </c>
      <c r="H21" s="170">
        <f t="shared" si="8"/>
        <v>5.1442941176470587</v>
      </c>
      <c r="I21" s="170">
        <f t="shared" si="9"/>
        <v>4.8584999999999994</v>
      </c>
      <c r="J21" s="170">
        <f t="shared" si="10"/>
        <v>4.6027894736842105</v>
      </c>
      <c r="K21" s="170">
        <f t="shared" si="11"/>
        <v>4.3726499999999993</v>
      </c>
      <c r="L21" s="170">
        <f t="shared" si="12"/>
        <v>4.1644285714285711</v>
      </c>
      <c r="M21" s="170">
        <f t="shared" si="13"/>
        <v>3.9751363636363632</v>
      </c>
      <c r="N21" s="170">
        <f t="shared" si="14"/>
        <v>3.8023043478260869</v>
      </c>
      <c r="O21" s="170">
        <f t="shared" si="15"/>
        <v>3.643875</v>
      </c>
      <c r="P21" s="170">
        <f t="shared" si="16"/>
        <v>3.4981199999999997</v>
      </c>
      <c r="Q21" s="170">
        <f t="shared" si="17"/>
        <v>3.363576923076923</v>
      </c>
      <c r="R21" s="170">
        <f t="shared" si="18"/>
        <v>3.2390000000000003</v>
      </c>
      <c r="S21" s="170">
        <f t="shared" si="19"/>
        <v>3.1233214285714284</v>
      </c>
      <c r="T21" s="170">
        <f t="shared" si="20"/>
        <v>3.0156206896551723</v>
      </c>
      <c r="U21" s="170">
        <f t="shared" si="21"/>
        <v>2.9151000000000002</v>
      </c>
      <c r="V21" s="172">
        <f t="shared" si="22"/>
        <v>2.8210645161290322</v>
      </c>
      <c r="W21" s="172">
        <f t="shared" si="23"/>
        <v>2.7329062500000001</v>
      </c>
      <c r="X21" s="172">
        <f t="shared" si="24"/>
        <v>2.6500909090909093</v>
      </c>
      <c r="Y21" s="172">
        <f t="shared" si="25"/>
        <v>2.5721470588235293</v>
      </c>
      <c r="Z21" s="172">
        <f t="shared" si="26"/>
        <v>2.4986571428571431</v>
      </c>
      <c r="AA21" s="172">
        <f t="shared" si="27"/>
        <v>2.4292499999999997</v>
      </c>
      <c r="AB21" s="172">
        <f t="shared" si="28"/>
        <v>2.3635945945945944</v>
      </c>
      <c r="AC21" s="172">
        <f t="shared" si="29"/>
        <v>2.3013947368421053</v>
      </c>
    </row>
    <row r="22" spans="1:29" ht="18.75" x14ac:dyDescent="0.2">
      <c r="A22" s="169">
        <f t="shared" si="30"/>
        <v>42</v>
      </c>
      <c r="B22" s="170">
        <f t="shared" si="2"/>
        <v>8.1441818181818189</v>
      </c>
      <c r="C22" s="170">
        <f t="shared" si="3"/>
        <v>7.4655000000000005</v>
      </c>
      <c r="D22" s="170">
        <f t="shared" si="4"/>
        <v>6.891230769230769</v>
      </c>
      <c r="E22" s="170">
        <f t="shared" si="5"/>
        <v>6.399</v>
      </c>
      <c r="F22" s="170">
        <f t="shared" si="6"/>
        <v>5.9723999999999995</v>
      </c>
      <c r="G22" s="246">
        <f t="shared" si="7"/>
        <v>5.5991249999999999</v>
      </c>
      <c r="H22" s="170">
        <f t="shared" si="8"/>
        <v>5.2697647058823529</v>
      </c>
      <c r="I22" s="170">
        <f t="shared" si="9"/>
        <v>4.9770000000000003</v>
      </c>
      <c r="J22" s="170">
        <f t="shared" si="10"/>
        <v>4.7150526315789483</v>
      </c>
      <c r="K22" s="170">
        <f t="shared" si="11"/>
        <v>4.4793000000000003</v>
      </c>
      <c r="L22" s="170">
        <f t="shared" si="12"/>
        <v>4.266</v>
      </c>
      <c r="M22" s="170">
        <f t="shared" si="13"/>
        <v>4.0720909090909094</v>
      </c>
      <c r="N22" s="170">
        <f t="shared" si="14"/>
        <v>3.8950434782608694</v>
      </c>
      <c r="O22" s="170">
        <f t="shared" si="15"/>
        <v>3.7327500000000002</v>
      </c>
      <c r="P22" s="170">
        <f t="shared" si="16"/>
        <v>3.58344</v>
      </c>
      <c r="Q22" s="170">
        <f t="shared" si="17"/>
        <v>3.4456153846153845</v>
      </c>
      <c r="R22" s="170">
        <f t="shared" si="18"/>
        <v>3.3180000000000001</v>
      </c>
      <c r="S22" s="170">
        <f t="shared" si="19"/>
        <v>3.1995</v>
      </c>
      <c r="T22" s="170">
        <f t="shared" si="20"/>
        <v>3.0891724137931034</v>
      </c>
      <c r="U22" s="170">
        <f t="shared" si="21"/>
        <v>2.9861999999999997</v>
      </c>
      <c r="V22" s="172">
        <f t="shared" si="22"/>
        <v>2.8898709677419352</v>
      </c>
      <c r="W22" s="172">
        <f t="shared" si="23"/>
        <v>2.7995625</v>
      </c>
      <c r="X22" s="172">
        <f t="shared" si="24"/>
        <v>2.7147272727272727</v>
      </c>
      <c r="Y22" s="172">
        <f t="shared" si="25"/>
        <v>2.6348823529411765</v>
      </c>
      <c r="Z22" s="172">
        <f t="shared" si="26"/>
        <v>2.5596000000000001</v>
      </c>
      <c r="AA22" s="172">
        <f t="shared" si="27"/>
        <v>2.4885000000000002</v>
      </c>
      <c r="AB22" s="172">
        <f t="shared" si="28"/>
        <v>2.4212432432432434</v>
      </c>
      <c r="AC22" s="172">
        <f t="shared" si="29"/>
        <v>2.3575263157894741</v>
      </c>
    </row>
    <row r="23" spans="1:29" ht="18.75" x14ac:dyDescent="0.2">
      <c r="A23" s="169">
        <f t="shared" si="30"/>
        <v>43</v>
      </c>
      <c r="B23" s="170">
        <f t="shared" si="2"/>
        <v>8.3380909090909086</v>
      </c>
      <c r="C23" s="170">
        <f t="shared" si="3"/>
        <v>7.6432500000000001</v>
      </c>
      <c r="D23" s="170">
        <f t="shared" si="4"/>
        <v>7.0553076923076921</v>
      </c>
      <c r="E23" s="170">
        <f t="shared" si="5"/>
        <v>6.5513571428571433</v>
      </c>
      <c r="F23" s="170">
        <f t="shared" si="6"/>
        <v>6.1146000000000003</v>
      </c>
      <c r="G23" s="170">
        <f t="shared" si="7"/>
        <v>5.7324374999999996</v>
      </c>
      <c r="H23" s="170">
        <f t="shared" si="8"/>
        <v>5.3952352941176471</v>
      </c>
      <c r="I23" s="170">
        <f t="shared" si="9"/>
        <v>5.0954999999999995</v>
      </c>
      <c r="J23" s="170">
        <f t="shared" si="10"/>
        <v>4.8273157894736842</v>
      </c>
      <c r="K23" s="170">
        <f t="shared" si="11"/>
        <v>4.5859499999999995</v>
      </c>
      <c r="L23" s="170">
        <f t="shared" si="12"/>
        <v>4.367571428571428</v>
      </c>
      <c r="M23" s="170">
        <f t="shared" si="13"/>
        <v>4.1690454545454543</v>
      </c>
      <c r="N23" s="170">
        <f t="shared" si="14"/>
        <v>3.9877826086956523</v>
      </c>
      <c r="O23" s="170">
        <f t="shared" si="15"/>
        <v>3.821625</v>
      </c>
      <c r="P23" s="170">
        <f t="shared" si="16"/>
        <v>3.6687599999999998</v>
      </c>
      <c r="Q23" s="170">
        <f t="shared" si="17"/>
        <v>3.527653846153846</v>
      </c>
      <c r="R23" s="170">
        <f t="shared" si="18"/>
        <v>3.3969999999999998</v>
      </c>
      <c r="S23" s="170">
        <f t="shared" si="19"/>
        <v>3.2756785714285717</v>
      </c>
      <c r="T23" s="170">
        <f t="shared" si="20"/>
        <v>3.1627241379310345</v>
      </c>
      <c r="U23" s="170">
        <f t="shared" si="21"/>
        <v>3.0573000000000001</v>
      </c>
      <c r="V23" s="172">
        <f t="shared" si="22"/>
        <v>2.9586774193548391</v>
      </c>
      <c r="W23" s="172">
        <f t="shared" si="23"/>
        <v>2.8662187499999998</v>
      </c>
      <c r="X23" s="172">
        <f t="shared" si="24"/>
        <v>2.7793636363636365</v>
      </c>
      <c r="Y23" s="172">
        <f t="shared" si="25"/>
        <v>2.6976176470588236</v>
      </c>
      <c r="Z23" s="172">
        <f t="shared" si="26"/>
        <v>2.6205428571428575</v>
      </c>
      <c r="AA23" s="172">
        <f t="shared" si="27"/>
        <v>2.5477499999999997</v>
      </c>
      <c r="AB23" s="172">
        <f t="shared" si="28"/>
        <v>2.4788918918918919</v>
      </c>
      <c r="AC23" s="172">
        <f t="shared" si="29"/>
        <v>2.4136578947368421</v>
      </c>
    </row>
    <row r="24" spans="1:29" ht="18.75" x14ac:dyDescent="0.2">
      <c r="A24" s="169">
        <f t="shared" si="30"/>
        <v>44</v>
      </c>
      <c r="B24" s="170">
        <f t="shared" si="2"/>
        <v>8.532</v>
      </c>
      <c r="C24" s="170">
        <f t="shared" si="3"/>
        <v>7.8209999999999997</v>
      </c>
      <c r="D24" s="170">
        <f t="shared" si="4"/>
        <v>7.2193846153846151</v>
      </c>
      <c r="E24" s="170">
        <f t="shared" si="5"/>
        <v>6.7037142857142857</v>
      </c>
      <c r="F24" s="170">
        <f t="shared" si="6"/>
        <v>6.2567999999999993</v>
      </c>
      <c r="G24" s="170">
        <f t="shared" si="7"/>
        <v>5.8657500000000002</v>
      </c>
      <c r="H24" s="170">
        <f t="shared" si="8"/>
        <v>5.5207058823529414</v>
      </c>
      <c r="I24" s="170">
        <f t="shared" si="9"/>
        <v>5.2140000000000004</v>
      </c>
      <c r="J24" s="170">
        <f t="shared" si="10"/>
        <v>4.9395789473684211</v>
      </c>
      <c r="K24" s="170">
        <f t="shared" si="11"/>
        <v>4.6926000000000005</v>
      </c>
      <c r="L24" s="170">
        <f t="shared" si="12"/>
        <v>4.4691428571428577</v>
      </c>
      <c r="M24" s="170">
        <f t="shared" si="13"/>
        <v>4.266</v>
      </c>
      <c r="N24" s="170">
        <f t="shared" si="14"/>
        <v>4.0805217391304351</v>
      </c>
      <c r="O24" s="170">
        <f t="shared" si="15"/>
        <v>3.9104999999999999</v>
      </c>
      <c r="P24" s="170">
        <f t="shared" si="16"/>
        <v>3.7540800000000001</v>
      </c>
      <c r="Q24" s="170">
        <f t="shared" si="17"/>
        <v>3.6096923076923075</v>
      </c>
      <c r="R24" s="170">
        <f t="shared" si="18"/>
        <v>3.476</v>
      </c>
      <c r="S24" s="170">
        <f t="shared" si="19"/>
        <v>3.3518571428571429</v>
      </c>
      <c r="T24" s="170">
        <f t="shared" si="20"/>
        <v>3.2362758620689656</v>
      </c>
      <c r="U24" s="170">
        <f t="shared" si="21"/>
        <v>3.1283999999999996</v>
      </c>
      <c r="V24" s="172">
        <f t="shared" si="22"/>
        <v>3.0274838709677421</v>
      </c>
      <c r="W24" s="172">
        <f t="shared" si="23"/>
        <v>2.9328750000000001</v>
      </c>
      <c r="X24" s="172">
        <f t="shared" si="24"/>
        <v>2.8439999999999999</v>
      </c>
      <c r="Y24" s="172">
        <f t="shared" si="25"/>
        <v>2.7603529411764707</v>
      </c>
      <c r="Z24" s="172">
        <f t="shared" si="26"/>
        <v>2.681485714285714</v>
      </c>
      <c r="AA24" s="172">
        <f t="shared" si="27"/>
        <v>2.6070000000000002</v>
      </c>
      <c r="AB24" s="172">
        <f t="shared" si="28"/>
        <v>2.5365405405405408</v>
      </c>
      <c r="AC24" s="172">
        <f t="shared" si="29"/>
        <v>2.4697894736842105</v>
      </c>
    </row>
    <row r="25" spans="1:29" ht="18.75" x14ac:dyDescent="0.2">
      <c r="A25" s="169">
        <f t="shared" si="30"/>
        <v>45</v>
      </c>
      <c r="B25" s="170">
        <f t="shared" si="2"/>
        <v>8.7259090909090915</v>
      </c>
      <c r="C25" s="170">
        <f t="shared" si="3"/>
        <v>7.9987500000000002</v>
      </c>
      <c r="D25" s="170">
        <f t="shared" si="4"/>
        <v>7.383461538461539</v>
      </c>
      <c r="E25" s="170">
        <f t="shared" si="5"/>
        <v>6.856071428571429</v>
      </c>
      <c r="F25" s="170">
        <f t="shared" si="6"/>
        <v>6.399</v>
      </c>
      <c r="G25" s="170">
        <f t="shared" si="7"/>
        <v>5.9990625</v>
      </c>
      <c r="H25" s="170">
        <f t="shared" si="8"/>
        <v>5.6461764705882356</v>
      </c>
      <c r="I25" s="170">
        <f t="shared" si="9"/>
        <v>5.3324999999999996</v>
      </c>
      <c r="J25" s="170">
        <f t="shared" si="10"/>
        <v>5.0518421052631579</v>
      </c>
      <c r="K25" s="170">
        <f t="shared" si="11"/>
        <v>4.7992499999999998</v>
      </c>
      <c r="L25" s="170">
        <f t="shared" si="12"/>
        <v>4.5707142857142857</v>
      </c>
      <c r="M25" s="170">
        <f t="shared" si="13"/>
        <v>4.3629545454545458</v>
      </c>
      <c r="N25" s="170">
        <f t="shared" si="14"/>
        <v>4.1732608695652171</v>
      </c>
      <c r="O25" s="170">
        <f t="shared" si="15"/>
        <v>3.9993750000000001</v>
      </c>
      <c r="P25" s="170">
        <f t="shared" si="16"/>
        <v>3.8393999999999999</v>
      </c>
      <c r="Q25" s="170">
        <f t="shared" si="17"/>
        <v>3.6917307692307695</v>
      </c>
      <c r="R25" s="170">
        <f t="shared" si="18"/>
        <v>3.5550000000000002</v>
      </c>
      <c r="S25" s="170">
        <f t="shared" si="19"/>
        <v>3.4280357142857145</v>
      </c>
      <c r="T25" s="170">
        <f t="shared" si="20"/>
        <v>3.3098275862068967</v>
      </c>
      <c r="U25" s="170">
        <f t="shared" si="21"/>
        <v>3.1995</v>
      </c>
      <c r="V25" s="172">
        <f t="shared" si="22"/>
        <v>3.0962903225806451</v>
      </c>
      <c r="W25" s="172">
        <f t="shared" si="23"/>
        <v>2.99953125</v>
      </c>
      <c r="X25" s="172">
        <f t="shared" si="24"/>
        <v>2.9086363636363632</v>
      </c>
      <c r="Y25" s="172">
        <f t="shared" si="25"/>
        <v>2.8230882352941178</v>
      </c>
      <c r="Z25" s="172">
        <f t="shared" si="26"/>
        <v>2.7424285714285714</v>
      </c>
      <c r="AA25" s="172">
        <f t="shared" si="27"/>
        <v>2.6662499999999998</v>
      </c>
      <c r="AB25" s="172">
        <f t="shared" si="28"/>
        <v>2.5941891891891893</v>
      </c>
      <c r="AC25" s="172">
        <f t="shared" si="29"/>
        <v>2.525921052631579</v>
      </c>
    </row>
    <row r="26" spans="1:29" ht="18.75" x14ac:dyDescent="0.2">
      <c r="A26" s="169">
        <f t="shared" si="30"/>
        <v>46</v>
      </c>
      <c r="B26" s="170">
        <f t="shared" si="2"/>
        <v>8.9198181818181812</v>
      </c>
      <c r="C26" s="170">
        <f t="shared" si="3"/>
        <v>8.1765000000000008</v>
      </c>
      <c r="D26" s="170">
        <f t="shared" si="4"/>
        <v>7.5475384615384611</v>
      </c>
      <c r="E26" s="377">
        <f t="shared" si="5"/>
        <v>7.0084285714285715</v>
      </c>
      <c r="F26" s="170">
        <f t="shared" si="6"/>
        <v>6.5412000000000008</v>
      </c>
      <c r="G26" s="170">
        <f t="shared" si="7"/>
        <v>6.1323749999999997</v>
      </c>
      <c r="H26" s="170">
        <f t="shared" si="8"/>
        <v>5.7716470588235298</v>
      </c>
      <c r="I26" s="170">
        <f t="shared" si="9"/>
        <v>5.4509999999999996</v>
      </c>
      <c r="J26" s="170">
        <f t="shared" si="10"/>
        <v>5.1641052631578948</v>
      </c>
      <c r="K26" s="170">
        <f t="shared" si="11"/>
        <v>4.9058999999999999</v>
      </c>
      <c r="L26" s="170">
        <f t="shared" si="12"/>
        <v>4.6722857142857146</v>
      </c>
      <c r="M26" s="170">
        <f t="shared" si="13"/>
        <v>4.4599090909090906</v>
      </c>
      <c r="N26" s="170">
        <f t="shared" si="14"/>
        <v>4.266</v>
      </c>
      <c r="O26" s="170">
        <f t="shared" si="15"/>
        <v>4.0882500000000004</v>
      </c>
      <c r="P26" s="170">
        <f t="shared" si="16"/>
        <v>3.9247200000000002</v>
      </c>
      <c r="Q26" s="170">
        <f t="shared" si="17"/>
        <v>3.7737692307692305</v>
      </c>
      <c r="R26" s="170">
        <f t="shared" si="18"/>
        <v>3.6339999999999999</v>
      </c>
      <c r="S26" s="170">
        <f t="shared" si="19"/>
        <v>3.5042142857142857</v>
      </c>
      <c r="T26" s="170">
        <f t="shared" si="20"/>
        <v>3.3833793103448278</v>
      </c>
      <c r="U26" s="170">
        <f t="shared" si="21"/>
        <v>3.2706000000000004</v>
      </c>
      <c r="V26" s="172">
        <f t="shared" si="22"/>
        <v>3.1650967741935485</v>
      </c>
      <c r="W26" s="172">
        <f t="shared" si="23"/>
        <v>3.0661874999999998</v>
      </c>
      <c r="X26" s="172">
        <f t="shared" si="24"/>
        <v>2.9732727272727275</v>
      </c>
      <c r="Y26" s="172">
        <f t="shared" si="25"/>
        <v>2.8858235294117649</v>
      </c>
      <c r="Z26" s="172">
        <f t="shared" si="26"/>
        <v>2.8033714285714284</v>
      </c>
      <c r="AA26" s="172">
        <f t="shared" si="27"/>
        <v>2.7254999999999998</v>
      </c>
      <c r="AB26" s="172">
        <f t="shared" si="28"/>
        <v>2.6518378378378378</v>
      </c>
      <c r="AC26" s="172">
        <f t="shared" si="29"/>
        <v>2.5820526315789474</v>
      </c>
    </row>
    <row r="27" spans="1:29" ht="18.75" x14ac:dyDescent="0.2">
      <c r="A27" s="169">
        <f t="shared" si="30"/>
        <v>47</v>
      </c>
      <c r="B27" s="170">
        <f t="shared" si="2"/>
        <v>9.1137272727272727</v>
      </c>
      <c r="C27" s="170">
        <f t="shared" si="3"/>
        <v>8.3542500000000004</v>
      </c>
      <c r="D27" s="170">
        <f t="shared" si="4"/>
        <v>7.711615384615385</v>
      </c>
      <c r="E27" s="170">
        <f t="shared" si="5"/>
        <v>7.1607857142857148</v>
      </c>
      <c r="F27" s="170">
        <f t="shared" si="6"/>
        <v>6.6833999999999998</v>
      </c>
      <c r="G27" s="170">
        <f t="shared" si="7"/>
        <v>6.2656875000000003</v>
      </c>
      <c r="H27" s="170">
        <f t="shared" si="8"/>
        <v>5.8971176470588231</v>
      </c>
      <c r="I27" s="170">
        <f t="shared" si="9"/>
        <v>5.5695000000000006</v>
      </c>
      <c r="J27" s="170">
        <f t="shared" si="10"/>
        <v>5.2763684210526316</v>
      </c>
      <c r="K27" s="170">
        <f t="shared" si="11"/>
        <v>5.0125500000000001</v>
      </c>
      <c r="L27" s="170">
        <f t="shared" si="12"/>
        <v>4.7738571428571426</v>
      </c>
      <c r="M27" s="170">
        <f t="shared" si="13"/>
        <v>4.5568636363636363</v>
      </c>
      <c r="N27" s="170">
        <f t="shared" si="14"/>
        <v>4.3587391304347829</v>
      </c>
      <c r="O27" s="170">
        <f t="shared" si="15"/>
        <v>4.1771250000000002</v>
      </c>
      <c r="P27" s="170">
        <f t="shared" si="16"/>
        <v>4.01004</v>
      </c>
      <c r="Q27" s="170">
        <f t="shared" si="17"/>
        <v>3.8558076923076925</v>
      </c>
      <c r="R27" s="170">
        <f t="shared" si="18"/>
        <v>3.7130000000000001</v>
      </c>
      <c r="S27" s="170">
        <f t="shared" si="19"/>
        <v>3.5803928571428574</v>
      </c>
      <c r="T27" s="170">
        <f t="shared" si="20"/>
        <v>3.4569310344827584</v>
      </c>
      <c r="U27" s="170">
        <f t="shared" si="21"/>
        <v>3.3416999999999999</v>
      </c>
      <c r="V27" s="172">
        <f t="shared" si="22"/>
        <v>3.2339032258064515</v>
      </c>
      <c r="W27" s="172">
        <f t="shared" si="23"/>
        <v>3.1328437500000001</v>
      </c>
      <c r="X27" s="172">
        <f t="shared" si="24"/>
        <v>3.0379090909090909</v>
      </c>
      <c r="Y27" s="172">
        <f t="shared" si="25"/>
        <v>2.9485588235294116</v>
      </c>
      <c r="Z27" s="172">
        <f t="shared" si="26"/>
        <v>2.8643142857142854</v>
      </c>
      <c r="AA27" s="172">
        <f t="shared" si="27"/>
        <v>2.7847500000000003</v>
      </c>
      <c r="AB27" s="172">
        <f t="shared" si="28"/>
        <v>2.7094864864864863</v>
      </c>
      <c r="AC27" s="172">
        <f t="shared" si="29"/>
        <v>2.6381842105263158</v>
      </c>
    </row>
    <row r="28" spans="1:29" ht="18.75" x14ac:dyDescent="0.2">
      <c r="A28" s="169">
        <f t="shared" si="30"/>
        <v>48</v>
      </c>
      <c r="B28" s="170">
        <f t="shared" si="2"/>
        <v>9.3076363636363624</v>
      </c>
      <c r="C28" s="170">
        <f t="shared" si="3"/>
        <v>8.532</v>
      </c>
      <c r="D28" s="170">
        <f t="shared" si="4"/>
        <v>7.875692307692308</v>
      </c>
      <c r="E28" s="170">
        <f t="shared" si="5"/>
        <v>7.3131428571428572</v>
      </c>
      <c r="F28" s="170">
        <f t="shared" si="6"/>
        <v>6.8256000000000006</v>
      </c>
      <c r="G28" s="170">
        <f t="shared" si="7"/>
        <v>6.399</v>
      </c>
      <c r="H28" s="170">
        <f t="shared" si="8"/>
        <v>6.0225882352941182</v>
      </c>
      <c r="I28" s="170">
        <f t="shared" si="9"/>
        <v>5.6879999999999997</v>
      </c>
      <c r="J28" s="170">
        <f t="shared" si="10"/>
        <v>5.3886315789473684</v>
      </c>
      <c r="K28" s="170">
        <f t="shared" si="11"/>
        <v>5.1192000000000002</v>
      </c>
      <c r="L28" s="170">
        <f t="shared" si="12"/>
        <v>4.8754285714285714</v>
      </c>
      <c r="M28" s="170">
        <f t="shared" si="13"/>
        <v>4.6538181818181812</v>
      </c>
      <c r="N28" s="170">
        <f t="shared" si="14"/>
        <v>4.4514782608695649</v>
      </c>
      <c r="O28" s="170">
        <f t="shared" si="15"/>
        <v>4.266</v>
      </c>
      <c r="P28" s="170">
        <f t="shared" si="16"/>
        <v>4.0953599999999994</v>
      </c>
      <c r="Q28" s="170">
        <f t="shared" si="17"/>
        <v>3.937846153846154</v>
      </c>
      <c r="R28" s="170">
        <f t="shared" si="18"/>
        <v>3.7919999999999998</v>
      </c>
      <c r="S28" s="170">
        <f t="shared" si="19"/>
        <v>3.6565714285714286</v>
      </c>
      <c r="T28" s="170">
        <f t="shared" si="20"/>
        <v>3.5304827586206895</v>
      </c>
      <c r="U28" s="170">
        <f t="shared" si="21"/>
        <v>3.4128000000000003</v>
      </c>
      <c r="V28" s="172">
        <f t="shared" si="22"/>
        <v>3.3027096774193549</v>
      </c>
      <c r="W28" s="172">
        <f t="shared" si="23"/>
        <v>3.1995</v>
      </c>
      <c r="X28" s="172">
        <f t="shared" si="24"/>
        <v>3.1025454545454547</v>
      </c>
      <c r="Y28" s="172">
        <f t="shared" si="25"/>
        <v>3.0112941176470591</v>
      </c>
      <c r="Z28" s="172">
        <f t="shared" si="26"/>
        <v>2.9252571428571428</v>
      </c>
      <c r="AA28" s="172">
        <f t="shared" si="27"/>
        <v>2.8439999999999999</v>
      </c>
      <c r="AB28" s="172">
        <f t="shared" si="28"/>
        <v>2.7671351351351352</v>
      </c>
      <c r="AC28" s="172">
        <f t="shared" si="29"/>
        <v>2.6943157894736842</v>
      </c>
    </row>
    <row r="29" spans="1:29" ht="18.75" x14ac:dyDescent="0.2">
      <c r="A29" s="169">
        <f t="shared" si="30"/>
        <v>49</v>
      </c>
      <c r="B29" s="170">
        <f t="shared" si="2"/>
        <v>9.5015454545454539</v>
      </c>
      <c r="C29" s="170">
        <f t="shared" si="3"/>
        <v>8.7097499999999997</v>
      </c>
      <c r="D29" s="170">
        <f t="shared" si="4"/>
        <v>8.039769230769231</v>
      </c>
      <c r="E29" s="170">
        <f t="shared" si="5"/>
        <v>7.4655000000000005</v>
      </c>
      <c r="F29" s="170">
        <f t="shared" si="6"/>
        <v>6.9677999999999995</v>
      </c>
      <c r="G29" s="170">
        <f t="shared" si="7"/>
        <v>6.5323124999999997</v>
      </c>
      <c r="H29" s="170">
        <f t="shared" si="8"/>
        <v>6.1480588235294116</v>
      </c>
      <c r="I29" s="170">
        <f t="shared" si="9"/>
        <v>5.8065000000000007</v>
      </c>
      <c r="J29" s="170">
        <f t="shared" si="10"/>
        <v>5.5008947368421053</v>
      </c>
      <c r="K29" s="170">
        <f t="shared" si="11"/>
        <v>5.2258500000000003</v>
      </c>
      <c r="L29" s="170">
        <f t="shared" si="12"/>
        <v>4.9770000000000003</v>
      </c>
      <c r="M29" s="170">
        <f t="shared" si="13"/>
        <v>4.7507727272727269</v>
      </c>
      <c r="N29" s="170">
        <f t="shared" si="14"/>
        <v>4.5442173913043478</v>
      </c>
      <c r="O29" s="170">
        <f t="shared" si="15"/>
        <v>4.3548749999999998</v>
      </c>
      <c r="P29" s="170">
        <f t="shared" si="16"/>
        <v>4.1806799999999997</v>
      </c>
      <c r="Q29" s="170">
        <f t="shared" si="17"/>
        <v>4.0198846153846155</v>
      </c>
      <c r="R29" s="170">
        <f t="shared" si="18"/>
        <v>3.871</v>
      </c>
      <c r="S29" s="170">
        <f t="shared" si="19"/>
        <v>3.7327500000000002</v>
      </c>
      <c r="T29" s="170">
        <f t="shared" si="20"/>
        <v>3.6040344827586206</v>
      </c>
      <c r="U29" s="170">
        <f t="shared" si="21"/>
        <v>3.4838999999999998</v>
      </c>
      <c r="V29" s="172">
        <f t="shared" si="22"/>
        <v>3.3715161290322579</v>
      </c>
      <c r="W29" s="172">
        <f t="shared" si="23"/>
        <v>3.2661562499999999</v>
      </c>
      <c r="X29" s="172">
        <f t="shared" si="24"/>
        <v>3.1671818181818181</v>
      </c>
      <c r="Y29" s="172">
        <f t="shared" si="25"/>
        <v>3.0740294117647058</v>
      </c>
      <c r="Z29" s="172">
        <f t="shared" si="26"/>
        <v>2.9861999999999997</v>
      </c>
      <c r="AA29" s="172">
        <f t="shared" si="27"/>
        <v>2.9032500000000003</v>
      </c>
      <c r="AB29" s="172">
        <f t="shared" si="28"/>
        <v>2.8247837837837837</v>
      </c>
      <c r="AC29" s="172">
        <f t="shared" si="29"/>
        <v>2.7504473684210526</v>
      </c>
    </row>
    <row r="30" spans="1:29" ht="18.75" x14ac:dyDescent="0.2">
      <c r="A30" s="169">
        <f t="shared" si="30"/>
        <v>50</v>
      </c>
      <c r="B30" s="170">
        <f t="shared" si="2"/>
        <v>9.6954545454545471</v>
      </c>
      <c r="C30" s="170">
        <f t="shared" si="3"/>
        <v>8.8875000000000011</v>
      </c>
      <c r="D30" s="170">
        <f t="shared" si="4"/>
        <v>8.203846153846154</v>
      </c>
      <c r="E30" s="244">
        <f t="shared" si="5"/>
        <v>7.6178571428571429</v>
      </c>
      <c r="F30" s="170">
        <f t="shared" si="6"/>
        <v>7.11</v>
      </c>
      <c r="G30" s="170">
        <f t="shared" si="7"/>
        <v>6.6656250000000004</v>
      </c>
      <c r="H30" s="170">
        <f t="shared" si="8"/>
        <v>6.2735294117647067</v>
      </c>
      <c r="I30" s="170">
        <f t="shared" si="9"/>
        <v>5.9249999999999998</v>
      </c>
      <c r="J30" s="170">
        <f t="shared" si="10"/>
        <v>5.6131578947368421</v>
      </c>
      <c r="K30" s="170">
        <f t="shared" si="11"/>
        <v>5.3324999999999996</v>
      </c>
      <c r="L30" s="170">
        <f t="shared" si="12"/>
        <v>5.0785714285714283</v>
      </c>
      <c r="M30" s="170">
        <f t="shared" si="13"/>
        <v>4.8477272727272736</v>
      </c>
      <c r="N30" s="170">
        <f t="shared" si="14"/>
        <v>4.6369565217391306</v>
      </c>
      <c r="O30" s="170">
        <f t="shared" si="15"/>
        <v>4.4437500000000005</v>
      </c>
      <c r="P30" s="170">
        <f t="shared" si="16"/>
        <v>4.266</v>
      </c>
      <c r="Q30" s="170">
        <f t="shared" si="17"/>
        <v>4.101923076923077</v>
      </c>
      <c r="R30" s="170">
        <f t="shared" si="18"/>
        <v>3.95</v>
      </c>
      <c r="S30" s="170">
        <f t="shared" si="19"/>
        <v>3.8089285714285714</v>
      </c>
      <c r="T30" s="170">
        <f t="shared" si="20"/>
        <v>3.6775862068965517</v>
      </c>
      <c r="U30" s="170">
        <f t="shared" si="21"/>
        <v>3.5550000000000002</v>
      </c>
      <c r="V30" s="172">
        <f t="shared" si="22"/>
        <v>3.4403225806451609</v>
      </c>
      <c r="W30" s="172">
        <f t="shared" si="23"/>
        <v>3.3328125000000002</v>
      </c>
      <c r="X30" s="172">
        <f t="shared" si="24"/>
        <v>3.2318181818181819</v>
      </c>
      <c r="Y30" s="172">
        <f t="shared" si="25"/>
        <v>3.1367647058823533</v>
      </c>
      <c r="Z30" s="172">
        <f t="shared" si="26"/>
        <v>3.0471428571428572</v>
      </c>
      <c r="AA30" s="172">
        <f t="shared" si="27"/>
        <v>2.9624999999999999</v>
      </c>
      <c r="AB30" s="172">
        <f t="shared" si="28"/>
        <v>2.8824324324324322</v>
      </c>
      <c r="AC30" s="172">
        <f t="shared" si="29"/>
        <v>2.8065789473684211</v>
      </c>
    </row>
    <row r="31" spans="1:29" ht="18.75" x14ac:dyDescent="0.2">
      <c r="A31" s="169">
        <f t="shared" si="30"/>
        <v>51</v>
      </c>
      <c r="B31" s="170">
        <f t="shared" si="2"/>
        <v>9.8893636363636368</v>
      </c>
      <c r="C31" s="170">
        <f t="shared" si="3"/>
        <v>9.0652500000000007</v>
      </c>
      <c r="D31" s="170">
        <f t="shared" si="4"/>
        <v>8.367923076923077</v>
      </c>
      <c r="E31" s="170">
        <f t="shared" si="5"/>
        <v>7.7702142857142853</v>
      </c>
      <c r="F31" s="170">
        <f t="shared" si="6"/>
        <v>7.2522000000000002</v>
      </c>
      <c r="G31" s="170">
        <f t="shared" si="7"/>
        <v>6.7989375000000001</v>
      </c>
      <c r="H31" s="170">
        <f t="shared" si="8"/>
        <v>6.399</v>
      </c>
      <c r="I31" s="170">
        <f t="shared" si="9"/>
        <v>6.0435000000000008</v>
      </c>
      <c r="J31" s="170">
        <f t="shared" si="10"/>
        <v>5.725421052631579</v>
      </c>
      <c r="K31" s="170">
        <f t="shared" si="11"/>
        <v>5.4391499999999997</v>
      </c>
      <c r="L31" s="170">
        <f t="shared" si="12"/>
        <v>5.1801428571428572</v>
      </c>
      <c r="M31" s="170">
        <f t="shared" si="13"/>
        <v>4.9446818181818184</v>
      </c>
      <c r="N31" s="170">
        <f t="shared" si="14"/>
        <v>4.7296956521739135</v>
      </c>
      <c r="O31" s="170">
        <f t="shared" si="15"/>
        <v>4.5326250000000003</v>
      </c>
      <c r="P31" s="170">
        <f t="shared" si="16"/>
        <v>4.3513200000000003</v>
      </c>
      <c r="Q31" s="170">
        <f t="shared" si="17"/>
        <v>4.1839615384615385</v>
      </c>
      <c r="R31" s="170">
        <f t="shared" si="18"/>
        <v>4.0289999999999999</v>
      </c>
      <c r="S31" s="170">
        <f t="shared" si="19"/>
        <v>3.8851071428571426</v>
      </c>
      <c r="T31" s="170">
        <f t="shared" si="20"/>
        <v>3.7511379310344828</v>
      </c>
      <c r="U31" s="170">
        <f t="shared" si="21"/>
        <v>3.6261000000000001</v>
      </c>
      <c r="V31" s="172">
        <f t="shared" si="22"/>
        <v>3.5091290322580648</v>
      </c>
      <c r="W31" s="172">
        <f t="shared" si="23"/>
        <v>3.39946875</v>
      </c>
      <c r="X31" s="172">
        <f t="shared" si="24"/>
        <v>3.2964545454545453</v>
      </c>
      <c r="Y31" s="172">
        <f t="shared" si="25"/>
        <v>3.1995</v>
      </c>
      <c r="Z31" s="172">
        <f t="shared" si="26"/>
        <v>3.1080857142857141</v>
      </c>
      <c r="AA31" s="172">
        <f t="shared" si="27"/>
        <v>3.0217500000000004</v>
      </c>
      <c r="AB31" s="172">
        <f t="shared" si="28"/>
        <v>2.9400810810810807</v>
      </c>
      <c r="AC31" s="172">
        <f t="shared" si="29"/>
        <v>2.8627105263157895</v>
      </c>
    </row>
    <row r="32" spans="1:29" ht="18.75" x14ac:dyDescent="0.2">
      <c r="A32" s="169">
        <f t="shared" si="30"/>
        <v>52</v>
      </c>
      <c r="B32" s="170">
        <f t="shared" si="2"/>
        <v>10.083272727272728</v>
      </c>
      <c r="C32" s="170">
        <f t="shared" si="3"/>
        <v>9.2429999999999986</v>
      </c>
      <c r="D32" s="170">
        <f>(A32/$D$3)*2.133</f>
        <v>8.532</v>
      </c>
      <c r="E32" s="245">
        <f t="shared" si="5"/>
        <v>7.9225714285714286</v>
      </c>
      <c r="F32" s="170">
        <f t="shared" si="6"/>
        <v>7.3944000000000001</v>
      </c>
      <c r="G32" s="170">
        <f t="shared" si="7"/>
        <v>6.9322499999999998</v>
      </c>
      <c r="H32" s="170">
        <f t="shared" si="8"/>
        <v>6.5244705882352934</v>
      </c>
      <c r="I32" s="170">
        <f t="shared" si="9"/>
        <v>6.1619999999999999</v>
      </c>
      <c r="J32" s="170">
        <f t="shared" si="10"/>
        <v>5.8376842105263158</v>
      </c>
      <c r="K32" s="170">
        <f t="shared" si="11"/>
        <v>5.5457999999999998</v>
      </c>
      <c r="L32" s="170">
        <f t="shared" si="12"/>
        <v>5.281714285714286</v>
      </c>
      <c r="M32" s="170">
        <f t="shared" si="13"/>
        <v>5.0416363636363641</v>
      </c>
      <c r="N32" s="170">
        <f t="shared" si="14"/>
        <v>4.8224347826086955</v>
      </c>
      <c r="O32" s="170">
        <f t="shared" si="15"/>
        <v>4.6214999999999993</v>
      </c>
      <c r="P32" s="170">
        <f t="shared" si="16"/>
        <v>4.4366400000000006</v>
      </c>
      <c r="Q32" s="170">
        <f t="shared" si="17"/>
        <v>4.266</v>
      </c>
      <c r="R32" s="170">
        <f t="shared" si="18"/>
        <v>4.1079999999999997</v>
      </c>
      <c r="S32" s="170">
        <f t="shared" si="19"/>
        <v>3.9612857142857143</v>
      </c>
      <c r="T32" s="170">
        <f t="shared" si="20"/>
        <v>3.8246896551724139</v>
      </c>
      <c r="U32" s="170">
        <f t="shared" si="21"/>
        <v>3.6972</v>
      </c>
      <c r="V32" s="172">
        <f t="shared" si="22"/>
        <v>3.5779354838709678</v>
      </c>
      <c r="W32" s="172">
        <f t="shared" si="23"/>
        <v>3.4661249999999999</v>
      </c>
      <c r="X32" s="172">
        <f t="shared" si="24"/>
        <v>3.3610909090909091</v>
      </c>
      <c r="Y32" s="172">
        <f t="shared" si="25"/>
        <v>3.2622352941176467</v>
      </c>
      <c r="Z32" s="172">
        <f t="shared" si="26"/>
        <v>3.1690285714285715</v>
      </c>
      <c r="AA32" s="172">
        <f t="shared" si="27"/>
        <v>3.081</v>
      </c>
      <c r="AB32" s="172">
        <f t="shared" si="28"/>
        <v>2.9977297297297301</v>
      </c>
      <c r="AC32" s="172">
        <f t="shared" si="29"/>
        <v>2.9188421052631579</v>
      </c>
    </row>
    <row r="33" spans="1:29" ht="18.75" x14ac:dyDescent="0.2">
      <c r="A33" s="169">
        <f t="shared" si="30"/>
        <v>53</v>
      </c>
      <c r="B33" s="170">
        <f t="shared" si="2"/>
        <v>10.277181818181818</v>
      </c>
      <c r="C33" s="170">
        <f t="shared" si="3"/>
        <v>9.42075</v>
      </c>
      <c r="D33" s="170">
        <f>(A33/$D$3)*2.133</f>
        <v>8.696076923076923</v>
      </c>
      <c r="E33" s="170">
        <f t="shared" si="5"/>
        <v>8.0749285714285719</v>
      </c>
      <c r="F33" s="170">
        <f t="shared" si="6"/>
        <v>7.5366</v>
      </c>
      <c r="G33" s="170">
        <f t="shared" si="7"/>
        <v>7.0655625000000004</v>
      </c>
      <c r="H33" s="170">
        <f t="shared" si="8"/>
        <v>6.6499411764705885</v>
      </c>
      <c r="I33" s="170">
        <f t="shared" si="9"/>
        <v>6.2805000000000009</v>
      </c>
      <c r="J33" s="170">
        <f t="shared" si="10"/>
        <v>5.9499473684210518</v>
      </c>
      <c r="K33" s="170">
        <f t="shared" si="11"/>
        <v>5.65245</v>
      </c>
      <c r="L33" s="170">
        <f t="shared" si="12"/>
        <v>5.383285714285714</v>
      </c>
      <c r="M33" s="170">
        <f t="shared" si="13"/>
        <v>5.138590909090909</v>
      </c>
      <c r="N33" s="170">
        <f t="shared" si="14"/>
        <v>4.9151739130434784</v>
      </c>
      <c r="O33" s="170">
        <f t="shared" si="15"/>
        <v>4.710375</v>
      </c>
      <c r="P33" s="170">
        <f t="shared" si="16"/>
        <v>4.52196</v>
      </c>
      <c r="Q33" s="170">
        <f t="shared" si="17"/>
        <v>4.3480384615384615</v>
      </c>
      <c r="R33" s="170">
        <f t="shared" si="18"/>
        <v>4.1870000000000003</v>
      </c>
      <c r="S33" s="170">
        <f t="shared" si="19"/>
        <v>4.0374642857142859</v>
      </c>
      <c r="T33" s="170">
        <f t="shared" si="20"/>
        <v>3.898241379310345</v>
      </c>
      <c r="U33" s="170">
        <f t="shared" si="21"/>
        <v>3.7683</v>
      </c>
      <c r="V33" s="172">
        <f t="shared" si="22"/>
        <v>3.6467419354838713</v>
      </c>
      <c r="W33" s="172">
        <f t="shared" si="23"/>
        <v>3.5327812500000002</v>
      </c>
      <c r="X33" s="172">
        <f t="shared" si="24"/>
        <v>3.4257272727272725</v>
      </c>
      <c r="Y33" s="172">
        <f t="shared" si="25"/>
        <v>3.3249705882352942</v>
      </c>
      <c r="Z33" s="172">
        <f t="shared" si="26"/>
        <v>3.2299714285714285</v>
      </c>
      <c r="AA33" s="172">
        <f t="shared" si="27"/>
        <v>3.1402500000000004</v>
      </c>
      <c r="AB33" s="172">
        <f t="shared" si="28"/>
        <v>3.0553783783783786</v>
      </c>
      <c r="AC33" s="172">
        <f t="shared" si="29"/>
        <v>2.9749736842105259</v>
      </c>
    </row>
    <row r="34" spans="1:29" ht="18.75" x14ac:dyDescent="0.2">
      <c r="A34" s="169">
        <f t="shared" si="30"/>
        <v>54</v>
      </c>
      <c r="B34" s="170">
        <f t="shared" si="2"/>
        <v>10.471090909090909</v>
      </c>
      <c r="C34" s="170">
        <f t="shared" si="3"/>
        <v>9.5984999999999996</v>
      </c>
      <c r="D34" s="170">
        <f>(A34/$D$3)*2.133</f>
        <v>8.860153846153846</v>
      </c>
      <c r="E34" s="170">
        <f t="shared" si="5"/>
        <v>8.2272857142857152</v>
      </c>
      <c r="F34" s="170">
        <f t="shared" si="6"/>
        <v>7.6787999999999998</v>
      </c>
      <c r="G34" s="170">
        <f t="shared" si="7"/>
        <v>7.1988750000000001</v>
      </c>
      <c r="H34" s="170">
        <f t="shared" si="8"/>
        <v>6.7754117647058818</v>
      </c>
      <c r="I34" s="170">
        <f t="shared" si="9"/>
        <v>6.399</v>
      </c>
      <c r="J34" s="170">
        <f t="shared" si="10"/>
        <v>6.0622105263157895</v>
      </c>
      <c r="K34" s="170">
        <f t="shared" si="11"/>
        <v>5.7591000000000001</v>
      </c>
      <c r="L34" s="170">
        <f t="shared" si="12"/>
        <v>5.4848571428571429</v>
      </c>
      <c r="M34" s="170">
        <f t="shared" si="13"/>
        <v>5.2355454545454547</v>
      </c>
      <c r="N34" s="170">
        <f t="shared" si="14"/>
        <v>5.0079130434782613</v>
      </c>
      <c r="O34" s="170">
        <f t="shared" si="15"/>
        <v>4.7992499999999998</v>
      </c>
      <c r="P34" s="170">
        <f t="shared" si="16"/>
        <v>4.6072800000000003</v>
      </c>
      <c r="Q34" s="170">
        <f t="shared" si="17"/>
        <v>4.430076923076923</v>
      </c>
      <c r="R34" s="170">
        <f t="shared" si="18"/>
        <v>4.266</v>
      </c>
      <c r="S34" s="170">
        <f t="shared" si="19"/>
        <v>4.1136428571428576</v>
      </c>
      <c r="T34" s="170">
        <f t="shared" si="20"/>
        <v>3.9717931034482756</v>
      </c>
      <c r="U34" s="170">
        <f t="shared" si="21"/>
        <v>3.8393999999999999</v>
      </c>
      <c r="V34" s="172">
        <f t="shared" si="22"/>
        <v>3.7155483870967743</v>
      </c>
      <c r="W34" s="172">
        <f t="shared" si="23"/>
        <v>3.5994375000000001</v>
      </c>
      <c r="X34" s="172">
        <f t="shared" si="24"/>
        <v>3.4903636363636368</v>
      </c>
      <c r="Y34" s="172">
        <f t="shared" si="25"/>
        <v>3.3877058823529409</v>
      </c>
      <c r="Z34" s="172">
        <f t="shared" si="26"/>
        <v>3.2909142857142859</v>
      </c>
      <c r="AA34" s="172">
        <f t="shared" si="27"/>
        <v>3.1995</v>
      </c>
      <c r="AB34" s="172">
        <f t="shared" si="28"/>
        <v>3.113027027027027</v>
      </c>
      <c r="AC34" s="172">
        <f t="shared" si="29"/>
        <v>3.0311052631578947</v>
      </c>
    </row>
    <row r="35" spans="1:29" ht="18.75" x14ac:dyDescent="0.2">
      <c r="A35" s="169">
        <f>A34+1</f>
        <v>55</v>
      </c>
      <c r="B35" s="170">
        <f t="shared" si="2"/>
        <v>10.664999999999999</v>
      </c>
      <c r="C35" s="170">
        <f t="shared" si="3"/>
        <v>9.7762499999999992</v>
      </c>
      <c r="D35" s="170">
        <f>(A35/$D$3)*2.133</f>
        <v>9.0242307692307691</v>
      </c>
      <c r="E35" s="170">
        <f t="shared" si="5"/>
        <v>8.3796428571428567</v>
      </c>
      <c r="F35" s="170">
        <f t="shared" si="6"/>
        <v>7.8209999999999997</v>
      </c>
      <c r="G35" s="170">
        <f t="shared" si="7"/>
        <v>7.3321874999999999</v>
      </c>
      <c r="H35" s="170">
        <f t="shared" si="8"/>
        <v>6.9008823529411769</v>
      </c>
      <c r="I35" s="170">
        <f t="shared" si="9"/>
        <v>6.5174999999999992</v>
      </c>
      <c r="J35" s="170">
        <f t="shared" si="10"/>
        <v>6.1744736842105263</v>
      </c>
      <c r="K35" s="170">
        <f t="shared" si="11"/>
        <v>5.8657500000000002</v>
      </c>
      <c r="L35" s="170">
        <f t="shared" si="12"/>
        <v>5.5864285714285717</v>
      </c>
      <c r="M35" s="170">
        <f t="shared" si="13"/>
        <v>5.3324999999999996</v>
      </c>
      <c r="N35" s="170">
        <f t="shared" si="14"/>
        <v>5.1006521739130433</v>
      </c>
      <c r="O35" s="170">
        <f t="shared" si="15"/>
        <v>4.8881249999999996</v>
      </c>
      <c r="P35" s="170">
        <f t="shared" si="16"/>
        <v>4.6926000000000005</v>
      </c>
      <c r="Q35" s="170">
        <f t="shared" si="17"/>
        <v>4.5121153846153845</v>
      </c>
      <c r="R35" s="170">
        <f t="shared" si="18"/>
        <v>4.3450000000000006</v>
      </c>
      <c r="S35" s="170">
        <f t="shared" si="19"/>
        <v>4.1898214285714284</v>
      </c>
      <c r="T35" s="170">
        <f t="shared" si="20"/>
        <v>4.0453448275862067</v>
      </c>
      <c r="U35" s="170">
        <f t="shared" si="21"/>
        <v>3.9104999999999999</v>
      </c>
      <c r="V35" s="172">
        <f t="shared" si="22"/>
        <v>3.7843548387096773</v>
      </c>
      <c r="W35" s="172">
        <f t="shared" si="23"/>
        <v>3.6660937499999999</v>
      </c>
      <c r="X35" s="172">
        <f t="shared" si="24"/>
        <v>3.5550000000000002</v>
      </c>
      <c r="Y35" s="172">
        <f t="shared" si="25"/>
        <v>3.4504411764705885</v>
      </c>
      <c r="Z35" s="172">
        <f t="shared" si="26"/>
        <v>3.3518571428571429</v>
      </c>
      <c r="AA35" s="172">
        <f t="shared" si="27"/>
        <v>3.2587499999999996</v>
      </c>
      <c r="AB35" s="172">
        <f t="shared" si="28"/>
        <v>3.1706756756756755</v>
      </c>
      <c r="AC35" s="172">
        <f t="shared" si="29"/>
        <v>3.0872368421052632</v>
      </c>
    </row>
    <row r="36" spans="1:29" ht="18.75" x14ac:dyDescent="0.2">
      <c r="A36" s="169">
        <f>A35+1</f>
        <v>56</v>
      </c>
      <c r="B36" s="170">
        <f t="shared" si="2"/>
        <v>10.858909090909091</v>
      </c>
      <c r="C36" s="170">
        <f t="shared" si="3"/>
        <v>9.9540000000000006</v>
      </c>
      <c r="D36" s="170">
        <f>(A36/$D$3)*2.133</f>
        <v>9.1883076923076921</v>
      </c>
      <c r="E36" s="170">
        <f t="shared" si="5"/>
        <v>8.532</v>
      </c>
      <c r="F36" s="170">
        <f t="shared" si="6"/>
        <v>7.9632000000000005</v>
      </c>
      <c r="G36" s="170">
        <f t="shared" si="7"/>
        <v>7.4655000000000005</v>
      </c>
      <c r="H36" s="170">
        <f t="shared" si="8"/>
        <v>7.0263529411764702</v>
      </c>
      <c r="I36" s="170">
        <f t="shared" si="9"/>
        <v>6.6360000000000001</v>
      </c>
      <c r="J36" s="170">
        <f t="shared" si="10"/>
        <v>6.2867368421052632</v>
      </c>
      <c r="K36" s="170">
        <f t="shared" si="11"/>
        <v>5.9723999999999995</v>
      </c>
      <c r="L36" s="170">
        <f t="shared" si="12"/>
        <v>5.6879999999999997</v>
      </c>
      <c r="M36" s="170">
        <f t="shared" si="13"/>
        <v>5.4294545454545453</v>
      </c>
      <c r="N36" s="170">
        <f t="shared" si="14"/>
        <v>5.1933913043478261</v>
      </c>
      <c r="O36" s="170">
        <f t="shared" si="15"/>
        <v>4.9770000000000003</v>
      </c>
      <c r="P36" s="170">
        <f t="shared" si="16"/>
        <v>4.7779200000000008</v>
      </c>
      <c r="Q36" s="170">
        <f t="shared" si="17"/>
        <v>4.594153846153846</v>
      </c>
      <c r="R36" s="170">
        <f t="shared" si="18"/>
        <v>4.4239999999999995</v>
      </c>
      <c r="S36" s="170">
        <f t="shared" si="19"/>
        <v>4.266</v>
      </c>
      <c r="T36" s="170">
        <f t="shared" si="20"/>
        <v>4.1188965517241378</v>
      </c>
      <c r="U36" s="170">
        <f t="shared" si="21"/>
        <v>3.9816000000000003</v>
      </c>
      <c r="V36" s="172">
        <f t="shared" si="22"/>
        <v>3.8531612903225807</v>
      </c>
      <c r="W36" s="172">
        <f t="shared" si="23"/>
        <v>3.7327500000000002</v>
      </c>
      <c r="X36" s="172">
        <f t="shared" si="24"/>
        <v>3.6196363636363635</v>
      </c>
      <c r="Y36" s="172">
        <f t="shared" si="25"/>
        <v>3.5131764705882351</v>
      </c>
      <c r="Z36" s="172">
        <f t="shared" si="26"/>
        <v>3.4128000000000003</v>
      </c>
      <c r="AA36" s="172">
        <f t="shared" si="27"/>
        <v>3.3180000000000001</v>
      </c>
      <c r="AB36" s="172">
        <f t="shared" si="28"/>
        <v>3.2283243243243245</v>
      </c>
      <c r="AC36" s="172">
        <f t="shared" si="29"/>
        <v>3.1433684210526316</v>
      </c>
    </row>
    <row r="37" spans="1:29" ht="18.75" x14ac:dyDescent="0.2">
      <c r="A37" s="175"/>
      <c r="B37" s="176"/>
      <c r="C37" s="176"/>
      <c r="D37" s="176"/>
      <c r="E37" s="176"/>
      <c r="F37" s="176"/>
      <c r="G37" s="176"/>
      <c r="H37" s="176"/>
      <c r="I37" s="176"/>
      <c r="J37" s="176"/>
      <c r="K37" s="176"/>
      <c r="L37" s="176"/>
      <c r="M37" s="176"/>
      <c r="N37" s="176"/>
      <c r="O37" s="176"/>
      <c r="P37" s="176"/>
      <c r="Q37" s="176"/>
      <c r="R37" s="176"/>
      <c r="S37" s="176"/>
      <c r="T37" s="176"/>
      <c r="U37" s="176"/>
      <c r="V37" s="173"/>
      <c r="W37" s="173"/>
      <c r="X37" s="173"/>
      <c r="Y37" s="173"/>
      <c r="Z37" s="173"/>
      <c r="AA37" s="173"/>
      <c r="AB37" s="173"/>
      <c r="AC37" s="173"/>
    </row>
    <row r="38" spans="1:29" ht="19.5" thickBot="1" x14ac:dyDescent="0.25">
      <c r="A38" s="422" t="s">
        <v>135</v>
      </c>
      <c r="B38" s="422"/>
      <c r="C38" s="422"/>
      <c r="D38" s="422"/>
      <c r="E38" s="422"/>
      <c r="F38" s="422"/>
      <c r="G38" s="422"/>
      <c r="H38" s="422"/>
      <c r="I38" s="422"/>
      <c r="J38" s="422"/>
      <c r="K38" s="422"/>
      <c r="L38" s="422"/>
      <c r="M38" s="422"/>
      <c r="N38" s="422"/>
      <c r="O38" s="422"/>
      <c r="P38" s="174"/>
      <c r="Q38" s="174"/>
      <c r="R38" s="174"/>
      <c r="S38" s="174"/>
      <c r="T38" s="174"/>
      <c r="U38" s="174"/>
    </row>
    <row r="39" spans="1:29" ht="21.75" thickTop="1" thickBot="1" x14ac:dyDescent="0.25">
      <c r="A39" s="171" t="s">
        <v>134</v>
      </c>
      <c r="B39" s="177">
        <v>2.133</v>
      </c>
      <c r="C39" s="166"/>
      <c r="D39" s="166"/>
      <c r="E39" s="166"/>
      <c r="F39" s="166"/>
      <c r="G39" s="166"/>
      <c r="H39" s="166"/>
      <c r="I39" s="166"/>
      <c r="J39" s="166"/>
      <c r="K39" s="166"/>
      <c r="L39" s="166"/>
      <c r="M39" s="166"/>
      <c r="N39" s="166"/>
      <c r="O39" s="166"/>
      <c r="P39" s="166"/>
      <c r="Q39" s="166"/>
      <c r="R39" s="166"/>
      <c r="S39" s="166"/>
      <c r="T39" s="166"/>
      <c r="U39" s="166"/>
    </row>
    <row r="40" spans="1:29" ht="14.25" thickTop="1" thickBot="1" x14ac:dyDescent="0.25"/>
    <row r="41" spans="1:29" ht="21.75" thickTop="1" thickBot="1" x14ac:dyDescent="0.25">
      <c r="A41" s="425" t="s">
        <v>144</v>
      </c>
      <c r="B41" s="426"/>
      <c r="C41" s="426"/>
      <c r="D41" s="426"/>
      <c r="E41" s="426"/>
      <c r="F41" s="426"/>
      <c r="G41" s="426"/>
      <c r="H41" s="427"/>
      <c r="I41" s="260"/>
      <c r="J41" s="260"/>
      <c r="K41" s="260"/>
      <c r="L41" s="260"/>
    </row>
    <row r="42" spans="1:29" ht="21" thickTop="1" x14ac:dyDescent="0.2">
      <c r="A42" s="423" t="s">
        <v>145</v>
      </c>
      <c r="B42" s="424"/>
      <c r="C42" s="424"/>
      <c r="D42" s="424"/>
      <c r="E42" s="424"/>
      <c r="F42" s="424"/>
      <c r="G42" s="261" t="s">
        <v>146</v>
      </c>
      <c r="H42" s="262" t="s">
        <v>147</v>
      </c>
      <c r="I42" s="260"/>
      <c r="J42" s="260"/>
      <c r="K42" s="260"/>
      <c r="L42" s="260"/>
    </row>
    <row r="43" spans="1:29" ht="20.25" x14ac:dyDescent="0.2">
      <c r="A43" s="414" t="s">
        <v>207</v>
      </c>
      <c r="B43" s="415"/>
      <c r="C43" s="415"/>
      <c r="D43" s="415"/>
      <c r="E43" s="415"/>
      <c r="F43" s="415"/>
      <c r="G43" s="249">
        <v>5.6</v>
      </c>
      <c r="H43" s="263">
        <v>5.6</v>
      </c>
      <c r="I43" s="260"/>
      <c r="J43" s="260"/>
      <c r="K43" s="260"/>
      <c r="L43" s="260"/>
    </row>
    <row r="44" spans="1:29" ht="20.25" x14ac:dyDescent="0.2">
      <c r="A44" s="414" t="s">
        <v>208</v>
      </c>
      <c r="B44" s="415"/>
      <c r="C44" s="415"/>
      <c r="D44" s="415"/>
      <c r="E44" s="415"/>
      <c r="F44" s="415"/>
      <c r="G44" s="249">
        <v>5.6</v>
      </c>
      <c r="H44" s="263">
        <v>5.6</v>
      </c>
      <c r="I44" s="260"/>
      <c r="J44" s="260"/>
      <c r="K44" s="260"/>
      <c r="L44" s="260"/>
    </row>
    <row r="45" spans="1:29" ht="20.25" x14ac:dyDescent="0.2">
      <c r="A45" s="414" t="s">
        <v>209</v>
      </c>
      <c r="B45" s="415"/>
      <c r="C45" s="415"/>
      <c r="D45" s="415"/>
      <c r="E45" s="415"/>
      <c r="F45" s="415"/>
      <c r="G45" s="249">
        <v>5.6</v>
      </c>
      <c r="H45" s="263">
        <v>5.6</v>
      </c>
      <c r="I45" s="260"/>
      <c r="J45" s="260"/>
      <c r="K45" s="260"/>
      <c r="L45" s="260"/>
    </row>
    <row r="46" spans="1:29" ht="20.25" x14ac:dyDescent="0.2">
      <c r="A46" s="414" t="s">
        <v>210</v>
      </c>
      <c r="B46" s="415"/>
      <c r="C46" s="415"/>
      <c r="D46" s="415"/>
      <c r="E46" s="415"/>
      <c r="F46" s="415"/>
      <c r="G46" s="249">
        <v>5.6</v>
      </c>
      <c r="H46" s="263">
        <v>5.6</v>
      </c>
      <c r="I46" s="260"/>
      <c r="J46" s="260"/>
      <c r="K46" s="260"/>
      <c r="L46" s="260"/>
    </row>
    <row r="47" spans="1:29" ht="20.25" x14ac:dyDescent="0.2">
      <c r="A47" s="414" t="s">
        <v>211</v>
      </c>
      <c r="B47" s="415"/>
      <c r="C47" s="415"/>
      <c r="D47" s="415"/>
      <c r="E47" s="415"/>
      <c r="F47" s="415"/>
      <c r="G47" s="250">
        <v>7.01</v>
      </c>
      <c r="H47" s="254">
        <v>6.71</v>
      </c>
      <c r="I47" s="260"/>
      <c r="J47" s="260"/>
      <c r="K47" s="260"/>
      <c r="L47" s="260"/>
    </row>
    <row r="48" spans="1:29" ht="20.25" x14ac:dyDescent="0.2">
      <c r="A48" s="414" t="s">
        <v>212</v>
      </c>
      <c r="B48" s="415"/>
      <c r="C48" s="415"/>
      <c r="D48" s="415"/>
      <c r="E48" s="415"/>
      <c r="F48" s="415"/>
      <c r="G48" s="250">
        <v>7.01</v>
      </c>
      <c r="H48" s="254">
        <v>6.71</v>
      </c>
      <c r="I48" s="260"/>
      <c r="J48" s="260"/>
      <c r="K48" s="260"/>
      <c r="L48" s="260"/>
    </row>
    <row r="49" spans="1:12" ht="20.25" x14ac:dyDescent="0.2">
      <c r="A49" s="414" t="s">
        <v>213</v>
      </c>
      <c r="B49" s="415"/>
      <c r="C49" s="415"/>
      <c r="D49" s="415"/>
      <c r="E49" s="415"/>
      <c r="F49" s="415"/>
      <c r="G49" s="251">
        <v>7.62</v>
      </c>
      <c r="H49" s="264">
        <v>7.01</v>
      </c>
      <c r="I49" s="260"/>
      <c r="J49" s="260"/>
      <c r="K49" s="260"/>
      <c r="L49" s="260"/>
    </row>
    <row r="50" spans="1:12" ht="20.25" x14ac:dyDescent="0.2">
      <c r="A50" s="418" t="s">
        <v>214</v>
      </c>
      <c r="B50" s="419"/>
      <c r="C50" s="419"/>
      <c r="D50" s="419"/>
      <c r="E50" s="419"/>
      <c r="F50" s="420"/>
      <c r="G50" s="251">
        <v>7.62</v>
      </c>
      <c r="H50" s="264">
        <v>7.01</v>
      </c>
      <c r="I50" s="260"/>
      <c r="J50" s="260"/>
      <c r="K50" s="260"/>
      <c r="L50" s="260"/>
    </row>
    <row r="51" spans="1:12" ht="20.25" x14ac:dyDescent="0.2">
      <c r="A51" s="414" t="s">
        <v>215</v>
      </c>
      <c r="B51" s="415"/>
      <c r="C51" s="415"/>
      <c r="D51" s="415"/>
      <c r="E51" s="415"/>
      <c r="F51" s="415"/>
      <c r="G51" s="252">
        <v>7.93</v>
      </c>
      <c r="H51" s="255" t="s">
        <v>148</v>
      </c>
      <c r="I51" s="260"/>
      <c r="J51" s="260"/>
      <c r="K51" s="260"/>
      <c r="L51" s="260"/>
    </row>
    <row r="52" spans="1:12" ht="20.25" x14ac:dyDescent="0.2">
      <c r="A52" s="414" t="s">
        <v>151</v>
      </c>
      <c r="B52" s="415"/>
      <c r="C52" s="415"/>
      <c r="D52" s="415"/>
      <c r="E52" s="415"/>
      <c r="F52" s="415"/>
      <c r="G52" s="253" t="s">
        <v>148</v>
      </c>
      <c r="H52" s="255" t="s">
        <v>148</v>
      </c>
      <c r="I52" s="260"/>
      <c r="J52" s="260"/>
      <c r="K52" s="260"/>
      <c r="L52" s="260"/>
    </row>
    <row r="53" spans="1:12" ht="20.25" x14ac:dyDescent="0.2">
      <c r="A53" s="414" t="s">
        <v>216</v>
      </c>
      <c r="B53" s="415"/>
      <c r="C53" s="415"/>
      <c r="D53" s="415"/>
      <c r="E53" s="415"/>
      <c r="F53" s="415"/>
      <c r="G53" s="252">
        <v>7.93</v>
      </c>
      <c r="H53" s="255" t="s">
        <v>148</v>
      </c>
      <c r="I53" s="260"/>
      <c r="J53" s="260"/>
      <c r="K53" s="260"/>
      <c r="L53" s="260"/>
    </row>
    <row r="54" spans="1:12" ht="21" thickBot="1" x14ac:dyDescent="0.25">
      <c r="A54" s="416" t="s">
        <v>152</v>
      </c>
      <c r="B54" s="417"/>
      <c r="C54" s="417"/>
      <c r="D54" s="417"/>
      <c r="E54" s="417"/>
      <c r="F54" s="417"/>
      <c r="G54" s="265" t="s">
        <v>148</v>
      </c>
      <c r="H54" s="256" t="s">
        <v>148</v>
      </c>
      <c r="I54" s="260"/>
      <c r="J54" s="260"/>
      <c r="K54" s="260"/>
      <c r="L54" s="260"/>
    </row>
    <row r="55" spans="1:12" ht="13.5" thickTop="1" x14ac:dyDescent="0.2"/>
  </sheetData>
  <sheetProtection sheet="1" selectLockedCells="1"/>
  <mergeCells count="16">
    <mergeCell ref="A52:F52"/>
    <mergeCell ref="A53:F53"/>
    <mergeCell ref="A54:F54"/>
    <mergeCell ref="A50:F50"/>
    <mergeCell ref="A1:U2"/>
    <mergeCell ref="A38:O38"/>
    <mergeCell ref="A42:F42"/>
    <mergeCell ref="A43:F43"/>
    <mergeCell ref="A44:F44"/>
    <mergeCell ref="A41:H41"/>
    <mergeCell ref="A47:F47"/>
    <mergeCell ref="A46:F46"/>
    <mergeCell ref="A49:F49"/>
    <mergeCell ref="A45:F45"/>
    <mergeCell ref="A51:F51"/>
    <mergeCell ref="A48:F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110" zoomScaleNormal="110" workbookViewId="0">
      <selection activeCell="J18" sqref="J18"/>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21" t="s">
        <v>126</v>
      </c>
      <c r="B1" s="421"/>
      <c r="C1" s="421"/>
      <c r="D1" s="421"/>
      <c r="E1" s="421"/>
      <c r="F1" s="421"/>
      <c r="G1" s="428" t="s">
        <v>124</v>
      </c>
      <c r="H1" s="428"/>
      <c r="I1" s="428"/>
      <c r="J1" s="428"/>
      <c r="K1" s="428"/>
      <c r="L1" s="428"/>
      <c r="M1" s="428"/>
    </row>
    <row r="2" spans="1:13" ht="50.25" customHeight="1" x14ac:dyDescent="0.2">
      <c r="A2" s="450" t="s">
        <v>159</v>
      </c>
      <c r="B2" s="450"/>
      <c r="C2" s="450"/>
      <c r="D2" s="450"/>
      <c r="E2" s="450"/>
      <c r="F2" s="450"/>
      <c r="G2" s="429" t="s">
        <v>123</v>
      </c>
      <c r="H2" s="429"/>
      <c r="I2" s="429"/>
      <c r="J2" s="429"/>
      <c r="K2" s="429"/>
      <c r="L2" s="429"/>
      <c r="M2" s="429"/>
    </row>
    <row r="3" spans="1:13" ht="11.25" customHeight="1" x14ac:dyDescent="0.2">
      <c r="A3" s="274"/>
      <c r="B3" s="274"/>
      <c r="C3" s="274"/>
      <c r="D3" s="274"/>
      <c r="E3" s="274"/>
      <c r="F3" s="274"/>
      <c r="G3" s="285"/>
      <c r="H3" s="285"/>
      <c r="I3" s="285"/>
      <c r="J3" s="285"/>
      <c r="K3" s="285"/>
      <c r="L3" s="285"/>
      <c r="M3" s="285"/>
    </row>
    <row r="4" spans="1:13" ht="27" customHeight="1" x14ac:dyDescent="0.2">
      <c r="A4" s="103"/>
      <c r="B4" s="421" t="s">
        <v>125</v>
      </c>
      <c r="C4" s="421"/>
      <c r="D4" s="421"/>
      <c r="E4" s="421"/>
      <c r="F4" s="421"/>
      <c r="G4" s="456" t="s">
        <v>149</v>
      </c>
      <c r="H4" s="456"/>
      <c r="I4" s="456"/>
      <c r="J4" s="456"/>
      <c r="K4" s="456"/>
      <c r="L4" s="456"/>
      <c r="M4" s="456"/>
    </row>
    <row r="5" spans="1:13" ht="12.75" customHeight="1" thickBot="1" x14ac:dyDescent="0.25">
      <c r="A5" s="103"/>
      <c r="B5" s="108"/>
      <c r="C5" s="108"/>
      <c r="D5" s="108"/>
      <c r="E5" s="108"/>
      <c r="F5" s="108"/>
      <c r="G5" s="286"/>
      <c r="H5" s="286"/>
      <c r="I5" s="287"/>
      <c r="J5" s="286"/>
      <c r="K5" s="286"/>
      <c r="L5" s="286"/>
      <c r="M5" s="286"/>
    </row>
    <row r="6" spans="1:13" ht="16.5" thickTop="1" x14ac:dyDescent="0.2">
      <c r="A6" s="66"/>
      <c r="B6" s="270" t="s">
        <v>153</v>
      </c>
      <c r="C6" s="66"/>
      <c r="D6" s="2" t="s">
        <v>137</v>
      </c>
      <c r="E6" s="272">
        <v>175</v>
      </c>
      <c r="G6" s="456" t="s">
        <v>150</v>
      </c>
      <c r="H6" s="456"/>
      <c r="I6" s="456"/>
      <c r="J6" s="456"/>
      <c r="K6" s="456"/>
      <c r="L6" s="456"/>
      <c r="M6" s="456"/>
    </row>
    <row r="7" spans="1:13" ht="16.5" thickBot="1" x14ac:dyDescent="0.25">
      <c r="A7" s="66"/>
      <c r="B7" s="271" t="s">
        <v>156</v>
      </c>
      <c r="C7" s="66"/>
      <c r="D7" s="190"/>
      <c r="E7" s="268"/>
      <c r="G7" s="288"/>
      <c r="H7" s="288"/>
      <c r="I7" s="288"/>
      <c r="J7" s="288"/>
      <c r="K7" s="288"/>
      <c r="L7" s="288"/>
      <c r="M7" s="288"/>
    </row>
    <row r="8" spans="1:13" ht="13.5" thickTop="1" x14ac:dyDescent="0.2">
      <c r="B8" s="269"/>
      <c r="G8" s="286"/>
      <c r="H8" s="286"/>
      <c r="I8" s="286"/>
      <c r="J8" s="286"/>
      <c r="K8" s="286"/>
      <c r="L8" s="286"/>
      <c r="M8" s="286"/>
    </row>
    <row r="9" spans="1:13" x14ac:dyDescent="0.2">
      <c r="B9" s="2" t="s">
        <v>105</v>
      </c>
      <c r="C9" s="109">
        <f>0.75*E6</f>
        <v>131.25</v>
      </c>
      <c r="G9" s="457" t="s">
        <v>218</v>
      </c>
      <c r="H9" s="458"/>
      <c r="I9" s="458"/>
      <c r="J9" s="458"/>
      <c r="K9" s="458"/>
      <c r="L9" s="458"/>
      <c r="M9" s="458"/>
    </row>
    <row r="10" spans="1:13" x14ac:dyDescent="0.2">
      <c r="B10" s="2" t="s">
        <v>106</v>
      </c>
      <c r="C10" s="109">
        <f>0.85*E6</f>
        <v>148.75</v>
      </c>
      <c r="G10" s="286"/>
      <c r="H10" s="286"/>
      <c r="I10" s="286"/>
      <c r="J10" s="286"/>
      <c r="K10" s="286"/>
      <c r="L10" s="286"/>
      <c r="M10" s="286"/>
    </row>
    <row r="11" spans="1:13" x14ac:dyDescent="0.2">
      <c r="B11" s="2" t="s">
        <v>107</v>
      </c>
      <c r="C11" s="109">
        <f>0.92*E6</f>
        <v>161</v>
      </c>
      <c r="G11" s="457" t="s">
        <v>219</v>
      </c>
      <c r="H11" s="459"/>
      <c r="I11" s="459"/>
      <c r="J11" s="459"/>
      <c r="K11" s="459"/>
      <c r="L11" s="459"/>
      <c r="M11" s="459"/>
    </row>
    <row r="12" spans="1:13" x14ac:dyDescent="0.2">
      <c r="B12" s="22" t="s">
        <v>108</v>
      </c>
      <c r="C12" s="109">
        <f>0.96*E6</f>
        <v>168</v>
      </c>
      <c r="G12" s="286"/>
      <c r="H12" s="286"/>
      <c r="I12" s="286"/>
      <c r="J12" s="286"/>
      <c r="K12" s="286"/>
      <c r="L12" s="286"/>
      <c r="M12" s="286"/>
    </row>
    <row r="13" spans="1:13" ht="13.5" thickBot="1" x14ac:dyDescent="0.25">
      <c r="B13" s="184"/>
      <c r="C13" s="266"/>
      <c r="G13" s="286"/>
      <c r="H13" s="286"/>
      <c r="I13" s="286"/>
      <c r="J13" s="286"/>
      <c r="K13" s="286"/>
      <c r="L13" s="286"/>
      <c r="M13" s="286"/>
    </row>
    <row r="14" spans="1:13" ht="16.5" thickTop="1" x14ac:dyDescent="0.2">
      <c r="B14" s="270" t="s">
        <v>154</v>
      </c>
      <c r="C14" s="266"/>
      <c r="D14" s="2" t="s">
        <v>137</v>
      </c>
      <c r="E14" s="272">
        <v>175</v>
      </c>
      <c r="G14" s="286"/>
      <c r="H14" s="286"/>
      <c r="I14" s="286"/>
      <c r="J14" s="286"/>
      <c r="K14" s="286"/>
      <c r="L14" s="286"/>
      <c r="M14" s="286"/>
    </row>
    <row r="15" spans="1:13" ht="16.5" thickBot="1" x14ac:dyDescent="0.25">
      <c r="B15" s="271" t="s">
        <v>155</v>
      </c>
      <c r="C15" s="266"/>
      <c r="D15" s="2" t="s">
        <v>158</v>
      </c>
      <c r="E15" s="272">
        <v>40</v>
      </c>
      <c r="G15" s="286"/>
      <c r="H15" s="286"/>
      <c r="I15" s="286"/>
      <c r="J15" s="286"/>
      <c r="K15" s="286"/>
      <c r="L15" s="286"/>
      <c r="M15" s="286"/>
    </row>
    <row r="16" spans="1:13" ht="16.5" thickTop="1" x14ac:dyDescent="0.2">
      <c r="B16" s="267"/>
      <c r="C16" s="266"/>
      <c r="D16" s="2" t="s">
        <v>157</v>
      </c>
      <c r="E16" s="141">
        <f>E14-E15</f>
        <v>135</v>
      </c>
      <c r="G16" s="286"/>
      <c r="H16" s="286"/>
      <c r="I16" s="286"/>
      <c r="J16" s="286"/>
      <c r="K16" s="286"/>
      <c r="L16" s="286"/>
      <c r="M16" s="286"/>
    </row>
    <row r="17" spans="1:13" ht="9" customHeight="1" x14ac:dyDescent="0.2">
      <c r="B17" s="267"/>
      <c r="C17" s="266"/>
      <c r="D17" s="190"/>
      <c r="E17" s="268"/>
      <c r="G17" s="286"/>
      <c r="H17" s="286"/>
      <c r="I17" s="286"/>
      <c r="J17" s="286"/>
      <c r="K17" s="286"/>
      <c r="L17" s="286"/>
      <c r="M17" s="286"/>
    </row>
    <row r="18" spans="1:13" x14ac:dyDescent="0.2">
      <c r="B18" s="2" t="s">
        <v>105</v>
      </c>
      <c r="C18" s="109">
        <f>0.75*E16+E15</f>
        <v>141.25</v>
      </c>
      <c r="D18" s="190"/>
      <c r="E18" s="273"/>
      <c r="G18" s="286"/>
      <c r="H18" s="286"/>
      <c r="I18" s="286"/>
      <c r="J18" s="286"/>
      <c r="K18" s="286"/>
      <c r="L18" s="286"/>
      <c r="M18" s="286"/>
    </row>
    <row r="19" spans="1:13" x14ac:dyDescent="0.2">
      <c r="B19" s="2" t="s">
        <v>106</v>
      </c>
      <c r="C19" s="109">
        <f>0.85*E16+E15</f>
        <v>154.75</v>
      </c>
      <c r="D19" s="190"/>
      <c r="E19" s="273"/>
      <c r="G19" s="286"/>
      <c r="H19" s="286"/>
      <c r="I19" s="286"/>
      <c r="J19" s="286"/>
      <c r="K19" s="286"/>
      <c r="L19" s="286"/>
      <c r="M19" s="286"/>
    </row>
    <row r="20" spans="1:13" x14ac:dyDescent="0.2">
      <c r="B20" s="2" t="s">
        <v>107</v>
      </c>
      <c r="C20" s="109">
        <f>0.92*E16+E15</f>
        <v>164.2</v>
      </c>
      <c r="D20" s="190"/>
      <c r="E20" s="273"/>
      <c r="G20" s="286"/>
      <c r="H20" s="286"/>
      <c r="I20" s="286"/>
      <c r="J20" s="286"/>
      <c r="K20" s="286"/>
      <c r="L20" s="286"/>
      <c r="M20" s="286"/>
    </row>
    <row r="21" spans="1:13" x14ac:dyDescent="0.2">
      <c r="B21" s="22" t="s">
        <v>108</v>
      </c>
      <c r="C21" s="109">
        <f>0.96*E16+E15</f>
        <v>169.6</v>
      </c>
      <c r="G21" s="286"/>
      <c r="H21" s="286"/>
      <c r="I21" s="286"/>
      <c r="J21" s="286"/>
      <c r="K21" s="286"/>
      <c r="L21" s="286"/>
      <c r="M21" s="286"/>
    </row>
    <row r="22" spans="1:13" x14ac:dyDescent="0.2">
      <c r="A22" s="89"/>
      <c r="B22" s="91"/>
      <c r="C22" s="460"/>
      <c r="D22" s="460"/>
      <c r="E22" s="90"/>
      <c r="G22" s="459"/>
      <c r="H22" s="459"/>
      <c r="I22" s="459"/>
      <c r="J22" s="459"/>
      <c r="K22" s="459"/>
      <c r="L22" s="459"/>
      <c r="M22" s="459"/>
    </row>
    <row r="23" spans="1:13" ht="22.5" x14ac:dyDescent="0.2">
      <c r="B23" s="461" t="s">
        <v>109</v>
      </c>
      <c r="C23" s="462"/>
      <c r="D23" s="462"/>
      <c r="E23" s="462"/>
      <c r="F23" s="463"/>
      <c r="G23" s="286"/>
      <c r="H23" s="286"/>
      <c r="I23" s="286"/>
      <c r="J23" s="286"/>
      <c r="K23" s="286"/>
      <c r="L23" s="286"/>
      <c r="M23" s="286"/>
    </row>
    <row r="24" spans="1:13" x14ac:dyDescent="0.2">
      <c r="B24" s="104"/>
      <c r="C24" s="104"/>
      <c r="D24" s="104"/>
      <c r="E24" s="104"/>
      <c r="F24" s="104"/>
      <c r="G24" s="286"/>
      <c r="H24" s="286"/>
      <c r="I24" s="286"/>
      <c r="J24" s="286"/>
      <c r="K24" s="286"/>
      <c r="L24" s="286"/>
      <c r="M24" s="286"/>
    </row>
    <row r="25" spans="1:13" ht="15.75" x14ac:dyDescent="0.2">
      <c r="B25" s="430" t="s">
        <v>110</v>
      </c>
      <c r="C25" s="430"/>
      <c r="D25" s="105" t="s">
        <v>111</v>
      </c>
      <c r="E25" s="105" t="s">
        <v>112</v>
      </c>
      <c r="F25" s="105" t="s">
        <v>113</v>
      </c>
      <c r="G25" s="286"/>
      <c r="H25" s="286"/>
      <c r="I25" s="286"/>
      <c r="J25" s="286"/>
      <c r="K25" s="286"/>
      <c r="L25" s="286"/>
      <c r="M25" s="286"/>
    </row>
    <row r="26" spans="1:13" ht="15.75" x14ac:dyDescent="0.2">
      <c r="B26" s="451">
        <v>140</v>
      </c>
      <c r="C26" s="451"/>
      <c r="D26" s="111">
        <f>TRUNC(B26/B28)</f>
        <v>3</v>
      </c>
      <c r="E26" s="111">
        <f>TRUNC((B26*60/B28)-D26*60)</f>
        <v>6</v>
      </c>
      <c r="F26" s="111">
        <f>ROUND((B26*3600/B28)-(D26*3600+E26*60),0)</f>
        <v>40</v>
      </c>
      <c r="G26" s="286"/>
      <c r="H26" s="286"/>
      <c r="I26" s="286"/>
      <c r="J26" s="286"/>
      <c r="K26" s="286"/>
      <c r="L26" s="286"/>
      <c r="M26" s="286"/>
    </row>
    <row r="27" spans="1:13" ht="15.75" x14ac:dyDescent="0.2">
      <c r="B27" s="430" t="s">
        <v>114</v>
      </c>
      <c r="C27" s="430"/>
      <c r="D27" s="4"/>
      <c r="E27" s="106"/>
      <c r="F27" s="106"/>
      <c r="G27" s="286"/>
      <c r="H27" s="286"/>
      <c r="I27" s="286"/>
      <c r="J27" s="286"/>
      <c r="K27" s="286"/>
      <c r="L27" s="286"/>
      <c r="M27" s="286"/>
    </row>
    <row r="28" spans="1:13" ht="15.75" x14ac:dyDescent="0.2">
      <c r="B28" s="451">
        <v>45</v>
      </c>
      <c r="C28" s="451"/>
      <c r="D28" s="107"/>
      <c r="E28" s="89"/>
      <c r="F28" s="89"/>
      <c r="G28" s="286"/>
      <c r="H28" s="286"/>
      <c r="I28" s="286"/>
      <c r="J28" s="286"/>
      <c r="K28" s="286"/>
      <c r="L28" s="286"/>
      <c r="M28" s="286"/>
    </row>
    <row r="29" spans="1:13" x14ac:dyDescent="0.2">
      <c r="G29" s="286"/>
      <c r="H29" s="286"/>
      <c r="I29" s="286"/>
      <c r="J29" s="286"/>
      <c r="K29" s="286"/>
      <c r="L29" s="286"/>
      <c r="M29" s="286"/>
    </row>
    <row r="30" spans="1:13" x14ac:dyDescent="0.2">
      <c r="G30" s="286"/>
      <c r="H30" s="286"/>
      <c r="I30" s="286"/>
      <c r="J30" s="286"/>
      <c r="K30" s="286"/>
      <c r="L30" s="286"/>
      <c r="M30" s="286"/>
    </row>
    <row r="31" spans="1:13" ht="22.5" x14ac:dyDescent="0.2">
      <c r="B31" s="421" t="s">
        <v>115</v>
      </c>
      <c r="C31" s="421"/>
      <c r="D31" s="421"/>
      <c r="E31" s="421"/>
      <c r="F31" s="421"/>
      <c r="G31" s="286"/>
      <c r="H31" s="286"/>
      <c r="I31" s="286"/>
      <c r="J31" s="286"/>
      <c r="K31" s="286"/>
      <c r="L31" s="286"/>
      <c r="M31" s="286"/>
    </row>
    <row r="32" spans="1:13" x14ac:dyDescent="0.2">
      <c r="G32" s="286"/>
      <c r="H32" s="286"/>
      <c r="I32" s="286"/>
      <c r="J32" s="286"/>
      <c r="K32" s="286"/>
      <c r="L32" s="286"/>
      <c r="M32" s="286"/>
    </row>
    <row r="33" spans="2:13" ht="15.75" x14ac:dyDescent="0.2">
      <c r="B33" s="430" t="s">
        <v>110</v>
      </c>
      <c r="C33" s="430"/>
      <c r="D33" s="3" t="s">
        <v>111</v>
      </c>
      <c r="E33" s="3" t="s">
        <v>112</v>
      </c>
      <c r="F33" s="3" t="s">
        <v>113</v>
      </c>
      <c r="G33" s="286"/>
      <c r="H33" s="286"/>
      <c r="I33" s="286"/>
      <c r="J33" s="286"/>
      <c r="K33" s="286"/>
      <c r="L33" s="286"/>
      <c r="M33" s="286"/>
    </row>
    <row r="34" spans="2:13" ht="15.75" x14ac:dyDescent="0.2">
      <c r="B34" s="451">
        <v>125</v>
      </c>
      <c r="C34" s="451"/>
      <c r="D34" s="110">
        <v>2</v>
      </c>
      <c r="E34" s="110">
        <v>25</v>
      </c>
      <c r="F34" s="110">
        <v>50</v>
      </c>
      <c r="G34" s="286"/>
      <c r="H34" s="286"/>
      <c r="I34" s="286"/>
      <c r="J34" s="286"/>
      <c r="K34" s="286"/>
      <c r="L34" s="286"/>
      <c r="M34" s="286"/>
    </row>
    <row r="35" spans="2:13" ht="15.75" x14ac:dyDescent="0.2">
      <c r="B35" s="430" t="s">
        <v>114</v>
      </c>
      <c r="C35" s="430"/>
      <c r="D35" s="4"/>
      <c r="E35" s="106"/>
      <c r="F35" s="106"/>
      <c r="G35" s="286"/>
      <c r="H35" s="286"/>
      <c r="I35" s="286"/>
      <c r="J35" s="286"/>
      <c r="K35" s="286"/>
      <c r="L35" s="286"/>
      <c r="M35" s="286"/>
    </row>
    <row r="36" spans="2:13" ht="15.75" x14ac:dyDescent="0.2">
      <c r="B36" s="452">
        <f>ROUND(B34*3600/(D34*3600+E34*60+F34),2)</f>
        <v>51.43</v>
      </c>
      <c r="C36" s="452"/>
      <c r="D36" s="107"/>
      <c r="E36" s="89"/>
      <c r="F36" s="89"/>
      <c r="G36" s="286"/>
      <c r="H36" s="286"/>
      <c r="I36" s="286"/>
      <c r="J36" s="286"/>
      <c r="K36" s="286"/>
      <c r="L36" s="286"/>
      <c r="M36" s="286"/>
    </row>
    <row r="37" spans="2:13" x14ac:dyDescent="0.2">
      <c r="G37" s="286"/>
      <c r="H37" s="286"/>
      <c r="I37" s="286"/>
      <c r="J37" s="286"/>
      <c r="K37" s="286"/>
      <c r="L37" s="286"/>
      <c r="M37" s="286"/>
    </row>
    <row r="38" spans="2:13" x14ac:dyDescent="0.2">
      <c r="G38" s="286"/>
      <c r="H38" s="286"/>
      <c r="I38" s="286"/>
      <c r="J38" s="286"/>
      <c r="K38" s="286"/>
      <c r="L38" s="286"/>
      <c r="M38" s="286"/>
    </row>
    <row r="39" spans="2:13" ht="22.5" x14ac:dyDescent="0.2">
      <c r="B39" s="421" t="s">
        <v>116</v>
      </c>
      <c r="C39" s="421"/>
      <c r="D39" s="421"/>
      <c r="E39" s="421"/>
      <c r="F39" s="421"/>
      <c r="G39" s="286"/>
      <c r="H39" s="286"/>
      <c r="I39" s="286"/>
      <c r="J39" s="286"/>
      <c r="K39" s="286"/>
      <c r="L39" s="286"/>
      <c r="M39" s="286"/>
    </row>
    <row r="40" spans="2:13" x14ac:dyDescent="0.2">
      <c r="G40" s="286"/>
      <c r="H40" s="286"/>
      <c r="I40" s="286"/>
      <c r="J40" s="286"/>
      <c r="K40" s="286"/>
      <c r="L40" s="286"/>
      <c r="M40" s="286"/>
    </row>
    <row r="41" spans="2:13" ht="15.75" x14ac:dyDescent="0.2">
      <c r="B41" s="430" t="s">
        <v>110</v>
      </c>
      <c r="C41" s="430"/>
      <c r="D41" s="3" t="s">
        <v>111</v>
      </c>
      <c r="E41" s="3" t="s">
        <v>112</v>
      </c>
      <c r="F41" s="3" t="s">
        <v>113</v>
      </c>
      <c r="G41" s="286"/>
      <c r="H41" s="286"/>
      <c r="I41" s="286"/>
      <c r="J41" s="286"/>
      <c r="K41" s="286"/>
      <c r="L41" s="286"/>
      <c r="M41" s="286"/>
    </row>
    <row r="42" spans="2:13" ht="15.75" x14ac:dyDescent="0.2">
      <c r="B42" s="452">
        <f>ROUND((D42*3600+E42*60+F42)*B44/3600,2)</f>
        <v>199.15</v>
      </c>
      <c r="C42" s="452"/>
      <c r="D42" s="110">
        <v>4</v>
      </c>
      <c r="E42" s="110">
        <v>25</v>
      </c>
      <c r="F42" s="110">
        <v>32</v>
      </c>
      <c r="G42" s="286"/>
      <c r="H42" s="286"/>
      <c r="I42" s="286"/>
      <c r="J42" s="286"/>
      <c r="K42" s="286"/>
      <c r="L42" s="286"/>
      <c r="M42" s="286"/>
    </row>
    <row r="43" spans="2:13" ht="15.75" x14ac:dyDescent="0.2">
      <c r="B43" s="455" t="s">
        <v>114</v>
      </c>
      <c r="C43" s="455"/>
      <c r="G43" s="286"/>
      <c r="H43" s="286"/>
      <c r="I43" s="286"/>
      <c r="J43" s="286"/>
      <c r="K43" s="286"/>
      <c r="L43" s="286"/>
      <c r="M43" s="286"/>
    </row>
    <row r="44" spans="2:13" ht="15.75" x14ac:dyDescent="0.25">
      <c r="B44" s="453">
        <v>45</v>
      </c>
      <c r="C44" s="454"/>
      <c r="G44" s="286"/>
      <c r="H44" s="286"/>
      <c r="I44" s="286"/>
      <c r="J44" s="286"/>
      <c r="K44" s="286"/>
      <c r="L44" s="286"/>
      <c r="M44" s="286"/>
    </row>
    <row r="45" spans="2:13" x14ac:dyDescent="0.2">
      <c r="G45" s="286"/>
      <c r="H45" s="286"/>
      <c r="I45" s="286"/>
      <c r="J45" s="286"/>
      <c r="K45" s="286"/>
      <c r="L45" s="286"/>
      <c r="M45" s="286"/>
    </row>
    <row r="46" spans="2:13" x14ac:dyDescent="0.2">
      <c r="G46" s="286"/>
      <c r="H46" s="286"/>
      <c r="I46" s="286"/>
      <c r="J46" s="286"/>
      <c r="K46" s="286"/>
      <c r="L46" s="286"/>
      <c r="M46" s="286"/>
    </row>
    <row r="47" spans="2:13" ht="22.5" x14ac:dyDescent="0.2">
      <c r="B47" s="421" t="s">
        <v>117</v>
      </c>
      <c r="C47" s="421"/>
      <c r="D47" s="421"/>
      <c r="E47" s="421"/>
      <c r="F47" s="421"/>
      <c r="G47" s="286"/>
      <c r="H47" s="286"/>
      <c r="I47" s="286"/>
      <c r="J47" s="286"/>
      <c r="K47" s="286"/>
      <c r="L47" s="286"/>
      <c r="M47" s="286"/>
    </row>
    <row r="48" spans="2:13" x14ac:dyDescent="0.2">
      <c r="G48" s="286"/>
      <c r="H48" s="286"/>
      <c r="I48" s="286"/>
      <c r="J48" s="286"/>
      <c r="K48" s="286"/>
      <c r="L48" s="286"/>
      <c r="M48" s="286"/>
    </row>
    <row r="49" spans="2:13" ht="15.75" x14ac:dyDescent="0.2">
      <c r="B49" s="430" t="s">
        <v>118</v>
      </c>
      <c r="C49" s="430"/>
      <c r="D49" s="430"/>
      <c r="E49" s="430"/>
      <c r="F49" s="110">
        <v>11</v>
      </c>
      <c r="G49" s="286"/>
      <c r="H49" s="286"/>
      <c r="I49" s="286"/>
      <c r="J49" s="286"/>
      <c r="K49" s="286"/>
      <c r="L49" s="286"/>
      <c r="M49" s="286"/>
    </row>
    <row r="50" spans="2:13" ht="15.75" x14ac:dyDescent="0.2">
      <c r="B50" s="430" t="s">
        <v>119</v>
      </c>
      <c r="C50" s="430"/>
      <c r="D50" s="430"/>
      <c r="E50" s="430"/>
      <c r="F50" s="110">
        <v>53</v>
      </c>
      <c r="G50" s="286"/>
      <c r="H50" s="286"/>
      <c r="I50" s="286"/>
      <c r="J50" s="286"/>
      <c r="K50" s="286"/>
      <c r="L50" s="286"/>
      <c r="M50" s="286"/>
    </row>
    <row r="51" spans="2:13" ht="15.75" x14ac:dyDescent="0.2">
      <c r="B51" s="430" t="s">
        <v>120</v>
      </c>
      <c r="C51" s="430"/>
      <c r="D51" s="430"/>
      <c r="E51" s="430"/>
      <c r="F51" s="110">
        <v>55</v>
      </c>
      <c r="G51" s="286"/>
      <c r="H51" s="286"/>
      <c r="I51" s="286"/>
      <c r="J51" s="286"/>
      <c r="K51" s="286"/>
      <c r="L51" s="286"/>
      <c r="M51" s="286"/>
    </row>
    <row r="52" spans="2:13" ht="15.75" x14ac:dyDescent="0.2">
      <c r="B52" s="430" t="s">
        <v>121</v>
      </c>
      <c r="C52" s="430"/>
      <c r="D52" s="430"/>
      <c r="E52" s="430"/>
      <c r="F52" s="111">
        <f>ROUND((F49*F51)/(60*F50*0.00211),0)</f>
        <v>90</v>
      </c>
      <c r="G52" s="286"/>
      <c r="H52" s="286"/>
      <c r="I52" s="286"/>
      <c r="J52" s="286"/>
      <c r="K52" s="286"/>
      <c r="L52" s="286"/>
      <c r="M52" s="286"/>
    </row>
    <row r="53" spans="2:13" x14ac:dyDescent="0.2">
      <c r="G53" s="286"/>
      <c r="H53" s="286"/>
      <c r="I53" s="286"/>
      <c r="J53" s="286"/>
      <c r="K53" s="286"/>
      <c r="L53" s="286"/>
      <c r="M53" s="286"/>
    </row>
    <row r="54" spans="2:13" ht="20.25" x14ac:dyDescent="0.2">
      <c r="B54" s="449" t="s">
        <v>122</v>
      </c>
      <c r="C54" s="449"/>
      <c r="D54" s="449"/>
      <c r="E54" s="449"/>
      <c r="F54" s="449"/>
      <c r="G54" s="286"/>
      <c r="H54" s="286"/>
      <c r="I54" s="286"/>
      <c r="J54" s="286"/>
      <c r="K54" s="286"/>
      <c r="L54" s="286"/>
      <c r="M54" s="286"/>
    </row>
    <row r="55" spans="2:13" x14ac:dyDescent="0.2">
      <c r="G55" s="286"/>
      <c r="H55" s="286"/>
      <c r="I55" s="286"/>
      <c r="J55" s="286"/>
      <c r="K55" s="286"/>
      <c r="L55" s="286"/>
      <c r="M55" s="286"/>
    </row>
    <row r="56" spans="2:13" ht="15.75" x14ac:dyDescent="0.2">
      <c r="B56" s="430" t="s">
        <v>118</v>
      </c>
      <c r="C56" s="430"/>
      <c r="D56" s="430"/>
      <c r="E56" s="430"/>
      <c r="F56" s="110">
        <v>11</v>
      </c>
      <c r="G56" s="286"/>
      <c r="H56" s="286"/>
      <c r="I56" s="286"/>
      <c r="J56" s="286"/>
      <c r="K56" s="286"/>
      <c r="L56" s="286"/>
      <c r="M56" s="286"/>
    </row>
    <row r="57" spans="2:13" ht="15.75" x14ac:dyDescent="0.2">
      <c r="B57" s="430" t="s">
        <v>119</v>
      </c>
      <c r="C57" s="430"/>
      <c r="D57" s="430"/>
      <c r="E57" s="430"/>
      <c r="F57" s="110">
        <v>53</v>
      </c>
      <c r="G57" s="286"/>
      <c r="H57" s="286"/>
      <c r="I57" s="286"/>
      <c r="J57" s="286"/>
      <c r="K57" s="286"/>
      <c r="L57" s="286"/>
      <c r="M57" s="286"/>
    </row>
    <row r="58" spans="2:13" ht="15.75" x14ac:dyDescent="0.2">
      <c r="B58" s="430" t="s">
        <v>120</v>
      </c>
      <c r="C58" s="430"/>
      <c r="D58" s="430"/>
      <c r="E58" s="430"/>
      <c r="F58" s="111">
        <f>ROUND((60*F57*0.00211*F59)/F56,2)</f>
        <v>61</v>
      </c>
      <c r="G58" s="286"/>
      <c r="H58" s="286"/>
      <c r="I58" s="286"/>
      <c r="J58" s="286"/>
      <c r="K58" s="286"/>
      <c r="L58" s="286"/>
      <c r="M58" s="286"/>
    </row>
    <row r="59" spans="2:13" ht="15.75" x14ac:dyDescent="0.2">
      <c r="B59" s="430" t="s">
        <v>121</v>
      </c>
      <c r="C59" s="430"/>
      <c r="D59" s="430"/>
      <c r="E59" s="430"/>
      <c r="F59" s="110">
        <v>100</v>
      </c>
      <c r="G59" s="286"/>
      <c r="H59" s="286"/>
      <c r="I59" s="286"/>
      <c r="J59" s="286"/>
      <c r="K59" s="286"/>
      <c r="L59" s="286"/>
      <c r="M59" s="286"/>
    </row>
    <row r="60" spans="2:13" ht="13.5" thickBot="1" x14ac:dyDescent="0.25"/>
    <row r="61" spans="2:13" ht="42" customHeight="1" thickTop="1" thickBot="1" x14ac:dyDescent="0.25">
      <c r="B61" s="431" t="s">
        <v>160</v>
      </c>
      <c r="C61" s="431"/>
      <c r="D61" s="431"/>
      <c r="E61" s="431"/>
      <c r="F61" s="275"/>
      <c r="G61" s="432" t="s">
        <v>161</v>
      </c>
      <c r="H61" s="433"/>
      <c r="I61" s="433"/>
      <c r="J61" s="433"/>
      <c r="K61" s="434"/>
    </row>
    <row r="62" spans="2:13" ht="21.75" customHeight="1" thickTop="1" thickBot="1" x14ac:dyDescent="0.25">
      <c r="B62" s="435" t="s">
        <v>162</v>
      </c>
      <c r="C62" s="436"/>
      <c r="D62" s="435" t="s">
        <v>163</v>
      </c>
      <c r="E62" s="436"/>
      <c r="F62" s="275"/>
      <c r="G62" s="437" t="s">
        <v>164</v>
      </c>
      <c r="H62" s="438"/>
      <c r="I62" s="439"/>
      <c r="J62" s="276">
        <v>45</v>
      </c>
      <c r="K62" s="277" t="str">
        <f>IF(J62="","",IF(J62&lt;50,"Très bon",IF(J62&lt;55,"Bon",IF(J62&lt;60,"moyen","Insuffisant"))))</f>
        <v>Très bon</v>
      </c>
    </row>
    <row r="63" spans="2:13" ht="45" customHeight="1" thickTop="1" thickBot="1" x14ac:dyDescent="0.25">
      <c r="B63" s="105" t="s">
        <v>165</v>
      </c>
      <c r="C63" s="110">
        <v>175</v>
      </c>
      <c r="D63" s="105" t="s">
        <v>165</v>
      </c>
      <c r="E63" s="110">
        <v>154</v>
      </c>
      <c r="G63" s="435" t="s">
        <v>173</v>
      </c>
      <c r="H63" s="440"/>
      <c r="I63" s="440"/>
      <c r="J63" s="440"/>
      <c r="K63" s="441"/>
    </row>
    <row r="64" spans="2:13" ht="45" customHeight="1" thickTop="1" thickBot="1" x14ac:dyDescent="0.25">
      <c r="B64" s="278" t="s">
        <v>166</v>
      </c>
      <c r="C64" s="110">
        <v>17</v>
      </c>
      <c r="D64" s="278" t="s">
        <v>166</v>
      </c>
      <c r="E64" s="110">
        <v>14</v>
      </c>
      <c r="G64" s="442" t="s">
        <v>167</v>
      </c>
      <c r="H64" s="443"/>
      <c r="I64" s="444"/>
      <c r="J64" s="279">
        <v>120</v>
      </c>
      <c r="K64" s="280"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8" t="s">
        <v>168</v>
      </c>
      <c r="C65" s="281">
        <f>0.73606*C63+1.13375*C64-85</f>
        <v>63.084250000000026</v>
      </c>
      <c r="D65" s="168" t="s">
        <v>168</v>
      </c>
      <c r="E65" s="281">
        <f>0.62952*E63+1.00785*E64-68</f>
        <v>43.055979999999991</v>
      </c>
      <c r="G65" s="445" t="s">
        <v>169</v>
      </c>
      <c r="H65" s="446"/>
      <c r="I65" s="447"/>
      <c r="J65" s="282">
        <v>64</v>
      </c>
      <c r="K65" s="280" t="str">
        <f>IF(J65="","",IF(J65&lt;=J62,"Excellente récupération",IF(J65&lt;J62+10,"Très bonne récupération",IF(J65&lt;J62+20,"Bonne Récupération", "Récupération insuffisante"))))</f>
        <v>Bonne Récupération</v>
      </c>
    </row>
    <row r="66" spans="2:11" ht="21.75" customHeight="1" thickTop="1" thickBot="1" x14ac:dyDescent="0.25">
      <c r="G66" s="435" t="s">
        <v>170</v>
      </c>
      <c r="H66" s="440"/>
      <c r="I66" s="436"/>
      <c r="J66" s="283">
        <f>IF(J62="","",((J62+J64+J65)-200)/10)</f>
        <v>2.9</v>
      </c>
      <c r="K66" s="277" t="str">
        <f>IF(J62="","",IF(J66&lt;=1,"Excellent",IF(J66&lt;3,"Très bon",IF(J66&lt;6,"Bon",IF(J66&lt;10,"moyen","Insuffisant")))))</f>
        <v>Très bon</v>
      </c>
    </row>
    <row r="67" spans="2:11" ht="16.5" thickTop="1" x14ac:dyDescent="0.2">
      <c r="B67" s="448" t="s">
        <v>174</v>
      </c>
      <c r="C67" s="448"/>
      <c r="D67" s="448"/>
      <c r="E67" s="448"/>
    </row>
    <row r="68" spans="2:11" ht="15.75" x14ac:dyDescent="0.2">
      <c r="B68" s="430" t="s">
        <v>162</v>
      </c>
      <c r="C68" s="430"/>
      <c r="D68" s="430" t="s">
        <v>163</v>
      </c>
      <c r="E68" s="430"/>
    </row>
    <row r="69" spans="2:11" ht="15.75" x14ac:dyDescent="0.2">
      <c r="B69" s="105" t="s">
        <v>171</v>
      </c>
      <c r="C69" s="110">
        <v>63.1</v>
      </c>
      <c r="D69" s="105" t="s">
        <v>171</v>
      </c>
      <c r="E69" s="110">
        <v>44.2</v>
      </c>
    </row>
    <row r="70" spans="2:11" ht="18.75" x14ac:dyDescent="0.2">
      <c r="B70" s="284" t="s">
        <v>172</v>
      </c>
      <c r="C70" s="281">
        <f>C69/(C63*0.01)^2</f>
        <v>20.604081632653063</v>
      </c>
      <c r="D70" s="284" t="s">
        <v>172</v>
      </c>
      <c r="E70" s="281">
        <f>E69/(E63*0.01)^2</f>
        <v>18.637206948895262</v>
      </c>
    </row>
  </sheetData>
  <sheetProtection sheet="1" objects="1" scenarios="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110" zoomScaleNormal="110" workbookViewId="0">
      <pane ySplit="3" topLeftCell="A10" activePane="bottomLeft" state="frozen"/>
      <selection pane="bottomLeft" activeCell="C4" sqref="C4"/>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9" width="6.7109375" customWidth="1"/>
    <col min="10" max="10" width="6.7109375" hidden="1" customWidth="1"/>
    <col min="11" max="11" width="5.7109375" customWidth="1"/>
    <col min="12" max="12" width="4.42578125" customWidth="1"/>
    <col min="13" max="13" width="4.7109375" hidden="1" customWidth="1"/>
    <col min="14" max="14" width="4.7109375" customWidth="1"/>
    <col min="15" max="15" width="5" hidden="1" customWidth="1"/>
    <col min="16" max="16" width="4.28515625" customWidth="1"/>
    <col min="17" max="17" width="4.7109375" hidden="1" customWidth="1"/>
    <col min="18" max="18" width="5" customWidth="1"/>
    <col min="19" max="19" width="4.42578125" hidden="1" customWidth="1"/>
    <col min="20" max="20" width="4.7109375" customWidth="1"/>
    <col min="21" max="21" width="5.140625" hidden="1" customWidth="1"/>
    <col min="22" max="22" width="6.42578125" customWidth="1"/>
    <col min="23" max="23" width="6.28515625" customWidth="1"/>
    <col min="24" max="24" width="4.28515625" customWidth="1"/>
    <col min="25" max="25" width="3.5703125" customWidth="1"/>
    <col min="26" max="26" width="1.7109375" customWidth="1"/>
    <col min="27" max="27" width="4.42578125" customWidth="1"/>
    <col min="28" max="28" width="5.85546875" customWidth="1"/>
    <col min="29" max="29" width="6.140625" customWidth="1"/>
    <col min="30" max="30" width="5.85546875" customWidth="1"/>
    <col min="31" max="31" width="6" customWidth="1"/>
    <col min="32" max="32" width="4.7109375" customWidth="1"/>
    <col min="33" max="33" width="7.7109375" customWidth="1"/>
    <col min="34" max="34" width="9.85546875" customWidth="1"/>
  </cols>
  <sheetData>
    <row r="1" spans="1:34" ht="18" x14ac:dyDescent="0.25">
      <c r="A1" s="497" t="s">
        <v>188</v>
      </c>
      <c r="B1" s="497"/>
      <c r="C1" s="497"/>
      <c r="D1" s="497"/>
      <c r="E1" s="497"/>
      <c r="F1" s="497"/>
      <c r="G1" s="497"/>
      <c r="H1" s="497"/>
      <c r="I1" s="497"/>
      <c r="J1" s="497"/>
      <c r="K1" s="497"/>
      <c r="L1" s="497"/>
      <c r="M1" s="497"/>
      <c r="N1" s="497"/>
      <c r="O1" s="497"/>
      <c r="P1" s="497"/>
      <c r="Q1" s="497"/>
      <c r="R1" s="497"/>
      <c r="S1" s="497"/>
      <c r="T1" s="497"/>
      <c r="U1" s="497"/>
      <c r="V1" s="497"/>
      <c r="W1" s="497"/>
      <c r="X1" s="498"/>
      <c r="Y1" s="498"/>
      <c r="Z1" s="498"/>
      <c r="AA1" s="498"/>
      <c r="AB1" s="498"/>
      <c r="AC1" s="498"/>
      <c r="AD1" s="498"/>
      <c r="AE1" s="498"/>
      <c r="AF1" s="498"/>
      <c r="AG1" s="498"/>
    </row>
    <row r="2" spans="1:34" ht="12.75" customHeight="1" x14ac:dyDescent="0.2">
      <c r="A2" s="499" t="s">
        <v>143</v>
      </c>
      <c r="B2" s="499" t="s">
        <v>9</v>
      </c>
      <c r="C2" s="499" t="s">
        <v>0</v>
      </c>
      <c r="D2" s="499" t="s">
        <v>15</v>
      </c>
      <c r="E2" s="499" t="s">
        <v>16</v>
      </c>
      <c r="F2" s="141" t="s">
        <v>16</v>
      </c>
      <c r="G2" s="501" t="s">
        <v>12</v>
      </c>
      <c r="H2" s="513" t="s">
        <v>195</v>
      </c>
      <c r="I2" s="514"/>
      <c r="J2" s="333"/>
      <c r="K2" s="31" t="s">
        <v>17</v>
      </c>
      <c r="L2" s="503" t="s">
        <v>40</v>
      </c>
      <c r="M2" s="149"/>
      <c r="N2" s="503" t="s">
        <v>11</v>
      </c>
      <c r="O2" s="149"/>
      <c r="P2" s="503" t="s">
        <v>22</v>
      </c>
      <c r="Q2" s="149"/>
      <c r="R2" s="31" t="s">
        <v>19</v>
      </c>
      <c r="S2" s="149"/>
      <c r="T2" s="31" t="s">
        <v>19</v>
      </c>
      <c r="U2" s="156"/>
      <c r="V2" s="505" t="s">
        <v>13</v>
      </c>
      <c r="W2" s="506"/>
      <c r="X2" s="507" t="s">
        <v>14</v>
      </c>
      <c r="Y2" s="508"/>
      <c r="Z2" s="508"/>
      <c r="AA2" s="508"/>
      <c r="AB2" s="508"/>
      <c r="AC2" s="508"/>
      <c r="AD2" s="508"/>
      <c r="AE2" s="508"/>
      <c r="AF2" s="508"/>
      <c r="AG2" s="508"/>
      <c r="AH2" s="509"/>
    </row>
    <row r="3" spans="1:34" ht="12.75" customHeight="1" x14ac:dyDescent="0.2">
      <c r="A3" s="500"/>
      <c r="B3" s="500"/>
      <c r="C3" s="500"/>
      <c r="D3" s="500"/>
      <c r="E3" s="500"/>
      <c r="F3" s="141"/>
      <c r="G3" s="502"/>
      <c r="H3" s="334" t="s">
        <v>15</v>
      </c>
      <c r="I3" s="334" t="s">
        <v>16</v>
      </c>
      <c r="J3" s="335"/>
      <c r="K3" s="32" t="s">
        <v>18</v>
      </c>
      <c r="L3" s="504"/>
      <c r="M3" s="150"/>
      <c r="N3" s="504"/>
      <c r="O3" s="150"/>
      <c r="P3" s="504"/>
      <c r="Q3" s="150"/>
      <c r="R3" s="32" t="s">
        <v>20</v>
      </c>
      <c r="S3" s="150"/>
      <c r="T3" s="32" t="s">
        <v>21</v>
      </c>
      <c r="U3" s="157"/>
      <c r="V3" s="505"/>
      <c r="W3" s="506"/>
      <c r="X3" s="510"/>
      <c r="Y3" s="511"/>
      <c r="Z3" s="511"/>
      <c r="AA3" s="511"/>
      <c r="AB3" s="511"/>
      <c r="AC3" s="511"/>
      <c r="AD3" s="511"/>
      <c r="AE3" s="511"/>
      <c r="AF3" s="511"/>
      <c r="AG3" s="511"/>
      <c r="AH3" s="512"/>
    </row>
    <row r="4" spans="1:34" x14ac:dyDescent="0.2">
      <c r="A4" s="2" t="s">
        <v>3</v>
      </c>
      <c r="B4" s="2">
        <v>1</v>
      </c>
      <c r="C4" s="40"/>
      <c r="D4" s="40"/>
      <c r="E4" s="40"/>
      <c r="F4" s="71">
        <f>E4</f>
        <v>0</v>
      </c>
      <c r="G4" s="86" t="str">
        <f>IF((D4*60+F4)=0,"",ROUND((C4*60)/(D4*60+F4),1))</f>
        <v/>
      </c>
      <c r="H4" s="336"/>
      <c r="I4" s="336"/>
      <c r="J4" s="71">
        <f>I4</f>
        <v>0</v>
      </c>
      <c r="K4" s="117"/>
      <c r="L4" s="117"/>
      <c r="M4" s="162">
        <f>IF(L4="",0,1)</f>
        <v>0</v>
      </c>
      <c r="N4" s="117"/>
      <c r="O4" s="162">
        <f>IF(N4="",0,1)</f>
        <v>0</v>
      </c>
      <c r="P4" s="117"/>
      <c r="Q4" s="162">
        <f>IF(P4="",0,1)</f>
        <v>0</v>
      </c>
      <c r="R4" s="117"/>
      <c r="S4" s="162">
        <f>IF(R9="",0,1)</f>
        <v>0</v>
      </c>
      <c r="T4" s="117"/>
      <c r="U4" s="162">
        <f>IF(T4="",0,1)</f>
        <v>0</v>
      </c>
      <c r="V4" s="494"/>
      <c r="W4" s="496"/>
      <c r="X4" s="490"/>
      <c r="Y4" s="491"/>
      <c r="Z4" s="491"/>
      <c r="AA4" s="491"/>
      <c r="AB4" s="491"/>
      <c r="AC4" s="491"/>
      <c r="AD4" s="491"/>
      <c r="AE4" s="491"/>
      <c r="AF4" s="491"/>
      <c r="AG4" s="491"/>
      <c r="AH4" s="492"/>
    </row>
    <row r="5" spans="1:34" x14ac:dyDescent="0.2">
      <c r="A5" s="2" t="s">
        <v>4</v>
      </c>
      <c r="B5" s="2">
        <f>B4+1</f>
        <v>2</v>
      </c>
      <c r="C5" s="40"/>
      <c r="D5" s="40"/>
      <c r="E5" s="40"/>
      <c r="F5" s="71">
        <f>E5</f>
        <v>0</v>
      </c>
      <c r="G5" s="86" t="str">
        <f>IF((D5*60+F5)=0,"",ROUND((C5*60)/(D5*60+F5),1))</f>
        <v/>
      </c>
      <c r="H5" s="336"/>
      <c r="I5" s="336"/>
      <c r="J5" s="71">
        <f t="shared" ref="J5:J6" si="0">I5</f>
        <v>0</v>
      </c>
      <c r="K5" s="117"/>
      <c r="L5" s="117"/>
      <c r="M5" s="162">
        <f>IF(L5="",M4,M4+1)</f>
        <v>0</v>
      </c>
      <c r="N5" s="117"/>
      <c r="O5" s="162">
        <f>IF(N5="",O4,O4+1)</f>
        <v>0</v>
      </c>
      <c r="P5" s="117"/>
      <c r="Q5" s="162">
        <f>IF(P5="",Q4,Q4+1)</f>
        <v>0</v>
      </c>
      <c r="R5" s="117"/>
      <c r="S5" s="162">
        <f>IF(R5="",S4,S4+1)</f>
        <v>0</v>
      </c>
      <c r="T5" s="117"/>
      <c r="U5" s="162">
        <f>IF(T5="",U4,U4+1)</f>
        <v>0</v>
      </c>
      <c r="V5" s="494"/>
      <c r="W5" s="496"/>
      <c r="X5" s="490"/>
      <c r="Y5" s="491"/>
      <c r="Z5" s="491"/>
      <c r="AA5" s="491"/>
      <c r="AB5" s="491"/>
      <c r="AC5" s="491"/>
      <c r="AD5" s="491"/>
      <c r="AE5" s="491"/>
      <c r="AF5" s="491"/>
      <c r="AG5" s="491"/>
      <c r="AH5" s="492"/>
    </row>
    <row r="6" spans="1:34" x14ac:dyDescent="0.2">
      <c r="A6" s="71" t="s">
        <v>5</v>
      </c>
      <c r="B6" s="71">
        <f>B5+1</f>
        <v>3</v>
      </c>
      <c r="C6" s="40"/>
      <c r="D6" s="40"/>
      <c r="E6" s="40"/>
      <c r="F6" s="71">
        <f>E6</f>
        <v>0</v>
      </c>
      <c r="G6" s="86" t="str">
        <f>IF((D6*60+F6)=0,"",ROUND((C6*60)/(D6*60+F6),1))</f>
        <v/>
      </c>
      <c r="H6" s="336"/>
      <c r="I6" s="336"/>
      <c r="J6" s="71">
        <f t="shared" si="0"/>
        <v>0</v>
      </c>
      <c r="K6" s="117"/>
      <c r="L6" s="117"/>
      <c r="M6" s="162">
        <f>IF(L6="",M5,M5+1)</f>
        <v>0</v>
      </c>
      <c r="N6" s="117"/>
      <c r="O6" s="162">
        <f>IF(N6="",O5,O5+1)</f>
        <v>0</v>
      </c>
      <c r="P6" s="117"/>
      <c r="Q6" s="162">
        <f>IF(P6="",Q5,Q5+1)</f>
        <v>0</v>
      </c>
      <c r="R6" s="117"/>
      <c r="S6" s="162">
        <f>IF(R6="",S5,S5+1)</f>
        <v>0</v>
      </c>
      <c r="T6" s="117"/>
      <c r="U6" s="162">
        <f>IF(T6="",U5,U5+1)</f>
        <v>0</v>
      </c>
      <c r="V6" s="494"/>
      <c r="W6" s="496"/>
      <c r="X6" s="490"/>
      <c r="Y6" s="491"/>
      <c r="Z6" s="491"/>
      <c r="AA6" s="491"/>
      <c r="AB6" s="491"/>
      <c r="AC6" s="491"/>
      <c r="AD6" s="491"/>
      <c r="AE6" s="491"/>
      <c r="AF6" s="491"/>
      <c r="AG6" s="491"/>
      <c r="AH6" s="492"/>
    </row>
    <row r="7" spans="1:34" x14ac:dyDescent="0.2">
      <c r="A7" s="473" t="s">
        <v>140</v>
      </c>
      <c r="B7" s="474"/>
      <c r="C7" s="13">
        <f>SUM(C4:C6)</f>
        <v>0</v>
      </c>
      <c r="D7" s="13">
        <f>SUM(D4:D6)+ROUNDDOWN(F7/60,0)</f>
        <v>0</v>
      </c>
      <c r="E7" s="13">
        <f>F7-60*ROUNDDOWN(F7/60,0)</f>
        <v>0</v>
      </c>
      <c r="F7" s="131">
        <f>SUM(F4:F6)</f>
        <v>0</v>
      </c>
      <c r="G7" s="52">
        <f>IF((D7*60+E7)=0,0,ROUND((C7*60)/(D7*60+E7),1))</f>
        <v>0</v>
      </c>
      <c r="H7" s="13">
        <f>SUM(H4:H6)+ROUNDDOWN(J7/60,0)</f>
        <v>0</v>
      </c>
      <c r="I7" s="13">
        <f>J7-60*ROUNDDOWN(J7/60,0)</f>
        <v>0</v>
      </c>
      <c r="J7" s="131">
        <f>SUM(J4:J6)</f>
        <v>0</v>
      </c>
      <c r="K7" s="27">
        <f>SUM(K4:K6)</f>
        <v>0</v>
      </c>
      <c r="L7" s="27">
        <f>IF(SUM(L4:L6)=0,0,ROUND(AVERAGE(L4:L6),0))</f>
        <v>0</v>
      </c>
      <c r="M7" s="163">
        <f>IF(M6=0,0,1)</f>
        <v>0</v>
      </c>
      <c r="N7" s="27">
        <f>IF(SUM(N4:N6)=0,0,ROUND(AVERAGE(N4:N6),0))</f>
        <v>0</v>
      </c>
      <c r="O7" s="163">
        <f>IF(O6=0,0,1)</f>
        <v>0</v>
      </c>
      <c r="P7" s="27">
        <f>IF(SUM(P4:P6)=0,0,ROUND(AVERAGE(P4:P6),0))</f>
        <v>0</v>
      </c>
      <c r="Q7" s="163">
        <f>IF(Q6=0,0,1)</f>
        <v>0</v>
      </c>
      <c r="R7" s="27">
        <f>IF(SUM(R4:R6)=0,0,ROUND(AVERAGE(R4:R6),0))</f>
        <v>0</v>
      </c>
      <c r="S7" s="163">
        <f>IF(S6=0,0,1)</f>
        <v>0</v>
      </c>
      <c r="T7" s="27">
        <f>IF(SUM(T4:T6)=0,0,ROUND(AVERAGE(T4:T6),0))</f>
        <v>0</v>
      </c>
      <c r="U7" s="163">
        <f>IF(U6=0,0,1)</f>
        <v>0</v>
      </c>
      <c r="V7" s="475"/>
      <c r="W7" s="476"/>
      <c r="X7" s="480"/>
      <c r="Y7" s="481"/>
      <c r="Z7" s="481"/>
      <c r="AA7" s="481"/>
      <c r="AB7" s="481"/>
      <c r="AC7" s="481"/>
      <c r="AD7" s="481"/>
      <c r="AE7" s="481"/>
      <c r="AF7" s="481"/>
      <c r="AG7" s="481"/>
      <c r="AH7" s="482"/>
    </row>
    <row r="8" spans="1:34" x14ac:dyDescent="0.2">
      <c r="A8" s="21" t="s">
        <v>6</v>
      </c>
      <c r="B8" s="22">
        <f>B6+1</f>
        <v>4</v>
      </c>
      <c r="C8" s="40"/>
      <c r="D8" s="40"/>
      <c r="E8" s="40"/>
      <c r="F8" s="71">
        <f t="shared" ref="F8:F14" si="1">E8</f>
        <v>0</v>
      </c>
      <c r="G8" s="86" t="str">
        <f t="shared" ref="G8:G14" si="2">IF((D8*60+F8)=0,"",ROUND((C8*60)/(D8*60+F8),1))</f>
        <v/>
      </c>
      <c r="H8" s="336"/>
      <c r="I8" s="336"/>
      <c r="J8" s="71">
        <f>I8</f>
        <v>0</v>
      </c>
      <c r="K8" s="117"/>
      <c r="L8" s="117"/>
      <c r="M8" s="162">
        <f>IF(L8="",0,1)</f>
        <v>0</v>
      </c>
      <c r="N8" s="117"/>
      <c r="O8" s="162">
        <f>IF(N8="",0,1)</f>
        <v>0</v>
      </c>
      <c r="P8" s="117"/>
      <c r="Q8" s="162">
        <f>IF(P8="",0,1)</f>
        <v>0</v>
      </c>
      <c r="R8" s="117"/>
      <c r="S8" s="162">
        <f>IF(R8="",0,1)</f>
        <v>0</v>
      </c>
      <c r="T8" s="117"/>
      <c r="U8" s="162">
        <f>IF(T8="",0,1)</f>
        <v>0</v>
      </c>
      <c r="V8" s="494"/>
      <c r="W8" s="496"/>
      <c r="X8" s="490"/>
      <c r="Y8" s="491"/>
      <c r="Z8" s="491"/>
      <c r="AA8" s="491"/>
      <c r="AB8" s="491"/>
      <c r="AC8" s="491"/>
      <c r="AD8" s="491"/>
      <c r="AE8" s="491"/>
      <c r="AF8" s="491"/>
      <c r="AG8" s="491"/>
      <c r="AH8" s="492"/>
    </row>
    <row r="9" spans="1:34" x14ac:dyDescent="0.2">
      <c r="A9" s="21" t="s">
        <v>7</v>
      </c>
      <c r="B9" s="22">
        <f t="shared" ref="B9:B14" si="3">B8+1</f>
        <v>5</v>
      </c>
      <c r="C9" s="40"/>
      <c r="D9" s="40"/>
      <c r="E9" s="40"/>
      <c r="F9" s="71">
        <f t="shared" si="1"/>
        <v>0</v>
      </c>
      <c r="G9" s="86" t="str">
        <f t="shared" si="2"/>
        <v/>
      </c>
      <c r="H9" s="336"/>
      <c r="I9" s="336"/>
      <c r="J9" s="71">
        <f t="shared" ref="J9:J14" si="4">I9</f>
        <v>0</v>
      </c>
      <c r="K9" s="117"/>
      <c r="L9" s="117"/>
      <c r="M9" s="162">
        <f t="shared" ref="M9:M14" si="5">IF(L9="",M8,M8+1)</f>
        <v>0</v>
      </c>
      <c r="N9" s="117"/>
      <c r="O9" s="162">
        <f t="shared" ref="O9:O14" si="6">IF(N9="",O8,O8+1)</f>
        <v>0</v>
      </c>
      <c r="P9" s="117"/>
      <c r="Q9" s="162">
        <f t="shared" ref="Q9:Q14" si="7">IF(P9="",Q8,Q8+1)</f>
        <v>0</v>
      </c>
      <c r="R9" s="117"/>
      <c r="S9" s="162">
        <f t="shared" ref="S9:S14" si="8">IF(R9="",S8,S8+1)</f>
        <v>0</v>
      </c>
      <c r="T9" s="117"/>
      <c r="U9" s="162">
        <f t="shared" ref="U9:U14" si="9">IF(T9="",U8,U8+1)</f>
        <v>0</v>
      </c>
      <c r="V9" s="494"/>
      <c r="W9" s="496"/>
      <c r="X9" s="490"/>
      <c r="Y9" s="491"/>
      <c r="Z9" s="491"/>
      <c r="AA9" s="491"/>
      <c r="AB9" s="491"/>
      <c r="AC9" s="491"/>
      <c r="AD9" s="491"/>
      <c r="AE9" s="491"/>
      <c r="AF9" s="491"/>
      <c r="AG9" s="491"/>
      <c r="AH9" s="492"/>
    </row>
    <row r="10" spans="1:34" x14ac:dyDescent="0.2">
      <c r="A10" s="21" t="s">
        <v>8</v>
      </c>
      <c r="B10" s="22">
        <f t="shared" si="3"/>
        <v>6</v>
      </c>
      <c r="C10" s="40"/>
      <c r="D10" s="40"/>
      <c r="E10" s="40"/>
      <c r="F10" s="71">
        <f t="shared" si="1"/>
        <v>0</v>
      </c>
      <c r="G10" s="86" t="str">
        <f t="shared" si="2"/>
        <v/>
      </c>
      <c r="H10" s="336"/>
      <c r="I10" s="336"/>
      <c r="J10" s="71">
        <f t="shared" si="4"/>
        <v>0</v>
      </c>
      <c r="K10" s="117"/>
      <c r="L10" s="117"/>
      <c r="M10" s="162">
        <f t="shared" si="5"/>
        <v>0</v>
      </c>
      <c r="N10" s="117"/>
      <c r="O10" s="162">
        <f t="shared" si="6"/>
        <v>0</v>
      </c>
      <c r="P10" s="117"/>
      <c r="Q10" s="162">
        <f t="shared" si="7"/>
        <v>0</v>
      </c>
      <c r="R10" s="117"/>
      <c r="S10" s="162">
        <f t="shared" si="8"/>
        <v>0</v>
      </c>
      <c r="T10" s="117"/>
      <c r="U10" s="162">
        <f t="shared" si="9"/>
        <v>0</v>
      </c>
      <c r="V10" s="494"/>
      <c r="W10" s="496"/>
      <c r="X10" s="490"/>
      <c r="Y10" s="491"/>
      <c r="Z10" s="491"/>
      <c r="AA10" s="491"/>
      <c r="AB10" s="491"/>
      <c r="AC10" s="491"/>
      <c r="AD10" s="491"/>
      <c r="AE10" s="491"/>
      <c r="AF10" s="491"/>
      <c r="AG10" s="491"/>
      <c r="AH10" s="492"/>
    </row>
    <row r="11" spans="1:34" x14ac:dyDescent="0.2">
      <c r="A11" s="21" t="s">
        <v>2</v>
      </c>
      <c r="B11" s="22">
        <f t="shared" si="3"/>
        <v>7</v>
      </c>
      <c r="C11" s="40"/>
      <c r="D11" s="40"/>
      <c r="E11" s="40"/>
      <c r="F11" s="71">
        <f t="shared" si="1"/>
        <v>0</v>
      </c>
      <c r="G11" s="86" t="str">
        <f t="shared" si="2"/>
        <v/>
      </c>
      <c r="H11" s="336"/>
      <c r="I11" s="336"/>
      <c r="J11" s="71">
        <f t="shared" si="4"/>
        <v>0</v>
      </c>
      <c r="K11" s="117"/>
      <c r="L11" s="117"/>
      <c r="M11" s="162">
        <f t="shared" si="5"/>
        <v>0</v>
      </c>
      <c r="N11" s="117"/>
      <c r="O11" s="162">
        <f t="shared" si="6"/>
        <v>0</v>
      </c>
      <c r="P11" s="117"/>
      <c r="Q11" s="162">
        <f t="shared" si="7"/>
        <v>0</v>
      </c>
      <c r="R11" s="117"/>
      <c r="S11" s="162">
        <f t="shared" si="8"/>
        <v>0</v>
      </c>
      <c r="T11" s="117"/>
      <c r="U11" s="162">
        <f t="shared" si="9"/>
        <v>0</v>
      </c>
      <c r="V11" s="494"/>
      <c r="W11" s="496"/>
      <c r="X11" s="490"/>
      <c r="Y11" s="491"/>
      <c r="Z11" s="491"/>
      <c r="AA11" s="491"/>
      <c r="AB11" s="491"/>
      <c r="AC11" s="491"/>
      <c r="AD11" s="491"/>
      <c r="AE11" s="491"/>
      <c r="AF11" s="491"/>
      <c r="AG11" s="491"/>
      <c r="AH11" s="492"/>
    </row>
    <row r="12" spans="1:34" x14ac:dyDescent="0.2">
      <c r="A12" s="21" t="s">
        <v>3</v>
      </c>
      <c r="B12" s="22">
        <f t="shared" si="3"/>
        <v>8</v>
      </c>
      <c r="C12" s="40"/>
      <c r="D12" s="40"/>
      <c r="E12" s="40"/>
      <c r="F12" s="71">
        <f t="shared" si="1"/>
        <v>0</v>
      </c>
      <c r="G12" s="86" t="str">
        <f t="shared" si="2"/>
        <v/>
      </c>
      <c r="H12" s="336"/>
      <c r="I12" s="336"/>
      <c r="J12" s="71">
        <f t="shared" si="4"/>
        <v>0</v>
      </c>
      <c r="K12" s="117"/>
      <c r="L12" s="117"/>
      <c r="M12" s="162">
        <f t="shared" si="5"/>
        <v>0</v>
      </c>
      <c r="N12" s="117"/>
      <c r="O12" s="162">
        <f t="shared" si="6"/>
        <v>0</v>
      </c>
      <c r="P12" s="117"/>
      <c r="Q12" s="162">
        <f t="shared" si="7"/>
        <v>0</v>
      </c>
      <c r="R12" s="117"/>
      <c r="S12" s="162">
        <f t="shared" si="8"/>
        <v>0</v>
      </c>
      <c r="T12" s="117"/>
      <c r="U12" s="162">
        <f t="shared" si="9"/>
        <v>0</v>
      </c>
      <c r="V12" s="494"/>
      <c r="W12" s="496"/>
      <c r="X12" s="490"/>
      <c r="Y12" s="491"/>
      <c r="Z12" s="491"/>
      <c r="AA12" s="491"/>
      <c r="AB12" s="491"/>
      <c r="AC12" s="491"/>
      <c r="AD12" s="491"/>
      <c r="AE12" s="491"/>
      <c r="AF12" s="491"/>
      <c r="AG12" s="491"/>
      <c r="AH12" s="492"/>
    </row>
    <row r="13" spans="1:34" x14ac:dyDescent="0.2">
      <c r="A13" s="21" t="s">
        <v>4</v>
      </c>
      <c r="B13" s="22">
        <f t="shared" si="3"/>
        <v>9</v>
      </c>
      <c r="C13" s="40"/>
      <c r="D13" s="40"/>
      <c r="E13" s="40"/>
      <c r="F13" s="71">
        <f t="shared" si="1"/>
        <v>0</v>
      </c>
      <c r="G13" s="86" t="str">
        <f t="shared" si="2"/>
        <v/>
      </c>
      <c r="H13" s="336"/>
      <c r="I13" s="336"/>
      <c r="J13" s="71">
        <f t="shared" si="4"/>
        <v>0</v>
      </c>
      <c r="K13" s="117"/>
      <c r="L13" s="117"/>
      <c r="M13" s="162">
        <f t="shared" si="5"/>
        <v>0</v>
      </c>
      <c r="N13" s="117"/>
      <c r="O13" s="162">
        <f t="shared" si="6"/>
        <v>0</v>
      </c>
      <c r="P13" s="117"/>
      <c r="Q13" s="162">
        <f t="shared" si="7"/>
        <v>0</v>
      </c>
      <c r="R13" s="117"/>
      <c r="S13" s="162">
        <f t="shared" si="8"/>
        <v>0</v>
      </c>
      <c r="T13" s="117"/>
      <c r="U13" s="162">
        <f t="shared" si="9"/>
        <v>0</v>
      </c>
      <c r="V13" s="494"/>
      <c r="W13" s="496"/>
      <c r="X13" s="490"/>
      <c r="Y13" s="491"/>
      <c r="Z13" s="491"/>
      <c r="AA13" s="491"/>
      <c r="AB13" s="491"/>
      <c r="AC13" s="491"/>
      <c r="AD13" s="491"/>
      <c r="AE13" s="491"/>
      <c r="AF13" s="491"/>
      <c r="AG13" s="491"/>
      <c r="AH13" s="492"/>
    </row>
    <row r="14" spans="1:34" x14ac:dyDescent="0.2">
      <c r="A14" s="114" t="s">
        <v>5</v>
      </c>
      <c r="B14" s="115">
        <f t="shared" si="3"/>
        <v>10</v>
      </c>
      <c r="C14" s="40"/>
      <c r="D14" s="40"/>
      <c r="E14" s="40"/>
      <c r="F14" s="71">
        <f t="shared" si="1"/>
        <v>0</v>
      </c>
      <c r="G14" s="86" t="str">
        <f t="shared" si="2"/>
        <v/>
      </c>
      <c r="H14" s="336"/>
      <c r="I14" s="336"/>
      <c r="J14" s="71">
        <f t="shared" si="4"/>
        <v>0</v>
      </c>
      <c r="K14" s="117"/>
      <c r="L14" s="117"/>
      <c r="M14" s="162">
        <f t="shared" si="5"/>
        <v>0</v>
      </c>
      <c r="N14" s="117"/>
      <c r="O14" s="162">
        <f t="shared" si="6"/>
        <v>0</v>
      </c>
      <c r="P14" s="117"/>
      <c r="Q14" s="162">
        <f t="shared" si="7"/>
        <v>0</v>
      </c>
      <c r="R14" s="117"/>
      <c r="S14" s="162">
        <f t="shared" si="8"/>
        <v>0</v>
      </c>
      <c r="T14" s="117"/>
      <c r="U14" s="162">
        <f t="shared" si="9"/>
        <v>0</v>
      </c>
      <c r="V14" s="494"/>
      <c r="W14" s="496"/>
      <c r="X14" s="490"/>
      <c r="Y14" s="491"/>
      <c r="Z14" s="491"/>
      <c r="AA14" s="491"/>
      <c r="AB14" s="491"/>
      <c r="AC14" s="491"/>
      <c r="AD14" s="491"/>
      <c r="AE14" s="491"/>
      <c r="AF14" s="491"/>
      <c r="AG14" s="491"/>
      <c r="AH14" s="492"/>
    </row>
    <row r="15" spans="1:34" x14ac:dyDescent="0.2">
      <c r="A15" s="473" t="s">
        <v>141</v>
      </c>
      <c r="B15" s="474"/>
      <c r="C15" s="13">
        <f>SUM(C8:C14)</f>
        <v>0</v>
      </c>
      <c r="D15" s="13">
        <f>SUM(D8:D14)+ROUNDDOWN(F15/60,0)</f>
        <v>0</v>
      </c>
      <c r="E15" s="13">
        <f>F15-60*ROUNDDOWN(F15/60,0)</f>
        <v>0</v>
      </c>
      <c r="F15" s="131">
        <f>SUM(F8:F14)</f>
        <v>0</v>
      </c>
      <c r="G15" s="52">
        <f>IF((D15*60+E15)=0,0,ROUND((C15*60)/(D15*60+E15),1))</f>
        <v>0</v>
      </c>
      <c r="H15" s="13">
        <f>SUM(H8:H14)+ROUNDDOWN(J15/60,0)</f>
        <v>0</v>
      </c>
      <c r="I15" s="13">
        <f>J15-60*ROUNDDOWN(J15/60,0)</f>
        <v>0</v>
      </c>
      <c r="J15" s="131">
        <f>SUM(J8:J14)</f>
        <v>0</v>
      </c>
      <c r="K15" s="27">
        <f>SUM(K8:K14)</f>
        <v>0</v>
      </c>
      <c r="L15" s="27">
        <f>IF(SUM(L8:L14)=0,0,ROUND(AVERAGE(L8:L14),0))</f>
        <v>0</v>
      </c>
      <c r="M15" s="163">
        <f>IF(M14=0,0,1)</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475"/>
      <c r="W15" s="476"/>
      <c r="X15" s="480"/>
      <c r="Y15" s="481"/>
      <c r="Z15" s="481"/>
      <c r="AA15" s="481"/>
      <c r="AB15" s="481"/>
      <c r="AC15" s="481"/>
      <c r="AD15" s="481"/>
      <c r="AE15" s="481"/>
      <c r="AF15" s="481"/>
      <c r="AG15" s="481"/>
      <c r="AH15" s="482"/>
    </row>
    <row r="16" spans="1:34" x14ac:dyDescent="0.2">
      <c r="A16" s="22" t="s">
        <v>6</v>
      </c>
      <c r="B16" s="22">
        <f>B14+1</f>
        <v>11</v>
      </c>
      <c r="C16" s="40"/>
      <c r="D16" s="40"/>
      <c r="E16" s="40"/>
      <c r="F16" s="71">
        <f t="shared" ref="F16:F22" si="10">E16</f>
        <v>0</v>
      </c>
      <c r="G16" s="86" t="str">
        <f t="shared" ref="G16:G22" si="11">IF((D16*60+F16)=0,"",ROUND((C16*60)/(D16*60+F16),1))</f>
        <v/>
      </c>
      <c r="H16" s="336"/>
      <c r="I16" s="336"/>
      <c r="J16" s="71">
        <f>I16</f>
        <v>0</v>
      </c>
      <c r="K16" s="117"/>
      <c r="L16" s="117"/>
      <c r="M16" s="162">
        <f>IF(L16="",0,1)</f>
        <v>0</v>
      </c>
      <c r="N16" s="117"/>
      <c r="O16" s="162">
        <f>IF(N16="",0,1)</f>
        <v>0</v>
      </c>
      <c r="P16" s="117"/>
      <c r="Q16" s="162">
        <f>IF(P16="",0,1)</f>
        <v>0</v>
      </c>
      <c r="R16" s="117"/>
      <c r="S16" s="162">
        <f>IF(R16="",0,1)</f>
        <v>0</v>
      </c>
      <c r="T16" s="117"/>
      <c r="U16" s="162">
        <f>IF(T16="",0,1)</f>
        <v>0</v>
      </c>
      <c r="V16" s="494"/>
      <c r="W16" s="495"/>
      <c r="X16" s="490"/>
      <c r="Y16" s="491"/>
      <c r="Z16" s="491"/>
      <c r="AA16" s="491"/>
      <c r="AB16" s="491"/>
      <c r="AC16" s="491"/>
      <c r="AD16" s="491"/>
      <c r="AE16" s="491"/>
      <c r="AF16" s="491"/>
      <c r="AG16" s="491"/>
      <c r="AH16" s="492"/>
    </row>
    <row r="17" spans="1:34" x14ac:dyDescent="0.2">
      <c r="A17" s="22" t="s">
        <v>7</v>
      </c>
      <c r="B17" s="22">
        <f t="shared" ref="B17:B22" si="12">B16+1</f>
        <v>12</v>
      </c>
      <c r="C17" s="40"/>
      <c r="D17" s="40"/>
      <c r="E17" s="40"/>
      <c r="F17" s="71">
        <f t="shared" si="10"/>
        <v>0</v>
      </c>
      <c r="G17" s="86" t="str">
        <f t="shared" si="11"/>
        <v/>
      </c>
      <c r="H17" s="336"/>
      <c r="I17" s="336"/>
      <c r="J17" s="71">
        <f t="shared" ref="J17:J22" si="13">I17</f>
        <v>0</v>
      </c>
      <c r="K17" s="117"/>
      <c r="L17" s="117"/>
      <c r="M17" s="162">
        <f t="shared" ref="M17:M22" si="14">IF(L17="",M16,M16+1)</f>
        <v>0</v>
      </c>
      <c r="N17" s="117"/>
      <c r="O17" s="162">
        <f t="shared" ref="O17:O22" si="15">IF(N17="",O16,O16+1)</f>
        <v>0</v>
      </c>
      <c r="P17" s="117"/>
      <c r="Q17" s="162">
        <f t="shared" ref="Q17:Q22" si="16">IF(P17="",Q16,Q16+1)</f>
        <v>0</v>
      </c>
      <c r="R17" s="117"/>
      <c r="S17" s="162">
        <f t="shared" ref="S17:S22" si="17">IF(R17="",S16,S16+1)</f>
        <v>0</v>
      </c>
      <c r="T17" s="117"/>
      <c r="U17" s="162">
        <f t="shared" ref="U17:U22" si="18">IF(T17="",U16,U16+1)</f>
        <v>0</v>
      </c>
      <c r="V17" s="494"/>
      <c r="W17" s="495"/>
      <c r="X17" s="490"/>
      <c r="Y17" s="491"/>
      <c r="Z17" s="491"/>
      <c r="AA17" s="491"/>
      <c r="AB17" s="491"/>
      <c r="AC17" s="491"/>
      <c r="AD17" s="491"/>
      <c r="AE17" s="491"/>
      <c r="AF17" s="491"/>
      <c r="AG17" s="491"/>
      <c r="AH17" s="492"/>
    </row>
    <row r="18" spans="1:34" x14ac:dyDescent="0.2">
      <c r="A18" s="22" t="s">
        <v>8</v>
      </c>
      <c r="B18" s="22">
        <f t="shared" si="12"/>
        <v>13</v>
      </c>
      <c r="C18" s="40"/>
      <c r="D18" s="40"/>
      <c r="E18" s="40"/>
      <c r="F18" s="71">
        <f t="shared" si="10"/>
        <v>0</v>
      </c>
      <c r="G18" s="86" t="str">
        <f t="shared" si="11"/>
        <v/>
      </c>
      <c r="H18" s="336"/>
      <c r="I18" s="336"/>
      <c r="J18" s="71">
        <f t="shared" si="13"/>
        <v>0</v>
      </c>
      <c r="K18" s="117"/>
      <c r="L18" s="117"/>
      <c r="M18" s="162">
        <f t="shared" si="14"/>
        <v>0</v>
      </c>
      <c r="N18" s="117"/>
      <c r="O18" s="162">
        <f t="shared" si="15"/>
        <v>0</v>
      </c>
      <c r="P18" s="117"/>
      <c r="Q18" s="162">
        <f t="shared" si="16"/>
        <v>0</v>
      </c>
      <c r="R18" s="117"/>
      <c r="S18" s="162">
        <f t="shared" si="17"/>
        <v>0</v>
      </c>
      <c r="T18" s="117"/>
      <c r="U18" s="162">
        <f t="shared" si="18"/>
        <v>0</v>
      </c>
      <c r="V18" s="494"/>
      <c r="W18" s="495"/>
      <c r="X18" s="490"/>
      <c r="Y18" s="491"/>
      <c r="Z18" s="491"/>
      <c r="AA18" s="491"/>
      <c r="AB18" s="491"/>
      <c r="AC18" s="491"/>
      <c r="AD18" s="491"/>
      <c r="AE18" s="491"/>
      <c r="AF18" s="491"/>
      <c r="AG18" s="491"/>
      <c r="AH18" s="492"/>
    </row>
    <row r="19" spans="1:34" x14ac:dyDescent="0.2">
      <c r="A19" s="22" t="s">
        <v>2</v>
      </c>
      <c r="B19" s="22">
        <f t="shared" si="12"/>
        <v>14</v>
      </c>
      <c r="C19" s="40"/>
      <c r="D19" s="40"/>
      <c r="E19" s="40"/>
      <c r="F19" s="71">
        <f t="shared" si="10"/>
        <v>0</v>
      </c>
      <c r="G19" s="86" t="str">
        <f t="shared" si="11"/>
        <v/>
      </c>
      <c r="H19" s="336"/>
      <c r="I19" s="336"/>
      <c r="J19" s="71">
        <f t="shared" si="13"/>
        <v>0</v>
      </c>
      <c r="K19" s="117"/>
      <c r="L19" s="117"/>
      <c r="M19" s="162">
        <f t="shared" si="14"/>
        <v>0</v>
      </c>
      <c r="N19" s="117"/>
      <c r="O19" s="162">
        <f t="shared" si="15"/>
        <v>0</v>
      </c>
      <c r="P19" s="117"/>
      <c r="Q19" s="162">
        <f t="shared" si="16"/>
        <v>0</v>
      </c>
      <c r="R19" s="117"/>
      <c r="S19" s="162">
        <f t="shared" si="17"/>
        <v>0</v>
      </c>
      <c r="T19" s="117"/>
      <c r="U19" s="162">
        <f t="shared" si="18"/>
        <v>0</v>
      </c>
      <c r="V19" s="494"/>
      <c r="W19" s="495"/>
      <c r="X19" s="490"/>
      <c r="Y19" s="491"/>
      <c r="Z19" s="491"/>
      <c r="AA19" s="491"/>
      <c r="AB19" s="491"/>
      <c r="AC19" s="491"/>
      <c r="AD19" s="491"/>
      <c r="AE19" s="491"/>
      <c r="AF19" s="491"/>
      <c r="AG19" s="491"/>
      <c r="AH19" s="492"/>
    </row>
    <row r="20" spans="1:34" x14ac:dyDescent="0.2">
      <c r="A20" s="22" t="s">
        <v>3</v>
      </c>
      <c r="B20" s="22">
        <f t="shared" si="12"/>
        <v>15</v>
      </c>
      <c r="C20" s="40"/>
      <c r="D20" s="40"/>
      <c r="E20" s="40"/>
      <c r="F20" s="71">
        <f t="shared" si="10"/>
        <v>0</v>
      </c>
      <c r="G20" s="86" t="str">
        <f t="shared" si="11"/>
        <v/>
      </c>
      <c r="H20" s="336"/>
      <c r="I20" s="336"/>
      <c r="J20" s="71">
        <f t="shared" si="13"/>
        <v>0</v>
      </c>
      <c r="K20" s="117"/>
      <c r="L20" s="117"/>
      <c r="M20" s="162">
        <f t="shared" si="14"/>
        <v>0</v>
      </c>
      <c r="N20" s="117"/>
      <c r="O20" s="162">
        <f t="shared" si="15"/>
        <v>0</v>
      </c>
      <c r="P20" s="117"/>
      <c r="Q20" s="162">
        <f t="shared" si="16"/>
        <v>0</v>
      </c>
      <c r="R20" s="117"/>
      <c r="S20" s="162">
        <f t="shared" si="17"/>
        <v>0</v>
      </c>
      <c r="T20" s="117"/>
      <c r="U20" s="162">
        <f t="shared" si="18"/>
        <v>0</v>
      </c>
      <c r="V20" s="494"/>
      <c r="W20" s="495"/>
      <c r="X20" s="490"/>
      <c r="Y20" s="491"/>
      <c r="Z20" s="491"/>
      <c r="AA20" s="491"/>
      <c r="AB20" s="491"/>
      <c r="AC20" s="491"/>
      <c r="AD20" s="491"/>
      <c r="AE20" s="491"/>
      <c r="AF20" s="491"/>
      <c r="AG20" s="491"/>
      <c r="AH20" s="492"/>
    </row>
    <row r="21" spans="1:34" x14ac:dyDescent="0.2">
      <c r="A21" s="22" t="s">
        <v>4</v>
      </c>
      <c r="B21" s="22">
        <f t="shared" si="12"/>
        <v>16</v>
      </c>
      <c r="C21" s="40"/>
      <c r="D21" s="40"/>
      <c r="E21" s="40"/>
      <c r="F21" s="71">
        <f t="shared" si="10"/>
        <v>0</v>
      </c>
      <c r="G21" s="86" t="str">
        <f t="shared" si="11"/>
        <v/>
      </c>
      <c r="H21" s="336"/>
      <c r="I21" s="336"/>
      <c r="J21" s="71">
        <f t="shared" si="13"/>
        <v>0</v>
      </c>
      <c r="K21" s="117"/>
      <c r="L21" s="117"/>
      <c r="M21" s="162">
        <f t="shared" si="14"/>
        <v>0</v>
      </c>
      <c r="N21" s="117"/>
      <c r="O21" s="162">
        <f t="shared" si="15"/>
        <v>0</v>
      </c>
      <c r="P21" s="117"/>
      <c r="Q21" s="162">
        <f t="shared" si="16"/>
        <v>0</v>
      </c>
      <c r="R21" s="117"/>
      <c r="S21" s="162">
        <f t="shared" si="17"/>
        <v>0</v>
      </c>
      <c r="T21" s="117"/>
      <c r="U21" s="162">
        <f t="shared" si="18"/>
        <v>0</v>
      </c>
      <c r="V21" s="494"/>
      <c r="W21" s="495"/>
      <c r="X21" s="490"/>
      <c r="Y21" s="491"/>
      <c r="Z21" s="491"/>
      <c r="AA21" s="491"/>
      <c r="AB21" s="491"/>
      <c r="AC21" s="491"/>
      <c r="AD21" s="491"/>
      <c r="AE21" s="491"/>
      <c r="AF21" s="491"/>
      <c r="AG21" s="491"/>
      <c r="AH21" s="492"/>
    </row>
    <row r="22" spans="1:34" x14ac:dyDescent="0.2">
      <c r="A22" s="115" t="s">
        <v>5</v>
      </c>
      <c r="B22" s="115">
        <f t="shared" si="12"/>
        <v>17</v>
      </c>
      <c r="C22" s="40"/>
      <c r="D22" s="40"/>
      <c r="E22" s="40"/>
      <c r="F22" s="71">
        <f t="shared" si="10"/>
        <v>0</v>
      </c>
      <c r="G22" s="86" t="str">
        <f t="shared" si="11"/>
        <v/>
      </c>
      <c r="H22" s="336"/>
      <c r="I22" s="336"/>
      <c r="J22" s="71">
        <f t="shared" si="13"/>
        <v>0</v>
      </c>
      <c r="K22" s="117"/>
      <c r="L22" s="117"/>
      <c r="M22" s="162">
        <f t="shared" si="14"/>
        <v>0</v>
      </c>
      <c r="N22" s="117"/>
      <c r="O22" s="162">
        <f t="shared" si="15"/>
        <v>0</v>
      </c>
      <c r="P22" s="117"/>
      <c r="Q22" s="162">
        <f t="shared" si="16"/>
        <v>0</v>
      </c>
      <c r="R22" s="117"/>
      <c r="S22" s="162">
        <f t="shared" si="17"/>
        <v>0</v>
      </c>
      <c r="T22" s="117"/>
      <c r="U22" s="162">
        <f t="shared" si="18"/>
        <v>0</v>
      </c>
      <c r="V22" s="494"/>
      <c r="W22" s="495"/>
      <c r="X22" s="490"/>
      <c r="Y22" s="491"/>
      <c r="Z22" s="491"/>
      <c r="AA22" s="491"/>
      <c r="AB22" s="491"/>
      <c r="AC22" s="491"/>
      <c r="AD22" s="491"/>
      <c r="AE22" s="491"/>
      <c r="AF22" s="491"/>
      <c r="AG22" s="491"/>
      <c r="AH22" s="492"/>
    </row>
    <row r="23" spans="1:34" x14ac:dyDescent="0.2">
      <c r="A23" s="473" t="s">
        <v>142</v>
      </c>
      <c r="B23" s="474"/>
      <c r="C23" s="13">
        <f>SUM(C16:C22)</f>
        <v>0</v>
      </c>
      <c r="D23" s="13">
        <f>SUM(D16:D22)+ROUNDDOWN(F23/60,0)</f>
        <v>0</v>
      </c>
      <c r="E23" s="13">
        <f>F23-60*ROUNDDOWN(F23/60,0)</f>
        <v>0</v>
      </c>
      <c r="F23" s="131">
        <f>SUM(F16:F22)</f>
        <v>0</v>
      </c>
      <c r="G23" s="52">
        <f>IF((D23*60+E23)=0,0,ROUND((C23*60)/(D23*60+E23),1))</f>
        <v>0</v>
      </c>
      <c r="H23" s="13">
        <f>SUM(H16:H22)+ROUNDDOWN(J23/60,0)</f>
        <v>0</v>
      </c>
      <c r="I23" s="13">
        <f>J23-60*ROUNDDOWN(J23/60,0)</f>
        <v>0</v>
      </c>
      <c r="J23" s="131">
        <f>SUM(J16:J22)</f>
        <v>0</v>
      </c>
      <c r="K23" s="27">
        <f>SUM(K17:K22)</f>
        <v>0</v>
      </c>
      <c r="L23" s="27">
        <f>IF(SUM(L16:L22)=0,0,ROUND(AVERAGE(L16:L22),0))</f>
        <v>0</v>
      </c>
      <c r="M23" s="163">
        <f>IF(M22=0,0,1)</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475"/>
      <c r="W23" s="493"/>
      <c r="X23" s="480"/>
      <c r="Y23" s="481"/>
      <c r="Z23" s="481"/>
      <c r="AA23" s="481"/>
      <c r="AB23" s="481"/>
      <c r="AC23" s="481"/>
      <c r="AD23" s="481"/>
      <c r="AE23" s="481"/>
      <c r="AF23" s="481"/>
      <c r="AG23" s="481"/>
      <c r="AH23" s="482"/>
    </row>
    <row r="24" spans="1:34" x14ac:dyDescent="0.2">
      <c r="A24" s="21" t="s">
        <v>6</v>
      </c>
      <c r="B24" s="22">
        <f>B22+1</f>
        <v>18</v>
      </c>
      <c r="C24" s="40"/>
      <c r="D24" s="40"/>
      <c r="E24" s="40"/>
      <c r="F24" s="71">
        <f t="shared" ref="F24:F30" si="19">E24</f>
        <v>0</v>
      </c>
      <c r="G24" s="86" t="str">
        <f t="shared" ref="G24:G30" si="20">IF((D24*60+F24)=0,"",ROUND((C24*60)/(D24*60+F24),1))</f>
        <v/>
      </c>
      <c r="H24" s="336"/>
      <c r="I24" s="336"/>
      <c r="J24" s="71">
        <f>I24</f>
        <v>0</v>
      </c>
      <c r="K24" s="117"/>
      <c r="L24" s="117"/>
      <c r="M24" s="162">
        <f>IF(L24="",0,1)</f>
        <v>0</v>
      </c>
      <c r="N24" s="117"/>
      <c r="O24" s="162">
        <f>IF(N24="",0,1)</f>
        <v>0</v>
      </c>
      <c r="P24" s="117"/>
      <c r="Q24" s="162">
        <f>IF(P24="",0,1)</f>
        <v>0</v>
      </c>
      <c r="R24" s="117"/>
      <c r="S24" s="162">
        <f>IF(R24="",0,1)</f>
        <v>0</v>
      </c>
      <c r="T24" s="117"/>
      <c r="U24" s="162">
        <f>IF(T24="",0,1)</f>
        <v>0</v>
      </c>
      <c r="V24" s="464"/>
      <c r="W24" s="464"/>
      <c r="X24" s="490"/>
      <c r="Y24" s="491"/>
      <c r="Z24" s="491"/>
      <c r="AA24" s="491"/>
      <c r="AB24" s="491"/>
      <c r="AC24" s="491"/>
      <c r="AD24" s="491"/>
      <c r="AE24" s="491"/>
      <c r="AF24" s="491"/>
      <c r="AG24" s="491"/>
      <c r="AH24" s="492"/>
    </row>
    <row r="25" spans="1:34" x14ac:dyDescent="0.2">
      <c r="A25" s="21" t="s">
        <v>7</v>
      </c>
      <c r="B25" s="22">
        <f t="shared" ref="B25:B30" si="21">B24+1</f>
        <v>19</v>
      </c>
      <c r="C25" s="40"/>
      <c r="D25" s="40"/>
      <c r="E25" s="40"/>
      <c r="F25" s="71">
        <f t="shared" si="19"/>
        <v>0</v>
      </c>
      <c r="G25" s="86" t="str">
        <f t="shared" si="20"/>
        <v/>
      </c>
      <c r="H25" s="336"/>
      <c r="I25" s="336"/>
      <c r="J25" s="71">
        <f t="shared" ref="J25:J30" si="22">I25</f>
        <v>0</v>
      </c>
      <c r="K25" s="117"/>
      <c r="L25" s="117"/>
      <c r="M25" s="162">
        <f t="shared" ref="M25:M30" si="23">IF(L25="",M24,M24+1)</f>
        <v>0</v>
      </c>
      <c r="N25" s="117"/>
      <c r="O25" s="162">
        <f t="shared" ref="O25:O30" si="24">IF(N25="",O24,O24+1)</f>
        <v>0</v>
      </c>
      <c r="P25" s="117"/>
      <c r="Q25" s="162">
        <f t="shared" ref="Q25:Q30" si="25">IF(P25="",Q24,Q24+1)</f>
        <v>0</v>
      </c>
      <c r="R25" s="117"/>
      <c r="S25" s="162">
        <f t="shared" ref="S25:S30" si="26">IF(R25="",S24,S24+1)</f>
        <v>0</v>
      </c>
      <c r="T25" s="117"/>
      <c r="U25" s="162">
        <f t="shared" ref="U25:U30" si="27">IF(T25="",U24,U24+1)</f>
        <v>0</v>
      </c>
      <c r="V25" s="464"/>
      <c r="W25" s="464"/>
      <c r="X25" s="490"/>
      <c r="Y25" s="491"/>
      <c r="Z25" s="491"/>
      <c r="AA25" s="491"/>
      <c r="AB25" s="491"/>
      <c r="AC25" s="491"/>
      <c r="AD25" s="491"/>
      <c r="AE25" s="491"/>
      <c r="AF25" s="491"/>
      <c r="AG25" s="491"/>
      <c r="AH25" s="492"/>
    </row>
    <row r="26" spans="1:34" x14ac:dyDescent="0.2">
      <c r="A26" s="21" t="s">
        <v>8</v>
      </c>
      <c r="B26" s="22">
        <f t="shared" si="21"/>
        <v>20</v>
      </c>
      <c r="C26" s="40"/>
      <c r="D26" s="40"/>
      <c r="E26" s="40"/>
      <c r="F26" s="71">
        <f t="shared" si="19"/>
        <v>0</v>
      </c>
      <c r="G26" s="86" t="str">
        <f t="shared" si="20"/>
        <v/>
      </c>
      <c r="H26" s="336"/>
      <c r="I26" s="336"/>
      <c r="J26" s="71">
        <f t="shared" si="22"/>
        <v>0</v>
      </c>
      <c r="K26" s="117"/>
      <c r="L26" s="117"/>
      <c r="M26" s="162">
        <f t="shared" si="23"/>
        <v>0</v>
      </c>
      <c r="N26" s="117"/>
      <c r="O26" s="162">
        <f t="shared" si="24"/>
        <v>0</v>
      </c>
      <c r="P26" s="117"/>
      <c r="Q26" s="162">
        <f t="shared" si="25"/>
        <v>0</v>
      </c>
      <c r="R26" s="117"/>
      <c r="S26" s="162">
        <f t="shared" si="26"/>
        <v>0</v>
      </c>
      <c r="T26" s="117"/>
      <c r="U26" s="162">
        <f t="shared" si="27"/>
        <v>0</v>
      </c>
      <c r="V26" s="464"/>
      <c r="W26" s="464"/>
      <c r="X26" s="490"/>
      <c r="Y26" s="491"/>
      <c r="Z26" s="491"/>
      <c r="AA26" s="491"/>
      <c r="AB26" s="491"/>
      <c r="AC26" s="491"/>
      <c r="AD26" s="491"/>
      <c r="AE26" s="491"/>
      <c r="AF26" s="491"/>
      <c r="AG26" s="491"/>
      <c r="AH26" s="492"/>
    </row>
    <row r="27" spans="1:34" x14ac:dyDescent="0.2">
      <c r="A27" s="21" t="s">
        <v>2</v>
      </c>
      <c r="B27" s="22">
        <f t="shared" si="21"/>
        <v>21</v>
      </c>
      <c r="C27" s="40"/>
      <c r="D27" s="40"/>
      <c r="E27" s="40"/>
      <c r="F27" s="71">
        <f t="shared" si="19"/>
        <v>0</v>
      </c>
      <c r="G27" s="86" t="str">
        <f t="shared" si="20"/>
        <v/>
      </c>
      <c r="H27" s="336"/>
      <c r="I27" s="336"/>
      <c r="J27" s="71">
        <f t="shared" si="22"/>
        <v>0</v>
      </c>
      <c r="K27" s="117"/>
      <c r="L27" s="117"/>
      <c r="M27" s="162">
        <f t="shared" si="23"/>
        <v>0</v>
      </c>
      <c r="N27" s="117"/>
      <c r="O27" s="162">
        <f t="shared" si="24"/>
        <v>0</v>
      </c>
      <c r="P27" s="117"/>
      <c r="Q27" s="162">
        <f t="shared" si="25"/>
        <v>0</v>
      </c>
      <c r="R27" s="117"/>
      <c r="S27" s="162">
        <f t="shared" si="26"/>
        <v>0</v>
      </c>
      <c r="T27" s="117"/>
      <c r="U27" s="162">
        <f t="shared" si="27"/>
        <v>0</v>
      </c>
      <c r="V27" s="464"/>
      <c r="W27" s="464"/>
      <c r="X27" s="490"/>
      <c r="Y27" s="491"/>
      <c r="Z27" s="491"/>
      <c r="AA27" s="491"/>
      <c r="AB27" s="491"/>
      <c r="AC27" s="491"/>
      <c r="AD27" s="491"/>
      <c r="AE27" s="491"/>
      <c r="AF27" s="491"/>
      <c r="AG27" s="491"/>
      <c r="AH27" s="492"/>
    </row>
    <row r="28" spans="1:34" x14ac:dyDescent="0.2">
      <c r="A28" s="21" t="s">
        <v>3</v>
      </c>
      <c r="B28" s="22">
        <f t="shared" si="21"/>
        <v>22</v>
      </c>
      <c r="C28" s="40"/>
      <c r="D28" s="40"/>
      <c r="E28" s="40"/>
      <c r="F28" s="71">
        <f t="shared" si="19"/>
        <v>0</v>
      </c>
      <c r="G28" s="86" t="str">
        <f t="shared" si="20"/>
        <v/>
      </c>
      <c r="H28" s="336"/>
      <c r="I28" s="336"/>
      <c r="J28" s="71">
        <f t="shared" si="22"/>
        <v>0</v>
      </c>
      <c r="K28" s="117"/>
      <c r="L28" s="117"/>
      <c r="M28" s="162">
        <f t="shared" si="23"/>
        <v>0</v>
      </c>
      <c r="N28" s="117"/>
      <c r="O28" s="162">
        <f t="shared" si="24"/>
        <v>0</v>
      </c>
      <c r="P28" s="117"/>
      <c r="Q28" s="162">
        <f t="shared" si="25"/>
        <v>0</v>
      </c>
      <c r="R28" s="117"/>
      <c r="S28" s="162">
        <f t="shared" si="26"/>
        <v>0</v>
      </c>
      <c r="T28" s="117"/>
      <c r="U28" s="162">
        <f t="shared" si="27"/>
        <v>0</v>
      </c>
      <c r="V28" s="464"/>
      <c r="W28" s="464"/>
      <c r="X28" s="490"/>
      <c r="Y28" s="491"/>
      <c r="Z28" s="491"/>
      <c r="AA28" s="491"/>
      <c r="AB28" s="491"/>
      <c r="AC28" s="491"/>
      <c r="AD28" s="491"/>
      <c r="AE28" s="491"/>
      <c r="AF28" s="491"/>
      <c r="AG28" s="491"/>
      <c r="AH28" s="492"/>
    </row>
    <row r="29" spans="1:34" x14ac:dyDescent="0.2">
      <c r="A29" s="21" t="s">
        <v>4</v>
      </c>
      <c r="B29" s="22">
        <f t="shared" si="21"/>
        <v>23</v>
      </c>
      <c r="C29" s="40"/>
      <c r="D29" s="40"/>
      <c r="E29" s="40"/>
      <c r="F29" s="71">
        <f t="shared" si="19"/>
        <v>0</v>
      </c>
      <c r="G29" s="86" t="str">
        <f t="shared" si="20"/>
        <v/>
      </c>
      <c r="H29" s="336"/>
      <c r="I29" s="336"/>
      <c r="J29" s="71">
        <f t="shared" si="22"/>
        <v>0</v>
      </c>
      <c r="K29" s="117"/>
      <c r="L29" s="117"/>
      <c r="M29" s="162">
        <f t="shared" si="23"/>
        <v>0</v>
      </c>
      <c r="N29" s="117"/>
      <c r="O29" s="162">
        <f t="shared" si="24"/>
        <v>0</v>
      </c>
      <c r="P29" s="117"/>
      <c r="Q29" s="162">
        <f t="shared" si="25"/>
        <v>0</v>
      </c>
      <c r="R29" s="117"/>
      <c r="S29" s="162">
        <f t="shared" si="26"/>
        <v>0</v>
      </c>
      <c r="T29" s="117"/>
      <c r="U29" s="162">
        <f t="shared" si="27"/>
        <v>0</v>
      </c>
      <c r="V29" s="464"/>
      <c r="W29" s="464"/>
      <c r="X29" s="484" t="s">
        <v>196</v>
      </c>
      <c r="Y29" s="485"/>
      <c r="Z29" s="485"/>
      <c r="AA29" s="485"/>
      <c r="AB29" s="485"/>
      <c r="AC29" s="485"/>
      <c r="AD29" s="485"/>
      <c r="AE29" s="485"/>
      <c r="AF29" s="485"/>
      <c r="AG29" s="485"/>
      <c r="AH29" s="486"/>
    </row>
    <row r="30" spans="1:34" x14ac:dyDescent="0.2">
      <c r="A30" s="114" t="s">
        <v>5</v>
      </c>
      <c r="B30" s="115">
        <f t="shared" si="21"/>
        <v>24</v>
      </c>
      <c r="C30" s="40"/>
      <c r="D30" s="40"/>
      <c r="E30" s="40"/>
      <c r="F30" s="71">
        <f t="shared" si="19"/>
        <v>0</v>
      </c>
      <c r="G30" s="86" t="str">
        <f t="shared" si="20"/>
        <v/>
      </c>
      <c r="H30" s="336"/>
      <c r="I30" s="336"/>
      <c r="J30" s="71">
        <f t="shared" si="22"/>
        <v>0</v>
      </c>
      <c r="K30" s="117"/>
      <c r="L30" s="117"/>
      <c r="M30" s="162">
        <f t="shared" si="23"/>
        <v>0</v>
      </c>
      <c r="N30" s="117"/>
      <c r="O30" s="162">
        <f t="shared" si="24"/>
        <v>0</v>
      </c>
      <c r="P30" s="117"/>
      <c r="Q30" s="162">
        <f t="shared" si="25"/>
        <v>0</v>
      </c>
      <c r="R30" s="117"/>
      <c r="S30" s="162">
        <f t="shared" si="26"/>
        <v>0</v>
      </c>
      <c r="T30" s="117"/>
      <c r="U30" s="162">
        <f t="shared" si="27"/>
        <v>0</v>
      </c>
      <c r="V30" s="464"/>
      <c r="W30" s="464"/>
      <c r="X30" s="465"/>
      <c r="Y30" s="466"/>
      <c r="Z30" s="466"/>
      <c r="AA30" s="466"/>
      <c r="AB30" s="466"/>
      <c r="AC30" s="466"/>
      <c r="AD30" s="466"/>
      <c r="AE30" s="466"/>
      <c r="AF30" s="466"/>
      <c r="AG30" s="466"/>
      <c r="AH30" s="467"/>
    </row>
    <row r="31" spans="1:34" x14ac:dyDescent="0.2">
      <c r="A31" s="473" t="s">
        <v>138</v>
      </c>
      <c r="B31" s="474"/>
      <c r="C31" s="13">
        <f>SUM(C24:C30)</f>
        <v>0</v>
      </c>
      <c r="D31" s="13">
        <f>SUM(D24:D30)+ROUNDDOWN(F31/60,0)</f>
        <v>0</v>
      </c>
      <c r="E31" s="13">
        <f>F31-60*ROUNDDOWN(F31/60,0)</f>
        <v>0</v>
      </c>
      <c r="F31" s="131">
        <f>SUM(F24:F30)</f>
        <v>0</v>
      </c>
      <c r="G31" s="52">
        <f>IF((D31*60+E31)=0,0,ROUND((C31*60)/(D31*60+E31),1))</f>
        <v>0</v>
      </c>
      <c r="H31" s="13">
        <f>SUM(H24:H30)+ROUNDDOWN(J31/60,0)</f>
        <v>0</v>
      </c>
      <c r="I31" s="13">
        <f>J31-60*ROUNDDOWN(J31/60,0)</f>
        <v>0</v>
      </c>
      <c r="J31" s="131">
        <f>SUM(J24:J30)</f>
        <v>0</v>
      </c>
      <c r="K31" s="27">
        <f>SUM(K24:K30)</f>
        <v>0</v>
      </c>
      <c r="L31" s="27">
        <f>IF(SUM(L24:L30)=0,0,ROUND(AVERAGE(L24:L30),0))</f>
        <v>0</v>
      </c>
      <c r="M31" s="163">
        <f>IF(M30=0,0,1)</f>
        <v>0</v>
      </c>
      <c r="N31" s="27">
        <f>IF(SUM(N24:N30)=0,0,ROUND(AVERAGE(N24:N30),0))</f>
        <v>0</v>
      </c>
      <c r="O31" s="163">
        <f>IF(O30=0,0,1)</f>
        <v>0</v>
      </c>
      <c r="P31" s="27">
        <f>IF(SUM(P24:P30)=0,0,ROUND(AVERAGE(P24:P30),0))</f>
        <v>0</v>
      </c>
      <c r="Q31" s="163">
        <f>IF(Q30=0,0,1)</f>
        <v>0</v>
      </c>
      <c r="R31" s="27">
        <f>IF(SUM(R24:R30)=0,0,ROUND(AVERAGE(R24:R30),0))</f>
        <v>0</v>
      </c>
      <c r="S31" s="163">
        <f>IF(S30=0,0,1)</f>
        <v>0</v>
      </c>
      <c r="T31" s="27">
        <f>IF(SUM(T24:T30)=0,0,ROUND(AVERAGE(T24:T30),0))</f>
        <v>0</v>
      </c>
      <c r="U31" s="163">
        <f>IF(U30=0,0,1)</f>
        <v>0</v>
      </c>
      <c r="V31" s="483"/>
      <c r="W31" s="483"/>
      <c r="X31" s="487"/>
      <c r="Y31" s="488"/>
      <c r="Z31" s="488"/>
      <c r="AA31" s="488"/>
      <c r="AB31" s="488"/>
      <c r="AC31" s="488"/>
      <c r="AD31" s="488"/>
      <c r="AE31" s="488"/>
      <c r="AF31" s="488"/>
      <c r="AG31" s="488"/>
      <c r="AH31" s="489"/>
    </row>
    <row r="32" spans="1:34" x14ac:dyDescent="0.2">
      <c r="A32" s="21" t="s">
        <v>6</v>
      </c>
      <c r="B32" s="22">
        <f>B30+1</f>
        <v>25</v>
      </c>
      <c r="C32" s="40"/>
      <c r="D32" s="40"/>
      <c r="E32" s="40"/>
      <c r="F32" s="71">
        <f t="shared" ref="F32:F38" si="28">E32</f>
        <v>0</v>
      </c>
      <c r="G32" s="86" t="str">
        <f t="shared" ref="G32:G38" si="29">IF((D32*60+F32)=0,"",ROUND((C32*60)/(D32*60+F32),1))</f>
        <v/>
      </c>
      <c r="H32" s="336"/>
      <c r="I32" s="336"/>
      <c r="J32" s="71">
        <f>I32</f>
        <v>0</v>
      </c>
      <c r="K32" s="117"/>
      <c r="L32" s="117"/>
      <c r="M32" s="162">
        <f>IF(L32="",0,1)</f>
        <v>0</v>
      </c>
      <c r="N32" s="117"/>
      <c r="O32" s="162">
        <f>IF(N32="",0,1)</f>
        <v>0</v>
      </c>
      <c r="P32" s="117"/>
      <c r="Q32" s="162">
        <f>IF(P32="",0,1)</f>
        <v>0</v>
      </c>
      <c r="R32" s="117"/>
      <c r="S32" s="162">
        <f>IF(R32="",0,1)</f>
        <v>0</v>
      </c>
      <c r="T32" s="117"/>
      <c r="U32" s="162">
        <f>IF(T32="",0,1)</f>
        <v>0</v>
      </c>
      <c r="V32" s="464"/>
      <c r="W32" s="464"/>
      <c r="X32" s="465"/>
      <c r="Y32" s="466"/>
      <c r="Z32" s="466"/>
      <c r="AA32" s="466"/>
      <c r="AB32" s="466"/>
      <c r="AC32" s="466"/>
      <c r="AD32" s="466"/>
      <c r="AE32" s="466"/>
      <c r="AF32" s="466"/>
      <c r="AG32" s="466"/>
      <c r="AH32" s="467"/>
    </row>
    <row r="33" spans="1:34" x14ac:dyDescent="0.2">
      <c r="A33" s="21" t="s">
        <v>7</v>
      </c>
      <c r="B33" s="22">
        <f t="shared" ref="B33:B38" si="30">B32+1</f>
        <v>26</v>
      </c>
      <c r="C33" s="40"/>
      <c r="D33" s="40"/>
      <c r="E33" s="40"/>
      <c r="F33" s="71">
        <f t="shared" si="28"/>
        <v>0</v>
      </c>
      <c r="G33" s="86" t="str">
        <f t="shared" si="29"/>
        <v/>
      </c>
      <c r="H33" s="336"/>
      <c r="I33" s="336"/>
      <c r="J33" s="71">
        <f t="shared" ref="J33:J38" si="31">I33</f>
        <v>0</v>
      </c>
      <c r="K33" s="117"/>
      <c r="L33" s="117"/>
      <c r="M33" s="162">
        <f t="shared" ref="M33:U38" si="32">IF(L33="",M32,M32+1)</f>
        <v>0</v>
      </c>
      <c r="N33" s="117"/>
      <c r="O33" s="162">
        <f t="shared" si="32"/>
        <v>0</v>
      </c>
      <c r="P33" s="117"/>
      <c r="Q33" s="162">
        <f t="shared" si="32"/>
        <v>0</v>
      </c>
      <c r="R33" s="117"/>
      <c r="S33" s="162">
        <f t="shared" si="32"/>
        <v>0</v>
      </c>
      <c r="T33" s="117"/>
      <c r="U33" s="162">
        <f t="shared" si="32"/>
        <v>0</v>
      </c>
      <c r="V33" s="464"/>
      <c r="W33" s="464"/>
      <c r="X33" s="465"/>
      <c r="Y33" s="466"/>
      <c r="Z33" s="466"/>
      <c r="AA33" s="466"/>
      <c r="AB33" s="466"/>
      <c r="AC33" s="466"/>
      <c r="AD33" s="466"/>
      <c r="AE33" s="466"/>
      <c r="AF33" s="466"/>
      <c r="AG33" s="466"/>
      <c r="AH33" s="467"/>
    </row>
    <row r="34" spans="1:34" x14ac:dyDescent="0.2">
      <c r="A34" s="21" t="s">
        <v>8</v>
      </c>
      <c r="B34" s="22">
        <f t="shared" si="30"/>
        <v>27</v>
      </c>
      <c r="C34" s="40"/>
      <c r="D34" s="40"/>
      <c r="E34" s="40"/>
      <c r="F34" s="71">
        <f t="shared" si="28"/>
        <v>0</v>
      </c>
      <c r="G34" s="86" t="str">
        <f t="shared" si="29"/>
        <v/>
      </c>
      <c r="H34" s="336"/>
      <c r="I34" s="336"/>
      <c r="J34" s="71">
        <f t="shared" si="31"/>
        <v>0</v>
      </c>
      <c r="K34" s="117"/>
      <c r="L34" s="117"/>
      <c r="M34" s="162">
        <f t="shared" si="32"/>
        <v>0</v>
      </c>
      <c r="N34" s="117"/>
      <c r="O34" s="162">
        <f t="shared" si="32"/>
        <v>0</v>
      </c>
      <c r="P34" s="117"/>
      <c r="Q34" s="162">
        <f t="shared" si="32"/>
        <v>0</v>
      </c>
      <c r="R34" s="117"/>
      <c r="S34" s="162">
        <f t="shared" si="32"/>
        <v>0</v>
      </c>
      <c r="T34" s="117"/>
      <c r="U34" s="162">
        <f t="shared" si="32"/>
        <v>0</v>
      </c>
      <c r="V34" s="464"/>
      <c r="W34" s="464"/>
      <c r="X34" s="465"/>
      <c r="Y34" s="466"/>
      <c r="Z34" s="466"/>
      <c r="AA34" s="466"/>
      <c r="AB34" s="466"/>
      <c r="AC34" s="466"/>
      <c r="AD34" s="466"/>
      <c r="AE34" s="466"/>
      <c r="AF34" s="466"/>
      <c r="AG34" s="466"/>
      <c r="AH34" s="467"/>
    </row>
    <row r="35" spans="1:34" x14ac:dyDescent="0.2">
      <c r="A35" s="21" t="s">
        <v>2</v>
      </c>
      <c r="B35" s="22">
        <f t="shared" si="30"/>
        <v>28</v>
      </c>
      <c r="C35" s="40"/>
      <c r="D35" s="40"/>
      <c r="E35" s="40"/>
      <c r="F35" s="71">
        <f t="shared" si="28"/>
        <v>0</v>
      </c>
      <c r="G35" s="86" t="str">
        <f t="shared" si="29"/>
        <v/>
      </c>
      <c r="H35" s="336"/>
      <c r="I35" s="336"/>
      <c r="J35" s="71">
        <f t="shared" si="31"/>
        <v>0</v>
      </c>
      <c r="K35" s="117"/>
      <c r="L35" s="117"/>
      <c r="M35" s="162">
        <f t="shared" si="32"/>
        <v>0</v>
      </c>
      <c r="N35" s="117"/>
      <c r="O35" s="162">
        <f t="shared" si="32"/>
        <v>0</v>
      </c>
      <c r="P35" s="117"/>
      <c r="Q35" s="162">
        <f t="shared" si="32"/>
        <v>0</v>
      </c>
      <c r="R35" s="117"/>
      <c r="S35" s="162">
        <f t="shared" si="32"/>
        <v>0</v>
      </c>
      <c r="T35" s="117"/>
      <c r="U35" s="162">
        <f t="shared" si="32"/>
        <v>0</v>
      </c>
      <c r="V35" s="464"/>
      <c r="W35" s="464"/>
      <c r="X35" s="465"/>
      <c r="Y35" s="466"/>
      <c r="Z35" s="466"/>
      <c r="AA35" s="466"/>
      <c r="AB35" s="466"/>
      <c r="AC35" s="466"/>
      <c r="AD35" s="466"/>
      <c r="AE35" s="466"/>
      <c r="AF35" s="466"/>
      <c r="AG35" s="466"/>
      <c r="AH35" s="467"/>
    </row>
    <row r="36" spans="1:34" x14ac:dyDescent="0.2">
      <c r="A36" s="21" t="s">
        <v>3</v>
      </c>
      <c r="B36" s="22">
        <f t="shared" si="30"/>
        <v>29</v>
      </c>
      <c r="C36" s="40"/>
      <c r="D36" s="40"/>
      <c r="E36" s="40"/>
      <c r="F36" s="71">
        <f t="shared" si="28"/>
        <v>0</v>
      </c>
      <c r="G36" s="86" t="str">
        <f t="shared" si="29"/>
        <v/>
      </c>
      <c r="H36" s="336"/>
      <c r="I36" s="336"/>
      <c r="J36" s="71">
        <f t="shared" si="31"/>
        <v>0</v>
      </c>
      <c r="K36" s="117"/>
      <c r="L36" s="117"/>
      <c r="M36" s="162">
        <f t="shared" si="32"/>
        <v>0</v>
      </c>
      <c r="N36" s="117"/>
      <c r="O36" s="162">
        <f t="shared" si="32"/>
        <v>0</v>
      </c>
      <c r="P36" s="117"/>
      <c r="Q36" s="162">
        <f t="shared" si="32"/>
        <v>0</v>
      </c>
      <c r="R36" s="117"/>
      <c r="S36" s="162">
        <f t="shared" si="32"/>
        <v>0</v>
      </c>
      <c r="T36" s="117"/>
      <c r="U36" s="162">
        <f t="shared" si="32"/>
        <v>0</v>
      </c>
      <c r="V36" s="464"/>
      <c r="W36" s="464"/>
      <c r="X36" s="465"/>
      <c r="Y36" s="466"/>
      <c r="Z36" s="466"/>
      <c r="AA36" s="466"/>
      <c r="AB36" s="466"/>
      <c r="AC36" s="466"/>
      <c r="AD36" s="466"/>
      <c r="AE36" s="466"/>
      <c r="AF36" s="466"/>
      <c r="AG36" s="466"/>
      <c r="AH36" s="467"/>
    </row>
    <row r="37" spans="1:34" x14ac:dyDescent="0.2">
      <c r="A37" s="21" t="s">
        <v>4</v>
      </c>
      <c r="B37" s="22">
        <f t="shared" si="30"/>
        <v>30</v>
      </c>
      <c r="C37" s="40"/>
      <c r="D37" s="40"/>
      <c r="E37" s="40"/>
      <c r="F37" s="71">
        <f t="shared" si="28"/>
        <v>0</v>
      </c>
      <c r="G37" s="86" t="str">
        <f t="shared" si="29"/>
        <v/>
      </c>
      <c r="H37" s="336"/>
      <c r="I37" s="336"/>
      <c r="J37" s="71">
        <f t="shared" si="31"/>
        <v>0</v>
      </c>
      <c r="K37" s="117"/>
      <c r="L37" s="117"/>
      <c r="M37" s="162">
        <f t="shared" si="32"/>
        <v>0</v>
      </c>
      <c r="N37" s="117"/>
      <c r="O37" s="162">
        <f t="shared" si="32"/>
        <v>0</v>
      </c>
      <c r="P37" s="117"/>
      <c r="Q37" s="162">
        <f t="shared" si="32"/>
        <v>0</v>
      </c>
      <c r="R37" s="117"/>
      <c r="S37" s="162">
        <f t="shared" si="32"/>
        <v>0</v>
      </c>
      <c r="T37" s="117"/>
      <c r="U37" s="162">
        <f t="shared" si="32"/>
        <v>0</v>
      </c>
      <c r="V37" s="464"/>
      <c r="W37" s="464"/>
      <c r="X37" s="465"/>
      <c r="Y37" s="466"/>
      <c r="Z37" s="466"/>
      <c r="AA37" s="466"/>
      <c r="AB37" s="466"/>
      <c r="AC37" s="466"/>
      <c r="AD37" s="466"/>
      <c r="AE37" s="466"/>
      <c r="AF37" s="466"/>
      <c r="AG37" s="466"/>
      <c r="AH37" s="467"/>
    </row>
    <row r="38" spans="1:34" x14ac:dyDescent="0.2">
      <c r="A38" s="114" t="s">
        <v>5</v>
      </c>
      <c r="B38" s="115">
        <f t="shared" si="30"/>
        <v>31</v>
      </c>
      <c r="C38" s="40"/>
      <c r="D38" s="40"/>
      <c r="E38" s="40"/>
      <c r="F38" s="71">
        <f t="shared" si="28"/>
        <v>0</v>
      </c>
      <c r="G38" s="86" t="str">
        <f t="shared" si="29"/>
        <v/>
      </c>
      <c r="H38" s="336"/>
      <c r="I38" s="336"/>
      <c r="J38" s="71">
        <f t="shared" si="31"/>
        <v>0</v>
      </c>
      <c r="K38" s="117"/>
      <c r="L38" s="117"/>
      <c r="M38" s="162">
        <f t="shared" si="32"/>
        <v>0</v>
      </c>
      <c r="N38" s="117"/>
      <c r="O38" s="162">
        <f t="shared" si="32"/>
        <v>0</v>
      </c>
      <c r="P38" s="117"/>
      <c r="Q38" s="162">
        <f t="shared" si="32"/>
        <v>0</v>
      </c>
      <c r="R38" s="117"/>
      <c r="S38" s="162">
        <f t="shared" si="32"/>
        <v>0</v>
      </c>
      <c r="T38" s="117"/>
      <c r="U38" s="162">
        <f t="shared" si="32"/>
        <v>0</v>
      </c>
      <c r="V38" s="464"/>
      <c r="W38" s="464"/>
      <c r="X38" s="465"/>
      <c r="Y38" s="466"/>
      <c r="Z38" s="466"/>
      <c r="AA38" s="466"/>
      <c r="AB38" s="466"/>
      <c r="AC38" s="466"/>
      <c r="AD38" s="466"/>
      <c r="AE38" s="466"/>
      <c r="AF38" s="466"/>
      <c r="AG38" s="466"/>
      <c r="AH38" s="467"/>
    </row>
    <row r="39" spans="1:34" x14ac:dyDescent="0.2">
      <c r="A39" s="473" t="s">
        <v>10</v>
      </c>
      <c r="B39" s="474"/>
      <c r="C39" s="13">
        <f>SUM(C32:C38)</f>
        <v>0</v>
      </c>
      <c r="D39" s="13">
        <f>SUM(D32:D38)+ROUNDDOWN(F39/60,0)</f>
        <v>0</v>
      </c>
      <c r="E39" s="13">
        <f>F39-60*ROUNDDOWN(F39/60,0)</f>
        <v>0</v>
      </c>
      <c r="F39" s="131">
        <f>SUM(F32:F38)</f>
        <v>0</v>
      </c>
      <c r="G39" s="52">
        <f>IF((D39*60+E39)=0,0,ROUND((C39*60)/(D39*60+E39),1))</f>
        <v>0</v>
      </c>
      <c r="H39" s="13">
        <f>SUM(H32:H38)+ROUNDDOWN(J39/60,0)</f>
        <v>0</v>
      </c>
      <c r="I39" s="13">
        <f>J39-60*ROUNDDOWN(J39/60,0)</f>
        <v>0</v>
      </c>
      <c r="J39" s="131">
        <f>SUM(J32:J38)</f>
        <v>0</v>
      </c>
      <c r="K39" s="27">
        <f>SUM(K32:K38)</f>
        <v>0</v>
      </c>
      <c r="L39" s="27">
        <f>IF(SUM(L32:L38)=0,0,ROUND(AVERAGE(L32:L38),0))</f>
        <v>0</v>
      </c>
      <c r="M39" s="163">
        <f>IF(M38=0,0,1)</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475"/>
      <c r="W39" s="476"/>
      <c r="X39" s="480"/>
      <c r="Y39" s="481"/>
      <c r="Z39" s="481"/>
      <c r="AA39" s="481"/>
      <c r="AB39" s="481"/>
      <c r="AC39" s="481"/>
      <c r="AD39" s="481"/>
      <c r="AE39" s="481"/>
      <c r="AF39" s="481"/>
      <c r="AG39" s="481"/>
      <c r="AH39" s="482"/>
    </row>
    <row r="40" spans="1:34" x14ac:dyDescent="0.2">
      <c r="A40" s="470" t="s">
        <v>256</v>
      </c>
      <c r="B40" s="471"/>
      <c r="C40" s="14">
        <f>C7+C15+C23+C31+C39</f>
        <v>0</v>
      </c>
      <c r="D40" s="11">
        <f>D7+D15+D23+D31+D39+ROUNDDOWN(F40/60,0)</f>
        <v>0</v>
      </c>
      <c r="E40" s="11">
        <f>F40-60*ROUNDDOWN(F40/60,0)</f>
        <v>0</v>
      </c>
      <c r="F40" s="133">
        <f>E7+E15+E23+E31+E39</f>
        <v>0</v>
      </c>
      <c r="G40" s="60">
        <f>IF((D40*60+E40)=0,0,ROUND((C40*60)/(D40*60+E40),1))</f>
        <v>0</v>
      </c>
      <c r="H40" s="11">
        <f>H7+H15+H23+H31+H39+ROUNDDOWN(J40/60,0)</f>
        <v>0</v>
      </c>
      <c r="I40" s="11">
        <f>J40-60*ROUNDDOWN(J40/60,0)</f>
        <v>0</v>
      </c>
      <c r="J40" s="133">
        <f>I7+I15+I23+I31+I39</f>
        <v>0</v>
      </c>
      <c r="K40" s="44">
        <f>K7+K15+K23+K31+K39</f>
        <v>0</v>
      </c>
      <c r="L40" s="44" t="str">
        <f>IF(L41=0,"",(L7+L15+L23+L31+L39)/L41)</f>
        <v/>
      </c>
      <c r="M40" s="178"/>
      <c r="N40" s="44" t="str">
        <f>IF(N41=0,"",(N7+N15+N23+N31+N39)/N41)</f>
        <v/>
      </c>
      <c r="O40" s="178"/>
      <c r="P40" s="28" t="str">
        <f>IF(P41=0,"",(P7+P15+P23+P31+P39)/P41)</f>
        <v/>
      </c>
      <c r="Q40" s="178"/>
      <c r="R40" s="28" t="str">
        <f>IF(R41=0,"",(R7+R15+R23+R31+R39)/R41)</f>
        <v/>
      </c>
      <c r="S40" s="178"/>
      <c r="T40" s="28" t="str">
        <f>IF(T41=0,"",(T7+T15+T23+T31+T39)/T41)</f>
        <v/>
      </c>
      <c r="U40" s="178"/>
      <c r="V40" s="192"/>
      <c r="W40" s="193"/>
      <c r="X40" s="193"/>
      <c r="Y40" s="193"/>
      <c r="Z40" s="193"/>
      <c r="AA40" s="38"/>
      <c r="AB40" s="258"/>
      <c r="AC40" s="257"/>
      <c r="AD40" s="2" t="s">
        <v>0</v>
      </c>
      <c r="AE40" s="2" t="s">
        <v>15</v>
      </c>
      <c r="AF40" s="2" t="s">
        <v>16</v>
      </c>
      <c r="AG40" s="2" t="s">
        <v>12</v>
      </c>
      <c r="AH40" s="2" t="s">
        <v>26</v>
      </c>
    </row>
    <row r="41" spans="1:34" x14ac:dyDescent="0.2">
      <c r="A41" s="472"/>
      <c r="B41" s="472"/>
      <c r="C41" s="6"/>
      <c r="D41" s="6"/>
      <c r="E41" s="6"/>
      <c r="F41" s="194"/>
      <c r="G41" s="195"/>
      <c r="H41" s="195"/>
      <c r="I41" s="195"/>
      <c r="J41" s="195"/>
      <c r="K41" s="189"/>
      <c r="L41" s="196">
        <f>M7+M15+M23+M31+M39</f>
        <v>0</v>
      </c>
      <c r="M41" s="197"/>
      <c r="N41" s="196">
        <f>+O7+O15+O23+O31+O39</f>
        <v>0</v>
      </c>
      <c r="O41" s="197"/>
      <c r="P41" s="196">
        <f>Q7+Q15+Q23+Q31+Q39</f>
        <v>0</v>
      </c>
      <c r="Q41" s="197"/>
      <c r="R41" s="196">
        <f>S7+S15+S23+S31+S39</f>
        <v>0</v>
      </c>
      <c r="S41" s="197"/>
      <c r="T41" s="196">
        <f>U7+U15+U23+U31+U39</f>
        <v>0</v>
      </c>
      <c r="U41" s="188"/>
      <c r="V41" s="190"/>
      <c r="W41" s="190"/>
      <c r="X41" s="190"/>
      <c r="Y41" s="190"/>
      <c r="Z41" s="191"/>
      <c r="AA41" s="477" t="s">
        <v>139</v>
      </c>
      <c r="AB41" s="478"/>
      <c r="AC41" s="479"/>
      <c r="AD41" s="23">
        <f>C40</f>
        <v>0</v>
      </c>
      <c r="AE41" s="23">
        <f>D40</f>
        <v>0</v>
      </c>
      <c r="AF41" s="12">
        <f>E40</f>
        <v>0</v>
      </c>
      <c r="AG41" s="12">
        <f>IF((AE41*60+AF41)=0,0,ROUND((AD41*60)/(AE41*60+AF41),1))</f>
        <v>0</v>
      </c>
      <c r="AH41" s="259">
        <f>K40</f>
        <v>0</v>
      </c>
    </row>
    <row r="42" spans="1:34" x14ac:dyDescent="0.2">
      <c r="A42" s="468"/>
      <c r="B42" s="468"/>
      <c r="C42" s="185"/>
      <c r="D42" s="185"/>
      <c r="E42" s="185"/>
      <c r="F42" s="154"/>
      <c r="G42" s="184"/>
      <c r="H42" s="184"/>
      <c r="I42" s="184"/>
      <c r="J42" s="184"/>
      <c r="K42" s="187"/>
      <c r="L42" s="468"/>
      <c r="M42" s="468"/>
      <c r="N42" s="468"/>
      <c r="O42" s="468"/>
      <c r="P42" s="468"/>
      <c r="Q42" s="468"/>
      <c r="R42" s="468"/>
      <c r="S42" s="468"/>
      <c r="T42" s="468"/>
      <c r="U42" s="154"/>
      <c r="V42" s="186"/>
      <c r="W42" s="186"/>
      <c r="X42" s="186"/>
      <c r="Y42" s="184"/>
      <c r="Z42" s="187"/>
      <c r="AG42" s="6"/>
    </row>
    <row r="43" spans="1:34" ht="12.75" customHeight="1" x14ac:dyDescent="0.2">
      <c r="A43" s="468"/>
      <c r="B43" s="469"/>
      <c r="C43" s="185"/>
      <c r="D43" s="185"/>
      <c r="E43" s="185"/>
      <c r="F43" s="154"/>
      <c r="G43" s="184"/>
      <c r="H43" s="184"/>
      <c r="I43" s="184"/>
      <c r="J43" s="184"/>
      <c r="K43" s="187"/>
      <c r="L43" s="468"/>
      <c r="M43" s="468"/>
      <c r="N43" s="468"/>
      <c r="O43" s="468"/>
      <c r="P43" s="468"/>
      <c r="Q43" s="468"/>
      <c r="R43" s="468"/>
      <c r="S43" s="468"/>
      <c r="T43" s="468"/>
      <c r="U43" s="154"/>
      <c r="V43" s="186"/>
      <c r="W43" s="186"/>
      <c r="X43" s="186"/>
      <c r="Y43" s="184"/>
      <c r="Z43" s="187"/>
      <c r="AA43" s="516" t="s">
        <v>195</v>
      </c>
      <c r="AB43" s="516"/>
      <c r="AC43" s="516"/>
      <c r="AD43" s="360" t="s">
        <v>15</v>
      </c>
      <c r="AE43" s="360" t="s">
        <v>16</v>
      </c>
      <c r="AG43" s="190"/>
    </row>
    <row r="44" spans="1:34" x14ac:dyDescent="0.2">
      <c r="AA44" s="515" t="s">
        <v>139</v>
      </c>
      <c r="AB44" s="515"/>
      <c r="AC44" s="515"/>
      <c r="AD44" s="355">
        <f>H40</f>
        <v>0</v>
      </c>
      <c r="AE44" s="355">
        <f>I40</f>
        <v>0</v>
      </c>
    </row>
  </sheetData>
  <sheetProtection sheet="1" selectLockedCells="1"/>
  <mergeCells count="99">
    <mergeCell ref="AA44:AC44"/>
    <mergeCell ref="AA43:AC43"/>
    <mergeCell ref="N2:N3"/>
    <mergeCell ref="P2:P3"/>
    <mergeCell ref="X11:AH11"/>
    <mergeCell ref="X12:AH12"/>
    <mergeCell ref="X13:AH13"/>
    <mergeCell ref="V14:W14"/>
    <mergeCell ref="V4:W4"/>
    <mergeCell ref="X4:AH4"/>
    <mergeCell ref="V5:W5"/>
    <mergeCell ref="V11:W11"/>
    <mergeCell ref="V12:W12"/>
    <mergeCell ref="V13:W13"/>
    <mergeCell ref="X5:AH5"/>
    <mergeCell ref="X6:AH6"/>
    <mergeCell ref="A1:AG1"/>
    <mergeCell ref="A2:A3"/>
    <mergeCell ref="B2:B3"/>
    <mergeCell ref="C2:C3"/>
    <mergeCell ref="D2:D3"/>
    <mergeCell ref="E2:E3"/>
    <mergeCell ref="G2:G3"/>
    <mergeCell ref="L2:L3"/>
    <mergeCell ref="V2:W3"/>
    <mergeCell ref="X2:AH3"/>
    <mergeCell ref="H2:I2"/>
    <mergeCell ref="X7:AH7"/>
    <mergeCell ref="V6:W6"/>
    <mergeCell ref="X17:AH17"/>
    <mergeCell ref="V17:W17"/>
    <mergeCell ref="A7:B7"/>
    <mergeCell ref="V7:W7"/>
    <mergeCell ref="X14:AH14"/>
    <mergeCell ref="X15:AH15"/>
    <mergeCell ref="X16:AH16"/>
    <mergeCell ref="V10:W10"/>
    <mergeCell ref="X8:AH8"/>
    <mergeCell ref="X9:AH9"/>
    <mergeCell ref="X10:AH10"/>
    <mergeCell ref="V8:W8"/>
    <mergeCell ref="V9:W9"/>
    <mergeCell ref="A15:B15"/>
    <mergeCell ref="V15:W15"/>
    <mergeCell ref="V16:W16"/>
    <mergeCell ref="V18:W18"/>
    <mergeCell ref="V19:W19"/>
    <mergeCell ref="V21:W21"/>
    <mergeCell ref="X18:AH18"/>
    <mergeCell ref="X19:AH19"/>
    <mergeCell ref="X20:AH20"/>
    <mergeCell ref="X21:AH21"/>
    <mergeCell ref="X22:AH22"/>
    <mergeCell ref="A23:B23"/>
    <mergeCell ref="V23:W23"/>
    <mergeCell ref="V20:W20"/>
    <mergeCell ref="V24:W24"/>
    <mergeCell ref="V25:W25"/>
    <mergeCell ref="V22:W22"/>
    <mergeCell ref="X23:AH23"/>
    <mergeCell ref="X24:AH24"/>
    <mergeCell ref="X25:AH25"/>
    <mergeCell ref="V26:W26"/>
    <mergeCell ref="V27:W27"/>
    <mergeCell ref="V28:W28"/>
    <mergeCell ref="X26:AH26"/>
    <mergeCell ref="X27:AH27"/>
    <mergeCell ref="X28:AH28"/>
    <mergeCell ref="V29:W29"/>
    <mergeCell ref="V30:W30"/>
    <mergeCell ref="A31:B31"/>
    <mergeCell ref="V31:W31"/>
    <mergeCell ref="X29:AH29"/>
    <mergeCell ref="X30:AH30"/>
    <mergeCell ref="X31:AH31"/>
    <mergeCell ref="V32:W32"/>
    <mergeCell ref="V33:W33"/>
    <mergeCell ref="A39:B39"/>
    <mergeCell ref="V39:W39"/>
    <mergeCell ref="AA41:AC41"/>
    <mergeCell ref="X32:AH32"/>
    <mergeCell ref="X33:AH33"/>
    <mergeCell ref="X39:AH39"/>
    <mergeCell ref="V34:W34"/>
    <mergeCell ref="X34:AH34"/>
    <mergeCell ref="V35:W35"/>
    <mergeCell ref="X35:AH35"/>
    <mergeCell ref="V37:W37"/>
    <mergeCell ref="X37:AH37"/>
    <mergeCell ref="V36:W36"/>
    <mergeCell ref="X36:AH36"/>
    <mergeCell ref="V38:W38"/>
    <mergeCell ref="X38:AH38"/>
    <mergeCell ref="L43:T43"/>
    <mergeCell ref="A43:B43"/>
    <mergeCell ref="L42:T42"/>
    <mergeCell ref="A42:B42"/>
    <mergeCell ref="A40:B40"/>
    <mergeCell ref="A41:B41"/>
  </mergeCells>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zoomScale="110" zoomScaleNormal="110" workbookViewId="0">
      <pane ySplit="3" topLeftCell="A13" activePane="bottomLeft" state="frozen"/>
      <selection pane="bottomLeft" activeCell="H51" sqref="H51"/>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9" width="7.85546875" style="5" customWidth="1"/>
    <col min="10" max="10" width="7.85546875" style="5" hidden="1" customWidth="1"/>
    <col min="11" max="11" width="6" customWidth="1"/>
    <col min="12" max="12" width="4.85546875" customWidth="1"/>
    <col min="13" max="13" width="4.85546875" style="74" hidden="1" customWidth="1"/>
    <col min="14" max="14" width="3" customWidth="1"/>
    <col min="15" max="15" width="3" style="74" hidden="1" customWidth="1"/>
    <col min="16" max="16" width="4.42578125" customWidth="1"/>
    <col min="17" max="17" width="3.42578125" style="74" hidden="1" customWidth="1"/>
    <col min="18" max="18" width="3.85546875" customWidth="1"/>
    <col min="19" max="19" width="3.85546875" hidden="1" customWidth="1"/>
    <col min="20" max="20" width="3.85546875" customWidth="1"/>
    <col min="21" max="21" width="3.85546875" style="74" hidden="1" customWidth="1"/>
    <col min="23" max="23" width="19.85546875" customWidth="1"/>
    <col min="26" max="26" width="7.7109375" customWidth="1"/>
    <col min="27" max="27" width="8.5703125" customWidth="1"/>
    <col min="28" max="28" width="10.7109375" customWidth="1"/>
    <col min="29" max="29" width="11.42578125" hidden="1" customWidth="1"/>
  </cols>
  <sheetData>
    <row r="1" spans="1:28" s="1" customFormat="1" ht="18" x14ac:dyDescent="0.25">
      <c r="A1" s="530" t="s">
        <v>220</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201"/>
    </row>
    <row r="2" spans="1:28" s="1" customFormat="1" ht="10.5" customHeight="1" x14ac:dyDescent="0.2">
      <c r="A2" s="531" t="s">
        <v>1</v>
      </c>
      <c r="B2" s="531" t="s">
        <v>9</v>
      </c>
      <c r="C2" s="531" t="s">
        <v>0</v>
      </c>
      <c r="D2" s="531" t="s">
        <v>15</v>
      </c>
      <c r="E2" s="531" t="s">
        <v>16</v>
      </c>
      <c r="F2" s="71" t="s">
        <v>16</v>
      </c>
      <c r="G2" s="537" t="s">
        <v>12</v>
      </c>
      <c r="H2" s="513" t="s">
        <v>195</v>
      </c>
      <c r="I2" s="514"/>
      <c r="J2" s="333"/>
      <c r="K2" s="25" t="s">
        <v>17</v>
      </c>
      <c r="L2" s="533" t="s">
        <v>40</v>
      </c>
      <c r="M2" s="136"/>
      <c r="N2" s="533" t="s">
        <v>11</v>
      </c>
      <c r="O2" s="136"/>
      <c r="P2" s="533" t="s">
        <v>22</v>
      </c>
      <c r="Q2" s="136"/>
      <c r="R2" s="25" t="s">
        <v>19</v>
      </c>
      <c r="S2" s="25"/>
      <c r="T2" s="25" t="s">
        <v>19</v>
      </c>
      <c r="U2" s="136"/>
      <c r="V2" s="535" t="s">
        <v>13</v>
      </c>
      <c r="W2" s="539" t="s">
        <v>14</v>
      </c>
      <c r="X2" s="540"/>
      <c r="Y2" s="540"/>
      <c r="Z2" s="540"/>
      <c r="AA2" s="540"/>
      <c r="AB2" s="541"/>
    </row>
    <row r="3" spans="1:28" s="1" customFormat="1" ht="10.5" customHeight="1" x14ac:dyDescent="0.2">
      <c r="A3" s="532"/>
      <c r="B3" s="532"/>
      <c r="C3" s="532"/>
      <c r="D3" s="532"/>
      <c r="E3" s="532"/>
      <c r="F3" s="71"/>
      <c r="G3" s="538"/>
      <c r="H3" s="334" t="s">
        <v>15</v>
      </c>
      <c r="I3" s="334" t="s">
        <v>16</v>
      </c>
      <c r="J3" s="335"/>
      <c r="K3" s="26" t="s">
        <v>18</v>
      </c>
      <c r="L3" s="534"/>
      <c r="M3" s="137"/>
      <c r="N3" s="534"/>
      <c r="O3" s="137"/>
      <c r="P3" s="534"/>
      <c r="Q3" s="137"/>
      <c r="R3" s="26" t="s">
        <v>20</v>
      </c>
      <c r="S3" s="26"/>
      <c r="T3" s="26" t="s">
        <v>21</v>
      </c>
      <c r="U3" s="137"/>
      <c r="V3" s="536"/>
      <c r="W3" s="542"/>
      <c r="X3" s="543"/>
      <c r="Y3" s="543"/>
      <c r="Z3" s="543"/>
      <c r="AA3" s="543"/>
      <c r="AB3" s="544"/>
    </row>
    <row r="4" spans="1:28" ht="12.95" hidden="1" customHeight="1" x14ac:dyDescent="0.2">
      <c r="A4" s="71" t="s">
        <v>5</v>
      </c>
      <c r="B4" s="71">
        <v>1</v>
      </c>
      <c r="C4" s="40"/>
      <c r="D4" s="40"/>
      <c r="E4" s="40"/>
      <c r="F4" s="71">
        <f>E4</f>
        <v>0</v>
      </c>
      <c r="G4" s="86" t="str">
        <f>IF((D4*60+E4)=0,"",ROUND((C4*60)/(D4*60+E4),1))</f>
        <v/>
      </c>
      <c r="H4" s="336"/>
      <c r="I4" s="336"/>
      <c r="J4" s="71">
        <f t="shared" ref="J4" si="0">I4</f>
        <v>0</v>
      </c>
      <c r="K4" s="117"/>
      <c r="L4" s="117"/>
      <c r="M4" s="162">
        <f>IF(L4="",0,1)</f>
        <v>0</v>
      </c>
      <c r="N4" s="117"/>
      <c r="O4" s="162">
        <f>IF(N4="",0,1)</f>
        <v>0</v>
      </c>
      <c r="P4" s="117"/>
      <c r="Q4" s="162">
        <f>IF(P4="",0,1)</f>
        <v>0</v>
      </c>
      <c r="R4" s="117"/>
      <c r="S4" s="162">
        <f>IF(R4="",0,1)</f>
        <v>0</v>
      </c>
      <c r="T4" s="117"/>
      <c r="U4" s="162">
        <f>IF(T4="",0,1)</f>
        <v>0</v>
      </c>
      <c r="V4" s="239"/>
      <c r="W4" s="465"/>
      <c r="X4" s="466"/>
      <c r="Y4" s="466"/>
      <c r="Z4" s="466"/>
      <c r="AA4" s="466"/>
      <c r="AB4" s="467"/>
    </row>
    <row r="5" spans="1:28" s="7" customFormat="1" ht="12.95" hidden="1" customHeight="1" x14ac:dyDescent="0.2">
      <c r="A5" s="473" t="s">
        <v>10</v>
      </c>
      <c r="B5" s="474"/>
      <c r="C5" s="13">
        <f>SUM(C4:C4)</f>
        <v>0</v>
      </c>
      <c r="D5" s="13">
        <f>SUM(D4:D4)+ROUNDDOWN(F5/60,0)</f>
        <v>0</v>
      </c>
      <c r="E5" s="13">
        <f>F5-60*ROUNDDOWN(F5/60,0)</f>
        <v>0</v>
      </c>
      <c r="F5" s="131">
        <f>SUM(F4:F4)</f>
        <v>0</v>
      </c>
      <c r="G5" s="52">
        <f>IF((D5*60+E5)=0,0,ROUND((C5*60)/(D5*60+E5),1))</f>
        <v>0</v>
      </c>
      <c r="H5" s="13">
        <f>SUM(H4:H4)+ROUNDDOWN(J5/60,0)</f>
        <v>0</v>
      </c>
      <c r="I5" s="13">
        <f>J5-60*ROUNDDOWN(J5/60,0)</f>
        <v>0</v>
      </c>
      <c r="J5" s="131">
        <f>SUM(J4:J4)</f>
        <v>0</v>
      </c>
      <c r="K5" s="27">
        <f>SUM(K4:K4)</f>
        <v>0</v>
      </c>
      <c r="L5" s="27">
        <f>IF(SUM(L4:L4)=0,0,ROUND(AVERAGE(L4:L4),0))</f>
        <v>0</v>
      </c>
      <c r="M5" s="163">
        <f>IF(M4=0,0,1)</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40"/>
      <c r="W5" s="528"/>
      <c r="X5" s="529"/>
      <c r="Y5" s="529"/>
      <c r="Z5" s="529"/>
      <c r="AA5" s="529"/>
      <c r="AB5" s="529"/>
    </row>
    <row r="6" spans="1:28" s="7" customFormat="1" ht="12.95" hidden="1" customHeight="1" x14ac:dyDescent="0.2">
      <c r="A6" s="546" t="s">
        <v>138</v>
      </c>
      <c r="B6" s="547"/>
      <c r="C6" s="73">
        <f>C5+'Décembre 17'!C39</f>
        <v>0</v>
      </c>
      <c r="D6" s="73">
        <f>ROUNDDOWN(F6/60,0)+'Décembre 17'!D39+D5</f>
        <v>0</v>
      </c>
      <c r="E6" s="73">
        <f>F6-60*ROUNDDOWN(F6/60,0)</f>
        <v>0</v>
      </c>
      <c r="F6" s="132">
        <f>E5+'Décembre 17'!E39</f>
        <v>0</v>
      </c>
      <c r="G6" s="73" t="str">
        <f>IF((D6*60+E6)=0,"",ROUND((C6*60)/(D6*60+E6),1))</f>
        <v/>
      </c>
      <c r="H6" s="73">
        <f>ROUNDDOWN(J6/60,0)+'Décembre 17'!H39+H5</f>
        <v>0</v>
      </c>
      <c r="I6" s="73">
        <f>J6-60*ROUNDDOWN(J6/60,0)</f>
        <v>0</v>
      </c>
      <c r="J6" s="132">
        <f>I5+'Décembre 17'!I39</f>
        <v>0</v>
      </c>
      <c r="K6" s="83">
        <f>K5+'Décembre 17'!K39</f>
        <v>0</v>
      </c>
      <c r="L6" s="83">
        <f>IF(L5=0,'Décembre 17'!L39,IF(L5+'Décembre 17'!L39=0,"",ROUND((SUM(Janvier!L4:L4)+SUM('Décembre 17'!L32:L35))/(Janvier!M4+'Décembre 17'!M35),0)))</f>
        <v>0</v>
      </c>
      <c r="M6" s="180"/>
      <c r="N6" s="83">
        <f>IF(N5=0,'Décembre 17'!N39,IF(N5+'Décembre 17'!N39=0,"",ROUND((SUM(Janvier!N4:N4)+SUM('Décembre 17'!N32:N35))/(Janvier!O4+'Décembre 17'!O35),0)))</f>
        <v>0</v>
      </c>
      <c r="O6" s="180"/>
      <c r="P6" s="83">
        <f>IF(P5=0,'Décembre 17'!P39,IF(P5+'Décembre 17'!P39=0,"",ROUND((SUM(Janvier!P4:P4)+SUM('Décembre 17'!P32:P35))/(Janvier!Q4+'Décembre 17'!Q35),0)))</f>
        <v>0</v>
      </c>
      <c r="Q6" s="180"/>
      <c r="R6" s="83">
        <f>IF(R5=0,'Décembre 17'!R39,IF(R5+'Décembre 17'!R39=0,"",ROUND((SUM(Janvier!R4:R4)+SUM('Décembre 17'!R32:R35))/(Janvier!S4+'Décembre 17'!S35),0)))</f>
        <v>0</v>
      </c>
      <c r="S6" s="180"/>
      <c r="T6" s="83">
        <f>IF(T5=0,'Décembre 17'!T39,IF(T5+'Décembre 17'!T39=0,"",ROUND((SUM(Janvier!T4:T4)+SUM('Décembre 17'!T32:T35))/(Janvier!U4+'Décembre 17'!U35),0)))</f>
        <v>0</v>
      </c>
      <c r="U6" s="180"/>
      <c r="V6" s="241"/>
      <c r="W6" s="548"/>
      <c r="X6" s="549"/>
      <c r="Y6" s="549"/>
      <c r="Z6" s="549"/>
      <c r="AA6" s="549"/>
      <c r="AB6" s="550"/>
    </row>
    <row r="7" spans="1:28" ht="12.95" customHeight="1" x14ac:dyDescent="0.2">
      <c r="A7" s="2" t="s">
        <v>6</v>
      </c>
      <c r="B7" s="2">
        <v>1</v>
      </c>
      <c r="C7" s="40"/>
      <c r="D7" s="40"/>
      <c r="E7" s="40"/>
      <c r="F7" s="71">
        <f>E7</f>
        <v>0</v>
      </c>
      <c r="G7" s="86" t="str">
        <f t="shared" ref="G7:G41" si="1">IF((D7*60+F7)=0,"",ROUND((C7*60)/(D7*60+F7),1))</f>
        <v/>
      </c>
      <c r="H7" s="336"/>
      <c r="I7" s="336"/>
      <c r="J7" s="71">
        <f>I7</f>
        <v>0</v>
      </c>
      <c r="K7" s="117"/>
      <c r="L7" s="117"/>
      <c r="M7" s="162">
        <f>IF(L7="",0,1)</f>
        <v>0</v>
      </c>
      <c r="N7" s="117"/>
      <c r="O7" s="162">
        <f>IF(N7="",0,1)</f>
        <v>0</v>
      </c>
      <c r="P7" s="117"/>
      <c r="Q7" s="162">
        <f>IF(P7="",0,1)</f>
        <v>0</v>
      </c>
      <c r="R7" s="117"/>
      <c r="S7" s="162">
        <f>IF(R7="",0,1)</f>
        <v>0</v>
      </c>
      <c r="T7" s="117"/>
      <c r="U7" s="162">
        <f>IF(T7="",0,1)</f>
        <v>0</v>
      </c>
      <c r="V7" s="239"/>
      <c r="W7" s="465"/>
      <c r="X7" s="466"/>
      <c r="Y7" s="466"/>
      <c r="Z7" s="466"/>
      <c r="AA7" s="466"/>
      <c r="AB7" s="467"/>
    </row>
    <row r="8" spans="1:28" ht="12.95" customHeight="1" x14ac:dyDescent="0.2">
      <c r="A8" s="2" t="s">
        <v>7</v>
      </c>
      <c r="B8" s="2">
        <f t="shared" ref="B8:B29" si="2">B7+1</f>
        <v>2</v>
      </c>
      <c r="C8" s="40"/>
      <c r="D8" s="40"/>
      <c r="E8" s="40"/>
      <c r="F8" s="71">
        <f t="shared" ref="F8:F13" si="3">E8</f>
        <v>0</v>
      </c>
      <c r="G8" s="86" t="str">
        <f t="shared" si="1"/>
        <v/>
      </c>
      <c r="H8" s="336"/>
      <c r="I8" s="336"/>
      <c r="J8" s="71">
        <f t="shared" ref="J8:J13" si="4">I8</f>
        <v>0</v>
      </c>
      <c r="K8" s="117"/>
      <c r="L8" s="117"/>
      <c r="M8" s="162">
        <f t="shared" ref="M8:M13" si="5">IF(L8="",M7,M7+1)</f>
        <v>0</v>
      </c>
      <c r="N8" s="117"/>
      <c r="O8" s="162">
        <f t="shared" ref="O8:O13" si="6">IF(N8="",O7,O7+1)</f>
        <v>0</v>
      </c>
      <c r="P8" s="117"/>
      <c r="Q8" s="162">
        <f t="shared" ref="Q8:Q13" si="7">IF(P8="",Q7,Q7+1)</f>
        <v>0</v>
      </c>
      <c r="R8" s="117"/>
      <c r="S8" s="162">
        <f t="shared" ref="S8:S13" si="8">IF(R8="",S7,S7+1)</f>
        <v>0</v>
      </c>
      <c r="T8" s="117"/>
      <c r="U8" s="162">
        <f t="shared" ref="U8:U13" si="9">IF(T8="",U7,U7+1)</f>
        <v>0</v>
      </c>
      <c r="V8" s="239"/>
      <c r="W8" s="465"/>
      <c r="X8" s="466"/>
      <c r="Y8" s="466"/>
      <c r="Z8" s="466"/>
      <c r="AA8" s="466"/>
      <c r="AB8" s="467"/>
    </row>
    <row r="9" spans="1:28" ht="12.95" customHeight="1" x14ac:dyDescent="0.2">
      <c r="A9" s="2" t="s">
        <v>8</v>
      </c>
      <c r="B9" s="2">
        <f t="shared" si="2"/>
        <v>3</v>
      </c>
      <c r="C9" s="40"/>
      <c r="D9" s="40"/>
      <c r="E9" s="40"/>
      <c r="F9" s="71">
        <f t="shared" si="3"/>
        <v>0</v>
      </c>
      <c r="G9" s="86" t="str">
        <f>IF((D9*60+F9)=0,"",ROUND((C9*60)/(D9*60+F9),1))</f>
        <v/>
      </c>
      <c r="H9" s="336"/>
      <c r="I9" s="336"/>
      <c r="J9" s="71">
        <f t="shared" si="4"/>
        <v>0</v>
      </c>
      <c r="K9" s="117"/>
      <c r="L9" s="117"/>
      <c r="M9" s="162">
        <f t="shared" si="5"/>
        <v>0</v>
      </c>
      <c r="N9" s="117"/>
      <c r="O9" s="162">
        <f t="shared" si="6"/>
        <v>0</v>
      </c>
      <c r="P9" s="117"/>
      <c r="Q9" s="162">
        <f t="shared" si="7"/>
        <v>0</v>
      </c>
      <c r="R9" s="117"/>
      <c r="S9" s="162">
        <f t="shared" si="8"/>
        <v>0</v>
      </c>
      <c r="T9" s="117"/>
      <c r="U9" s="162">
        <f t="shared" si="9"/>
        <v>0</v>
      </c>
      <c r="V9" s="239"/>
      <c r="W9" s="465"/>
      <c r="X9" s="466"/>
      <c r="Y9" s="466"/>
      <c r="Z9" s="466"/>
      <c r="AA9" s="466"/>
      <c r="AB9" s="467"/>
    </row>
    <row r="10" spans="1:28" ht="12.95" customHeight="1" x14ac:dyDescent="0.2">
      <c r="A10" s="2" t="s">
        <v>2</v>
      </c>
      <c r="B10" s="2">
        <f t="shared" si="2"/>
        <v>4</v>
      </c>
      <c r="C10" s="40"/>
      <c r="D10" s="40"/>
      <c r="E10" s="40"/>
      <c r="F10" s="71">
        <f t="shared" si="3"/>
        <v>0</v>
      </c>
      <c r="G10" s="86" t="str">
        <f t="shared" si="1"/>
        <v/>
      </c>
      <c r="H10" s="336"/>
      <c r="I10" s="336"/>
      <c r="J10" s="71">
        <f t="shared" si="4"/>
        <v>0</v>
      </c>
      <c r="K10" s="117"/>
      <c r="L10" s="117"/>
      <c r="M10" s="162">
        <f t="shared" si="5"/>
        <v>0</v>
      </c>
      <c r="N10" s="117"/>
      <c r="O10" s="162">
        <f t="shared" si="6"/>
        <v>0</v>
      </c>
      <c r="P10" s="117"/>
      <c r="Q10" s="162">
        <f t="shared" si="7"/>
        <v>0</v>
      </c>
      <c r="R10" s="117"/>
      <c r="S10" s="162">
        <f t="shared" si="8"/>
        <v>0</v>
      </c>
      <c r="T10" s="117"/>
      <c r="U10" s="162">
        <f t="shared" si="9"/>
        <v>0</v>
      </c>
      <c r="V10" s="239"/>
      <c r="W10" s="465"/>
      <c r="X10" s="466"/>
      <c r="Y10" s="466"/>
      <c r="Z10" s="466"/>
      <c r="AA10" s="466"/>
      <c r="AB10" s="467"/>
    </row>
    <row r="11" spans="1:28" ht="12.95" customHeight="1" x14ac:dyDescent="0.2">
      <c r="A11" s="2" t="s">
        <v>3</v>
      </c>
      <c r="B11" s="2">
        <f t="shared" si="2"/>
        <v>5</v>
      </c>
      <c r="C11" s="40"/>
      <c r="D11" s="40"/>
      <c r="E11" s="40"/>
      <c r="F11" s="71">
        <f t="shared" si="3"/>
        <v>0</v>
      </c>
      <c r="G11" s="86" t="str">
        <f t="shared" si="1"/>
        <v/>
      </c>
      <c r="H11" s="336"/>
      <c r="I11" s="336"/>
      <c r="J11" s="71">
        <f t="shared" si="4"/>
        <v>0</v>
      </c>
      <c r="K11" s="117"/>
      <c r="L11" s="117"/>
      <c r="M11" s="162">
        <f t="shared" si="5"/>
        <v>0</v>
      </c>
      <c r="N11" s="117"/>
      <c r="O11" s="162">
        <f t="shared" si="6"/>
        <v>0</v>
      </c>
      <c r="P11" s="117"/>
      <c r="Q11" s="162">
        <f t="shared" si="7"/>
        <v>0</v>
      </c>
      <c r="R11" s="117"/>
      <c r="S11" s="162">
        <f t="shared" si="8"/>
        <v>0</v>
      </c>
      <c r="T11" s="117"/>
      <c r="U11" s="162">
        <f t="shared" si="9"/>
        <v>0</v>
      </c>
      <c r="V11" s="239"/>
      <c r="W11" s="465"/>
      <c r="X11" s="466"/>
      <c r="Y11" s="466"/>
      <c r="Z11" s="466"/>
      <c r="AA11" s="466"/>
      <c r="AB11" s="467"/>
    </row>
    <row r="12" spans="1:28" ht="12.95" customHeight="1" x14ac:dyDescent="0.2">
      <c r="A12" s="2" t="s">
        <v>4</v>
      </c>
      <c r="B12" s="2">
        <f t="shared" si="2"/>
        <v>6</v>
      </c>
      <c r="C12" s="40"/>
      <c r="D12" s="40"/>
      <c r="E12" s="40"/>
      <c r="F12" s="71">
        <f t="shared" si="3"/>
        <v>0</v>
      </c>
      <c r="G12" s="86" t="str">
        <f t="shared" si="1"/>
        <v/>
      </c>
      <c r="H12" s="336"/>
      <c r="I12" s="336"/>
      <c r="J12" s="71">
        <f t="shared" si="4"/>
        <v>0</v>
      </c>
      <c r="K12" s="117"/>
      <c r="L12" s="117"/>
      <c r="M12" s="162">
        <f t="shared" si="5"/>
        <v>0</v>
      </c>
      <c r="N12" s="117"/>
      <c r="O12" s="162">
        <f t="shared" si="6"/>
        <v>0</v>
      </c>
      <c r="P12" s="117"/>
      <c r="Q12" s="162">
        <f t="shared" si="7"/>
        <v>0</v>
      </c>
      <c r="R12" s="117"/>
      <c r="S12" s="162">
        <f t="shared" si="8"/>
        <v>0</v>
      </c>
      <c r="T12" s="117"/>
      <c r="U12" s="162">
        <f t="shared" si="9"/>
        <v>0</v>
      </c>
      <c r="V12" s="239"/>
      <c r="W12" s="465"/>
      <c r="X12" s="466"/>
      <c r="Y12" s="466"/>
      <c r="Z12" s="466"/>
      <c r="AA12" s="466"/>
      <c r="AB12" s="467"/>
    </row>
    <row r="13" spans="1:28" ht="12.95" customHeight="1" x14ac:dyDescent="0.2">
      <c r="A13" s="71" t="s">
        <v>5</v>
      </c>
      <c r="B13" s="71">
        <f t="shared" si="2"/>
        <v>7</v>
      </c>
      <c r="C13" s="40"/>
      <c r="D13" s="40"/>
      <c r="E13" s="40"/>
      <c r="F13" s="71">
        <f t="shared" si="3"/>
        <v>0</v>
      </c>
      <c r="G13" s="86" t="str">
        <f t="shared" si="1"/>
        <v/>
      </c>
      <c r="H13" s="336"/>
      <c r="I13" s="336"/>
      <c r="J13" s="71">
        <f t="shared" si="4"/>
        <v>0</v>
      </c>
      <c r="K13" s="117"/>
      <c r="L13" s="117"/>
      <c r="M13" s="162">
        <f t="shared" si="5"/>
        <v>0</v>
      </c>
      <c r="N13" s="117"/>
      <c r="O13" s="162">
        <f t="shared" si="6"/>
        <v>0</v>
      </c>
      <c r="P13" s="117"/>
      <c r="Q13" s="162">
        <f t="shared" si="7"/>
        <v>0</v>
      </c>
      <c r="R13" s="117"/>
      <c r="S13" s="162">
        <f t="shared" si="8"/>
        <v>0</v>
      </c>
      <c r="T13" s="117"/>
      <c r="U13" s="162">
        <f t="shared" si="9"/>
        <v>0</v>
      </c>
      <c r="V13" s="239"/>
      <c r="W13" s="465"/>
      <c r="X13" s="466"/>
      <c r="Y13" s="466"/>
      <c r="Z13" s="466"/>
      <c r="AA13" s="466"/>
      <c r="AB13" s="467"/>
    </row>
    <row r="14" spans="1:28" s="8" customFormat="1" ht="12.95" customHeight="1" x14ac:dyDescent="0.2">
      <c r="A14" s="473" t="s">
        <v>102</v>
      </c>
      <c r="B14" s="474"/>
      <c r="C14" s="13">
        <f>SUM(C7:C13)</f>
        <v>0</v>
      </c>
      <c r="D14" s="13">
        <f>SUM(D7:D13)+ROUNDDOWN(F14/60,0)</f>
        <v>0</v>
      </c>
      <c r="E14" s="13">
        <f>F14-60*ROUNDDOWN(F14/60,0)</f>
        <v>0</v>
      </c>
      <c r="F14" s="131">
        <f>SUM(F7:F13)</f>
        <v>0</v>
      </c>
      <c r="G14" s="52">
        <f>IF((D14*60+E14)=0,0,ROUND((C14*60)/(D14*60+E14),1))</f>
        <v>0</v>
      </c>
      <c r="H14" s="13">
        <f>SUM(H7:H13)+ROUNDDOWN(J14/60,0)</f>
        <v>0</v>
      </c>
      <c r="I14" s="13">
        <f>J14-60*ROUNDDOWN(J14/60,0)</f>
        <v>0</v>
      </c>
      <c r="J14" s="131">
        <f>SUM(J7:J13)</f>
        <v>0</v>
      </c>
      <c r="K14" s="27">
        <f>SUM(K7:K13)</f>
        <v>0</v>
      </c>
      <c r="L14" s="27">
        <f>IF(SUM(L7:L13)=0,0,ROUND(AVERAGE(L7:L13),0))</f>
        <v>0</v>
      </c>
      <c r="M14" s="163">
        <f>IF(M13=0,0,1)</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40"/>
      <c r="W14" s="480"/>
      <c r="X14" s="481"/>
      <c r="Y14" s="481"/>
      <c r="Z14" s="481"/>
      <c r="AA14" s="481"/>
      <c r="AB14" s="482"/>
    </row>
    <row r="15" spans="1:28" ht="12.95" customHeight="1" x14ac:dyDescent="0.2">
      <c r="A15" s="2" t="s">
        <v>6</v>
      </c>
      <c r="B15" s="2">
        <f>B13+1</f>
        <v>8</v>
      </c>
      <c r="C15" s="40"/>
      <c r="D15" s="40"/>
      <c r="E15" s="40"/>
      <c r="F15" s="71">
        <f>E15</f>
        <v>0</v>
      </c>
      <c r="G15" s="86" t="str">
        <f t="shared" si="1"/>
        <v/>
      </c>
      <c r="H15" s="336"/>
      <c r="I15" s="336"/>
      <c r="J15" s="71">
        <f>I15</f>
        <v>0</v>
      </c>
      <c r="K15" s="117"/>
      <c r="L15" s="117"/>
      <c r="M15" s="162">
        <f>IF(L15="",0,1)</f>
        <v>0</v>
      </c>
      <c r="N15" s="117"/>
      <c r="O15" s="162">
        <f>IF(N15="",0,1)</f>
        <v>0</v>
      </c>
      <c r="P15" s="117"/>
      <c r="Q15" s="162">
        <f>IF(P15="",0,1)</f>
        <v>0</v>
      </c>
      <c r="R15" s="117"/>
      <c r="S15" s="162">
        <f>IF(R15="",0,1)</f>
        <v>0</v>
      </c>
      <c r="T15" s="117"/>
      <c r="U15" s="162">
        <f>IF(T15="",0,1)</f>
        <v>0</v>
      </c>
      <c r="V15" s="239"/>
      <c r="W15" s="525" t="s">
        <v>234</v>
      </c>
      <c r="X15" s="526"/>
      <c r="Y15" s="526"/>
      <c r="Z15" s="526"/>
      <c r="AA15" s="526"/>
      <c r="AB15" s="527"/>
    </row>
    <row r="16" spans="1:28" ht="12.95" customHeight="1" x14ac:dyDescent="0.2">
      <c r="A16" s="2" t="s">
        <v>7</v>
      </c>
      <c r="B16" s="2">
        <f t="shared" si="2"/>
        <v>9</v>
      </c>
      <c r="C16" s="40"/>
      <c r="D16" s="40"/>
      <c r="E16" s="40"/>
      <c r="F16" s="71">
        <f t="shared" ref="F16:F21" si="10">E16</f>
        <v>0</v>
      </c>
      <c r="G16" s="86" t="str">
        <f t="shared" si="1"/>
        <v/>
      </c>
      <c r="H16" s="336"/>
      <c r="I16" s="336"/>
      <c r="J16" s="71">
        <f t="shared" ref="J16:J21" si="11">I16</f>
        <v>0</v>
      </c>
      <c r="K16" s="117"/>
      <c r="L16" s="117"/>
      <c r="M16" s="162">
        <f t="shared" ref="M16:M21" si="12">IF(L16="",M15,M15+1)</f>
        <v>0</v>
      </c>
      <c r="N16" s="117"/>
      <c r="O16" s="162">
        <f t="shared" ref="O16:O21" si="13">IF(N16="",O15,O15+1)</f>
        <v>0</v>
      </c>
      <c r="P16" s="117"/>
      <c r="Q16" s="162">
        <f t="shared" ref="Q16:Q21" si="14">IF(P16="",Q15,Q15+1)</f>
        <v>0</v>
      </c>
      <c r="R16" s="117"/>
      <c r="S16" s="162">
        <f t="shared" ref="S16:S21" si="15">IF(R16="",S15,S15+1)</f>
        <v>0</v>
      </c>
      <c r="T16" s="117"/>
      <c r="U16" s="162">
        <f t="shared" ref="U16:U21" si="16">IF(T16="",U15,U15+1)</f>
        <v>0</v>
      </c>
      <c r="V16" s="239"/>
      <c r="W16" s="490"/>
      <c r="X16" s="491"/>
      <c r="Y16" s="491"/>
      <c r="Z16" s="491"/>
      <c r="AA16" s="491"/>
      <c r="AB16" s="492"/>
    </row>
    <row r="17" spans="1:46" ht="12.95" customHeight="1" x14ac:dyDescent="0.2">
      <c r="A17" s="2" t="s">
        <v>8</v>
      </c>
      <c r="B17" s="2">
        <f t="shared" si="2"/>
        <v>10</v>
      </c>
      <c r="C17" s="40"/>
      <c r="D17" s="40"/>
      <c r="E17" s="40"/>
      <c r="F17" s="71">
        <f t="shared" si="10"/>
        <v>0</v>
      </c>
      <c r="G17" s="86" t="str">
        <f t="shared" si="1"/>
        <v/>
      </c>
      <c r="H17" s="336"/>
      <c r="I17" s="336"/>
      <c r="J17" s="71">
        <f t="shared" si="11"/>
        <v>0</v>
      </c>
      <c r="K17" s="117"/>
      <c r="L17" s="117"/>
      <c r="M17" s="162">
        <f t="shared" si="12"/>
        <v>0</v>
      </c>
      <c r="N17" s="117"/>
      <c r="O17" s="162">
        <f t="shared" si="13"/>
        <v>0</v>
      </c>
      <c r="P17" s="117"/>
      <c r="Q17" s="162">
        <f t="shared" si="14"/>
        <v>0</v>
      </c>
      <c r="R17" s="117"/>
      <c r="S17" s="162">
        <f t="shared" si="15"/>
        <v>0</v>
      </c>
      <c r="T17" s="117"/>
      <c r="U17" s="162">
        <f t="shared" si="16"/>
        <v>0</v>
      </c>
      <c r="V17" s="239"/>
      <c r="W17" s="490"/>
      <c r="X17" s="491"/>
      <c r="Y17" s="491"/>
      <c r="Z17" s="491"/>
      <c r="AA17" s="491"/>
      <c r="AB17" s="492"/>
    </row>
    <row r="18" spans="1:46" ht="12.95" customHeight="1" x14ac:dyDescent="0.2">
      <c r="A18" s="2" t="s">
        <v>2</v>
      </c>
      <c r="B18" s="2">
        <f t="shared" si="2"/>
        <v>11</v>
      </c>
      <c r="C18" s="40"/>
      <c r="D18" s="40"/>
      <c r="E18" s="40"/>
      <c r="F18" s="71">
        <f t="shared" si="10"/>
        <v>0</v>
      </c>
      <c r="G18" s="86" t="str">
        <f t="shared" si="1"/>
        <v/>
      </c>
      <c r="H18" s="336"/>
      <c r="I18" s="336"/>
      <c r="J18" s="71">
        <f t="shared" si="11"/>
        <v>0</v>
      </c>
      <c r="K18" s="117"/>
      <c r="L18" s="117"/>
      <c r="M18" s="162">
        <f t="shared" si="12"/>
        <v>0</v>
      </c>
      <c r="N18" s="117"/>
      <c r="O18" s="162">
        <f t="shared" si="13"/>
        <v>0</v>
      </c>
      <c r="P18" s="117"/>
      <c r="Q18" s="162">
        <f t="shared" si="14"/>
        <v>0</v>
      </c>
      <c r="R18" s="117"/>
      <c r="S18" s="162">
        <f t="shared" si="15"/>
        <v>0</v>
      </c>
      <c r="T18" s="117"/>
      <c r="U18" s="162">
        <f t="shared" si="16"/>
        <v>0</v>
      </c>
      <c r="V18" s="239"/>
      <c r="W18" s="490"/>
      <c r="X18" s="491"/>
      <c r="Y18" s="491"/>
      <c r="Z18" s="491"/>
      <c r="AA18" s="491"/>
      <c r="AB18" s="492"/>
    </row>
    <row r="19" spans="1:46" ht="12.95" customHeight="1" x14ac:dyDescent="0.2">
      <c r="A19" s="2" t="s">
        <v>3</v>
      </c>
      <c r="B19" s="2">
        <f t="shared" si="2"/>
        <v>12</v>
      </c>
      <c r="C19" s="40"/>
      <c r="D19" s="40"/>
      <c r="E19" s="40"/>
      <c r="F19" s="71">
        <f t="shared" si="10"/>
        <v>0</v>
      </c>
      <c r="G19" s="86" t="str">
        <f t="shared" si="1"/>
        <v/>
      </c>
      <c r="H19" s="336"/>
      <c r="I19" s="336"/>
      <c r="J19" s="71">
        <f t="shared" si="11"/>
        <v>0</v>
      </c>
      <c r="K19" s="117"/>
      <c r="L19" s="117"/>
      <c r="M19" s="162">
        <f t="shared" si="12"/>
        <v>0</v>
      </c>
      <c r="N19" s="117"/>
      <c r="O19" s="162">
        <f t="shared" si="13"/>
        <v>0</v>
      </c>
      <c r="P19" s="117"/>
      <c r="Q19" s="162">
        <f t="shared" si="14"/>
        <v>0</v>
      </c>
      <c r="R19" s="117"/>
      <c r="S19" s="162">
        <f t="shared" si="15"/>
        <v>0</v>
      </c>
      <c r="T19" s="117"/>
      <c r="U19" s="162">
        <f t="shared" si="16"/>
        <v>0</v>
      </c>
      <c r="V19" s="239"/>
      <c r="W19" s="490"/>
      <c r="X19" s="491"/>
      <c r="Y19" s="491"/>
      <c r="Z19" s="491"/>
      <c r="AA19" s="491"/>
      <c r="AB19" s="492"/>
    </row>
    <row r="20" spans="1:46" ht="12.95" customHeight="1" x14ac:dyDescent="0.2">
      <c r="A20" s="2" t="s">
        <v>4</v>
      </c>
      <c r="B20" s="2">
        <f t="shared" si="2"/>
        <v>13</v>
      </c>
      <c r="C20" s="40"/>
      <c r="D20" s="40"/>
      <c r="E20" s="40"/>
      <c r="F20" s="71">
        <f t="shared" si="10"/>
        <v>0</v>
      </c>
      <c r="G20" s="86" t="str">
        <f t="shared" si="1"/>
        <v/>
      </c>
      <c r="H20" s="336"/>
      <c r="I20" s="336"/>
      <c r="J20" s="71">
        <f t="shared" si="11"/>
        <v>0</v>
      </c>
      <c r="K20" s="117"/>
      <c r="L20" s="117"/>
      <c r="M20" s="162">
        <f t="shared" si="12"/>
        <v>0</v>
      </c>
      <c r="N20" s="117"/>
      <c r="O20" s="162">
        <f t="shared" si="13"/>
        <v>0</v>
      </c>
      <c r="P20" s="117"/>
      <c r="Q20" s="162">
        <f t="shared" si="14"/>
        <v>0</v>
      </c>
      <c r="R20" s="117"/>
      <c r="S20" s="162">
        <f t="shared" si="15"/>
        <v>0</v>
      </c>
      <c r="T20" s="117"/>
      <c r="U20" s="162">
        <f t="shared" si="16"/>
        <v>0</v>
      </c>
      <c r="V20" s="239"/>
      <c r="W20" s="490"/>
      <c r="X20" s="491"/>
      <c r="Y20" s="491"/>
      <c r="Z20" s="491"/>
      <c r="AA20" s="491"/>
      <c r="AB20" s="492"/>
    </row>
    <row r="21" spans="1:46" ht="12.95" customHeight="1" x14ac:dyDescent="0.2">
      <c r="A21" s="71" t="s">
        <v>5</v>
      </c>
      <c r="B21" s="71">
        <f t="shared" si="2"/>
        <v>14</v>
      </c>
      <c r="C21" s="40"/>
      <c r="D21" s="40"/>
      <c r="E21" s="40"/>
      <c r="F21" s="71">
        <f t="shared" si="10"/>
        <v>0</v>
      </c>
      <c r="G21" s="86" t="str">
        <f t="shared" si="1"/>
        <v/>
      </c>
      <c r="H21" s="336"/>
      <c r="I21" s="336"/>
      <c r="J21" s="71">
        <f t="shared" si="11"/>
        <v>0</v>
      </c>
      <c r="K21" s="117"/>
      <c r="L21" s="117"/>
      <c r="M21" s="162">
        <f t="shared" si="12"/>
        <v>0</v>
      </c>
      <c r="N21" s="117"/>
      <c r="O21" s="162">
        <f t="shared" si="13"/>
        <v>0</v>
      </c>
      <c r="P21" s="117"/>
      <c r="Q21" s="162">
        <f t="shared" si="14"/>
        <v>0</v>
      </c>
      <c r="R21" s="117"/>
      <c r="S21" s="162">
        <f t="shared" si="15"/>
        <v>0</v>
      </c>
      <c r="T21" s="117"/>
      <c r="U21" s="162">
        <f t="shared" si="16"/>
        <v>0</v>
      </c>
      <c r="V21" s="239"/>
      <c r="W21" s="490"/>
      <c r="X21" s="491"/>
      <c r="Y21" s="491"/>
      <c r="Z21" s="491"/>
      <c r="AA21" s="491"/>
      <c r="AB21" s="492"/>
    </row>
    <row r="22" spans="1:46" s="8" customFormat="1" ht="12.95" customHeight="1" x14ac:dyDescent="0.2">
      <c r="A22" s="473" t="s">
        <v>55</v>
      </c>
      <c r="B22" s="474"/>
      <c r="C22" s="13">
        <f>SUM(C15:C21)</f>
        <v>0</v>
      </c>
      <c r="D22" s="13">
        <f>SUM(D15:D21)+ROUNDDOWN(F22/60,0)</f>
        <v>0</v>
      </c>
      <c r="E22" s="13">
        <f>F22-60*ROUNDDOWN(F22/60,0)</f>
        <v>0</v>
      </c>
      <c r="F22" s="131">
        <f>SUM(F15:F21)</f>
        <v>0</v>
      </c>
      <c r="G22" s="52">
        <f>IF((D22*60+E22)=0,0,ROUND((C22*60)/(D22*60+E22),1))</f>
        <v>0</v>
      </c>
      <c r="H22" s="13">
        <f>SUM(H15:H21)+ROUNDDOWN(J22/60,0)</f>
        <v>0</v>
      </c>
      <c r="I22" s="13">
        <f>J22-60*ROUNDDOWN(J22/60,0)</f>
        <v>0</v>
      </c>
      <c r="J22" s="131">
        <f>SUM(J15:J21)</f>
        <v>0</v>
      </c>
      <c r="K22" s="27">
        <f>SUM(K15:K21)</f>
        <v>0</v>
      </c>
      <c r="L22" s="27">
        <f>IF(SUM(L15:L21)=0,0,ROUND(AVERAGE(L15:L21),0))</f>
        <v>0</v>
      </c>
      <c r="M22" s="163">
        <f>IF(M21=0,0,1)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40"/>
      <c r="W22" s="480"/>
      <c r="X22" s="481"/>
      <c r="Y22" s="481"/>
      <c r="Z22" s="481"/>
      <c r="AA22" s="481"/>
      <c r="AB22" s="482"/>
    </row>
    <row r="23" spans="1:46" ht="12.95" customHeight="1" x14ac:dyDescent="0.2">
      <c r="A23" s="2" t="s">
        <v>6</v>
      </c>
      <c r="B23" s="2">
        <f>B21+1</f>
        <v>15</v>
      </c>
      <c r="C23" s="40"/>
      <c r="D23" s="40"/>
      <c r="E23" s="40"/>
      <c r="F23" s="71">
        <f t="shared" ref="F23:F41" si="17">E23</f>
        <v>0</v>
      </c>
      <c r="G23" s="86" t="str">
        <f t="shared" si="1"/>
        <v/>
      </c>
      <c r="H23" s="336"/>
      <c r="I23" s="336"/>
      <c r="J23" s="71">
        <f>I23</f>
        <v>0</v>
      </c>
      <c r="K23" s="117"/>
      <c r="L23" s="117"/>
      <c r="M23" s="162">
        <f>IF(L23="",0,1)</f>
        <v>0</v>
      </c>
      <c r="N23" s="117"/>
      <c r="O23" s="162">
        <f>IF(N23="",0,1)</f>
        <v>0</v>
      </c>
      <c r="P23" s="117"/>
      <c r="Q23" s="162">
        <f>IF(P23="",0,1)</f>
        <v>0</v>
      </c>
      <c r="R23" s="117"/>
      <c r="S23" s="162">
        <f>IF(R23="",0,1)</f>
        <v>0</v>
      </c>
      <c r="T23" s="117"/>
      <c r="U23" s="162">
        <f>IF(T23="",0,1)</f>
        <v>0</v>
      </c>
      <c r="V23" s="239"/>
      <c r="W23" s="490"/>
      <c r="X23" s="491"/>
      <c r="Y23" s="491"/>
      <c r="Z23" s="491"/>
      <c r="AA23" s="491"/>
      <c r="AB23" s="492"/>
    </row>
    <row r="24" spans="1:46" ht="12.95" customHeight="1" x14ac:dyDescent="0.2">
      <c r="A24" s="2" t="s">
        <v>7</v>
      </c>
      <c r="B24" s="2">
        <f t="shared" si="2"/>
        <v>16</v>
      </c>
      <c r="C24" s="40"/>
      <c r="D24" s="40"/>
      <c r="E24" s="40"/>
      <c r="F24" s="71">
        <f t="shared" si="17"/>
        <v>0</v>
      </c>
      <c r="G24" s="86" t="str">
        <f t="shared" si="1"/>
        <v/>
      </c>
      <c r="H24" s="336"/>
      <c r="I24" s="336"/>
      <c r="J24" s="71">
        <f t="shared" ref="J24:J29" si="18">I24</f>
        <v>0</v>
      </c>
      <c r="K24" s="117"/>
      <c r="L24" s="117"/>
      <c r="M24" s="162">
        <f t="shared" ref="M24:M29" si="19">IF(L24="",M23,M23+1)</f>
        <v>0</v>
      </c>
      <c r="N24" s="117"/>
      <c r="O24" s="162">
        <f t="shared" ref="O24:O29" si="20">IF(N24="",O23,O23+1)</f>
        <v>0</v>
      </c>
      <c r="P24" s="117"/>
      <c r="Q24" s="162">
        <f t="shared" ref="Q24:Q29" si="21">IF(P24="",Q23,Q23+1)</f>
        <v>0</v>
      </c>
      <c r="R24" s="117"/>
      <c r="S24" s="162">
        <f t="shared" ref="S24:S29" si="22">IF(R24="",S23,S23+1)</f>
        <v>0</v>
      </c>
      <c r="T24" s="117"/>
      <c r="U24" s="162">
        <f t="shared" ref="U24:U29" si="23">IF(T24="",U23,U23+1)</f>
        <v>0</v>
      </c>
      <c r="V24" s="239"/>
      <c r="W24" s="490"/>
      <c r="X24" s="491"/>
      <c r="Y24" s="491"/>
      <c r="Z24" s="491"/>
      <c r="AA24" s="491"/>
      <c r="AB24" s="492"/>
    </row>
    <row r="25" spans="1:46" ht="12.95" customHeight="1" x14ac:dyDescent="0.2">
      <c r="A25" s="2" t="s">
        <v>8</v>
      </c>
      <c r="B25" s="2">
        <f t="shared" si="2"/>
        <v>17</v>
      </c>
      <c r="C25" s="40"/>
      <c r="D25" s="40"/>
      <c r="E25" s="40"/>
      <c r="F25" s="71">
        <f t="shared" si="17"/>
        <v>0</v>
      </c>
      <c r="G25" s="86" t="str">
        <f t="shared" si="1"/>
        <v/>
      </c>
      <c r="H25" s="336"/>
      <c r="I25" s="336"/>
      <c r="J25" s="71">
        <f t="shared" si="18"/>
        <v>0</v>
      </c>
      <c r="K25" s="117"/>
      <c r="L25" s="117"/>
      <c r="M25" s="162">
        <f t="shared" si="19"/>
        <v>0</v>
      </c>
      <c r="N25" s="117"/>
      <c r="O25" s="162">
        <f t="shared" si="20"/>
        <v>0</v>
      </c>
      <c r="P25" s="117"/>
      <c r="Q25" s="162">
        <f t="shared" si="21"/>
        <v>0</v>
      </c>
      <c r="R25" s="117"/>
      <c r="S25" s="162">
        <f t="shared" si="22"/>
        <v>0</v>
      </c>
      <c r="T25" s="117"/>
      <c r="U25" s="162">
        <f t="shared" si="23"/>
        <v>0</v>
      </c>
      <c r="V25" s="239"/>
      <c r="W25" s="490"/>
      <c r="X25" s="491"/>
      <c r="Y25" s="491"/>
      <c r="Z25" s="491"/>
      <c r="AA25" s="491"/>
      <c r="AB25" s="492"/>
    </row>
    <row r="26" spans="1:46" ht="12.95" customHeight="1" x14ac:dyDescent="0.2">
      <c r="A26" s="2" t="s">
        <v>2</v>
      </c>
      <c r="B26" s="2">
        <f t="shared" si="2"/>
        <v>18</v>
      </c>
      <c r="C26" s="40"/>
      <c r="D26" s="40"/>
      <c r="E26" s="40"/>
      <c r="F26" s="71">
        <f t="shared" si="17"/>
        <v>0</v>
      </c>
      <c r="G26" s="86" t="str">
        <f t="shared" si="1"/>
        <v/>
      </c>
      <c r="H26" s="336"/>
      <c r="I26" s="336"/>
      <c r="J26" s="71">
        <f t="shared" si="18"/>
        <v>0</v>
      </c>
      <c r="K26" s="117"/>
      <c r="L26" s="117"/>
      <c r="M26" s="162">
        <f t="shared" si="19"/>
        <v>0</v>
      </c>
      <c r="N26" s="117"/>
      <c r="O26" s="162">
        <f t="shared" si="20"/>
        <v>0</v>
      </c>
      <c r="P26" s="117"/>
      <c r="Q26" s="162">
        <f t="shared" si="21"/>
        <v>0</v>
      </c>
      <c r="R26" s="117"/>
      <c r="S26" s="162">
        <f t="shared" si="22"/>
        <v>0</v>
      </c>
      <c r="T26" s="117"/>
      <c r="U26" s="162">
        <f t="shared" si="23"/>
        <v>0</v>
      </c>
      <c r="V26" s="239"/>
      <c r="W26" s="490"/>
      <c r="X26" s="491"/>
      <c r="Y26" s="491"/>
      <c r="Z26" s="491"/>
      <c r="AA26" s="491"/>
      <c r="AB26" s="492"/>
    </row>
    <row r="27" spans="1:46" ht="12.95" customHeight="1" x14ac:dyDescent="0.2">
      <c r="A27" s="2" t="s">
        <v>3</v>
      </c>
      <c r="B27" s="2">
        <f t="shared" si="2"/>
        <v>19</v>
      </c>
      <c r="C27" s="40"/>
      <c r="D27" s="40"/>
      <c r="E27" s="40"/>
      <c r="F27" s="71">
        <f t="shared" si="17"/>
        <v>0</v>
      </c>
      <c r="G27" s="86" t="str">
        <f t="shared" si="1"/>
        <v/>
      </c>
      <c r="H27" s="336"/>
      <c r="I27" s="336"/>
      <c r="J27" s="71">
        <f t="shared" si="18"/>
        <v>0</v>
      </c>
      <c r="K27" s="117"/>
      <c r="L27" s="117"/>
      <c r="M27" s="162">
        <f t="shared" si="19"/>
        <v>0</v>
      </c>
      <c r="N27" s="117"/>
      <c r="O27" s="162">
        <f t="shared" si="20"/>
        <v>0</v>
      </c>
      <c r="P27" s="117"/>
      <c r="Q27" s="162">
        <f t="shared" si="21"/>
        <v>0</v>
      </c>
      <c r="R27" s="117"/>
      <c r="S27" s="162">
        <f t="shared" si="22"/>
        <v>0</v>
      </c>
      <c r="T27" s="117"/>
      <c r="U27" s="162">
        <f t="shared" si="23"/>
        <v>0</v>
      </c>
      <c r="V27" s="239"/>
      <c r="W27" s="490"/>
      <c r="X27" s="491"/>
      <c r="Y27" s="491"/>
      <c r="Z27" s="491"/>
      <c r="AA27" s="491"/>
      <c r="AB27" s="492"/>
    </row>
    <row r="28" spans="1:46" ht="12.95" customHeight="1" x14ac:dyDescent="0.2">
      <c r="A28" s="2" t="s">
        <v>4</v>
      </c>
      <c r="B28" s="2">
        <f t="shared" si="2"/>
        <v>20</v>
      </c>
      <c r="C28" s="40"/>
      <c r="D28" s="40"/>
      <c r="E28" s="40"/>
      <c r="F28" s="71">
        <f t="shared" si="17"/>
        <v>0</v>
      </c>
      <c r="G28" s="86" t="str">
        <f t="shared" si="1"/>
        <v/>
      </c>
      <c r="H28" s="336"/>
      <c r="I28" s="336"/>
      <c r="J28" s="71">
        <f t="shared" si="18"/>
        <v>0</v>
      </c>
      <c r="K28" s="117"/>
      <c r="L28" s="117"/>
      <c r="M28" s="162">
        <f t="shared" si="19"/>
        <v>0</v>
      </c>
      <c r="N28" s="117"/>
      <c r="O28" s="162">
        <f t="shared" si="20"/>
        <v>0</v>
      </c>
      <c r="P28" s="117"/>
      <c r="Q28" s="162">
        <f t="shared" si="21"/>
        <v>0</v>
      </c>
      <c r="R28" s="117"/>
      <c r="S28" s="162">
        <f t="shared" si="22"/>
        <v>0</v>
      </c>
      <c r="T28" s="117"/>
      <c r="U28" s="162">
        <f t="shared" si="23"/>
        <v>0</v>
      </c>
      <c r="V28" s="239"/>
      <c r="W28" s="490"/>
      <c r="X28" s="491"/>
      <c r="Y28" s="491"/>
      <c r="Z28" s="491"/>
      <c r="AA28" s="491"/>
      <c r="AB28" s="492"/>
    </row>
    <row r="29" spans="1:46" ht="12.95" customHeight="1" x14ac:dyDescent="0.2">
      <c r="A29" s="112" t="s">
        <v>99</v>
      </c>
      <c r="B29" s="71">
        <f t="shared" si="2"/>
        <v>21</v>
      </c>
      <c r="C29" s="40"/>
      <c r="D29" s="40"/>
      <c r="E29" s="40"/>
      <c r="F29" s="71">
        <f t="shared" si="17"/>
        <v>0</v>
      </c>
      <c r="G29" s="86" t="str">
        <f t="shared" si="1"/>
        <v/>
      </c>
      <c r="H29" s="336"/>
      <c r="I29" s="336"/>
      <c r="J29" s="71">
        <f t="shared" si="18"/>
        <v>0</v>
      </c>
      <c r="K29" s="117"/>
      <c r="L29" s="117"/>
      <c r="M29" s="162">
        <f t="shared" si="19"/>
        <v>0</v>
      </c>
      <c r="N29" s="117"/>
      <c r="O29" s="162">
        <f t="shared" si="20"/>
        <v>0</v>
      </c>
      <c r="P29" s="117"/>
      <c r="Q29" s="162">
        <f t="shared" si="21"/>
        <v>0</v>
      </c>
      <c r="R29" s="117"/>
      <c r="S29" s="162">
        <f t="shared" si="22"/>
        <v>0</v>
      </c>
      <c r="T29" s="117"/>
      <c r="U29" s="162">
        <f t="shared" si="23"/>
        <v>0</v>
      </c>
      <c r="V29" s="239"/>
      <c r="W29" s="490"/>
      <c r="X29" s="491"/>
      <c r="Y29" s="491"/>
      <c r="Z29" s="491"/>
      <c r="AA29" s="491"/>
      <c r="AB29" s="492"/>
    </row>
    <row r="30" spans="1:46" s="8" customFormat="1" ht="12.95" customHeight="1" x14ac:dyDescent="0.2">
      <c r="A30" s="473" t="s">
        <v>56</v>
      </c>
      <c r="B30" s="474"/>
      <c r="C30" s="13">
        <f>SUM(C23:C29)</f>
        <v>0</v>
      </c>
      <c r="D30" s="13">
        <f>SUM(D23:D29)+ROUNDDOWN(F30/60,0)</f>
        <v>0</v>
      </c>
      <c r="E30" s="13">
        <f>F30-60*ROUNDDOWN(F30/60,0)</f>
        <v>0</v>
      </c>
      <c r="F30" s="131">
        <f>SUM(F23:F29)</f>
        <v>0</v>
      </c>
      <c r="G30" s="52">
        <f>IF((D30*60+E30)=0,0,ROUND((C30*60)/(D30*60+E30),1))</f>
        <v>0</v>
      </c>
      <c r="H30" s="13">
        <f>SUM(H23:H29)+ROUNDDOWN(J30/60,0)</f>
        <v>0</v>
      </c>
      <c r="I30" s="13">
        <f>J30-60*ROUNDDOWN(J30/60,0)</f>
        <v>0</v>
      </c>
      <c r="J30" s="131">
        <f>SUM(J23:J29)</f>
        <v>0</v>
      </c>
      <c r="K30" s="27">
        <f>SUM(K23:K29)</f>
        <v>0</v>
      </c>
      <c r="L30" s="27">
        <f>IF(SUM(L23:L29)=0,0,ROUND(AVERAGE(L23:L29),0))</f>
        <v>0</v>
      </c>
      <c r="M30" s="163">
        <f>IF(M29=0,0,1)</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40"/>
      <c r="W30" s="480"/>
      <c r="X30" s="481"/>
      <c r="Y30" s="481"/>
      <c r="Z30" s="481"/>
      <c r="AA30" s="481"/>
      <c r="AB30" s="482"/>
      <c r="AC30"/>
      <c r="AD30"/>
      <c r="AE30"/>
      <c r="AF30"/>
      <c r="AG30"/>
      <c r="AH30"/>
      <c r="AI30"/>
      <c r="AJ30"/>
      <c r="AK30"/>
      <c r="AL30"/>
      <c r="AM30"/>
      <c r="AN30"/>
      <c r="AO30"/>
      <c r="AP30"/>
      <c r="AQ30"/>
      <c r="AR30"/>
      <c r="AS30"/>
      <c r="AT30"/>
    </row>
    <row r="31" spans="1:46" s="84" customFormat="1" ht="12.95" customHeight="1" x14ac:dyDescent="0.2">
      <c r="A31" s="92" t="s">
        <v>100</v>
      </c>
      <c r="B31" s="2">
        <f>B29+1</f>
        <v>22</v>
      </c>
      <c r="C31" s="40"/>
      <c r="D31" s="40"/>
      <c r="E31" s="40"/>
      <c r="F31" s="71">
        <f t="shared" si="17"/>
        <v>0</v>
      </c>
      <c r="G31" s="86" t="str">
        <f t="shared" si="1"/>
        <v/>
      </c>
      <c r="H31" s="336"/>
      <c r="I31" s="336"/>
      <c r="J31" s="71">
        <f>I31</f>
        <v>0</v>
      </c>
      <c r="K31" s="117"/>
      <c r="L31" s="117"/>
      <c r="M31" s="162">
        <f>IF(L31="",0,1)</f>
        <v>0</v>
      </c>
      <c r="N31" s="117"/>
      <c r="O31" s="162">
        <f>IF(N31="",0,1)</f>
        <v>0</v>
      </c>
      <c r="P31" s="117"/>
      <c r="Q31" s="162">
        <f>IF(P31="",0,1)</f>
        <v>0</v>
      </c>
      <c r="R31" s="117"/>
      <c r="S31" s="162">
        <f>IF(R31="",0,1)</f>
        <v>0</v>
      </c>
      <c r="T31" s="117"/>
      <c r="U31" s="162">
        <f>IF(T31="",0,1)</f>
        <v>0</v>
      </c>
      <c r="V31" s="239"/>
      <c r="W31" s="490"/>
      <c r="X31" s="491"/>
      <c r="Y31" s="491"/>
      <c r="Z31" s="491"/>
      <c r="AA31" s="491"/>
      <c r="AB31" s="492"/>
      <c r="AC31"/>
      <c r="AD31"/>
      <c r="AE31"/>
      <c r="AF31"/>
      <c r="AG31"/>
      <c r="AH31"/>
      <c r="AI31"/>
      <c r="AJ31"/>
      <c r="AK31"/>
      <c r="AL31"/>
      <c r="AM31"/>
      <c r="AN31"/>
      <c r="AO31"/>
      <c r="AP31"/>
      <c r="AQ31"/>
      <c r="AR31"/>
      <c r="AS31"/>
      <c r="AT31"/>
    </row>
    <row r="32" spans="1:46" s="84" customFormat="1" ht="12.95" customHeight="1" x14ac:dyDescent="0.2">
      <c r="A32" s="92" t="s">
        <v>103</v>
      </c>
      <c r="B32" s="2">
        <f t="shared" ref="B32:B37" si="24">B31+1</f>
        <v>23</v>
      </c>
      <c r="C32" s="40"/>
      <c r="D32" s="40"/>
      <c r="E32" s="40"/>
      <c r="F32" s="71">
        <f t="shared" si="17"/>
        <v>0</v>
      </c>
      <c r="G32" s="86" t="str">
        <f t="shared" si="1"/>
        <v/>
      </c>
      <c r="H32" s="336"/>
      <c r="I32" s="336"/>
      <c r="J32" s="71">
        <f t="shared" ref="J32:J37" si="25">I32</f>
        <v>0</v>
      </c>
      <c r="K32" s="117"/>
      <c r="L32" s="117"/>
      <c r="M32" s="162">
        <f t="shared" ref="M32:M37" si="26">IF(L32="",M31,M31+1)</f>
        <v>0</v>
      </c>
      <c r="N32" s="117"/>
      <c r="O32" s="162">
        <f t="shared" ref="O32:O37" si="27">IF(N32="",O31,O31+1)</f>
        <v>0</v>
      </c>
      <c r="P32" s="117"/>
      <c r="Q32" s="162">
        <f t="shared" ref="Q32:Q37" si="28">IF(P32="",Q31,Q31+1)</f>
        <v>0</v>
      </c>
      <c r="R32" s="117"/>
      <c r="S32" s="162">
        <f t="shared" ref="S32:S37" si="29">IF(R32="",S31,S31+1)</f>
        <v>0</v>
      </c>
      <c r="T32" s="117"/>
      <c r="U32" s="162">
        <f t="shared" ref="U32:U37" si="30">IF(T32="",U31,U31+1)</f>
        <v>0</v>
      </c>
      <c r="V32" s="239"/>
      <c r="W32" s="490"/>
      <c r="X32" s="491"/>
      <c r="Y32" s="491"/>
      <c r="Z32" s="491"/>
      <c r="AA32" s="491"/>
      <c r="AB32" s="492"/>
      <c r="AC32"/>
      <c r="AD32"/>
      <c r="AE32"/>
      <c r="AF32"/>
      <c r="AG32"/>
      <c r="AH32"/>
      <c r="AI32"/>
      <c r="AJ32"/>
      <c r="AK32"/>
      <c r="AL32"/>
      <c r="AM32"/>
      <c r="AN32"/>
      <c r="AO32"/>
      <c r="AP32"/>
      <c r="AQ32"/>
      <c r="AR32"/>
      <c r="AS32"/>
      <c r="AT32"/>
    </row>
    <row r="33" spans="1:46" s="84" customFormat="1" ht="12.95" customHeight="1" x14ac:dyDescent="0.2">
      <c r="A33" s="92" t="s">
        <v>104</v>
      </c>
      <c r="B33" s="2">
        <f t="shared" si="24"/>
        <v>24</v>
      </c>
      <c r="C33" s="40"/>
      <c r="D33" s="40"/>
      <c r="E33" s="40"/>
      <c r="F33" s="71">
        <f t="shared" si="17"/>
        <v>0</v>
      </c>
      <c r="G33" s="86" t="str">
        <f t="shared" si="1"/>
        <v/>
      </c>
      <c r="H33" s="336"/>
      <c r="I33" s="336"/>
      <c r="J33" s="71">
        <f t="shared" si="25"/>
        <v>0</v>
      </c>
      <c r="K33" s="117"/>
      <c r="L33" s="117"/>
      <c r="M33" s="162">
        <f t="shared" si="26"/>
        <v>0</v>
      </c>
      <c r="N33" s="117"/>
      <c r="O33" s="162">
        <f t="shared" si="27"/>
        <v>0</v>
      </c>
      <c r="P33" s="117"/>
      <c r="Q33" s="162">
        <f t="shared" si="28"/>
        <v>0</v>
      </c>
      <c r="R33" s="117"/>
      <c r="S33" s="162">
        <f t="shared" si="29"/>
        <v>0</v>
      </c>
      <c r="T33" s="117"/>
      <c r="U33" s="162">
        <f t="shared" si="30"/>
        <v>0</v>
      </c>
      <c r="V33" s="239"/>
      <c r="W33" s="490"/>
      <c r="X33" s="491"/>
      <c r="Y33" s="491"/>
      <c r="Z33" s="491"/>
      <c r="AA33" s="491"/>
      <c r="AB33" s="492"/>
      <c r="AC33"/>
      <c r="AD33"/>
      <c r="AE33"/>
      <c r="AF33"/>
      <c r="AG33"/>
      <c r="AH33"/>
      <c r="AI33"/>
      <c r="AJ33"/>
      <c r="AK33"/>
      <c r="AL33"/>
      <c r="AM33"/>
      <c r="AN33"/>
      <c r="AO33"/>
      <c r="AP33"/>
      <c r="AQ33"/>
      <c r="AR33"/>
      <c r="AS33"/>
      <c r="AT33"/>
    </row>
    <row r="34" spans="1:46" s="84" customFormat="1" ht="12.95" customHeight="1" x14ac:dyDescent="0.2">
      <c r="A34" s="92" t="s">
        <v>101</v>
      </c>
      <c r="B34" s="2">
        <f t="shared" si="24"/>
        <v>25</v>
      </c>
      <c r="C34" s="40"/>
      <c r="D34" s="40"/>
      <c r="E34" s="40"/>
      <c r="F34" s="71">
        <f t="shared" si="17"/>
        <v>0</v>
      </c>
      <c r="G34" s="86" t="str">
        <f t="shared" si="1"/>
        <v/>
      </c>
      <c r="H34" s="336"/>
      <c r="I34" s="336"/>
      <c r="J34" s="71">
        <f t="shared" si="25"/>
        <v>0</v>
      </c>
      <c r="K34" s="117"/>
      <c r="L34" s="117"/>
      <c r="M34" s="162">
        <f t="shared" si="26"/>
        <v>0</v>
      </c>
      <c r="N34" s="117"/>
      <c r="O34" s="162">
        <f t="shared" si="27"/>
        <v>0</v>
      </c>
      <c r="P34" s="117"/>
      <c r="Q34" s="162">
        <f t="shared" si="28"/>
        <v>0</v>
      </c>
      <c r="R34" s="117"/>
      <c r="S34" s="162">
        <f t="shared" si="29"/>
        <v>0</v>
      </c>
      <c r="T34" s="117"/>
      <c r="U34" s="162">
        <f t="shared" si="30"/>
        <v>0</v>
      </c>
      <c r="V34" s="239"/>
      <c r="W34" s="490"/>
      <c r="X34" s="491"/>
      <c r="Y34" s="491"/>
      <c r="Z34" s="491"/>
      <c r="AA34" s="491"/>
      <c r="AB34" s="492"/>
      <c r="AC34"/>
      <c r="AD34"/>
      <c r="AE34"/>
      <c r="AF34"/>
      <c r="AG34"/>
      <c r="AH34"/>
      <c r="AI34"/>
      <c r="AJ34"/>
      <c r="AK34"/>
      <c r="AL34"/>
      <c r="AM34"/>
      <c r="AN34"/>
      <c r="AO34"/>
      <c r="AP34"/>
      <c r="AQ34"/>
      <c r="AR34"/>
      <c r="AS34"/>
      <c r="AT34"/>
    </row>
    <row r="35" spans="1:46" s="84" customFormat="1" ht="12.95" customHeight="1" x14ac:dyDescent="0.2">
      <c r="A35" s="92" t="s">
        <v>97</v>
      </c>
      <c r="B35" s="2">
        <f t="shared" si="24"/>
        <v>26</v>
      </c>
      <c r="C35" s="40"/>
      <c r="D35" s="40"/>
      <c r="E35" s="40"/>
      <c r="F35" s="71">
        <f t="shared" si="17"/>
        <v>0</v>
      </c>
      <c r="G35" s="86" t="str">
        <f t="shared" si="1"/>
        <v/>
      </c>
      <c r="H35" s="336"/>
      <c r="I35" s="336"/>
      <c r="J35" s="71">
        <f t="shared" si="25"/>
        <v>0</v>
      </c>
      <c r="K35" s="117"/>
      <c r="L35" s="117"/>
      <c r="M35" s="162">
        <f t="shared" si="26"/>
        <v>0</v>
      </c>
      <c r="N35" s="117"/>
      <c r="O35" s="162">
        <f t="shared" si="27"/>
        <v>0</v>
      </c>
      <c r="P35" s="117"/>
      <c r="Q35" s="162">
        <f t="shared" si="28"/>
        <v>0</v>
      </c>
      <c r="R35" s="117"/>
      <c r="S35" s="162">
        <f t="shared" si="29"/>
        <v>0</v>
      </c>
      <c r="T35" s="117"/>
      <c r="U35" s="162">
        <f t="shared" si="30"/>
        <v>0</v>
      </c>
      <c r="V35" s="239"/>
      <c r="W35" s="490"/>
      <c r="X35" s="491"/>
      <c r="Y35" s="491"/>
      <c r="Z35" s="491"/>
      <c r="AA35" s="491"/>
      <c r="AB35" s="492"/>
      <c r="AC35"/>
      <c r="AD35"/>
      <c r="AE35"/>
      <c r="AF35"/>
      <c r="AG35"/>
      <c r="AH35"/>
      <c r="AI35"/>
      <c r="AJ35"/>
      <c r="AK35"/>
      <c r="AL35"/>
      <c r="AM35"/>
      <c r="AN35"/>
      <c r="AO35"/>
      <c r="AP35"/>
      <c r="AQ35"/>
      <c r="AR35"/>
      <c r="AS35"/>
      <c r="AT35"/>
    </row>
    <row r="36" spans="1:46" s="84" customFormat="1" ht="12.95" customHeight="1" x14ac:dyDescent="0.2">
      <c r="A36" s="289" t="s">
        <v>98</v>
      </c>
      <c r="B36" s="2">
        <f t="shared" si="24"/>
        <v>27</v>
      </c>
      <c r="C36" s="40"/>
      <c r="D36" s="40"/>
      <c r="E36" s="40"/>
      <c r="F36" s="71">
        <f t="shared" si="17"/>
        <v>0</v>
      </c>
      <c r="G36" s="86" t="str">
        <f t="shared" si="1"/>
        <v/>
      </c>
      <c r="H36" s="336"/>
      <c r="I36" s="336"/>
      <c r="J36" s="71">
        <f t="shared" si="25"/>
        <v>0</v>
      </c>
      <c r="K36" s="117"/>
      <c r="L36" s="117"/>
      <c r="M36" s="162">
        <f t="shared" si="26"/>
        <v>0</v>
      </c>
      <c r="N36" s="117"/>
      <c r="O36" s="162">
        <f t="shared" si="27"/>
        <v>0</v>
      </c>
      <c r="P36" s="117"/>
      <c r="Q36" s="162">
        <f t="shared" si="28"/>
        <v>0</v>
      </c>
      <c r="R36" s="117"/>
      <c r="S36" s="162">
        <f t="shared" si="29"/>
        <v>0</v>
      </c>
      <c r="T36" s="117"/>
      <c r="U36" s="162">
        <f t="shared" si="30"/>
        <v>0</v>
      </c>
      <c r="V36" s="239"/>
      <c r="W36" s="490"/>
      <c r="X36" s="491"/>
      <c r="Y36" s="491"/>
      <c r="Z36" s="491"/>
      <c r="AA36" s="491"/>
      <c r="AB36" s="492"/>
      <c r="AC36"/>
      <c r="AD36"/>
      <c r="AE36"/>
      <c r="AF36"/>
      <c r="AG36"/>
      <c r="AH36"/>
      <c r="AI36"/>
      <c r="AJ36"/>
      <c r="AK36"/>
      <c r="AL36"/>
      <c r="AM36"/>
      <c r="AN36"/>
      <c r="AO36"/>
      <c r="AP36"/>
      <c r="AQ36"/>
      <c r="AR36"/>
      <c r="AS36"/>
      <c r="AT36"/>
    </row>
    <row r="37" spans="1:46" s="84" customFormat="1" ht="12.95" customHeight="1" x14ac:dyDescent="0.2">
      <c r="A37" s="300" t="s">
        <v>99</v>
      </c>
      <c r="B37" s="71">
        <f t="shared" si="24"/>
        <v>28</v>
      </c>
      <c r="C37" s="40"/>
      <c r="D37" s="40"/>
      <c r="E37" s="40"/>
      <c r="F37" s="71">
        <f t="shared" si="17"/>
        <v>0</v>
      </c>
      <c r="G37" s="86" t="str">
        <f t="shared" si="1"/>
        <v/>
      </c>
      <c r="H37" s="336"/>
      <c r="I37" s="336"/>
      <c r="J37" s="71">
        <f t="shared" si="25"/>
        <v>0</v>
      </c>
      <c r="K37" s="117"/>
      <c r="L37" s="117"/>
      <c r="M37" s="162">
        <f t="shared" si="26"/>
        <v>0</v>
      </c>
      <c r="N37" s="117"/>
      <c r="O37" s="162">
        <f t="shared" si="27"/>
        <v>0</v>
      </c>
      <c r="P37" s="117"/>
      <c r="Q37" s="162">
        <f t="shared" si="28"/>
        <v>0</v>
      </c>
      <c r="R37" s="117"/>
      <c r="S37" s="162">
        <f t="shared" si="29"/>
        <v>0</v>
      </c>
      <c r="T37" s="117"/>
      <c r="U37" s="162">
        <f t="shared" si="30"/>
        <v>0</v>
      </c>
      <c r="V37" s="239"/>
      <c r="W37" s="490"/>
      <c r="X37" s="491"/>
      <c r="Y37" s="491"/>
      <c r="Z37" s="491"/>
      <c r="AA37" s="491"/>
      <c r="AB37" s="492"/>
      <c r="AC37"/>
      <c r="AD37"/>
      <c r="AE37"/>
      <c r="AF37"/>
      <c r="AG37"/>
      <c r="AH37"/>
      <c r="AI37"/>
      <c r="AJ37"/>
      <c r="AK37"/>
      <c r="AL37"/>
      <c r="AM37"/>
      <c r="AN37"/>
      <c r="AO37"/>
      <c r="AP37"/>
      <c r="AQ37"/>
      <c r="AR37"/>
      <c r="AS37"/>
      <c r="AT37"/>
    </row>
    <row r="38" spans="1:46" s="84" customFormat="1" ht="12.95" customHeight="1" x14ac:dyDescent="0.2">
      <c r="A38" s="473" t="s">
        <v>57</v>
      </c>
      <c r="B38" s="474"/>
      <c r="C38" s="118">
        <f>SUM(C31:C37)</f>
        <v>0</v>
      </c>
      <c r="D38" s="13">
        <f>SUM(D31:D37)+ROUNDDOWN(F38/60,0)</f>
        <v>0</v>
      </c>
      <c r="E38" s="13">
        <f>F38-60*ROUNDDOWN(F38/60,0)</f>
        <v>0</v>
      </c>
      <c r="F38" s="131">
        <f>SUM(F31:F37)</f>
        <v>0</v>
      </c>
      <c r="G38" s="52">
        <f>IF((D38*60+E38)=0,0,ROUND((C38*60)/(D38*60+E38),1))</f>
        <v>0</v>
      </c>
      <c r="H38" s="13">
        <f>SUM(H31:H37)+ROUNDDOWN(J38/60,0)</f>
        <v>0</v>
      </c>
      <c r="I38" s="13">
        <f>J38-60*ROUNDDOWN(J38/60,0)</f>
        <v>0</v>
      </c>
      <c r="J38" s="131">
        <f>SUM(J31:J37)</f>
        <v>0</v>
      </c>
      <c r="K38" s="27">
        <f>SUM(K31:K37)</f>
        <v>0</v>
      </c>
      <c r="L38" s="27">
        <f>IF(SUM(L31:L37)=0,0,ROUND(AVERAGE(L31:L37),0))</f>
        <v>0</v>
      </c>
      <c r="M38" s="163">
        <f>IF(M37=0,0,1)</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119"/>
      <c r="W38" s="519"/>
      <c r="X38" s="520"/>
      <c r="Y38" s="520"/>
      <c r="Z38" s="520"/>
      <c r="AA38" s="520"/>
      <c r="AB38" s="521"/>
      <c r="AC38"/>
      <c r="AD38"/>
      <c r="AE38"/>
      <c r="AF38"/>
      <c r="AG38"/>
      <c r="AH38"/>
      <c r="AI38"/>
      <c r="AJ38"/>
      <c r="AK38"/>
      <c r="AL38"/>
      <c r="AM38"/>
      <c r="AN38"/>
      <c r="AO38"/>
      <c r="AP38"/>
      <c r="AQ38"/>
      <c r="AR38"/>
      <c r="AS38"/>
      <c r="AT38"/>
    </row>
    <row r="39" spans="1:46" s="84" customFormat="1" ht="12.95" customHeight="1" x14ac:dyDescent="0.2">
      <c r="A39" s="315" t="s">
        <v>100</v>
      </c>
      <c r="B39" s="2">
        <f>B37+1</f>
        <v>29</v>
      </c>
      <c r="C39" s="40"/>
      <c r="D39" s="40"/>
      <c r="E39" s="40"/>
      <c r="F39" s="71">
        <f t="shared" si="17"/>
        <v>0</v>
      </c>
      <c r="G39" s="86" t="str">
        <f t="shared" si="1"/>
        <v/>
      </c>
      <c r="H39" s="336"/>
      <c r="I39" s="336"/>
      <c r="J39" s="71">
        <f>I39</f>
        <v>0</v>
      </c>
      <c r="K39" s="117"/>
      <c r="L39" s="117"/>
      <c r="M39" s="162">
        <f>IF(L39="",0,1)</f>
        <v>0</v>
      </c>
      <c r="N39" s="117"/>
      <c r="O39" s="162">
        <f>IF(N39="",0,1)</f>
        <v>0</v>
      </c>
      <c r="P39" s="117"/>
      <c r="Q39" s="162">
        <f>IF(P39="",0,1)</f>
        <v>0</v>
      </c>
      <c r="R39" s="117"/>
      <c r="S39" s="162">
        <f>IF(R39="",0,1)</f>
        <v>0</v>
      </c>
      <c r="T39" s="117"/>
      <c r="U39" s="162">
        <f>IF(T39="",0,1)</f>
        <v>0</v>
      </c>
      <c r="V39" s="242"/>
      <c r="W39" s="522"/>
      <c r="X39" s="523"/>
      <c r="Y39" s="523"/>
      <c r="Z39" s="523"/>
      <c r="AA39" s="523"/>
      <c r="AB39" s="524"/>
      <c r="AC39"/>
      <c r="AD39"/>
      <c r="AE39"/>
      <c r="AF39"/>
      <c r="AG39"/>
      <c r="AH39"/>
      <c r="AI39"/>
      <c r="AJ39"/>
      <c r="AK39"/>
      <c r="AL39"/>
      <c r="AM39"/>
      <c r="AN39"/>
      <c r="AO39"/>
      <c r="AP39"/>
      <c r="AQ39"/>
      <c r="AR39"/>
      <c r="AS39"/>
      <c r="AT39"/>
    </row>
    <row r="40" spans="1:46" s="84" customFormat="1" ht="12.95" customHeight="1" x14ac:dyDescent="0.2">
      <c r="A40" s="315" t="s">
        <v>103</v>
      </c>
      <c r="B40" s="2">
        <f>B39+1</f>
        <v>30</v>
      </c>
      <c r="C40" s="40"/>
      <c r="D40" s="40"/>
      <c r="E40" s="40"/>
      <c r="F40" s="71">
        <f t="shared" si="17"/>
        <v>0</v>
      </c>
      <c r="G40" s="86" t="str">
        <f t="shared" si="1"/>
        <v/>
      </c>
      <c r="H40" s="336"/>
      <c r="I40" s="336"/>
      <c r="J40" s="71">
        <f>I40</f>
        <v>0</v>
      </c>
      <c r="K40" s="117"/>
      <c r="L40" s="117"/>
      <c r="M40" s="162">
        <f>IF(L40="",M39,M39+1)</f>
        <v>0</v>
      </c>
      <c r="N40" s="117"/>
      <c r="O40" s="162">
        <f>IF(N40="",O39,O39+1)</f>
        <v>0</v>
      </c>
      <c r="P40" s="117"/>
      <c r="Q40" s="162">
        <f>IF(P40="",Q39,Q39+1)</f>
        <v>0</v>
      </c>
      <c r="R40" s="117"/>
      <c r="S40" s="162">
        <f>IF(R40="",S39,S39+1)</f>
        <v>0</v>
      </c>
      <c r="T40" s="117"/>
      <c r="U40" s="162">
        <f>IF(T40="",U39,U39+1)</f>
        <v>0</v>
      </c>
      <c r="V40" s="242"/>
      <c r="W40" s="522"/>
      <c r="X40" s="523"/>
      <c r="Y40" s="523"/>
      <c r="Z40" s="523"/>
      <c r="AA40" s="523"/>
      <c r="AB40" s="524"/>
      <c r="AC40"/>
      <c r="AD40"/>
      <c r="AE40"/>
      <c r="AF40"/>
      <c r="AG40"/>
      <c r="AH40"/>
      <c r="AI40"/>
      <c r="AJ40"/>
      <c r="AK40"/>
      <c r="AL40"/>
      <c r="AM40"/>
      <c r="AN40"/>
      <c r="AO40"/>
      <c r="AP40"/>
      <c r="AQ40"/>
      <c r="AR40"/>
      <c r="AS40"/>
      <c r="AT40"/>
    </row>
    <row r="41" spans="1:46" s="84" customFormat="1" ht="12.95" customHeight="1" x14ac:dyDescent="0.2">
      <c r="A41" s="315" t="s">
        <v>104</v>
      </c>
      <c r="B41" s="2">
        <f>B40+1</f>
        <v>31</v>
      </c>
      <c r="C41" s="40"/>
      <c r="D41" s="40"/>
      <c r="E41" s="40"/>
      <c r="F41" s="71">
        <f t="shared" si="17"/>
        <v>0</v>
      </c>
      <c r="G41" s="86" t="str">
        <f t="shared" si="1"/>
        <v/>
      </c>
      <c r="H41" s="336"/>
      <c r="I41" s="336"/>
      <c r="J41" s="71">
        <f t="shared" ref="J41" si="31">I41</f>
        <v>0</v>
      </c>
      <c r="K41" s="117"/>
      <c r="L41" s="117"/>
      <c r="M41" s="162">
        <f>IF(L41="",M40,M40+1)</f>
        <v>0</v>
      </c>
      <c r="N41" s="117"/>
      <c r="O41" s="162">
        <f>IF(N41="",O40,O40+1)</f>
        <v>0</v>
      </c>
      <c r="P41" s="117"/>
      <c r="Q41" s="162">
        <f>IF(P41="",Q40,Q40+1)</f>
        <v>0</v>
      </c>
      <c r="R41" s="117"/>
      <c r="S41" s="162">
        <f>IF(R41="",S40,S40+1)</f>
        <v>0</v>
      </c>
      <c r="T41" s="117"/>
      <c r="U41" s="162">
        <f>IF(T41="",U40,U40+1)</f>
        <v>0</v>
      </c>
      <c r="V41" s="242"/>
      <c r="W41" s="522"/>
      <c r="X41" s="523"/>
      <c r="Y41" s="523"/>
      <c r="Z41" s="523"/>
      <c r="AA41" s="523"/>
      <c r="AB41" s="524"/>
      <c r="AC41"/>
      <c r="AD41"/>
      <c r="AE41"/>
      <c r="AF41"/>
      <c r="AG41"/>
      <c r="AH41"/>
      <c r="AI41"/>
      <c r="AJ41"/>
      <c r="AK41"/>
      <c r="AL41"/>
      <c r="AM41"/>
      <c r="AN41"/>
      <c r="AO41"/>
      <c r="AP41"/>
      <c r="AQ41"/>
      <c r="AR41"/>
      <c r="AS41"/>
      <c r="AT41"/>
    </row>
    <row r="42" spans="1:46" s="84" customFormat="1" ht="12.95" customHeight="1" x14ac:dyDescent="0.2">
      <c r="A42" s="517" t="s">
        <v>10</v>
      </c>
      <c r="B42" s="518"/>
      <c r="C42" s="13">
        <f>SUM(C39:C41)</f>
        <v>0</v>
      </c>
      <c r="D42" s="13">
        <f>SUM(D39:D41)+ROUNDDOWN(F42/60,0)</f>
        <v>0</v>
      </c>
      <c r="E42" s="13">
        <f>F42-60*ROUNDDOWN(F42/60,0)</f>
        <v>0</v>
      </c>
      <c r="F42" s="131">
        <f>SUM(F39:F41)</f>
        <v>0</v>
      </c>
      <c r="G42" s="52">
        <f>IF((D42*60+E42)=0,0,ROUND((C42*60)/(D42*60+E42),1))</f>
        <v>0</v>
      </c>
      <c r="H42" s="13">
        <f>SUM(H39:H41)+ROUNDDOWN(J42/60,0)</f>
        <v>0</v>
      </c>
      <c r="I42" s="13">
        <f>J42-60*ROUNDDOWN(J42/60,0)</f>
        <v>0</v>
      </c>
      <c r="J42" s="131">
        <f>SUM(J39:J41)</f>
        <v>0</v>
      </c>
      <c r="K42" s="27">
        <f>SUM(K39:K41)</f>
        <v>0</v>
      </c>
      <c r="L42" s="27">
        <f>IF(SUM(L39:L41)=0,0,ROUND(AVERAGE(L39:L41),0))</f>
        <v>0</v>
      </c>
      <c r="M42" s="163">
        <f>IF(M41=0,0,1)</f>
        <v>0</v>
      </c>
      <c r="N42" s="27">
        <f>IF(SUM(N39:N41)=0,0,ROUND(AVERAGE(N39:N41),0))</f>
        <v>0</v>
      </c>
      <c r="O42" s="163">
        <f>IF(O41=0,0,1)</f>
        <v>0</v>
      </c>
      <c r="P42" s="27">
        <f>IF(SUM(P39:P41)=0,0,ROUND(AVERAGE(P39:P41),0))</f>
        <v>0</v>
      </c>
      <c r="Q42" s="163">
        <f>IF(Q41=0,0,1)</f>
        <v>0</v>
      </c>
      <c r="R42" s="27">
        <f>IF(SUM(R39:R41)=0,0,ROUND(AVERAGE(R39:R41),0))</f>
        <v>0</v>
      </c>
      <c r="S42" s="163">
        <f>IF(S41=0,0,1)</f>
        <v>0</v>
      </c>
      <c r="T42" s="27">
        <f>IF(SUM(T39:T41)=0,0,ROUND(AVERAGE(T39:T41),0))</f>
        <v>0</v>
      </c>
      <c r="U42" s="163">
        <f>IF(U41=0,0,1)</f>
        <v>0</v>
      </c>
      <c r="V42" s="314"/>
      <c r="W42" s="487"/>
      <c r="X42" s="488"/>
      <c r="Y42" s="488"/>
      <c r="Z42" s="488"/>
      <c r="AA42" s="488"/>
      <c r="AB42" s="489"/>
      <c r="AC42"/>
      <c r="AD42"/>
      <c r="AE42"/>
      <c r="AF42"/>
      <c r="AG42"/>
      <c r="AH42"/>
      <c r="AI42"/>
      <c r="AJ42"/>
      <c r="AK42"/>
      <c r="AL42"/>
      <c r="AM42"/>
      <c r="AN42"/>
      <c r="AO42"/>
      <c r="AP42"/>
      <c r="AQ42"/>
      <c r="AR42"/>
      <c r="AS42"/>
      <c r="AT42"/>
    </row>
    <row r="43" spans="1:46" ht="12.95" customHeight="1" x14ac:dyDescent="0.2">
      <c r="A43" s="470" t="s">
        <v>25</v>
      </c>
      <c r="B43" s="471"/>
      <c r="C43" s="14">
        <f>C5+C14+C22+C30+C38+C42</f>
        <v>0</v>
      </c>
      <c r="D43" s="11">
        <f>D5+D14+D22+D30+D38+D42+ROUNDDOWN(F43/60,0)</f>
        <v>0</v>
      </c>
      <c r="E43" s="11">
        <f>F43-60*ROUNDDOWN(F43/60,0)</f>
        <v>0</v>
      </c>
      <c r="F43" s="133">
        <f>E5+E14+E22+E30+E38+E42</f>
        <v>0</v>
      </c>
      <c r="G43" s="60">
        <f>IF((D43*60+E43)=0,0,ROUND((C43*60)/(D43*60+E43),1))</f>
        <v>0</v>
      </c>
      <c r="H43" s="11">
        <f>H5+H14+H22+H30+H38+H42+ROUNDDOWN(J43/60,0)</f>
        <v>0</v>
      </c>
      <c r="I43" s="11">
        <f>J43-60*ROUNDDOWN(J43/60,0)</f>
        <v>0</v>
      </c>
      <c r="J43" s="133">
        <f>I5+I14+I22+I30+I38+I42</f>
        <v>0</v>
      </c>
      <c r="K43" s="28">
        <f>K5+K14+K22+K30+K38+K42</f>
        <v>0</v>
      </c>
      <c r="L43" s="44" t="str">
        <f>IF(L44=0,"",(L5+L14+L22+L30+L38+L42)/L44)</f>
        <v/>
      </c>
      <c r="M43" s="178"/>
      <c r="N43" s="44" t="str">
        <f>IF(N44=0,"",(N5+N14+N22+N30+N38+N42)/N44)</f>
        <v/>
      </c>
      <c r="O43" s="178"/>
      <c r="P43" s="44" t="str">
        <f>IF(P44=0,"",(P5+P14+P22+P30+P38+P42)/P44)</f>
        <v/>
      </c>
      <c r="Q43" s="178"/>
      <c r="R43" s="44" t="str">
        <f>IF(R44=0,"",(R5+R14+R22+R30+R38+R42)/R44)</f>
        <v/>
      </c>
      <c r="S43" s="178"/>
      <c r="T43" s="44" t="str">
        <f>IF(T44=0,"",(T5+T14+T22+T30+T38+T42)/T44)</f>
        <v/>
      </c>
      <c r="U43" s="178"/>
      <c r="V43" s="4"/>
      <c r="W43" s="30"/>
      <c r="X43" s="2" t="s">
        <v>0</v>
      </c>
      <c r="Y43" s="2" t="s">
        <v>30</v>
      </c>
      <c r="Z43" s="2" t="s">
        <v>16</v>
      </c>
      <c r="AA43" s="2" t="s">
        <v>23</v>
      </c>
      <c r="AB43" s="2" t="s">
        <v>26</v>
      </c>
    </row>
    <row r="44" spans="1:46" ht="12" customHeight="1" x14ac:dyDescent="0.2">
      <c r="A44" s="472"/>
      <c r="B44" s="472"/>
      <c r="C44" s="2" t="s">
        <v>0</v>
      </c>
      <c r="D44" s="2" t="s">
        <v>15</v>
      </c>
      <c r="E44" s="2" t="s">
        <v>16</v>
      </c>
      <c r="F44" s="71"/>
      <c r="G44" s="22" t="s">
        <v>12</v>
      </c>
      <c r="H44" s="360" t="s">
        <v>15</v>
      </c>
      <c r="I44" s="360" t="s">
        <v>16</v>
      </c>
      <c r="J44" s="338"/>
      <c r="K44" s="45" t="s">
        <v>41</v>
      </c>
      <c r="L44" s="158">
        <f>M14+M22+M30+M38+M42</f>
        <v>0</v>
      </c>
      <c r="M44" s="158"/>
      <c r="N44" s="158">
        <f>O14+O22+O30+O38+O42</f>
        <v>0</v>
      </c>
      <c r="O44" s="158"/>
      <c r="P44" s="158">
        <f>Q14+Q22+Q30+Q38+Q42</f>
        <v>0</v>
      </c>
      <c r="Q44" s="158"/>
      <c r="R44" s="158">
        <f>S14+S22+S30+S38+S42</f>
        <v>0</v>
      </c>
      <c r="S44" s="158"/>
      <c r="T44" s="158">
        <f>U14+U22+U30+U38+U42</f>
        <v>0</v>
      </c>
      <c r="U44" s="126"/>
      <c r="V44" s="209"/>
      <c r="W44" s="247" t="s">
        <v>139</v>
      </c>
      <c r="X44" s="23">
        <f>C43+C45</f>
        <v>0</v>
      </c>
      <c r="Y44" s="12">
        <f>D43+D45+ROUNDDOWN(AC44/60,0)</f>
        <v>0</v>
      </c>
      <c r="Z44" s="12">
        <f>AC44-60*ROUNDDOWN(AC44/60,0)</f>
        <v>0</v>
      </c>
      <c r="AA44" s="12">
        <f>IF((Y44*60+Z44)=0,0,ROUND((X44*60)/(Y44*60+Z44),1))</f>
        <v>0</v>
      </c>
      <c r="AB44" s="23">
        <f>K43+K45</f>
        <v>0</v>
      </c>
      <c r="AC44" s="200">
        <f>E43+E45</f>
        <v>0</v>
      </c>
    </row>
    <row r="45" spans="1:46" ht="12" customHeight="1" x14ac:dyDescent="0.2">
      <c r="A45" s="545" t="s">
        <v>255</v>
      </c>
      <c r="B45" s="545"/>
      <c r="C45" s="48">
        <f>'Décembre 17'!C40</f>
        <v>0</v>
      </c>
      <c r="D45" s="49">
        <f>'Décembre 17'!D40</f>
        <v>0</v>
      </c>
      <c r="E45" s="49">
        <f>'Décembre 17'!E40</f>
        <v>0</v>
      </c>
      <c r="F45" s="143"/>
      <c r="G45" s="50">
        <f>IF((D45*60+E45)=0,0,ROUND((C45*60)/(D45*60+E45),1))</f>
        <v>0</v>
      </c>
      <c r="H45" s="363">
        <f>'Décembre 17'!H40</f>
        <v>0</v>
      </c>
      <c r="I45" s="363">
        <f>'Décembre 17'!I40</f>
        <v>0</v>
      </c>
      <c r="J45" s="50"/>
      <c r="K45" s="199">
        <f>'Décembre 17'!K40</f>
        <v>0</v>
      </c>
      <c r="V45" s="65"/>
      <c r="W45" s="293" t="s">
        <v>254</v>
      </c>
      <c r="X45" s="219">
        <f>C43</f>
        <v>0</v>
      </c>
      <c r="Y45" s="248">
        <f>D43+ROUNDDOWN(AC45/60,0)</f>
        <v>0</v>
      </c>
      <c r="Z45" s="248">
        <f>AC45-60*ROUNDDOWN(AC45/60,0)</f>
        <v>0</v>
      </c>
      <c r="AA45" s="248">
        <f>IF((Y45*60+Z45)=0,0,ROUND((X45*60)/(Y45*60+Z45),1))</f>
        <v>0</v>
      </c>
      <c r="AB45" s="248">
        <f>K43</f>
        <v>0</v>
      </c>
      <c r="AC45" s="200">
        <f>E43</f>
        <v>0</v>
      </c>
    </row>
    <row r="46" spans="1:46" ht="12" customHeight="1" x14ac:dyDescent="0.2">
      <c r="A46" s="93"/>
      <c r="B46" s="93"/>
      <c r="C46" s="66"/>
      <c r="D46" s="66"/>
      <c r="E46" s="66"/>
      <c r="F46" s="142"/>
      <c r="G46" s="67"/>
      <c r="H46" s="67"/>
      <c r="I46" s="67"/>
      <c r="J46" s="67"/>
      <c r="K46" s="67"/>
      <c r="V46" s="65"/>
      <c r="W46" s="206"/>
    </row>
    <row r="47" spans="1:46" ht="12" customHeight="1" x14ac:dyDescent="0.2">
      <c r="A47" s="93"/>
      <c r="B47" s="93"/>
      <c r="C47" s="66"/>
      <c r="D47" s="66"/>
      <c r="E47" s="66"/>
      <c r="F47" s="142"/>
      <c r="G47" s="67"/>
      <c r="H47" s="67"/>
      <c r="I47" s="67"/>
      <c r="J47" s="67"/>
      <c r="K47" s="66"/>
      <c r="V47" s="65"/>
      <c r="W47" s="334" t="s">
        <v>195</v>
      </c>
      <c r="X47" s="360" t="s">
        <v>15</v>
      </c>
      <c r="Y47" s="360" t="s">
        <v>16</v>
      </c>
      <c r="Z47" s="339"/>
      <c r="AA47" s="190"/>
      <c r="AB47" s="65"/>
      <c r="AC47" s="200">
        <f>I43+I45</f>
        <v>0</v>
      </c>
    </row>
    <row r="48" spans="1:46" ht="12" customHeight="1" x14ac:dyDescent="0.2">
      <c r="A48" s="93"/>
      <c r="B48" s="93"/>
      <c r="C48" s="66"/>
      <c r="D48" s="66"/>
      <c r="E48" s="66"/>
      <c r="F48" s="142"/>
      <c r="G48" s="67"/>
      <c r="H48" s="67"/>
      <c r="I48" s="67"/>
      <c r="J48" s="67"/>
      <c r="K48" s="66"/>
      <c r="V48" s="64"/>
      <c r="W48" s="323" t="s">
        <v>139</v>
      </c>
      <c r="X48" s="12">
        <f>H43+H45+ROUNDDOWN(AC47/60,0)</f>
        <v>0</v>
      </c>
      <c r="Y48" s="12">
        <f>AC47-60*ROUNDDOWN(AC47/60,0)</f>
        <v>0</v>
      </c>
      <c r="Z48" s="339"/>
      <c r="AA48" s="190"/>
      <c r="AB48" s="64"/>
      <c r="AC48" s="200">
        <f>I43</f>
        <v>0</v>
      </c>
    </row>
    <row r="49" spans="23:25" ht="12" customHeight="1" x14ac:dyDescent="0.2">
      <c r="W49" s="324" t="s">
        <v>254</v>
      </c>
      <c r="X49" s="324">
        <f>H43+ROUNDDOWN(AB49/60,0)</f>
        <v>0</v>
      </c>
      <c r="Y49" s="324">
        <f>AC48-60*ROUNDDOWN(AC48/60,0)</f>
        <v>0</v>
      </c>
    </row>
    <row r="50" spans="23:25" ht="12" customHeight="1" x14ac:dyDescent="0.2">
      <c r="W50" s="63"/>
    </row>
    <row r="51" spans="23:25" ht="12" customHeight="1" x14ac:dyDescent="0.2"/>
  </sheetData>
  <sheetProtection sheet="1" selectLockedCells="1"/>
  <mergeCells count="62">
    <mergeCell ref="W26:AB26"/>
    <mergeCell ref="W27:AB27"/>
    <mergeCell ref="W24:AB24"/>
    <mergeCell ref="W25:AB25"/>
    <mergeCell ref="W40:AB40"/>
    <mergeCell ref="W39:AB39"/>
    <mergeCell ref="W28:AB28"/>
    <mergeCell ref="W29:AB29"/>
    <mergeCell ref="W30:AB30"/>
    <mergeCell ref="A45:B45"/>
    <mergeCell ref="A6:B6"/>
    <mergeCell ref="A5:B5"/>
    <mergeCell ref="A14:B14"/>
    <mergeCell ref="W6:AB6"/>
    <mergeCell ref="W7:AB7"/>
    <mergeCell ref="W10:AB10"/>
    <mergeCell ref="W11:AB11"/>
    <mergeCell ref="W21:AB21"/>
    <mergeCell ref="W8:AB8"/>
    <mergeCell ref="W9:AB9"/>
    <mergeCell ref="A30:B30"/>
    <mergeCell ref="A22:B22"/>
    <mergeCell ref="W17:AB17"/>
    <mergeCell ref="W18:AB18"/>
    <mergeCell ref="W22:AB22"/>
    <mergeCell ref="A1:AA1"/>
    <mergeCell ref="A2:A3"/>
    <mergeCell ref="B2:B3"/>
    <mergeCell ref="C2:C3"/>
    <mergeCell ref="D2:D3"/>
    <mergeCell ref="P2:P3"/>
    <mergeCell ref="L2:L3"/>
    <mergeCell ref="N2:N3"/>
    <mergeCell ref="V2:V3"/>
    <mergeCell ref="E2:E3"/>
    <mergeCell ref="G2:G3"/>
    <mergeCell ref="W2:AB3"/>
    <mergeCell ref="H2:I2"/>
    <mergeCell ref="W4:AB4"/>
    <mergeCell ref="W14:AB14"/>
    <mergeCell ref="W15:AB15"/>
    <mergeCell ref="W16:AB16"/>
    <mergeCell ref="W23:AB23"/>
    <mergeCell ref="W5:AB5"/>
    <mergeCell ref="W12:AB12"/>
    <mergeCell ref="W13:AB13"/>
    <mergeCell ref="A44:B44"/>
    <mergeCell ref="A43:B43"/>
    <mergeCell ref="A38:B38"/>
    <mergeCell ref="W36:AB36"/>
    <mergeCell ref="W19:AB19"/>
    <mergeCell ref="W20:AB20"/>
    <mergeCell ref="A42:B42"/>
    <mergeCell ref="W42:AB42"/>
    <mergeCell ref="W37:AB37"/>
    <mergeCell ref="W38:AB38"/>
    <mergeCell ref="W31:AB31"/>
    <mergeCell ref="W32:AB32"/>
    <mergeCell ref="W33:AB33"/>
    <mergeCell ref="W35:AB35"/>
    <mergeCell ref="W41:AB41"/>
    <mergeCell ref="W34:AB34"/>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44"/>
  <sheetViews>
    <sheetView zoomScale="110" zoomScaleNormal="110" workbookViewId="0">
      <pane ySplit="3" topLeftCell="A7" activePane="bottomLeft" state="frozen"/>
      <selection activeCell="B1" sqref="B1"/>
      <selection pane="bottomLeft" activeCell="W38" sqref="W38"/>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9" width="6.42578125" customWidth="1"/>
    <col min="10" max="10" width="6.42578125" hidden="1" customWidth="1"/>
    <col min="11" max="11" width="7.5703125" customWidth="1"/>
    <col min="12" max="12" width="4.85546875" customWidth="1"/>
    <col min="13" max="13" width="4.85546875" style="74" hidden="1" customWidth="1"/>
    <col min="14" max="14" width="3.42578125" customWidth="1"/>
    <col min="15" max="15" width="3.42578125" style="74" hidden="1" customWidth="1"/>
    <col min="16" max="16" width="5" customWidth="1"/>
    <col min="17" max="17" width="3.42578125" style="74" hidden="1" customWidth="1"/>
    <col min="18" max="18" width="5.7109375" customWidth="1"/>
    <col min="19" max="19" width="3.85546875" style="74" hidden="1" customWidth="1"/>
    <col min="20" max="20" width="5.5703125" customWidth="1"/>
    <col min="21" max="21" width="3.85546875" style="74" hidden="1" customWidth="1"/>
    <col min="23" max="23" width="18.42578125" customWidth="1"/>
    <col min="24" max="24" width="9.85546875" customWidth="1"/>
    <col min="25" max="25" width="9.42578125" customWidth="1"/>
    <col min="27" max="28" width="9.85546875" customWidth="1"/>
    <col min="29" max="29" width="11.42578125" hidden="1" customWidth="1"/>
  </cols>
  <sheetData>
    <row r="1" spans="1:259" ht="18" x14ac:dyDescent="0.25">
      <c r="A1" s="530" t="s">
        <v>221</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201"/>
    </row>
    <row r="2" spans="1:259" ht="12" customHeight="1" x14ac:dyDescent="0.2">
      <c r="A2" s="531" t="s">
        <v>1</v>
      </c>
      <c r="B2" s="531" t="s">
        <v>9</v>
      </c>
      <c r="C2" s="531" t="s">
        <v>0</v>
      </c>
      <c r="D2" s="531" t="s">
        <v>15</v>
      </c>
      <c r="E2" s="531" t="s">
        <v>16</v>
      </c>
      <c r="F2" s="71" t="s">
        <v>16</v>
      </c>
      <c r="G2" s="537" t="s">
        <v>12</v>
      </c>
      <c r="H2" s="513" t="s">
        <v>195</v>
      </c>
      <c r="I2" s="514"/>
      <c r="J2" s="327"/>
      <c r="K2" s="25" t="s">
        <v>17</v>
      </c>
      <c r="L2" s="533" t="s">
        <v>40</v>
      </c>
      <c r="M2" s="136"/>
      <c r="N2" s="533" t="s">
        <v>11</v>
      </c>
      <c r="O2" s="136"/>
      <c r="P2" s="533" t="s">
        <v>22</v>
      </c>
      <c r="Q2" s="136"/>
      <c r="R2" s="25" t="s">
        <v>19</v>
      </c>
      <c r="S2" s="136"/>
      <c r="T2" s="25" t="s">
        <v>19</v>
      </c>
      <c r="U2" s="136"/>
      <c r="V2" s="535" t="s">
        <v>13</v>
      </c>
      <c r="W2" s="539" t="s">
        <v>14</v>
      </c>
      <c r="X2" s="540"/>
      <c r="Y2" s="540"/>
      <c r="Z2" s="540"/>
      <c r="AA2" s="540"/>
      <c r="AB2" s="541"/>
    </row>
    <row r="3" spans="1:259" ht="11.45" customHeight="1" x14ac:dyDescent="0.2">
      <c r="A3" s="532"/>
      <c r="B3" s="532"/>
      <c r="C3" s="532"/>
      <c r="D3" s="532"/>
      <c r="E3" s="532"/>
      <c r="F3" s="71"/>
      <c r="G3" s="538"/>
      <c r="H3" s="337" t="s">
        <v>15</v>
      </c>
      <c r="I3" s="337" t="s">
        <v>16</v>
      </c>
      <c r="J3" s="328"/>
      <c r="K3" s="26" t="s">
        <v>18</v>
      </c>
      <c r="L3" s="534"/>
      <c r="M3" s="137"/>
      <c r="N3" s="534"/>
      <c r="O3" s="137"/>
      <c r="P3" s="534"/>
      <c r="Q3" s="137"/>
      <c r="R3" s="26" t="s">
        <v>20</v>
      </c>
      <c r="S3" s="137"/>
      <c r="T3" s="26" t="s">
        <v>21</v>
      </c>
      <c r="U3" s="137"/>
      <c r="V3" s="536"/>
      <c r="W3" s="542"/>
      <c r="X3" s="543"/>
      <c r="Y3" s="543"/>
      <c r="Z3" s="543"/>
      <c r="AA3" s="543"/>
      <c r="AB3" s="544"/>
    </row>
    <row r="4" spans="1:259" ht="11.45" customHeight="1" x14ac:dyDescent="0.2">
      <c r="A4" s="2" t="s">
        <v>2</v>
      </c>
      <c r="B4" s="45">
        <v>1</v>
      </c>
      <c r="C4" s="40"/>
      <c r="D4" s="40"/>
      <c r="E4" s="40"/>
      <c r="F4" s="71">
        <f>E4</f>
        <v>0</v>
      </c>
      <c r="G4" s="86" t="str">
        <f>IF((D4*60+E4)=0,"",ROUND((C4*60)/(D4*60+E4),1))</f>
        <v/>
      </c>
      <c r="H4" s="336"/>
      <c r="I4" s="336"/>
      <c r="J4" s="71">
        <f t="shared" ref="J4:J7" si="0">I4</f>
        <v>0</v>
      </c>
      <c r="K4" s="117"/>
      <c r="L4" s="117"/>
      <c r="M4" s="162">
        <f>IF(L4="",0,1)</f>
        <v>0</v>
      </c>
      <c r="N4" s="117"/>
      <c r="O4" s="162">
        <f>IF(N4="",0,1)</f>
        <v>0</v>
      </c>
      <c r="P4" s="117"/>
      <c r="Q4" s="162">
        <f>IF(P4="",0,1)</f>
        <v>0</v>
      </c>
      <c r="R4" s="117"/>
      <c r="S4" s="162">
        <f>IF(R4="",0,1)</f>
        <v>0</v>
      </c>
      <c r="T4" s="117"/>
      <c r="U4" s="162">
        <f>IF(T4="",0,1)</f>
        <v>0</v>
      </c>
      <c r="V4" s="239"/>
      <c r="W4" s="551"/>
      <c r="X4" s="551"/>
      <c r="Y4" s="551"/>
      <c r="Z4" s="551"/>
      <c r="AA4" s="551"/>
      <c r="AB4" s="551"/>
    </row>
    <row r="5" spans="1:259" ht="11.45" customHeight="1" x14ac:dyDescent="0.2">
      <c r="A5" s="2" t="s">
        <v>3</v>
      </c>
      <c r="B5" s="45">
        <f>B4+1</f>
        <v>2</v>
      </c>
      <c r="C5" s="40"/>
      <c r="D5" s="40"/>
      <c r="E5" s="40"/>
      <c r="F5" s="71">
        <f>E5</f>
        <v>0</v>
      </c>
      <c r="G5" s="86" t="str">
        <f>IF((D5*60+E5)=0,"",ROUND((C5*60)/(D5*60+E5),1))</f>
        <v/>
      </c>
      <c r="H5" s="336"/>
      <c r="I5" s="336"/>
      <c r="J5" s="71">
        <f t="shared" si="0"/>
        <v>0</v>
      </c>
      <c r="K5" s="117"/>
      <c r="L5" s="117"/>
      <c r="M5" s="162">
        <f>IF(L5="",M4,M4+1)</f>
        <v>0</v>
      </c>
      <c r="N5" s="117"/>
      <c r="O5" s="162">
        <f>IF(N5="",O4,O4+1)</f>
        <v>0</v>
      </c>
      <c r="P5" s="117"/>
      <c r="Q5" s="162">
        <f>IF(P5="",Q4,Q4+1)</f>
        <v>0</v>
      </c>
      <c r="R5" s="117"/>
      <c r="S5" s="162">
        <f>IF(R5="",S4,S4+1)</f>
        <v>0</v>
      </c>
      <c r="T5" s="117"/>
      <c r="U5" s="162">
        <f>IF(T5="",U4,U4+1)</f>
        <v>0</v>
      </c>
      <c r="V5" s="239"/>
      <c r="W5" s="551"/>
      <c r="X5" s="551"/>
      <c r="Y5" s="551"/>
      <c r="Z5" s="551"/>
      <c r="AA5" s="551"/>
      <c r="AB5" s="551"/>
    </row>
    <row r="6" spans="1:259" ht="12.95" customHeight="1" x14ac:dyDescent="0.2">
      <c r="A6" s="2" t="s">
        <v>4</v>
      </c>
      <c r="B6" s="45">
        <f>B5+1</f>
        <v>3</v>
      </c>
      <c r="C6" s="40"/>
      <c r="D6" s="40"/>
      <c r="E6" s="40"/>
      <c r="F6" s="71">
        <f>E6</f>
        <v>0</v>
      </c>
      <c r="G6" s="86" t="str">
        <f>IF((D6*60+E6)=0,"",ROUND((C6*60)/(D6*60+E6),1))</f>
        <v/>
      </c>
      <c r="H6" s="336"/>
      <c r="I6" s="336"/>
      <c r="J6" s="71">
        <f t="shared" si="0"/>
        <v>0</v>
      </c>
      <c r="K6" s="117"/>
      <c r="L6" s="117"/>
      <c r="M6" s="162">
        <f>IF(L6="",M5,M5+1)</f>
        <v>0</v>
      </c>
      <c r="N6" s="117"/>
      <c r="O6" s="162">
        <f>IF(N6="",O5,O5+1)</f>
        <v>0</v>
      </c>
      <c r="P6" s="117"/>
      <c r="Q6" s="162">
        <f>IF(P6="",Q5,Q5+1)</f>
        <v>0</v>
      </c>
      <c r="R6" s="117"/>
      <c r="S6" s="162">
        <f>IF(R6="",S5,S5+1)</f>
        <v>0</v>
      </c>
      <c r="T6" s="117"/>
      <c r="U6" s="162">
        <f>IF(T6="",U5,U5+1)</f>
        <v>0</v>
      </c>
      <c r="V6" s="239"/>
      <c r="W6" s="551"/>
      <c r="X6" s="551"/>
      <c r="Y6" s="551"/>
      <c r="Z6" s="551"/>
      <c r="AA6" s="551"/>
      <c r="AB6" s="551"/>
    </row>
    <row r="7" spans="1:259" x14ac:dyDescent="0.2">
      <c r="A7" s="71" t="s">
        <v>5</v>
      </c>
      <c r="B7" s="316">
        <f>B6+1</f>
        <v>4</v>
      </c>
      <c r="C7" s="40"/>
      <c r="D7" s="40"/>
      <c r="E7" s="40"/>
      <c r="F7" s="71">
        <f>E7</f>
        <v>0</v>
      </c>
      <c r="G7" s="86" t="str">
        <f>IF((D7*60+E7)=0,"",ROUND((C7*60)/(D7*60+E7),1))</f>
        <v/>
      </c>
      <c r="H7" s="336"/>
      <c r="I7" s="336"/>
      <c r="J7" s="71">
        <f t="shared" si="0"/>
        <v>0</v>
      </c>
      <c r="K7" s="117"/>
      <c r="L7" s="117"/>
      <c r="M7" s="162">
        <f>IF(L7="",M6,M6+1)</f>
        <v>0</v>
      </c>
      <c r="N7" s="117"/>
      <c r="O7" s="162">
        <f>IF(N7="",O6,O6+1)</f>
        <v>0</v>
      </c>
      <c r="P7" s="117"/>
      <c r="Q7" s="162">
        <f>IF(P7="",Q6,Q6+1)</f>
        <v>0</v>
      </c>
      <c r="R7" s="117"/>
      <c r="S7" s="162">
        <f>IF(R7="",S6,S6+1)</f>
        <v>0</v>
      </c>
      <c r="T7" s="117"/>
      <c r="U7" s="162">
        <f>IF(T7="",U6,U6+1)</f>
        <v>0</v>
      </c>
      <c r="V7" s="239"/>
      <c r="W7" s="551"/>
      <c r="X7" s="551"/>
      <c r="Y7" s="551"/>
      <c r="Z7" s="551"/>
      <c r="AA7" s="551"/>
      <c r="AB7" s="551"/>
    </row>
    <row r="8" spans="1:259" s="75" customFormat="1" x14ac:dyDescent="0.2">
      <c r="A8" s="557" t="s">
        <v>10</v>
      </c>
      <c r="B8" s="558"/>
      <c r="C8" s="95">
        <f>SUM(C4:C7)</f>
        <v>0</v>
      </c>
      <c r="D8" s="95">
        <f>SUM(D4:D7)+ROUNDDOWN(F8/60,0)</f>
        <v>0</v>
      </c>
      <c r="E8" s="95">
        <f>F8-60*ROUNDDOWN(F8/60,0)</f>
        <v>0</v>
      </c>
      <c r="F8" s="140">
        <f>SUM(F4:F7)</f>
        <v>0</v>
      </c>
      <c r="G8" s="179">
        <f>IF((D8*60+E8)=0,0,ROUND((C8*60)/(D8*60+E8),1))</f>
        <v>0</v>
      </c>
      <c r="H8" s="332">
        <f>SUM(H4:H7)+ROUNDDOWN(J8/60,0)</f>
        <v>0</v>
      </c>
      <c r="I8" s="332">
        <f>J8-60*ROUNDDOWN(J8/60,0)</f>
        <v>0</v>
      </c>
      <c r="J8" s="140">
        <f>SUM(J4:J7)</f>
        <v>0</v>
      </c>
      <c r="K8" s="96">
        <f>SUM(K4:K7)</f>
        <v>0</v>
      </c>
      <c r="L8" s="97">
        <f>IF(SUM(L4:L7)=0,0,ROUND(AVERAGE(L4:L7),0))</f>
        <v>0</v>
      </c>
      <c r="M8" s="163">
        <f>IF(M7=0,0,1)</f>
        <v>0</v>
      </c>
      <c r="N8" s="97">
        <f>IF(SUM(N7:N7)=0,0,ROUND(AVERAGE(N4:N7),0))</f>
        <v>0</v>
      </c>
      <c r="O8" s="163">
        <f>IF(O7=0,0,1)</f>
        <v>0</v>
      </c>
      <c r="P8" s="97">
        <f>IF(SUM(P7:P7)=0,0,ROUND(AVERAGE(P4:P7),0))</f>
        <v>0</v>
      </c>
      <c r="Q8" s="163">
        <f>IF(Q7=0,0,1)</f>
        <v>0</v>
      </c>
      <c r="R8" s="97">
        <f>IF(SUM(R7:R7)=0,0,ROUND(AVERAGE(R4:R7),0))</f>
        <v>0</v>
      </c>
      <c r="S8" s="163">
        <f>IF(S7=0,0,1)</f>
        <v>0</v>
      </c>
      <c r="T8" s="97">
        <f>IF(SUM(T7:T7)=0,0,ROUND(AVERAGE(T4:T7),0))</f>
        <v>0</v>
      </c>
      <c r="U8" s="163">
        <f>IF(U7=0,0,1)</f>
        <v>0</v>
      </c>
      <c r="V8" s="235"/>
      <c r="W8" s="561"/>
      <c r="X8" s="561"/>
      <c r="Y8" s="561"/>
      <c r="Z8" s="561"/>
      <c r="AA8" s="561"/>
      <c r="AB8" s="561"/>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row>
    <row r="9" spans="1:259" s="94" customFormat="1" x14ac:dyDescent="0.2">
      <c r="A9" s="546" t="s">
        <v>58</v>
      </c>
      <c r="B9" s="547"/>
      <c r="C9" s="73">
        <f>C8+Janvier!C42</f>
        <v>0</v>
      </c>
      <c r="D9" s="73">
        <f>ROUNDDOWN(F9/60,0)+Janvier!D42+D8</f>
        <v>0</v>
      </c>
      <c r="E9" s="73">
        <f>F9-60*ROUNDDOWN(F9/60,0)</f>
        <v>0</v>
      </c>
      <c r="F9" s="132">
        <f>E8+Janvier!E42</f>
        <v>0</v>
      </c>
      <c r="G9" s="73">
        <f>IF((D9*60+E9)=0,0,ROUND((C9*60)/(D9*60+E9),1))</f>
        <v>0</v>
      </c>
      <c r="H9" s="73">
        <f>ROUNDDOWN(J9/60,0)+Janvier!H42+H8</f>
        <v>0</v>
      </c>
      <c r="I9" s="73">
        <f>J9-60*ROUNDDOWN(J9/60,0)</f>
        <v>0</v>
      </c>
      <c r="J9" s="132">
        <f>I8+Janvier!I42</f>
        <v>0</v>
      </c>
      <c r="K9" s="83">
        <f>K8+Janvier!K42</f>
        <v>0</v>
      </c>
      <c r="L9" s="83">
        <f>IF(L8=0,Janvier!L42,IF(L8+Janvier!L42=0,"",ROUND((SUM(L4:L7)+SUM(Janvier!L39:'Janvier'!L41))/(M7+Janvier!M41),0)))</f>
        <v>0</v>
      </c>
      <c r="M9" s="99"/>
      <c r="N9" s="83">
        <f>IF(N8=0,Janvier!N42,IF(N8+Janvier!N42=0,"",ROUND((SUM(N4:N7)+SUM(Janvier!N39:'Janvier'!N41))/(O7+Janvier!O41),0)))</f>
        <v>0</v>
      </c>
      <c r="O9" s="99"/>
      <c r="P9" s="83">
        <f>IF(P8=0,Janvier!P42,IF(P8+Janvier!P42=0,"",ROUND((SUM(P4:P7)+SUM(Janvier!P39:'Janvier'!P41))/(Q7+Janvier!Q41),0)))</f>
        <v>0</v>
      </c>
      <c r="Q9" s="99"/>
      <c r="R9" s="83">
        <f>IF(R8=0,Janvier!R42,IF(R8+Janvier!R42=0,"",ROUND((SUM(R4:R7)+SUM(Janvier!R39:'Janvier'!R41))/(S7+Janvier!S41),0)))</f>
        <v>0</v>
      </c>
      <c r="S9" s="99"/>
      <c r="T9" s="83">
        <f>IF(T8=0,Janvier!T42,IF(T8+Janvier!T42=0,"",ROUND((SUM(T4:T7)+SUM(Janvier!T39:'Janvier'!T41))/(U7+Janvier!U41),0)))</f>
        <v>0</v>
      </c>
      <c r="U9" s="99"/>
      <c r="V9" s="236"/>
      <c r="W9" s="562"/>
      <c r="X9" s="562"/>
      <c r="Y9" s="562"/>
      <c r="Z9" s="562"/>
      <c r="AA9" s="562"/>
      <c r="AB9" s="562"/>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row>
    <row r="10" spans="1:259" x14ac:dyDescent="0.2">
      <c r="A10" s="2" t="s">
        <v>6</v>
      </c>
      <c r="B10" s="2">
        <f>B7+1</f>
        <v>5</v>
      </c>
      <c r="C10" s="40"/>
      <c r="D10" s="40"/>
      <c r="E10" s="40"/>
      <c r="F10" s="71">
        <f>E10</f>
        <v>0</v>
      </c>
      <c r="G10" s="86" t="str">
        <f>IF((D10*60+E10)=0,"",ROUND((C10*60)/(D10*60+E10),1))</f>
        <v/>
      </c>
      <c r="H10" s="336"/>
      <c r="I10" s="336"/>
      <c r="J10" s="71">
        <f>I10</f>
        <v>0</v>
      </c>
      <c r="K10" s="117"/>
      <c r="L10" s="117"/>
      <c r="M10" s="162">
        <f>IF(L10="",0,1)</f>
        <v>0</v>
      </c>
      <c r="N10" s="117"/>
      <c r="O10" s="162">
        <f>IF(N10="",0,1)</f>
        <v>0</v>
      </c>
      <c r="P10" s="117"/>
      <c r="Q10" s="162">
        <f>IF(P10="",0,1)</f>
        <v>0</v>
      </c>
      <c r="R10" s="117"/>
      <c r="S10" s="162">
        <f>IF(R10="",0,1)</f>
        <v>0</v>
      </c>
      <c r="T10" s="117"/>
      <c r="U10" s="162">
        <f>IF(T10="",0,1)</f>
        <v>0</v>
      </c>
      <c r="V10" s="239"/>
      <c r="W10" s="551"/>
      <c r="X10" s="551"/>
      <c r="Y10" s="551"/>
      <c r="Z10" s="551"/>
      <c r="AA10" s="551"/>
      <c r="AB10" s="551"/>
    </row>
    <row r="11" spans="1:259" x14ac:dyDescent="0.2">
      <c r="A11" s="2" t="s">
        <v>7</v>
      </c>
      <c r="B11" s="2">
        <f t="shared" ref="B11:B29" si="1">B10+1</f>
        <v>6</v>
      </c>
      <c r="C11" s="40"/>
      <c r="D11" s="40"/>
      <c r="E11" s="40"/>
      <c r="F11" s="71">
        <f t="shared" ref="F11:F16" si="2">E11</f>
        <v>0</v>
      </c>
      <c r="G11" s="86" t="str">
        <f t="shared" ref="G11:G16" si="3">IF((D11*60+E11)=0,"",ROUND((C11*60)/(D11*60+E11),1))</f>
        <v/>
      </c>
      <c r="H11" s="336"/>
      <c r="I11" s="336"/>
      <c r="J11" s="71">
        <f t="shared" ref="J11:J16" si="4">I11</f>
        <v>0</v>
      </c>
      <c r="K11" s="117"/>
      <c r="L11" s="117"/>
      <c r="M11" s="162">
        <f t="shared" ref="M11:M16" si="5">IF(L11="",M10,M10+1)</f>
        <v>0</v>
      </c>
      <c r="N11" s="117"/>
      <c r="O11" s="162">
        <f t="shared" ref="O11:O16" si="6">IF(N11="",O10,O10+1)</f>
        <v>0</v>
      </c>
      <c r="P11" s="117"/>
      <c r="Q11" s="162">
        <f t="shared" ref="Q11:Q16" si="7">IF(P11="",Q10,Q10+1)</f>
        <v>0</v>
      </c>
      <c r="R11" s="117"/>
      <c r="S11" s="162">
        <f t="shared" ref="S11:S16" si="8">IF(R11="",S10,S10+1)</f>
        <v>0</v>
      </c>
      <c r="T11" s="117"/>
      <c r="U11" s="162">
        <f t="shared" ref="U11:U16" si="9">IF(T11="",U10,U10+1)</f>
        <v>0</v>
      </c>
      <c r="V11" s="239"/>
      <c r="W11" s="551"/>
      <c r="X11" s="551"/>
      <c r="Y11" s="551"/>
      <c r="Z11" s="551"/>
      <c r="AA11" s="551"/>
      <c r="AB11" s="551"/>
    </row>
    <row r="12" spans="1:259" x14ac:dyDescent="0.2">
      <c r="A12" s="2" t="s">
        <v>8</v>
      </c>
      <c r="B12" s="2">
        <f t="shared" si="1"/>
        <v>7</v>
      </c>
      <c r="C12" s="40"/>
      <c r="D12" s="40"/>
      <c r="E12" s="40"/>
      <c r="F12" s="71">
        <f t="shared" si="2"/>
        <v>0</v>
      </c>
      <c r="G12" s="86" t="str">
        <f t="shared" si="3"/>
        <v/>
      </c>
      <c r="H12" s="336"/>
      <c r="I12" s="336"/>
      <c r="J12" s="71">
        <f t="shared" si="4"/>
        <v>0</v>
      </c>
      <c r="K12" s="117"/>
      <c r="L12" s="117"/>
      <c r="M12" s="162">
        <f t="shared" si="5"/>
        <v>0</v>
      </c>
      <c r="N12" s="117"/>
      <c r="O12" s="162">
        <f t="shared" si="6"/>
        <v>0</v>
      </c>
      <c r="P12" s="117"/>
      <c r="Q12" s="162">
        <f t="shared" si="7"/>
        <v>0</v>
      </c>
      <c r="R12" s="117"/>
      <c r="S12" s="162">
        <f t="shared" si="8"/>
        <v>0</v>
      </c>
      <c r="T12" s="117"/>
      <c r="U12" s="162">
        <f t="shared" si="9"/>
        <v>0</v>
      </c>
      <c r="V12" s="239"/>
      <c r="W12" s="551"/>
      <c r="X12" s="551"/>
      <c r="Y12" s="551"/>
      <c r="Z12" s="551"/>
      <c r="AA12" s="551"/>
      <c r="AB12" s="551"/>
    </row>
    <row r="13" spans="1:259" x14ac:dyDescent="0.2">
      <c r="A13" s="2" t="s">
        <v>2</v>
      </c>
      <c r="B13" s="2">
        <f t="shared" si="1"/>
        <v>8</v>
      </c>
      <c r="C13" s="40"/>
      <c r="D13" s="40"/>
      <c r="E13" s="40"/>
      <c r="F13" s="71">
        <f t="shared" si="2"/>
        <v>0</v>
      </c>
      <c r="G13" s="86" t="str">
        <f t="shared" si="3"/>
        <v/>
      </c>
      <c r="H13" s="336"/>
      <c r="I13" s="336"/>
      <c r="J13" s="71">
        <f t="shared" si="4"/>
        <v>0</v>
      </c>
      <c r="K13" s="117"/>
      <c r="L13" s="117"/>
      <c r="M13" s="162">
        <f t="shared" si="5"/>
        <v>0</v>
      </c>
      <c r="N13" s="117"/>
      <c r="O13" s="162">
        <f t="shared" si="6"/>
        <v>0</v>
      </c>
      <c r="P13" s="117"/>
      <c r="Q13" s="162">
        <f t="shared" si="7"/>
        <v>0</v>
      </c>
      <c r="R13" s="117"/>
      <c r="S13" s="162">
        <f t="shared" si="8"/>
        <v>0</v>
      </c>
      <c r="T13" s="117"/>
      <c r="U13" s="162">
        <f t="shared" si="9"/>
        <v>0</v>
      </c>
      <c r="V13" s="239"/>
      <c r="W13" s="551"/>
      <c r="X13" s="551"/>
      <c r="Y13" s="551"/>
      <c r="Z13" s="551"/>
      <c r="AA13" s="551"/>
      <c r="AB13" s="551"/>
    </row>
    <row r="14" spans="1:259" x14ac:dyDescent="0.2">
      <c r="A14" s="2" t="s">
        <v>3</v>
      </c>
      <c r="B14" s="2">
        <f t="shared" si="1"/>
        <v>9</v>
      </c>
      <c r="C14" s="40"/>
      <c r="D14" s="40"/>
      <c r="E14" s="40"/>
      <c r="F14" s="71">
        <f t="shared" si="2"/>
        <v>0</v>
      </c>
      <c r="G14" s="86" t="str">
        <f t="shared" si="3"/>
        <v/>
      </c>
      <c r="H14" s="336"/>
      <c r="I14" s="336"/>
      <c r="J14" s="71">
        <f t="shared" si="4"/>
        <v>0</v>
      </c>
      <c r="K14" s="117"/>
      <c r="L14" s="117"/>
      <c r="M14" s="162">
        <f t="shared" si="5"/>
        <v>0</v>
      </c>
      <c r="N14" s="117"/>
      <c r="O14" s="162">
        <f t="shared" si="6"/>
        <v>0</v>
      </c>
      <c r="P14" s="117"/>
      <c r="Q14" s="162">
        <f t="shared" si="7"/>
        <v>0</v>
      </c>
      <c r="R14" s="117"/>
      <c r="S14" s="162">
        <f t="shared" si="8"/>
        <v>0</v>
      </c>
      <c r="T14" s="117"/>
      <c r="U14" s="162">
        <f t="shared" si="9"/>
        <v>0</v>
      </c>
      <c r="V14" s="239"/>
      <c r="W14" s="551"/>
      <c r="X14" s="551"/>
      <c r="Y14" s="551"/>
      <c r="Z14" s="551"/>
      <c r="AA14" s="551"/>
      <c r="AB14" s="551"/>
    </row>
    <row r="15" spans="1:259" x14ac:dyDescent="0.2">
      <c r="A15" s="2" t="s">
        <v>4</v>
      </c>
      <c r="B15" s="2">
        <f t="shared" si="1"/>
        <v>10</v>
      </c>
      <c r="C15" s="40"/>
      <c r="D15" s="40"/>
      <c r="E15" s="40"/>
      <c r="F15" s="71">
        <f t="shared" si="2"/>
        <v>0</v>
      </c>
      <c r="G15" s="86" t="str">
        <f t="shared" si="3"/>
        <v/>
      </c>
      <c r="H15" s="336"/>
      <c r="I15" s="336"/>
      <c r="J15" s="71">
        <f t="shared" si="4"/>
        <v>0</v>
      </c>
      <c r="K15" s="117"/>
      <c r="L15" s="117"/>
      <c r="M15" s="162">
        <f t="shared" si="5"/>
        <v>0</v>
      </c>
      <c r="N15" s="117"/>
      <c r="O15" s="162">
        <f t="shared" si="6"/>
        <v>0</v>
      </c>
      <c r="P15" s="117"/>
      <c r="Q15" s="162">
        <f t="shared" si="7"/>
        <v>0</v>
      </c>
      <c r="R15" s="117"/>
      <c r="S15" s="162">
        <f t="shared" si="8"/>
        <v>0</v>
      </c>
      <c r="T15" s="117"/>
      <c r="U15" s="162">
        <f t="shared" si="9"/>
        <v>0</v>
      </c>
      <c r="V15" s="239"/>
      <c r="W15" s="563" t="s">
        <v>235</v>
      </c>
      <c r="X15" s="563"/>
      <c r="Y15" s="563"/>
      <c r="Z15" s="563"/>
      <c r="AA15" s="563"/>
      <c r="AB15" s="563"/>
    </row>
    <row r="16" spans="1:259" x14ac:dyDescent="0.2">
      <c r="A16" s="71" t="s">
        <v>5</v>
      </c>
      <c r="B16" s="71">
        <f t="shared" si="1"/>
        <v>11</v>
      </c>
      <c r="C16" s="40"/>
      <c r="D16" s="40"/>
      <c r="E16" s="40"/>
      <c r="F16" s="71">
        <f t="shared" si="2"/>
        <v>0</v>
      </c>
      <c r="G16" s="86" t="str">
        <f t="shared" si="3"/>
        <v/>
      </c>
      <c r="H16" s="336"/>
      <c r="I16" s="336"/>
      <c r="J16" s="71">
        <f t="shared" si="4"/>
        <v>0</v>
      </c>
      <c r="K16" s="117"/>
      <c r="L16" s="117"/>
      <c r="M16" s="162">
        <f t="shared" si="5"/>
        <v>0</v>
      </c>
      <c r="N16" s="117"/>
      <c r="O16" s="162">
        <f t="shared" si="6"/>
        <v>0</v>
      </c>
      <c r="P16" s="117"/>
      <c r="Q16" s="162">
        <f t="shared" si="7"/>
        <v>0</v>
      </c>
      <c r="R16" s="117"/>
      <c r="S16" s="162">
        <f t="shared" si="8"/>
        <v>0</v>
      </c>
      <c r="T16" s="117"/>
      <c r="U16" s="162">
        <f t="shared" si="9"/>
        <v>0</v>
      </c>
      <c r="V16" s="239"/>
      <c r="W16" s="559"/>
      <c r="X16" s="559"/>
      <c r="Y16" s="559"/>
      <c r="Z16" s="559"/>
      <c r="AA16" s="559"/>
      <c r="AB16" s="559"/>
    </row>
    <row r="17" spans="1:28" s="8" customFormat="1" x14ac:dyDescent="0.2">
      <c r="A17" s="473" t="s">
        <v>127</v>
      </c>
      <c r="B17" s="474"/>
      <c r="C17" s="13">
        <f>SUM(C10:C16)</f>
        <v>0</v>
      </c>
      <c r="D17" s="13">
        <f>SUM(D10:D16)+ROUNDDOWN(F17/60,0)</f>
        <v>0</v>
      </c>
      <c r="E17" s="13">
        <f>F17-60*ROUNDDOWN(F17/60,0)</f>
        <v>0</v>
      </c>
      <c r="F17" s="131">
        <f>SUM(F10:F16)</f>
        <v>0</v>
      </c>
      <c r="G17" s="179">
        <f>IF((D17*60+E17)=0,0,ROUND((C17*60)/(D17*60+E17),1))</f>
        <v>0</v>
      </c>
      <c r="H17" s="13">
        <f>SUM(H10:H16)+ROUNDDOWN(J17/60,0)</f>
        <v>0</v>
      </c>
      <c r="I17" s="13">
        <f>J17-60*ROUNDDOWN(J17/60,0)</f>
        <v>0</v>
      </c>
      <c r="J17" s="131">
        <f>SUM(J10:J16)</f>
        <v>0</v>
      </c>
      <c r="K17" s="27">
        <f>SUM(K10:K16)</f>
        <v>0</v>
      </c>
      <c r="L17" s="27">
        <f>IF(SUM(L10:L16)=0,0,ROUND(AVERAGE(L10:L16),0))</f>
        <v>0</v>
      </c>
      <c r="M17" s="163">
        <f>IF(M16=0,0,1)</f>
        <v>0</v>
      </c>
      <c r="N17" s="27">
        <f>IF(SUM(N10:N16)=0,0,ROUND(AVERAGE(N10:N16),0))</f>
        <v>0</v>
      </c>
      <c r="O17" s="163">
        <f>IF(O16=0,0,1)</f>
        <v>0</v>
      </c>
      <c r="P17" s="27">
        <f>IF(SUM(P10:P16)=0,0,ROUND(AVERAGE(P10:P16),0))</f>
        <v>0</v>
      </c>
      <c r="Q17" s="163">
        <f>IF(Q16=0,0,1)</f>
        <v>0</v>
      </c>
      <c r="R17" s="27">
        <f>IF(SUM(R10:R16)=0,0,ROUND(AVERAGE(R10:R16),0))</f>
        <v>0</v>
      </c>
      <c r="S17" s="163">
        <f>IF(S16=0,0,1)</f>
        <v>0</v>
      </c>
      <c r="T17" s="27">
        <f>IF(SUM(T10:T16)=0,0,ROUND(AVERAGE(T10:T16),0))</f>
        <v>0</v>
      </c>
      <c r="U17" s="163">
        <f>IF(U16=0,0,1)</f>
        <v>0</v>
      </c>
      <c r="V17" s="240"/>
      <c r="W17" s="560"/>
      <c r="X17" s="560"/>
      <c r="Y17" s="560"/>
      <c r="Z17" s="560"/>
      <c r="AA17" s="560"/>
      <c r="AB17" s="560"/>
    </row>
    <row r="18" spans="1:28" x14ac:dyDescent="0.2">
      <c r="A18" s="2" t="s">
        <v>6</v>
      </c>
      <c r="B18" s="2">
        <f>B16+1</f>
        <v>12</v>
      </c>
      <c r="C18" s="40"/>
      <c r="D18" s="40"/>
      <c r="E18" s="40"/>
      <c r="F18" s="71">
        <f>E18</f>
        <v>0</v>
      </c>
      <c r="G18" s="86" t="str">
        <f t="shared" ref="G18:G36" si="10">IF((D18*60+F18)=0,"",ROUND((C18*60)/(D18*60+F18),1))</f>
        <v/>
      </c>
      <c r="H18" s="336"/>
      <c r="I18" s="336"/>
      <c r="J18" s="71">
        <f>I18</f>
        <v>0</v>
      </c>
      <c r="K18" s="117"/>
      <c r="L18" s="117"/>
      <c r="M18" s="162">
        <f>IF(L18="",0,1)</f>
        <v>0</v>
      </c>
      <c r="N18" s="117"/>
      <c r="O18" s="162">
        <f>IF(N18="",0,1)</f>
        <v>0</v>
      </c>
      <c r="P18" s="117"/>
      <c r="Q18" s="162">
        <f>IF(P18="",0,1)</f>
        <v>0</v>
      </c>
      <c r="R18" s="117"/>
      <c r="S18" s="162">
        <f>IF(R18="",0,1)</f>
        <v>0</v>
      </c>
      <c r="T18" s="117"/>
      <c r="U18" s="162">
        <f>IF(T18="",0,1)</f>
        <v>0</v>
      </c>
      <c r="V18" s="239"/>
      <c r="W18" s="559"/>
      <c r="X18" s="559"/>
      <c r="Y18" s="559"/>
      <c r="Z18" s="559"/>
      <c r="AA18" s="559"/>
      <c r="AB18" s="559"/>
    </row>
    <row r="19" spans="1:28" x14ac:dyDescent="0.2">
      <c r="A19" s="2" t="s">
        <v>7</v>
      </c>
      <c r="B19" s="2">
        <f t="shared" si="1"/>
        <v>13</v>
      </c>
      <c r="C19" s="40"/>
      <c r="D19" s="40"/>
      <c r="E19" s="40"/>
      <c r="F19" s="71">
        <f t="shared" ref="F19:F24" si="11">E19</f>
        <v>0</v>
      </c>
      <c r="G19" s="86" t="str">
        <f t="shared" si="10"/>
        <v/>
      </c>
      <c r="H19" s="336"/>
      <c r="I19" s="336"/>
      <c r="J19" s="71">
        <f t="shared" ref="J19:J24" si="12">I19</f>
        <v>0</v>
      </c>
      <c r="K19" s="117"/>
      <c r="L19" s="117"/>
      <c r="M19" s="162">
        <f t="shared" ref="M19:M24" si="13">IF(L19="",M18,M18+1)</f>
        <v>0</v>
      </c>
      <c r="N19" s="117"/>
      <c r="O19" s="162">
        <f t="shared" ref="O19:O24" si="14">IF(N19="",O18,O18+1)</f>
        <v>0</v>
      </c>
      <c r="P19" s="117"/>
      <c r="Q19" s="162">
        <f t="shared" ref="Q19:Q24" si="15">IF(P19="",Q18,Q18+1)</f>
        <v>0</v>
      </c>
      <c r="R19" s="117"/>
      <c r="S19" s="162">
        <f t="shared" ref="S19:S24" si="16">IF(R19="",S18,S18+1)</f>
        <v>0</v>
      </c>
      <c r="T19" s="117"/>
      <c r="U19" s="162">
        <f t="shared" ref="U19:U24" si="17">IF(T19="",U18,U18+1)</f>
        <v>0</v>
      </c>
      <c r="V19" s="239"/>
      <c r="W19" s="559"/>
      <c r="X19" s="559"/>
      <c r="Y19" s="559"/>
      <c r="Z19" s="559"/>
      <c r="AA19" s="559"/>
      <c r="AB19" s="559"/>
    </row>
    <row r="20" spans="1:28" x14ac:dyDescent="0.2">
      <c r="A20" s="2" t="s">
        <v>8</v>
      </c>
      <c r="B20" s="2">
        <f t="shared" si="1"/>
        <v>14</v>
      </c>
      <c r="C20" s="40"/>
      <c r="D20" s="40"/>
      <c r="E20" s="40"/>
      <c r="F20" s="71">
        <f t="shared" si="11"/>
        <v>0</v>
      </c>
      <c r="G20" s="86" t="str">
        <f t="shared" si="10"/>
        <v/>
      </c>
      <c r="H20" s="336"/>
      <c r="I20" s="336"/>
      <c r="J20" s="71">
        <f t="shared" si="12"/>
        <v>0</v>
      </c>
      <c r="K20" s="117"/>
      <c r="L20" s="117"/>
      <c r="M20" s="162">
        <f t="shared" si="13"/>
        <v>0</v>
      </c>
      <c r="N20" s="117"/>
      <c r="O20" s="162">
        <f t="shared" si="14"/>
        <v>0</v>
      </c>
      <c r="P20" s="117"/>
      <c r="Q20" s="162">
        <f t="shared" si="15"/>
        <v>0</v>
      </c>
      <c r="R20" s="117"/>
      <c r="S20" s="162">
        <f t="shared" si="16"/>
        <v>0</v>
      </c>
      <c r="T20" s="117"/>
      <c r="U20" s="162">
        <f t="shared" si="17"/>
        <v>0</v>
      </c>
      <c r="V20" s="239"/>
      <c r="W20" s="559"/>
      <c r="X20" s="559"/>
      <c r="Y20" s="559"/>
      <c r="Z20" s="559"/>
      <c r="AA20" s="559"/>
      <c r="AB20" s="559"/>
    </row>
    <row r="21" spans="1:28" x14ac:dyDescent="0.2">
      <c r="A21" s="2" t="s">
        <v>2</v>
      </c>
      <c r="B21" s="2">
        <f t="shared" si="1"/>
        <v>15</v>
      </c>
      <c r="C21" s="40"/>
      <c r="D21" s="40"/>
      <c r="E21" s="40"/>
      <c r="F21" s="71">
        <f t="shared" si="11"/>
        <v>0</v>
      </c>
      <c r="G21" s="86" t="str">
        <f t="shared" si="10"/>
        <v/>
      </c>
      <c r="H21" s="336"/>
      <c r="I21" s="336"/>
      <c r="J21" s="71">
        <f t="shared" si="12"/>
        <v>0</v>
      </c>
      <c r="K21" s="117"/>
      <c r="L21" s="117"/>
      <c r="M21" s="162">
        <f t="shared" si="13"/>
        <v>0</v>
      </c>
      <c r="N21" s="117"/>
      <c r="O21" s="162">
        <f t="shared" si="14"/>
        <v>0</v>
      </c>
      <c r="P21" s="117"/>
      <c r="Q21" s="162">
        <f t="shared" si="15"/>
        <v>0</v>
      </c>
      <c r="R21" s="117"/>
      <c r="S21" s="162">
        <f t="shared" si="16"/>
        <v>0</v>
      </c>
      <c r="T21" s="117"/>
      <c r="U21" s="162">
        <f t="shared" si="17"/>
        <v>0</v>
      </c>
      <c r="V21" s="239"/>
      <c r="W21" s="559"/>
      <c r="X21" s="559"/>
      <c r="Y21" s="559"/>
      <c r="Z21" s="559"/>
      <c r="AA21" s="559"/>
      <c r="AB21" s="559"/>
    </row>
    <row r="22" spans="1:28" x14ac:dyDescent="0.2">
      <c r="A22" s="2" t="s">
        <v>3</v>
      </c>
      <c r="B22" s="2">
        <f t="shared" si="1"/>
        <v>16</v>
      </c>
      <c r="C22" s="40"/>
      <c r="D22" s="40"/>
      <c r="E22" s="40"/>
      <c r="F22" s="71">
        <f t="shared" si="11"/>
        <v>0</v>
      </c>
      <c r="G22" s="86" t="str">
        <f t="shared" si="10"/>
        <v/>
      </c>
      <c r="H22" s="336"/>
      <c r="I22" s="336"/>
      <c r="J22" s="71">
        <f t="shared" si="12"/>
        <v>0</v>
      </c>
      <c r="K22" s="117"/>
      <c r="L22" s="117"/>
      <c r="M22" s="162">
        <f t="shared" si="13"/>
        <v>0</v>
      </c>
      <c r="N22" s="117"/>
      <c r="O22" s="162">
        <f t="shared" si="14"/>
        <v>0</v>
      </c>
      <c r="P22" s="117"/>
      <c r="Q22" s="162">
        <f t="shared" si="15"/>
        <v>0</v>
      </c>
      <c r="R22" s="117"/>
      <c r="S22" s="162">
        <f t="shared" si="16"/>
        <v>0</v>
      </c>
      <c r="T22" s="117"/>
      <c r="U22" s="162">
        <f t="shared" si="17"/>
        <v>0</v>
      </c>
      <c r="V22" s="239"/>
      <c r="W22" s="559"/>
      <c r="X22" s="559"/>
      <c r="Y22" s="559"/>
      <c r="Z22" s="559"/>
      <c r="AA22" s="559"/>
      <c r="AB22" s="559"/>
    </row>
    <row r="23" spans="1:28" x14ac:dyDescent="0.2">
      <c r="A23" s="2" t="s">
        <v>4</v>
      </c>
      <c r="B23" s="2">
        <f t="shared" si="1"/>
        <v>17</v>
      </c>
      <c r="C23" s="40"/>
      <c r="D23" s="40"/>
      <c r="E23" s="40"/>
      <c r="F23" s="71">
        <f t="shared" si="11"/>
        <v>0</v>
      </c>
      <c r="G23" s="86" t="str">
        <f t="shared" si="10"/>
        <v/>
      </c>
      <c r="H23" s="336"/>
      <c r="I23" s="336"/>
      <c r="J23" s="71">
        <f t="shared" si="12"/>
        <v>0</v>
      </c>
      <c r="K23" s="117"/>
      <c r="L23" s="117"/>
      <c r="M23" s="162">
        <f t="shared" si="13"/>
        <v>0</v>
      </c>
      <c r="N23" s="117"/>
      <c r="O23" s="162">
        <f t="shared" si="14"/>
        <v>0</v>
      </c>
      <c r="P23" s="117"/>
      <c r="Q23" s="162">
        <f t="shared" si="15"/>
        <v>0</v>
      </c>
      <c r="R23" s="117"/>
      <c r="S23" s="162">
        <f t="shared" si="16"/>
        <v>0</v>
      </c>
      <c r="T23" s="117"/>
      <c r="U23" s="162">
        <f t="shared" si="17"/>
        <v>0</v>
      </c>
      <c r="V23" s="239"/>
      <c r="W23" s="559"/>
      <c r="X23" s="559"/>
      <c r="Y23" s="559"/>
      <c r="Z23" s="559"/>
      <c r="AA23" s="559"/>
      <c r="AB23" s="559"/>
    </row>
    <row r="24" spans="1:28" x14ac:dyDescent="0.2">
      <c r="A24" s="71" t="s">
        <v>5</v>
      </c>
      <c r="B24" s="71">
        <f t="shared" si="1"/>
        <v>18</v>
      </c>
      <c r="C24" s="40"/>
      <c r="D24" s="40"/>
      <c r="E24" s="40"/>
      <c r="F24" s="71">
        <f t="shared" si="11"/>
        <v>0</v>
      </c>
      <c r="G24" s="86" t="str">
        <f t="shared" si="10"/>
        <v/>
      </c>
      <c r="H24" s="336"/>
      <c r="I24" s="336"/>
      <c r="J24" s="71">
        <f t="shared" si="12"/>
        <v>0</v>
      </c>
      <c r="K24" s="117"/>
      <c r="L24" s="117"/>
      <c r="M24" s="162">
        <f t="shared" si="13"/>
        <v>0</v>
      </c>
      <c r="N24" s="117"/>
      <c r="O24" s="162">
        <f t="shared" si="14"/>
        <v>0</v>
      </c>
      <c r="P24" s="117"/>
      <c r="Q24" s="162">
        <f t="shared" si="15"/>
        <v>0</v>
      </c>
      <c r="R24" s="117"/>
      <c r="S24" s="162">
        <f t="shared" si="16"/>
        <v>0</v>
      </c>
      <c r="T24" s="117"/>
      <c r="U24" s="162">
        <f t="shared" si="17"/>
        <v>0</v>
      </c>
      <c r="V24" s="239"/>
      <c r="W24" s="559"/>
      <c r="X24" s="559"/>
      <c r="Y24" s="559"/>
      <c r="Z24" s="559"/>
      <c r="AA24" s="559"/>
      <c r="AB24" s="559"/>
    </row>
    <row r="25" spans="1:28" s="8" customFormat="1" x14ac:dyDescent="0.2">
      <c r="A25" s="473" t="s">
        <v>59</v>
      </c>
      <c r="B25" s="474"/>
      <c r="C25" s="13">
        <f>SUM(C18:C24)</f>
        <v>0</v>
      </c>
      <c r="D25" s="13">
        <f>SUM(D18:D24)+ROUNDDOWN(F25/60,0)</f>
        <v>0</v>
      </c>
      <c r="E25" s="13">
        <f>F25-60*ROUNDDOWN(F25/60,0)</f>
        <v>0</v>
      </c>
      <c r="F25" s="131">
        <f>SUM(F18:F24)</f>
        <v>0</v>
      </c>
      <c r="G25" s="52">
        <f>IF((D25*60+E25)=0,0,ROUND((C25*60)/(D25*60+E25),1))</f>
        <v>0</v>
      </c>
      <c r="H25" s="13">
        <f>SUM(H18:H24)+ROUNDDOWN(J25/60,0)</f>
        <v>0</v>
      </c>
      <c r="I25" s="13">
        <f>J25-60*ROUNDDOWN(J25/60,0)</f>
        <v>0</v>
      </c>
      <c r="J25" s="131">
        <f>SUM(J18:J24)</f>
        <v>0</v>
      </c>
      <c r="K25" s="27">
        <f>SUM(K18:K24)</f>
        <v>0</v>
      </c>
      <c r="L25" s="27">
        <f>IF(SUM(L18:L24)=0,0,ROUND(AVERAGE(L18:L24),0))</f>
        <v>0</v>
      </c>
      <c r="M25" s="163">
        <f>IF(M24=0,0,1)</f>
        <v>0</v>
      </c>
      <c r="N25" s="27">
        <f>IF(SUM(N18:N24)=0,0,ROUND(AVERAGE(N18:N24),0))</f>
        <v>0</v>
      </c>
      <c r="O25" s="163">
        <f>IF(O24=0,0,1)</f>
        <v>0</v>
      </c>
      <c r="P25" s="27">
        <f>IF(SUM(P18:P24)=0,0,ROUND(AVERAGE(P18:P24),0))</f>
        <v>0</v>
      </c>
      <c r="Q25" s="163">
        <f>IF(Q24=0,0,1)</f>
        <v>0</v>
      </c>
      <c r="R25" s="27">
        <f>IF(SUM(R18:R24)=0,0,ROUND(AVERAGE(R18:R24),0))</f>
        <v>0</v>
      </c>
      <c r="S25" s="163">
        <f>IF(S24=0,0,1)</f>
        <v>0</v>
      </c>
      <c r="T25" s="27">
        <f>IF(SUM(T18:T24)=0,0,ROUND(AVERAGE(T18:T24),0))</f>
        <v>0</v>
      </c>
      <c r="U25" s="163">
        <f>IF(U24=0,0,1)</f>
        <v>0</v>
      </c>
      <c r="V25" s="119"/>
      <c r="W25" s="556"/>
      <c r="X25" s="556"/>
      <c r="Y25" s="556"/>
      <c r="Z25" s="556"/>
      <c r="AA25" s="556"/>
      <c r="AB25" s="556"/>
    </row>
    <row r="26" spans="1:28" x14ac:dyDescent="0.2">
      <c r="A26" s="2" t="s">
        <v>6</v>
      </c>
      <c r="B26" s="2">
        <f>B24+1</f>
        <v>19</v>
      </c>
      <c r="C26" s="40"/>
      <c r="D26" s="40"/>
      <c r="E26" s="40"/>
      <c r="F26" s="71">
        <f t="shared" ref="F26:F36" si="18">E26</f>
        <v>0</v>
      </c>
      <c r="G26" s="86" t="str">
        <f t="shared" si="10"/>
        <v/>
      </c>
      <c r="H26" s="336"/>
      <c r="I26" s="336"/>
      <c r="J26" s="71">
        <f>I26</f>
        <v>0</v>
      </c>
      <c r="K26" s="117"/>
      <c r="L26" s="117"/>
      <c r="M26" s="162">
        <f>IF(L26="",0,1)</f>
        <v>0</v>
      </c>
      <c r="N26" s="117"/>
      <c r="O26" s="162">
        <f>IF(N26="",0,1)</f>
        <v>0</v>
      </c>
      <c r="P26" s="117"/>
      <c r="Q26" s="162">
        <f>IF(P26="",0,1)</f>
        <v>0</v>
      </c>
      <c r="R26" s="117"/>
      <c r="S26" s="162">
        <f>IF(R26="",0,1)</f>
        <v>0</v>
      </c>
      <c r="T26" s="117"/>
      <c r="U26" s="162">
        <f>IF(T26="",0,1)</f>
        <v>0</v>
      </c>
      <c r="V26" s="239"/>
      <c r="W26" s="559"/>
      <c r="X26" s="559"/>
      <c r="Y26" s="559"/>
      <c r="Z26" s="559"/>
      <c r="AA26" s="559"/>
      <c r="AB26" s="559"/>
    </row>
    <row r="27" spans="1:28" x14ac:dyDescent="0.2">
      <c r="A27" s="2" t="s">
        <v>7</v>
      </c>
      <c r="B27" s="2">
        <f t="shared" si="1"/>
        <v>20</v>
      </c>
      <c r="C27" s="40"/>
      <c r="D27" s="40"/>
      <c r="E27" s="40"/>
      <c r="F27" s="71">
        <f t="shared" si="18"/>
        <v>0</v>
      </c>
      <c r="G27" s="86" t="str">
        <f t="shared" si="10"/>
        <v/>
      </c>
      <c r="H27" s="336"/>
      <c r="I27" s="336"/>
      <c r="J27" s="71">
        <f t="shared" ref="J27:J32" si="19">I27</f>
        <v>0</v>
      </c>
      <c r="K27" s="117"/>
      <c r="L27" s="117"/>
      <c r="M27" s="162">
        <f t="shared" ref="M27:M32" si="20">IF(L27="",M26,M26+1)</f>
        <v>0</v>
      </c>
      <c r="N27" s="117"/>
      <c r="O27" s="162">
        <f t="shared" ref="O27:O32" si="21">IF(N27="",O26,O26+1)</f>
        <v>0</v>
      </c>
      <c r="P27" s="117"/>
      <c r="Q27" s="162">
        <f t="shared" ref="Q27:Q32" si="22">IF(P27="",Q26,Q26+1)</f>
        <v>0</v>
      </c>
      <c r="R27" s="117"/>
      <c r="S27" s="162">
        <f t="shared" ref="S27:S32" si="23">IF(R27="",S26,S26+1)</f>
        <v>0</v>
      </c>
      <c r="T27" s="117"/>
      <c r="U27" s="162">
        <f t="shared" ref="U27:U32" si="24">IF(T27="",U26,U26+1)</f>
        <v>0</v>
      </c>
      <c r="V27" s="239"/>
      <c r="W27" s="559"/>
      <c r="X27" s="559"/>
      <c r="Y27" s="559"/>
      <c r="Z27" s="559"/>
      <c r="AA27" s="559"/>
      <c r="AB27" s="559"/>
    </row>
    <row r="28" spans="1:28" x14ac:dyDescent="0.2">
      <c r="A28" s="2" t="s">
        <v>8</v>
      </c>
      <c r="B28" s="2">
        <f t="shared" si="1"/>
        <v>21</v>
      </c>
      <c r="C28" s="40"/>
      <c r="D28" s="40"/>
      <c r="E28" s="40"/>
      <c r="F28" s="71">
        <f t="shared" si="18"/>
        <v>0</v>
      </c>
      <c r="G28" s="86" t="str">
        <f t="shared" si="10"/>
        <v/>
      </c>
      <c r="H28" s="336"/>
      <c r="I28" s="336"/>
      <c r="J28" s="71">
        <f t="shared" si="19"/>
        <v>0</v>
      </c>
      <c r="K28" s="117"/>
      <c r="L28" s="117"/>
      <c r="M28" s="162">
        <f t="shared" si="20"/>
        <v>0</v>
      </c>
      <c r="N28" s="117"/>
      <c r="O28" s="162">
        <f t="shared" si="21"/>
        <v>0</v>
      </c>
      <c r="P28" s="117"/>
      <c r="Q28" s="162">
        <f t="shared" si="22"/>
        <v>0</v>
      </c>
      <c r="R28" s="117"/>
      <c r="S28" s="162">
        <f t="shared" si="23"/>
        <v>0</v>
      </c>
      <c r="T28" s="117"/>
      <c r="U28" s="162">
        <f t="shared" si="24"/>
        <v>0</v>
      </c>
      <c r="V28" s="239"/>
      <c r="W28" s="559"/>
      <c r="X28" s="559"/>
      <c r="Y28" s="559"/>
      <c r="Z28" s="559"/>
      <c r="AA28" s="559"/>
      <c r="AB28" s="559"/>
    </row>
    <row r="29" spans="1:28" x14ac:dyDescent="0.2">
      <c r="A29" s="2" t="s">
        <v>2</v>
      </c>
      <c r="B29" s="2">
        <f t="shared" si="1"/>
        <v>22</v>
      </c>
      <c r="C29" s="40"/>
      <c r="D29" s="40"/>
      <c r="E29" s="40"/>
      <c r="F29" s="71">
        <f t="shared" si="18"/>
        <v>0</v>
      </c>
      <c r="G29" s="86" t="str">
        <f t="shared" si="10"/>
        <v/>
      </c>
      <c r="H29" s="336"/>
      <c r="I29" s="336"/>
      <c r="J29" s="71">
        <f t="shared" si="19"/>
        <v>0</v>
      </c>
      <c r="K29" s="117"/>
      <c r="L29" s="117"/>
      <c r="M29" s="162">
        <f t="shared" si="20"/>
        <v>0</v>
      </c>
      <c r="N29" s="117"/>
      <c r="O29" s="162">
        <f t="shared" si="21"/>
        <v>0</v>
      </c>
      <c r="P29" s="117"/>
      <c r="Q29" s="162">
        <f t="shared" si="22"/>
        <v>0</v>
      </c>
      <c r="R29" s="117"/>
      <c r="S29" s="162">
        <f t="shared" si="23"/>
        <v>0</v>
      </c>
      <c r="T29" s="117"/>
      <c r="U29" s="162">
        <f t="shared" si="24"/>
        <v>0</v>
      </c>
      <c r="V29" s="239"/>
      <c r="W29" s="559"/>
      <c r="X29" s="559"/>
      <c r="Y29" s="559"/>
      <c r="Z29" s="559"/>
      <c r="AA29" s="559"/>
      <c r="AB29" s="559"/>
    </row>
    <row r="30" spans="1:28" x14ac:dyDescent="0.2">
      <c r="A30" s="2" t="s">
        <v>3</v>
      </c>
      <c r="B30" s="2">
        <f>B29+1</f>
        <v>23</v>
      </c>
      <c r="C30" s="40"/>
      <c r="D30" s="40"/>
      <c r="E30" s="40"/>
      <c r="F30" s="71">
        <f t="shared" si="18"/>
        <v>0</v>
      </c>
      <c r="G30" s="86" t="str">
        <f t="shared" si="10"/>
        <v/>
      </c>
      <c r="H30" s="336"/>
      <c r="I30" s="336"/>
      <c r="J30" s="71">
        <f t="shared" si="19"/>
        <v>0</v>
      </c>
      <c r="K30" s="117"/>
      <c r="L30" s="117"/>
      <c r="M30" s="162">
        <f t="shared" si="20"/>
        <v>0</v>
      </c>
      <c r="N30" s="117"/>
      <c r="O30" s="162">
        <f t="shared" si="21"/>
        <v>0</v>
      </c>
      <c r="P30" s="117"/>
      <c r="Q30" s="162">
        <f t="shared" si="22"/>
        <v>0</v>
      </c>
      <c r="R30" s="117"/>
      <c r="S30" s="162">
        <f t="shared" si="23"/>
        <v>0</v>
      </c>
      <c r="T30" s="117"/>
      <c r="U30" s="162">
        <f t="shared" si="24"/>
        <v>0</v>
      </c>
      <c r="V30" s="239"/>
      <c r="W30" s="559"/>
      <c r="X30" s="559"/>
      <c r="Y30" s="559"/>
      <c r="Z30" s="559"/>
      <c r="AA30" s="559"/>
      <c r="AB30" s="559"/>
    </row>
    <row r="31" spans="1:28" x14ac:dyDescent="0.2">
      <c r="A31" s="2" t="s">
        <v>4</v>
      </c>
      <c r="B31" s="2">
        <f>B30+1</f>
        <v>24</v>
      </c>
      <c r="C31" s="40"/>
      <c r="D31" s="40"/>
      <c r="E31" s="40"/>
      <c r="F31" s="71">
        <f t="shared" si="18"/>
        <v>0</v>
      </c>
      <c r="G31" s="86" t="str">
        <f t="shared" si="10"/>
        <v/>
      </c>
      <c r="H31" s="336"/>
      <c r="I31" s="336"/>
      <c r="J31" s="71">
        <f t="shared" si="19"/>
        <v>0</v>
      </c>
      <c r="K31" s="117"/>
      <c r="L31" s="117"/>
      <c r="M31" s="162">
        <f t="shared" si="20"/>
        <v>0</v>
      </c>
      <c r="N31" s="117"/>
      <c r="O31" s="162">
        <f t="shared" si="21"/>
        <v>0</v>
      </c>
      <c r="P31" s="117"/>
      <c r="Q31" s="162">
        <f t="shared" si="22"/>
        <v>0</v>
      </c>
      <c r="R31" s="117"/>
      <c r="S31" s="162">
        <f t="shared" si="23"/>
        <v>0</v>
      </c>
      <c r="T31" s="117"/>
      <c r="U31" s="162">
        <f t="shared" si="24"/>
        <v>0</v>
      </c>
      <c r="V31" s="239"/>
      <c r="W31" s="559"/>
      <c r="X31" s="559"/>
      <c r="Y31" s="559"/>
      <c r="Z31" s="559"/>
      <c r="AA31" s="559"/>
      <c r="AB31" s="559"/>
    </row>
    <row r="32" spans="1:28" x14ac:dyDescent="0.2">
      <c r="A32" s="71" t="s">
        <v>5</v>
      </c>
      <c r="B32" s="71">
        <f>B31+1</f>
        <v>25</v>
      </c>
      <c r="C32" s="40"/>
      <c r="D32" s="40"/>
      <c r="E32" s="40"/>
      <c r="F32" s="71">
        <f t="shared" si="18"/>
        <v>0</v>
      </c>
      <c r="G32" s="86" t="str">
        <f t="shared" si="10"/>
        <v/>
      </c>
      <c r="H32" s="336"/>
      <c r="I32" s="336"/>
      <c r="J32" s="71">
        <f t="shared" si="19"/>
        <v>0</v>
      </c>
      <c r="K32" s="117"/>
      <c r="L32" s="117"/>
      <c r="M32" s="162">
        <f t="shared" si="20"/>
        <v>0</v>
      </c>
      <c r="N32" s="117"/>
      <c r="O32" s="162">
        <f t="shared" si="21"/>
        <v>0</v>
      </c>
      <c r="P32" s="117"/>
      <c r="Q32" s="162">
        <f t="shared" si="22"/>
        <v>0</v>
      </c>
      <c r="R32" s="117"/>
      <c r="S32" s="162">
        <f t="shared" si="23"/>
        <v>0</v>
      </c>
      <c r="T32" s="117"/>
      <c r="U32" s="162">
        <f t="shared" si="24"/>
        <v>0</v>
      </c>
      <c r="V32" s="239"/>
      <c r="W32" s="559"/>
      <c r="X32" s="559"/>
      <c r="Y32" s="559"/>
      <c r="Z32" s="559"/>
      <c r="AA32" s="559"/>
      <c r="AB32" s="559"/>
    </row>
    <row r="33" spans="1:50" s="8" customFormat="1" x14ac:dyDescent="0.2">
      <c r="A33" s="473" t="s">
        <v>60</v>
      </c>
      <c r="B33" s="474"/>
      <c r="C33" s="13">
        <f>SUM(C26:C32)</f>
        <v>0</v>
      </c>
      <c r="D33" s="13">
        <f>SUM(D26:D32)+ROUNDDOWN(F33/60,0)</f>
        <v>0</v>
      </c>
      <c r="E33" s="13">
        <f>F33-60*ROUNDDOWN(F33/60,0)</f>
        <v>0</v>
      </c>
      <c r="F33" s="131">
        <f>SUM(F26:F32)</f>
        <v>0</v>
      </c>
      <c r="G33" s="52">
        <f>IF((D33*60+E33)=0,0,ROUND((C33*60)/(D33*60+E33),1))</f>
        <v>0</v>
      </c>
      <c r="H33" s="13">
        <f>SUM(H26:H32)+ROUNDDOWN(J33/60,0)</f>
        <v>0</v>
      </c>
      <c r="I33" s="13">
        <f>J33-60*ROUNDDOWN(J33/60,0)</f>
        <v>0</v>
      </c>
      <c r="J33" s="131">
        <f>SUM(J26:J32)</f>
        <v>0</v>
      </c>
      <c r="K33" s="27">
        <f>SUM(K26:K32)</f>
        <v>0</v>
      </c>
      <c r="L33" s="27">
        <f>IF(SUM(L26:L32)=0,0,ROUND(AVERAGE(L26:L32),0))</f>
        <v>0</v>
      </c>
      <c r="M33" s="163">
        <f>IF(M32=0,0,1)</f>
        <v>0</v>
      </c>
      <c r="N33" s="27">
        <f>IF(SUM(N26:N32)=0,0,ROUND(AVERAGE(N26:N32),0))</f>
        <v>0</v>
      </c>
      <c r="O33" s="163">
        <f>IF(O32=0,0,1)</f>
        <v>0</v>
      </c>
      <c r="P33" s="27">
        <f>IF(SUM(P26:P32)=0,0,ROUND(AVERAGE(P26:P32),0))</f>
        <v>0</v>
      </c>
      <c r="Q33" s="163">
        <f>IF(Q32=0,0,1)</f>
        <v>0</v>
      </c>
      <c r="R33" s="27">
        <f>IF(SUM(R26:R32)=0,0,ROUND(AVERAGE(R26:R32),0))</f>
        <v>0</v>
      </c>
      <c r="S33" s="163">
        <f>IF(S32=0,0,1)</f>
        <v>0</v>
      </c>
      <c r="T33" s="27">
        <f>IF(SUM(T26:T32)=0,0,ROUND(AVERAGE(T26:T32),0))</f>
        <v>0</v>
      </c>
      <c r="U33" s="163">
        <f>IF(U32=0,0,1)</f>
        <v>0</v>
      </c>
      <c r="V33" s="119"/>
      <c r="W33" s="556"/>
      <c r="X33" s="556"/>
      <c r="Y33" s="556"/>
      <c r="Z33" s="556"/>
      <c r="AA33" s="556"/>
      <c r="AB33" s="556"/>
      <c r="AD33"/>
      <c r="AE33"/>
      <c r="AF33"/>
      <c r="AG33"/>
      <c r="AH33"/>
      <c r="AI33"/>
      <c r="AJ33"/>
      <c r="AK33"/>
      <c r="AL33"/>
      <c r="AM33"/>
      <c r="AN33"/>
      <c r="AO33"/>
      <c r="AP33"/>
      <c r="AQ33"/>
      <c r="AR33"/>
      <c r="AS33"/>
      <c r="AT33"/>
      <c r="AU33"/>
      <c r="AV33"/>
      <c r="AW33"/>
      <c r="AX33"/>
    </row>
    <row r="34" spans="1:50" s="84" customFormat="1" x14ac:dyDescent="0.2">
      <c r="A34" s="238" t="s">
        <v>100</v>
      </c>
      <c r="B34" s="81">
        <f>B32+1</f>
        <v>26</v>
      </c>
      <c r="C34" s="40"/>
      <c r="D34" s="40"/>
      <c r="E34" s="40"/>
      <c r="F34" s="71">
        <f t="shared" si="18"/>
        <v>0</v>
      </c>
      <c r="G34" s="86" t="str">
        <f t="shared" si="10"/>
        <v/>
      </c>
      <c r="H34" s="336"/>
      <c r="I34" s="336"/>
      <c r="J34" s="71">
        <f>I34</f>
        <v>0</v>
      </c>
      <c r="K34" s="117"/>
      <c r="L34" s="117"/>
      <c r="M34" s="162">
        <f>IF(L34="",0,1)</f>
        <v>0</v>
      </c>
      <c r="N34" s="117"/>
      <c r="O34" s="162">
        <f>IF(N34="",0,1)</f>
        <v>0</v>
      </c>
      <c r="P34" s="117"/>
      <c r="Q34" s="162">
        <f>IF(P34="",0,1)</f>
        <v>0</v>
      </c>
      <c r="R34" s="117"/>
      <c r="S34" s="162">
        <f>IF(R34="",0,1)</f>
        <v>0</v>
      </c>
      <c r="T34" s="117"/>
      <c r="U34" s="162">
        <f>IF(T34="",0,1)</f>
        <v>0</v>
      </c>
      <c r="V34" s="239"/>
      <c r="W34" s="555" t="s">
        <v>232</v>
      </c>
      <c r="X34" s="555"/>
      <c r="Y34" s="555"/>
      <c r="Z34" s="555"/>
      <c r="AA34" s="555"/>
      <c r="AB34" s="555"/>
      <c r="AC34"/>
      <c r="AD34"/>
      <c r="AE34"/>
      <c r="AF34"/>
      <c r="AG34"/>
      <c r="AH34"/>
      <c r="AI34"/>
      <c r="AJ34"/>
      <c r="AK34"/>
      <c r="AL34"/>
      <c r="AM34"/>
      <c r="AN34"/>
      <c r="AO34"/>
      <c r="AP34"/>
      <c r="AQ34"/>
      <c r="AR34"/>
      <c r="AS34"/>
      <c r="AT34"/>
      <c r="AU34"/>
      <c r="AV34"/>
      <c r="AW34"/>
      <c r="AX34"/>
    </row>
    <row r="35" spans="1:50" s="84" customFormat="1" x14ac:dyDescent="0.2">
      <c r="A35" s="238" t="s">
        <v>103</v>
      </c>
      <c r="B35" s="320">
        <f>B34+1</f>
        <v>27</v>
      </c>
      <c r="C35" s="40"/>
      <c r="D35" s="40"/>
      <c r="E35" s="40"/>
      <c r="F35" s="71">
        <f t="shared" si="18"/>
        <v>0</v>
      </c>
      <c r="G35" s="86" t="str">
        <f t="shared" si="10"/>
        <v/>
      </c>
      <c r="H35" s="336"/>
      <c r="I35" s="336"/>
      <c r="J35" s="71">
        <f>I35</f>
        <v>0</v>
      </c>
      <c r="K35" s="117"/>
      <c r="L35" s="117"/>
      <c r="M35" s="162">
        <f>IF(L35="",M34,M34+1)</f>
        <v>0</v>
      </c>
      <c r="N35" s="117"/>
      <c r="O35" s="162">
        <f>IF(N35="",O34,O34+1)</f>
        <v>0</v>
      </c>
      <c r="P35" s="117"/>
      <c r="Q35" s="162">
        <f>IF(P35="",Q34,Q34+1)</f>
        <v>0</v>
      </c>
      <c r="R35" s="117"/>
      <c r="S35" s="162">
        <f>IF(R35="",S34,S34+1)</f>
        <v>0</v>
      </c>
      <c r="T35" s="117"/>
      <c r="U35" s="162">
        <f>IF(T35="",U34,U34+1)</f>
        <v>0</v>
      </c>
      <c r="V35" s="239"/>
      <c r="W35" s="551"/>
      <c r="X35" s="551"/>
      <c r="Y35" s="551"/>
      <c r="Z35" s="551"/>
      <c r="AA35" s="551"/>
      <c r="AB35" s="551"/>
      <c r="AC35"/>
      <c r="AD35"/>
      <c r="AE35"/>
      <c r="AF35"/>
      <c r="AG35"/>
      <c r="AH35"/>
      <c r="AI35"/>
      <c r="AJ35"/>
      <c r="AK35"/>
      <c r="AL35"/>
      <c r="AM35"/>
      <c r="AN35"/>
      <c r="AO35"/>
      <c r="AP35"/>
      <c r="AQ35"/>
      <c r="AR35"/>
      <c r="AS35"/>
      <c r="AT35"/>
      <c r="AU35"/>
      <c r="AV35"/>
      <c r="AW35"/>
      <c r="AX35"/>
    </row>
    <row r="36" spans="1:50" s="84" customFormat="1" x14ac:dyDescent="0.2">
      <c r="A36" s="238" t="s">
        <v>104</v>
      </c>
      <c r="B36" s="320">
        <f>B35+1</f>
        <v>28</v>
      </c>
      <c r="C36" s="40"/>
      <c r="D36" s="40"/>
      <c r="E36" s="40"/>
      <c r="F36" s="71">
        <f t="shared" si="18"/>
        <v>0</v>
      </c>
      <c r="G36" s="86" t="str">
        <f t="shared" si="10"/>
        <v/>
      </c>
      <c r="H36" s="336"/>
      <c r="I36" s="336"/>
      <c r="J36" s="71">
        <f t="shared" ref="J36" si="25">I36</f>
        <v>0</v>
      </c>
      <c r="K36" s="117"/>
      <c r="L36" s="117"/>
      <c r="M36" s="162">
        <f>IF(L36="",M35,M35+1)</f>
        <v>0</v>
      </c>
      <c r="N36" s="117"/>
      <c r="O36" s="162">
        <f>IF(N36="",O35,O35+1)</f>
        <v>0</v>
      </c>
      <c r="P36" s="117"/>
      <c r="Q36" s="162">
        <f>IF(P36="",Q35,Q35+1)</f>
        <v>0</v>
      </c>
      <c r="R36" s="117"/>
      <c r="S36" s="162">
        <f>IF(R36="",S35,S35+1)</f>
        <v>0</v>
      </c>
      <c r="T36" s="117"/>
      <c r="U36" s="162">
        <f>IF(T36="",U35,U35+1)</f>
        <v>0</v>
      </c>
      <c r="V36" s="239"/>
      <c r="W36" s="551"/>
      <c r="X36" s="551"/>
      <c r="Y36" s="551"/>
      <c r="Z36" s="551"/>
      <c r="AA36" s="551"/>
      <c r="AB36" s="551"/>
      <c r="AC36"/>
      <c r="AD36"/>
      <c r="AE36"/>
      <c r="AF36"/>
      <c r="AG36"/>
      <c r="AH36"/>
      <c r="AI36"/>
      <c r="AJ36"/>
      <c r="AK36"/>
      <c r="AL36"/>
      <c r="AM36"/>
      <c r="AN36"/>
      <c r="AO36"/>
      <c r="AP36"/>
      <c r="AQ36"/>
      <c r="AR36"/>
      <c r="AS36"/>
      <c r="AT36"/>
      <c r="AU36"/>
      <c r="AV36"/>
      <c r="AW36"/>
      <c r="AX36"/>
    </row>
    <row r="37" spans="1:50" s="84" customFormat="1" x14ac:dyDescent="0.2">
      <c r="A37" s="557" t="s">
        <v>10</v>
      </c>
      <c r="B37" s="558"/>
      <c r="C37" s="118">
        <f>SUM(C34:C36)</f>
        <v>0</v>
      </c>
      <c r="D37" s="13">
        <f>SUM(D34:D36)+ROUNDDOWN(F37/60,0)</f>
        <v>0</v>
      </c>
      <c r="E37" s="13">
        <f>F37-60*ROUNDDOWN(F37/60,0)</f>
        <v>0</v>
      </c>
      <c r="F37" s="131">
        <f>SUM(F34:F36)</f>
        <v>0</v>
      </c>
      <c r="G37" s="52">
        <f>IF((D37*60+E37)=0,0,ROUND((C37*60)/(D37*60+E37),1))</f>
        <v>0</v>
      </c>
      <c r="H37" s="13">
        <f>SUM(H34:H36)+ROUNDDOWN(J37/60,0)</f>
        <v>0</v>
      </c>
      <c r="I37" s="13">
        <f>J37-60*ROUNDDOWN(J37/60,0)</f>
        <v>0</v>
      </c>
      <c r="J37" s="131">
        <f>SUM(J34:J36)</f>
        <v>0</v>
      </c>
      <c r="K37" s="27">
        <f>SUM(K34:K36)</f>
        <v>0</v>
      </c>
      <c r="L37" s="27">
        <f>IF(SUM(L34:L36)=0,0,ROUND(AVERAGE(L34:L36),0))</f>
        <v>0</v>
      </c>
      <c r="M37" s="163">
        <f>IF(M36=0,0,1)</f>
        <v>0</v>
      </c>
      <c r="N37" s="27">
        <f>IF(SUM(N34:N36)=0,0,ROUND(AVERAGE(N34:N36),0))</f>
        <v>0</v>
      </c>
      <c r="O37" s="163">
        <f>IF(O36=0,0,1)</f>
        <v>0</v>
      </c>
      <c r="P37" s="27">
        <f>IF(SUM(P34:P36)=0,0,ROUND(AVERAGE(P34:P36),0))</f>
        <v>0</v>
      </c>
      <c r="Q37" s="163">
        <f>IF(Q36=0,0,1)</f>
        <v>0</v>
      </c>
      <c r="R37" s="27">
        <f>IF(SUM(R34:R36)=0,0,ROUND(AVERAGE(R34:R36),0))</f>
        <v>0</v>
      </c>
      <c r="S37" s="163">
        <f>IF(S36=0,0,1)</f>
        <v>0</v>
      </c>
      <c r="T37" s="27">
        <f>IF(SUM(T34:T36)=0,0,ROUND(AVERAGE(T34:T36),0))</f>
        <v>0</v>
      </c>
      <c r="U37" s="163">
        <f>IF(U36=0,0,1)</f>
        <v>0</v>
      </c>
      <c r="V37" s="119"/>
      <c r="W37" s="556"/>
      <c r="X37" s="556"/>
      <c r="Y37" s="556"/>
      <c r="Z37" s="556"/>
      <c r="AA37" s="556"/>
      <c r="AB37" s="556"/>
      <c r="AC37"/>
      <c r="AD37"/>
      <c r="AE37"/>
      <c r="AF37"/>
      <c r="AG37"/>
      <c r="AH37"/>
      <c r="AI37"/>
      <c r="AJ37"/>
      <c r="AK37"/>
      <c r="AL37"/>
      <c r="AM37"/>
      <c r="AN37"/>
      <c r="AO37"/>
      <c r="AP37"/>
      <c r="AQ37"/>
      <c r="AR37"/>
      <c r="AS37"/>
      <c r="AT37"/>
      <c r="AU37"/>
      <c r="AV37"/>
      <c r="AW37"/>
      <c r="AX37"/>
    </row>
    <row r="38" spans="1:50" s="84" customFormat="1" x14ac:dyDescent="0.2">
      <c r="A38" s="470" t="s">
        <v>27</v>
      </c>
      <c r="B38" s="471"/>
      <c r="C38" s="14">
        <f>C8+C17+C25+C33+C37</f>
        <v>0</v>
      </c>
      <c r="D38" s="302">
        <f>D8+D17+D25+D33+D37+ROUNDDOWN(F38/60,0)</f>
        <v>0</v>
      </c>
      <c r="E38" s="302">
        <f>F38-60*ROUNDDOWN(F38/60,0)</f>
        <v>0</v>
      </c>
      <c r="F38" s="133">
        <f>E8+E17+E25+E33+E37</f>
        <v>0</v>
      </c>
      <c r="G38" s="303">
        <f>IF((D38*60+E38)=0,0,ROUND((C38*60)/(D38*60+E38),1))</f>
        <v>0</v>
      </c>
      <c r="H38" s="302">
        <f>H8+H17+H25+H33+H37+ROUNDDOWN(J38/60,0)</f>
        <v>0</v>
      </c>
      <c r="I38" s="302">
        <f>J38-60*ROUNDDOWN(J38/60,0)</f>
        <v>0</v>
      </c>
      <c r="J38" s="133">
        <f>I8+I17+I25+I33+I37</f>
        <v>0</v>
      </c>
      <c r="K38" s="14">
        <f>K8+K17+K25+K33+K37</f>
        <v>0</v>
      </c>
      <c r="L38" s="14" t="str">
        <f>IF(L39=0,"",(L8+L17+L25+L33+L37)/L39)</f>
        <v/>
      </c>
      <c r="M38" s="304"/>
      <c r="N38" s="14" t="str">
        <f>IF(N39=0,"",(N8+N17+N25+N33+N37)/N39)</f>
        <v/>
      </c>
      <c r="O38" s="304"/>
      <c r="P38" s="14" t="str">
        <f>IF(P39=0,"",(P8+P17+P25+P33+P37)/P39)</f>
        <v/>
      </c>
      <c r="Q38" s="304"/>
      <c r="R38" s="14" t="str">
        <f>IF(R39=0,"",(R8+R17+R25+R33+R37)/R39)</f>
        <v/>
      </c>
      <c r="S38" s="304"/>
      <c r="T38" s="14" t="str">
        <f>IF(T39=0,"",(T8+T17+T25+T33+T37)/T39)</f>
        <v/>
      </c>
      <c r="U38" s="304"/>
      <c r="V38" s="64"/>
      <c r="W38" s="299"/>
      <c r="X38" s="2" t="s">
        <v>0</v>
      </c>
      <c r="Y38" s="2" t="s">
        <v>30</v>
      </c>
      <c r="Z38" s="2" t="s">
        <v>16</v>
      </c>
      <c r="AA38" s="2" t="s">
        <v>23</v>
      </c>
      <c r="AB38" s="2" t="s">
        <v>26</v>
      </c>
      <c r="AC38"/>
      <c r="AD38"/>
      <c r="AE38"/>
      <c r="AF38"/>
      <c r="AG38"/>
      <c r="AH38"/>
      <c r="AI38"/>
      <c r="AJ38"/>
      <c r="AK38"/>
      <c r="AL38"/>
      <c r="AM38"/>
      <c r="AN38"/>
      <c r="AO38"/>
      <c r="AP38"/>
      <c r="AQ38"/>
      <c r="AR38"/>
      <c r="AS38"/>
      <c r="AT38"/>
      <c r="AU38"/>
      <c r="AV38"/>
      <c r="AW38"/>
      <c r="AX38"/>
    </row>
    <row r="39" spans="1:50" x14ac:dyDescent="0.2">
      <c r="A39" s="553"/>
      <c r="B39" s="554"/>
      <c r="C39" s="2" t="s">
        <v>0</v>
      </c>
      <c r="D39" s="2" t="s">
        <v>15</v>
      </c>
      <c r="E39" s="2" t="s">
        <v>16</v>
      </c>
      <c r="F39" s="71"/>
      <c r="G39" s="22" t="s">
        <v>12</v>
      </c>
      <c r="H39" s="360" t="s">
        <v>15</v>
      </c>
      <c r="I39" s="360" t="s">
        <v>16</v>
      </c>
      <c r="J39" s="338"/>
      <c r="K39" s="45" t="s">
        <v>41</v>
      </c>
      <c r="L39" s="158">
        <f>M8+M17+M25+M33+M37</f>
        <v>0</v>
      </c>
      <c r="M39" s="159"/>
      <c r="N39" s="158">
        <f>O8+O17+O25+O33+O37</f>
        <v>0</v>
      </c>
      <c r="O39" s="159"/>
      <c r="P39" s="158">
        <f>Q8+Q17+Q25+Q33+Q37</f>
        <v>0</v>
      </c>
      <c r="Q39" s="159"/>
      <c r="R39" s="158">
        <f>S8+S17+S25+S33+S37</f>
        <v>0</v>
      </c>
      <c r="S39" s="159"/>
      <c r="T39" s="158">
        <f>U8+U17+U25+U33+U37</f>
        <v>0</v>
      </c>
      <c r="U39" s="126"/>
      <c r="V39" s="64"/>
      <c r="W39" s="212" t="s">
        <v>139</v>
      </c>
      <c r="X39" s="164">
        <f>C38+Janvier!X44</f>
        <v>0</v>
      </c>
      <c r="Y39" s="212">
        <f>D38+Janvier!Y44+ROUNDDOWN(AC39/60,0)</f>
        <v>0</v>
      </c>
      <c r="Z39" s="212">
        <f>AC39-60*ROUNDDOWN(AC39/60,0)</f>
        <v>0</v>
      </c>
      <c r="AA39" s="212">
        <f>IF((Y39*60+Z39)=0,0,ROUND((X39*60)/(Y39*60+Z39),1))</f>
        <v>0</v>
      </c>
      <c r="AB39" s="164">
        <f>K38+Janvier!AB44</f>
        <v>0</v>
      </c>
      <c r="AC39" s="10">
        <f>E38+Janvier!$Z$44</f>
        <v>0</v>
      </c>
    </row>
    <row r="40" spans="1:50" x14ac:dyDescent="0.2">
      <c r="A40" s="545" t="s">
        <v>255</v>
      </c>
      <c r="B40" s="545"/>
      <c r="C40" s="48">
        <f>'Décembre 17'!C40</f>
        <v>0</v>
      </c>
      <c r="D40" s="49">
        <f>'Décembre 17'!D40</f>
        <v>0</v>
      </c>
      <c r="E40" s="49">
        <f>'Décembre 17'!E40</f>
        <v>0</v>
      </c>
      <c r="F40" s="143"/>
      <c r="G40" s="50">
        <f>IF((D40*60+E40)=0,0,ROUND((C40*60)/(D40*60+E40),1))</f>
        <v>0</v>
      </c>
      <c r="H40" s="363">
        <f>'Décembre 17'!H40</f>
        <v>0</v>
      </c>
      <c r="I40" s="363">
        <f>'Décembre 17'!I40</f>
        <v>0</v>
      </c>
      <c r="J40" s="50"/>
      <c r="K40" s="199">
        <f>'Décembre 17'!K40</f>
        <v>0</v>
      </c>
      <c r="V40" s="64"/>
      <c r="W40" s="218" t="s">
        <v>254</v>
      </c>
      <c r="X40" s="219">
        <f>C38+Janvier!X45</f>
        <v>0</v>
      </c>
      <c r="Y40" s="217">
        <f>D38+Janvier!Y45+ROUNDDOWN(AC40/60,0)</f>
        <v>0</v>
      </c>
      <c r="Z40" s="217">
        <f>AC40-60*ROUNDDOWN(AC40/60,0)</f>
        <v>0</v>
      </c>
      <c r="AA40" s="217">
        <f>IF((Y40*60+Z40)=0,0,ROUND((X40*60)/(Y40*60+Z40),1))</f>
        <v>0</v>
      </c>
      <c r="AB40" s="219">
        <f>K38+Janvier!AB45</f>
        <v>0</v>
      </c>
      <c r="AC40" s="10">
        <f>E38+Janvier!$Z$45</f>
        <v>0</v>
      </c>
    </row>
    <row r="41" spans="1:50" x14ac:dyDescent="0.2">
      <c r="A41" s="552" t="s">
        <v>25</v>
      </c>
      <c r="B41" s="552"/>
      <c r="C41" s="48">
        <f>Janvier!C43</f>
        <v>0</v>
      </c>
      <c r="D41" s="49">
        <f>Janvier!D43</f>
        <v>0</v>
      </c>
      <c r="E41" s="49">
        <f>Janvier!E43</f>
        <v>0</v>
      </c>
      <c r="F41" s="143"/>
      <c r="G41" s="50">
        <f>IF((D41*60+E41)=0,0,ROUND((C41*60)/(D41*60+E41),1))</f>
        <v>0</v>
      </c>
      <c r="H41" s="363">
        <f>Janvier!H43</f>
        <v>0</v>
      </c>
      <c r="I41" s="363">
        <f>Janvier!I43</f>
        <v>0</v>
      </c>
      <c r="J41" s="50"/>
      <c r="K41" s="51">
        <f>Janvier!K43</f>
        <v>0</v>
      </c>
      <c r="V41" s="64"/>
      <c r="W41" s="64"/>
      <c r="AA41" s="208"/>
      <c r="AB41" s="204"/>
    </row>
    <row r="42" spans="1:50" x14ac:dyDescent="0.2">
      <c r="A42" s="93"/>
      <c r="B42" s="93"/>
      <c r="C42" s="66"/>
      <c r="D42" s="66"/>
      <c r="E42" s="66"/>
      <c r="F42" s="142"/>
      <c r="G42" s="67"/>
      <c r="H42" s="67"/>
      <c r="I42" s="67"/>
      <c r="J42" s="67"/>
      <c r="K42" s="67"/>
      <c r="V42" s="65"/>
      <c r="W42" s="337" t="s">
        <v>195</v>
      </c>
      <c r="X42" s="360" t="s">
        <v>15</v>
      </c>
      <c r="Y42" s="360" t="s">
        <v>16</v>
      </c>
      <c r="Z42" s="339"/>
      <c r="AA42" s="190"/>
      <c r="AB42" s="65"/>
      <c r="AC42" s="200">
        <f>I38+I40+I41</f>
        <v>0</v>
      </c>
    </row>
    <row r="43" spans="1:50" x14ac:dyDescent="0.2">
      <c r="A43" s="93"/>
      <c r="B43" s="93"/>
      <c r="C43" s="66"/>
      <c r="D43" s="66"/>
      <c r="E43" s="66"/>
      <c r="F43" s="142"/>
      <c r="G43" s="67"/>
      <c r="H43" s="67"/>
      <c r="I43" s="67"/>
      <c r="J43" s="67"/>
      <c r="K43" s="66"/>
      <c r="V43" s="65"/>
      <c r="W43" s="331" t="s">
        <v>139</v>
      </c>
      <c r="X43" s="12">
        <f>H38+H40+H41+ROUNDDOWN(AC42/60,0)</f>
        <v>0</v>
      </c>
      <c r="Y43" s="12">
        <f>AC42-60*ROUNDDOWN(AC42/60,0)</f>
        <v>0</v>
      </c>
      <c r="Z43" s="339"/>
      <c r="AA43" s="190"/>
      <c r="AB43" s="64"/>
      <c r="AC43" s="200">
        <f>I38+I41</f>
        <v>0</v>
      </c>
    </row>
    <row r="44" spans="1:50" x14ac:dyDescent="0.2">
      <c r="A44" s="93"/>
      <c r="B44" s="93"/>
      <c r="C44" s="66"/>
      <c r="D44" s="66"/>
      <c r="E44" s="66"/>
      <c r="F44" s="142"/>
      <c r="G44" s="67"/>
      <c r="H44" s="67"/>
      <c r="I44" s="67"/>
      <c r="J44" s="67"/>
      <c r="K44" s="66"/>
      <c r="W44" s="330" t="s">
        <v>254</v>
      </c>
      <c r="X44" s="330">
        <f>H38+H41+ROUNDDOWN(AC43/60,0)</f>
        <v>0</v>
      </c>
      <c r="Y44" s="330">
        <f>AC43-60*ROUNDDOWN(AC43/60,0)</f>
        <v>0</v>
      </c>
    </row>
  </sheetData>
  <sheetProtection sheet="1" selectLockedCells="1"/>
  <mergeCells count="57">
    <mergeCell ref="W30:AB30"/>
    <mergeCell ref="W31:AB31"/>
    <mergeCell ref="W32:AB32"/>
    <mergeCell ref="N2:N3"/>
    <mergeCell ref="W2:AB3"/>
    <mergeCell ref="V2:V3"/>
    <mergeCell ref="P2:P3"/>
    <mergeCell ref="W28:AB28"/>
    <mergeCell ref="W29:AB29"/>
    <mergeCell ref="W23:AB23"/>
    <mergeCell ref="W24:AB24"/>
    <mergeCell ref="W12:AB12"/>
    <mergeCell ref="W15:AB15"/>
    <mergeCell ref="W7:AB7"/>
    <mergeCell ref="W16:AB16"/>
    <mergeCell ref="W4:AB4"/>
    <mergeCell ref="A1:AA1"/>
    <mergeCell ref="A2:A3"/>
    <mergeCell ref="B2:B3"/>
    <mergeCell ref="C2:C3"/>
    <mergeCell ref="D2:D3"/>
    <mergeCell ref="G2:G3"/>
    <mergeCell ref="L2:L3"/>
    <mergeCell ref="E2:E3"/>
    <mergeCell ref="H2:I2"/>
    <mergeCell ref="A8:B8"/>
    <mergeCell ref="W13:AB13"/>
    <mergeCell ref="W8:AB8"/>
    <mergeCell ref="W9:AB9"/>
    <mergeCell ref="W10:AB10"/>
    <mergeCell ref="W25:AB25"/>
    <mergeCell ref="W26:AB26"/>
    <mergeCell ref="W27:AB27"/>
    <mergeCell ref="A9:B9"/>
    <mergeCell ref="A17:B17"/>
    <mergeCell ref="W19:AB19"/>
    <mergeCell ref="W20:AB20"/>
    <mergeCell ref="W21:AB21"/>
    <mergeCell ref="W22:AB22"/>
    <mergeCell ref="W17:AB17"/>
    <mergeCell ref="W18:AB18"/>
    <mergeCell ref="W5:AB5"/>
    <mergeCell ref="W11:AB11"/>
    <mergeCell ref="W6:AB6"/>
    <mergeCell ref="W14:AB14"/>
    <mergeCell ref="A41:B41"/>
    <mergeCell ref="A40:B40"/>
    <mergeCell ref="A33:B33"/>
    <mergeCell ref="A39:B39"/>
    <mergeCell ref="W34:AB34"/>
    <mergeCell ref="W36:AB36"/>
    <mergeCell ref="W33:AB33"/>
    <mergeCell ref="A38:B38"/>
    <mergeCell ref="W37:AB37"/>
    <mergeCell ref="A37:B37"/>
    <mergeCell ref="W35:AB35"/>
    <mergeCell ref="A25:B25"/>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47"/>
  <sheetViews>
    <sheetView zoomScale="110" zoomScaleNormal="110" workbookViewId="0">
      <pane ySplit="3" topLeftCell="A4" activePane="bottomLeft" state="frozen"/>
      <selection pane="bottomLeft" activeCell="C4" sqref="C4"/>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8" width="5.85546875" customWidth="1"/>
    <col min="9" max="9" width="7.42578125" customWidth="1"/>
    <col min="10" max="10" width="5.85546875" hidden="1" customWidth="1"/>
    <col min="11" max="11" width="6" customWidth="1"/>
    <col min="12" max="12" width="4.28515625" customWidth="1"/>
    <col min="13" max="13" width="5.42578125" style="74" hidden="1" customWidth="1"/>
    <col min="14" max="14" width="3.42578125" customWidth="1"/>
    <col min="15" max="15" width="3.42578125" style="74" hidden="1" customWidth="1"/>
    <col min="16" max="16" width="4.71093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3" max="23" width="3" customWidth="1"/>
    <col min="24" max="24" width="14.5703125" customWidth="1"/>
    <col min="25" max="25" width="11.42578125" customWidth="1"/>
    <col min="26" max="26" width="9.42578125" customWidth="1"/>
    <col min="27" max="27" width="8.5703125" customWidth="1"/>
    <col min="28" max="29" width="11" customWidth="1"/>
    <col min="30" max="30" width="11.42578125" hidden="1" customWidth="1"/>
  </cols>
  <sheetData>
    <row r="1" spans="1:29" ht="18" x14ac:dyDescent="0.25">
      <c r="A1" s="570" t="s">
        <v>222</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202"/>
    </row>
    <row r="2" spans="1:29" ht="13.5" customHeight="1" x14ac:dyDescent="0.2">
      <c r="A2" s="499" t="s">
        <v>1</v>
      </c>
      <c r="B2" s="499" t="s">
        <v>9</v>
      </c>
      <c r="C2" s="499" t="s">
        <v>0</v>
      </c>
      <c r="D2" s="499" t="s">
        <v>15</v>
      </c>
      <c r="E2" s="499" t="s">
        <v>16</v>
      </c>
      <c r="F2" s="141" t="s">
        <v>16</v>
      </c>
      <c r="G2" s="501" t="s">
        <v>12</v>
      </c>
      <c r="H2" s="513" t="s">
        <v>195</v>
      </c>
      <c r="I2" s="514"/>
      <c r="J2" s="325"/>
      <c r="K2" s="31" t="s">
        <v>17</v>
      </c>
      <c r="L2" s="503" t="s">
        <v>40</v>
      </c>
      <c r="M2" s="149"/>
      <c r="N2" s="503" t="s">
        <v>11</v>
      </c>
      <c r="O2" s="149"/>
      <c r="P2" s="503" t="s">
        <v>22</v>
      </c>
      <c r="Q2" s="149"/>
      <c r="R2" s="31" t="s">
        <v>19</v>
      </c>
      <c r="S2" s="149"/>
      <c r="T2" s="31" t="s">
        <v>19</v>
      </c>
      <c r="U2" s="149"/>
      <c r="V2" s="571" t="s">
        <v>13</v>
      </c>
      <c r="W2" s="507" t="s">
        <v>14</v>
      </c>
      <c r="X2" s="508"/>
      <c r="Y2" s="508"/>
      <c r="Z2" s="508"/>
      <c r="AA2" s="508"/>
      <c r="AB2" s="508"/>
      <c r="AC2" s="509"/>
    </row>
    <row r="3" spans="1:29" ht="15" customHeight="1" x14ac:dyDescent="0.2">
      <c r="A3" s="500"/>
      <c r="B3" s="500"/>
      <c r="C3" s="500"/>
      <c r="D3" s="500"/>
      <c r="E3" s="500"/>
      <c r="F3" s="141"/>
      <c r="G3" s="502"/>
      <c r="H3" s="337" t="s">
        <v>15</v>
      </c>
      <c r="I3" s="337" t="s">
        <v>16</v>
      </c>
      <c r="J3" s="326"/>
      <c r="K3" s="32" t="s">
        <v>18</v>
      </c>
      <c r="L3" s="504"/>
      <c r="M3" s="150"/>
      <c r="N3" s="504"/>
      <c r="O3" s="150"/>
      <c r="P3" s="504"/>
      <c r="Q3" s="150"/>
      <c r="R3" s="32" t="s">
        <v>20</v>
      </c>
      <c r="S3" s="150"/>
      <c r="T3" s="32" t="s">
        <v>21</v>
      </c>
      <c r="U3" s="150"/>
      <c r="V3" s="572"/>
      <c r="W3" s="510"/>
      <c r="X3" s="511"/>
      <c r="Y3" s="511"/>
      <c r="Z3" s="511"/>
      <c r="AA3" s="511"/>
      <c r="AB3" s="511"/>
      <c r="AC3" s="512"/>
    </row>
    <row r="4" spans="1:29" x14ac:dyDescent="0.2">
      <c r="A4" s="19" t="s">
        <v>2</v>
      </c>
      <c r="B4" s="19">
        <v>1</v>
      </c>
      <c r="C4" s="40"/>
      <c r="D4" s="40"/>
      <c r="E4" s="40"/>
      <c r="F4" s="71">
        <f>E4</f>
        <v>0</v>
      </c>
      <c r="G4" s="102" t="str">
        <f>IF((D4*60+E4)=0,"",ROUND((C4*60)/(D4*60+E4),1))</f>
        <v/>
      </c>
      <c r="H4" s="336"/>
      <c r="I4" s="336"/>
      <c r="J4" s="71">
        <f>I4</f>
        <v>0</v>
      </c>
      <c r="K4" s="117"/>
      <c r="L4" s="117"/>
      <c r="M4" s="162">
        <f>IF(L4="",0,1)</f>
        <v>0</v>
      </c>
      <c r="N4" s="117"/>
      <c r="O4" s="162">
        <f>IF(N4="",0,1)</f>
        <v>0</v>
      </c>
      <c r="P4" s="117"/>
      <c r="Q4" s="162">
        <f>IF(P4="",0,1)</f>
        <v>0</v>
      </c>
      <c r="R4" s="117"/>
      <c r="S4" s="162">
        <f>IF(R4="",0,1)</f>
        <v>0</v>
      </c>
      <c r="T4" s="117"/>
      <c r="U4" s="162">
        <f>IF(T4="",0,1)</f>
        <v>0</v>
      </c>
      <c r="V4" s="239"/>
      <c r="W4" s="522"/>
      <c r="X4" s="523"/>
      <c r="Y4" s="523"/>
      <c r="Z4" s="523"/>
      <c r="AA4" s="523"/>
      <c r="AB4" s="523"/>
      <c r="AC4" s="524"/>
    </row>
    <row r="5" spans="1:29" x14ac:dyDescent="0.2">
      <c r="A5" s="19" t="s">
        <v>3</v>
      </c>
      <c r="B5" s="19">
        <f t="shared" ref="B5:B24" si="0">B4+1</f>
        <v>2</v>
      </c>
      <c r="C5" s="40"/>
      <c r="D5" s="40"/>
      <c r="E5" s="40"/>
      <c r="F5" s="71">
        <f>E5</f>
        <v>0</v>
      </c>
      <c r="G5" s="102" t="str">
        <f>IF((D5*60+E5)=0,"",ROUND((C5*60)/(D5*60+E5),1))</f>
        <v/>
      </c>
      <c r="H5" s="336"/>
      <c r="I5" s="336"/>
      <c r="J5" s="71">
        <f>I5</f>
        <v>0</v>
      </c>
      <c r="K5" s="117"/>
      <c r="L5" s="117"/>
      <c r="M5" s="162">
        <f>IF(L5="",M4,M4+1)</f>
        <v>0</v>
      </c>
      <c r="N5" s="117"/>
      <c r="O5" s="162">
        <f>IF(N5="",O4,O4+1)</f>
        <v>0</v>
      </c>
      <c r="P5" s="117"/>
      <c r="Q5" s="162">
        <f>IF(P5="",Q4,Q4+1)</f>
        <v>0</v>
      </c>
      <c r="R5" s="117"/>
      <c r="S5" s="162">
        <f>IF(R5="",S4,S4+1)</f>
        <v>0</v>
      </c>
      <c r="T5" s="117"/>
      <c r="U5" s="162">
        <f>IF(T5="",U4,U4+1)</f>
        <v>0</v>
      </c>
      <c r="V5" s="239"/>
      <c r="W5" s="522"/>
      <c r="X5" s="523"/>
      <c r="Y5" s="523"/>
      <c r="Z5" s="523"/>
      <c r="AA5" s="523"/>
      <c r="AB5" s="523"/>
      <c r="AC5" s="524"/>
    </row>
    <row r="6" spans="1:29" x14ac:dyDescent="0.2">
      <c r="A6" s="19" t="s">
        <v>4</v>
      </c>
      <c r="B6" s="19">
        <f t="shared" si="0"/>
        <v>3</v>
      </c>
      <c r="C6" s="40"/>
      <c r="D6" s="40"/>
      <c r="E6" s="40"/>
      <c r="F6" s="71">
        <f>E6</f>
        <v>0</v>
      </c>
      <c r="G6" s="102" t="str">
        <f>IF((D6*60+E6)=0,"",ROUND((C6*60)/(D6*60+E6),1))</f>
        <v/>
      </c>
      <c r="H6" s="336"/>
      <c r="I6" s="336"/>
      <c r="J6" s="71">
        <f>I6</f>
        <v>0</v>
      </c>
      <c r="K6" s="117"/>
      <c r="L6" s="117"/>
      <c r="M6" s="162">
        <f>IF(L6="",M5,M5+1)</f>
        <v>0</v>
      </c>
      <c r="N6" s="117"/>
      <c r="O6" s="162">
        <f>IF(N6="",O5,O5+1)</f>
        <v>0</v>
      </c>
      <c r="P6" s="117"/>
      <c r="Q6" s="162">
        <f>IF(P6="",Q5,Q5+1)</f>
        <v>0</v>
      </c>
      <c r="R6" s="117"/>
      <c r="S6" s="162">
        <f>IF(R6="",S5,S5+1)</f>
        <v>0</v>
      </c>
      <c r="T6" s="117"/>
      <c r="U6" s="162">
        <f>IF(T6="",U5,U5+1)</f>
        <v>0</v>
      </c>
      <c r="V6" s="239"/>
      <c r="W6" s="522"/>
      <c r="X6" s="523"/>
      <c r="Y6" s="523"/>
      <c r="Z6" s="523"/>
      <c r="AA6" s="523"/>
      <c r="AB6" s="523"/>
      <c r="AC6" s="524"/>
    </row>
    <row r="7" spans="1:29" x14ac:dyDescent="0.2">
      <c r="A7" s="141" t="s">
        <v>5</v>
      </c>
      <c r="B7" s="141">
        <f t="shared" si="0"/>
        <v>4</v>
      </c>
      <c r="C7" s="40"/>
      <c r="D7" s="40"/>
      <c r="E7" s="40"/>
      <c r="F7" s="71">
        <f>E7</f>
        <v>0</v>
      </c>
      <c r="G7" s="102" t="str">
        <f>IF((D7*60+E7)=0,"",ROUND((C7*60)/(D7*60+E7),1))</f>
        <v/>
      </c>
      <c r="H7" s="336"/>
      <c r="I7" s="336"/>
      <c r="J7" s="71">
        <f>I7</f>
        <v>0</v>
      </c>
      <c r="K7" s="117"/>
      <c r="L7" s="117"/>
      <c r="M7" s="162">
        <f>IF(L7="",M6,M6+1)</f>
        <v>0</v>
      </c>
      <c r="N7" s="117"/>
      <c r="O7" s="162">
        <f>IF(N7="",O6,O6+1)</f>
        <v>0</v>
      </c>
      <c r="P7" s="117"/>
      <c r="Q7" s="162">
        <f>IF(P7="",Q6,Q6+1)</f>
        <v>0</v>
      </c>
      <c r="R7" s="117"/>
      <c r="S7" s="162">
        <f>IF(R7="",S6,S6+1)</f>
        <v>0</v>
      </c>
      <c r="T7" s="117"/>
      <c r="U7" s="162">
        <f>IF(T7="",U6,U6+1)</f>
        <v>0</v>
      </c>
      <c r="V7" s="239"/>
      <c r="W7" s="522"/>
      <c r="X7" s="523"/>
      <c r="Y7" s="523"/>
      <c r="Z7" s="523"/>
      <c r="AA7" s="523"/>
      <c r="AB7" s="523"/>
      <c r="AC7" s="524"/>
    </row>
    <row r="8" spans="1:29" x14ac:dyDescent="0.2">
      <c r="A8" s="573" t="s">
        <v>10</v>
      </c>
      <c r="B8" s="574"/>
      <c r="C8" s="15">
        <f>SUM(C4:C7)</f>
        <v>0</v>
      </c>
      <c r="D8" s="15">
        <f>SUM(D4:D7)+ROUNDDOWN(F8/60,0)</f>
        <v>0</v>
      </c>
      <c r="E8" s="15">
        <f>F8-60*ROUNDDOWN(F8/60,0)</f>
        <v>0</v>
      </c>
      <c r="F8" s="146">
        <f>SUM(F4:F7)</f>
        <v>0</v>
      </c>
      <c r="G8" s="62">
        <f>IF((D8*60+E8)=0,0,ROUND((C8*60)/(D8*60+E8),1))</f>
        <v>0</v>
      </c>
      <c r="H8" s="15">
        <f>SUM(H4:H7)+ROUNDDOWN(J8/60,0)</f>
        <v>0</v>
      </c>
      <c r="I8" s="15">
        <f>J8-60*ROUNDDOWN(J8/60,0)</f>
        <v>0</v>
      </c>
      <c r="J8" s="146">
        <f>SUM(J4:J7)</f>
        <v>0</v>
      </c>
      <c r="K8" s="33">
        <f>SUM(K4:K7)</f>
        <v>0</v>
      </c>
      <c r="L8" s="33">
        <f>IF(SUM(L4:L7)=0,0,ROUND(AVERAGE(L4:L7),0))</f>
        <v>0</v>
      </c>
      <c r="M8" s="163">
        <f>IF(M7=0,0,1)</f>
        <v>0</v>
      </c>
      <c r="N8" s="33">
        <f>IF(SUM(N4:N7)=0,0,ROUND(AVERAGE(N4:N7),0))</f>
        <v>0</v>
      </c>
      <c r="O8" s="163">
        <f>IF(O7=0,0,1)</f>
        <v>0</v>
      </c>
      <c r="P8" s="33">
        <f>IF(SUM(P4:P7)=0,0,ROUND(AVERAGE(P4:P7),0))</f>
        <v>0</v>
      </c>
      <c r="Q8" s="163">
        <f>IF(Q7=0,0,1)</f>
        <v>0</v>
      </c>
      <c r="R8" s="33">
        <f>IF(SUM(R4:R7)=0,0,ROUND(AVERAGE(R4:R7),0))</f>
        <v>0</v>
      </c>
      <c r="S8" s="163">
        <f>IF(S7=0,0,1)</f>
        <v>0</v>
      </c>
      <c r="T8" s="33">
        <f>IF(SUM(T4:T7)=0,0,ROUND(AVERAGE(T4:T7),0))</f>
        <v>0</v>
      </c>
      <c r="U8" s="163">
        <f>IF(U7=0,0,1)</f>
        <v>0</v>
      </c>
      <c r="V8" s="240"/>
      <c r="W8" s="480"/>
      <c r="X8" s="481"/>
      <c r="Y8" s="481"/>
      <c r="Z8" s="481"/>
      <c r="AA8" s="481"/>
      <c r="AB8" s="481"/>
      <c r="AC8" s="482"/>
    </row>
    <row r="9" spans="1:29" x14ac:dyDescent="0.2">
      <c r="A9" s="568" t="s">
        <v>61</v>
      </c>
      <c r="B9" s="569"/>
      <c r="C9" s="98">
        <f>C8+Février!C37</f>
        <v>0</v>
      </c>
      <c r="D9" s="98">
        <f>D8+Février!D37+ROUNDDOWN(F9/60,0)</f>
        <v>0</v>
      </c>
      <c r="E9" s="98">
        <f>F9-60*ROUNDDOWN(F9/60,0)</f>
        <v>0</v>
      </c>
      <c r="F9" s="145">
        <f>E8+Février!E37</f>
        <v>0</v>
      </c>
      <c r="G9" s="98">
        <f>IF((D9*60+E9)=0,0,ROUND((C9*60)/(D9*60+E9),1))</f>
        <v>0</v>
      </c>
      <c r="H9" s="98">
        <f>H8+Février!H37+ROUNDDOWN(J9/60,0)</f>
        <v>0</v>
      </c>
      <c r="I9" s="98">
        <f>J9-60*ROUNDDOWN(J9/60,0)</f>
        <v>0</v>
      </c>
      <c r="J9" s="145">
        <f>I8+Février!I37</f>
        <v>0</v>
      </c>
      <c r="K9" s="99">
        <f>K8+Février!K37</f>
        <v>0</v>
      </c>
      <c r="L9" s="99">
        <f>IF(L8=0,Février!L37,IF(L8+Février!L37=0,"",ROUND((SUM(L4:L7)+SUM(Février!L34:L36))/(M7+Février!M36),0)))</f>
        <v>0</v>
      </c>
      <c r="M9" s="180">
        <f>IF(M7=0,0,1)</f>
        <v>0</v>
      </c>
      <c r="N9" s="99">
        <f>IF(N8=0,Février!N37,IF(N8+Février!N37=0,"",ROUND((SUM(N4:N7)+SUM(Février!N34:N36))/(O7+Février!O36),0)))</f>
        <v>0</v>
      </c>
      <c r="O9" s="180">
        <f>IF(O7=0,0,1)</f>
        <v>0</v>
      </c>
      <c r="P9" s="99">
        <f>IF(P8=0,Février!P37,IF(P8+Février!P37=0,"",ROUND((SUM(P4:P7)+SUM(Février!P34:P36))/(Q7+Février!Q36),0)))</f>
        <v>0</v>
      </c>
      <c r="Q9" s="180">
        <f>IF(Q7=0,0,1)</f>
        <v>0</v>
      </c>
      <c r="R9" s="99">
        <f>IF(R8=0,Février!R37,IF(R8+Février!R37=0,"",ROUND((SUM(R4:R7)+SUM(Février!R34:R36))/(S7+Février!S36),0)))</f>
        <v>0</v>
      </c>
      <c r="S9" s="180">
        <f>IF(S7=0,0,1)</f>
        <v>0</v>
      </c>
      <c r="T9" s="99">
        <f>IF(T8=0,Février!T37,IF(T8+Février!T37=0,"",ROUND((SUM(T4:T7)+SUM(Février!T34:T36))/(U7+Février!U36),0)))</f>
        <v>0</v>
      </c>
      <c r="U9" s="180">
        <f>IF(U7=0,0,1)</f>
        <v>0</v>
      </c>
      <c r="V9" s="241"/>
      <c r="W9" s="548"/>
      <c r="X9" s="549"/>
      <c r="Y9" s="549"/>
      <c r="Z9" s="549"/>
      <c r="AA9" s="549"/>
      <c r="AB9" s="549"/>
      <c r="AC9" s="550"/>
    </row>
    <row r="10" spans="1:29" x14ac:dyDescent="0.2">
      <c r="A10" s="19" t="s">
        <v>6</v>
      </c>
      <c r="B10" s="19">
        <f>B7+1</f>
        <v>5</v>
      </c>
      <c r="C10" s="40"/>
      <c r="D10" s="40"/>
      <c r="E10" s="40"/>
      <c r="F10" s="71">
        <f>E10</f>
        <v>0</v>
      </c>
      <c r="G10" s="102" t="str">
        <f t="shared" ref="G10:G39" si="1">IF((D10*60+F10)=0,"",ROUND((C10*60)/(D10*60+F10),1))</f>
        <v/>
      </c>
      <c r="H10" s="336"/>
      <c r="I10" s="336"/>
      <c r="J10" s="71">
        <f>I10</f>
        <v>0</v>
      </c>
      <c r="K10" s="117"/>
      <c r="L10" s="117"/>
      <c r="M10" s="162">
        <f>IF(L10="",0,1)</f>
        <v>0</v>
      </c>
      <c r="N10" s="117"/>
      <c r="O10" s="162">
        <f>IF(N10="",0,1)</f>
        <v>0</v>
      </c>
      <c r="P10" s="117"/>
      <c r="Q10" s="162">
        <f>IF(P10="",0,1)</f>
        <v>0</v>
      </c>
      <c r="R10" s="117"/>
      <c r="S10" s="162">
        <f>IF(R10="",0,1)</f>
        <v>0</v>
      </c>
      <c r="T10" s="117"/>
      <c r="U10" s="162">
        <f>IF(T10="",0,1)</f>
        <v>0</v>
      </c>
      <c r="V10" s="239"/>
      <c r="W10" s="522"/>
      <c r="X10" s="523"/>
      <c r="Y10" s="523"/>
      <c r="Z10" s="523"/>
      <c r="AA10" s="523"/>
      <c r="AB10" s="523"/>
      <c r="AC10" s="524"/>
    </row>
    <row r="11" spans="1:29" x14ac:dyDescent="0.2">
      <c r="A11" s="19" t="s">
        <v>7</v>
      </c>
      <c r="B11" s="19">
        <f t="shared" si="0"/>
        <v>6</v>
      </c>
      <c r="C11" s="40"/>
      <c r="D11" s="40"/>
      <c r="E11" s="40"/>
      <c r="F11" s="71">
        <f t="shared" ref="F11:F16" si="2">E11</f>
        <v>0</v>
      </c>
      <c r="G11" s="102" t="str">
        <f t="shared" si="1"/>
        <v/>
      </c>
      <c r="H11" s="336"/>
      <c r="I11" s="336"/>
      <c r="J11" s="71">
        <f t="shared" ref="J11:J16" si="3">I11</f>
        <v>0</v>
      </c>
      <c r="K11" s="117"/>
      <c r="L11" s="117"/>
      <c r="M11" s="162">
        <f t="shared" ref="M11:M16" si="4">IF(L11="",M10,M10+1)</f>
        <v>0</v>
      </c>
      <c r="N11" s="117"/>
      <c r="O11" s="162">
        <f t="shared" ref="O11:O16" si="5">IF(N11="",O10,O10+1)</f>
        <v>0</v>
      </c>
      <c r="P11" s="117"/>
      <c r="Q11" s="162">
        <f t="shared" ref="Q11:Q16" si="6">IF(P11="",Q10,Q10+1)</f>
        <v>0</v>
      </c>
      <c r="R11" s="117"/>
      <c r="S11" s="162">
        <f t="shared" ref="S11:S16" si="7">IF(R11="",S10,S10+1)</f>
        <v>0</v>
      </c>
      <c r="T11" s="117"/>
      <c r="U11" s="162">
        <f t="shared" ref="U11:U16" si="8">IF(T11="",U10,U10+1)</f>
        <v>0</v>
      </c>
      <c r="V11" s="239"/>
      <c r="W11" s="522"/>
      <c r="X11" s="523"/>
      <c r="Y11" s="523"/>
      <c r="Z11" s="523"/>
      <c r="AA11" s="523"/>
      <c r="AB11" s="523"/>
      <c r="AC11" s="524"/>
    </row>
    <row r="12" spans="1:29" x14ac:dyDescent="0.2">
      <c r="A12" s="19" t="s">
        <v>8</v>
      </c>
      <c r="B12" s="19">
        <f t="shared" si="0"/>
        <v>7</v>
      </c>
      <c r="C12" s="40"/>
      <c r="D12" s="40"/>
      <c r="E12" s="40"/>
      <c r="F12" s="71">
        <f t="shared" si="2"/>
        <v>0</v>
      </c>
      <c r="G12" s="102" t="str">
        <f t="shared" si="1"/>
        <v/>
      </c>
      <c r="H12" s="336"/>
      <c r="I12" s="336"/>
      <c r="J12" s="71">
        <f t="shared" si="3"/>
        <v>0</v>
      </c>
      <c r="K12" s="117"/>
      <c r="L12" s="117"/>
      <c r="M12" s="162">
        <f t="shared" si="4"/>
        <v>0</v>
      </c>
      <c r="N12" s="117"/>
      <c r="O12" s="162">
        <f t="shared" si="5"/>
        <v>0</v>
      </c>
      <c r="P12" s="117"/>
      <c r="Q12" s="162">
        <f t="shared" si="6"/>
        <v>0</v>
      </c>
      <c r="R12" s="117"/>
      <c r="S12" s="162">
        <f t="shared" si="7"/>
        <v>0</v>
      </c>
      <c r="T12" s="117"/>
      <c r="U12" s="162">
        <f t="shared" si="8"/>
        <v>0</v>
      </c>
      <c r="V12" s="239"/>
      <c r="W12" s="522"/>
      <c r="X12" s="523"/>
      <c r="Y12" s="523"/>
      <c r="Z12" s="523"/>
      <c r="AA12" s="523"/>
      <c r="AB12" s="523"/>
      <c r="AC12" s="524"/>
    </row>
    <row r="13" spans="1:29" x14ac:dyDescent="0.2">
      <c r="A13" s="19" t="s">
        <v>2</v>
      </c>
      <c r="B13" s="19">
        <f t="shared" si="0"/>
        <v>8</v>
      </c>
      <c r="C13" s="40"/>
      <c r="D13" s="40"/>
      <c r="E13" s="40"/>
      <c r="F13" s="71">
        <f t="shared" si="2"/>
        <v>0</v>
      </c>
      <c r="G13" s="102" t="str">
        <f t="shared" si="1"/>
        <v/>
      </c>
      <c r="H13" s="336"/>
      <c r="I13" s="336"/>
      <c r="J13" s="71">
        <f t="shared" si="3"/>
        <v>0</v>
      </c>
      <c r="K13" s="117"/>
      <c r="L13" s="117"/>
      <c r="M13" s="162">
        <f t="shared" si="4"/>
        <v>0</v>
      </c>
      <c r="N13" s="117"/>
      <c r="O13" s="162">
        <f t="shared" si="5"/>
        <v>0</v>
      </c>
      <c r="P13" s="117"/>
      <c r="Q13" s="162">
        <f t="shared" si="6"/>
        <v>0</v>
      </c>
      <c r="R13" s="117"/>
      <c r="S13" s="162">
        <f t="shared" si="7"/>
        <v>0</v>
      </c>
      <c r="T13" s="117"/>
      <c r="U13" s="162">
        <f t="shared" si="8"/>
        <v>0</v>
      </c>
      <c r="V13" s="239"/>
      <c r="W13" s="522"/>
      <c r="X13" s="523"/>
      <c r="Y13" s="523"/>
      <c r="Z13" s="523"/>
      <c r="AA13" s="523"/>
      <c r="AB13" s="523"/>
      <c r="AC13" s="524"/>
    </row>
    <row r="14" spans="1:29" x14ac:dyDescent="0.2">
      <c r="A14" s="19" t="s">
        <v>3</v>
      </c>
      <c r="B14" s="19">
        <f t="shared" si="0"/>
        <v>9</v>
      </c>
      <c r="C14" s="40"/>
      <c r="D14" s="40"/>
      <c r="E14" s="40"/>
      <c r="F14" s="71">
        <f t="shared" si="2"/>
        <v>0</v>
      </c>
      <c r="G14" s="102" t="str">
        <f t="shared" si="1"/>
        <v/>
      </c>
      <c r="H14" s="336"/>
      <c r="I14" s="336"/>
      <c r="J14" s="71">
        <f t="shared" si="3"/>
        <v>0</v>
      </c>
      <c r="K14" s="117"/>
      <c r="L14" s="117"/>
      <c r="M14" s="162">
        <f t="shared" si="4"/>
        <v>0</v>
      </c>
      <c r="N14" s="117"/>
      <c r="O14" s="162">
        <f t="shared" si="5"/>
        <v>0</v>
      </c>
      <c r="P14" s="117"/>
      <c r="Q14" s="162">
        <f t="shared" si="6"/>
        <v>0</v>
      </c>
      <c r="R14" s="117"/>
      <c r="S14" s="162">
        <f t="shared" si="7"/>
        <v>0</v>
      </c>
      <c r="T14" s="117"/>
      <c r="U14" s="162">
        <f t="shared" si="8"/>
        <v>0</v>
      </c>
      <c r="V14" s="239"/>
      <c r="W14" s="522"/>
      <c r="X14" s="523"/>
      <c r="Y14" s="523"/>
      <c r="Z14" s="523"/>
      <c r="AA14" s="523"/>
      <c r="AB14" s="523"/>
      <c r="AC14" s="524"/>
    </row>
    <row r="15" spans="1:29" x14ac:dyDescent="0.2">
      <c r="A15" s="19" t="s">
        <v>4</v>
      </c>
      <c r="B15" s="19">
        <f t="shared" si="0"/>
        <v>10</v>
      </c>
      <c r="C15" s="40"/>
      <c r="D15" s="40"/>
      <c r="E15" s="40"/>
      <c r="F15" s="71">
        <f t="shared" si="2"/>
        <v>0</v>
      </c>
      <c r="G15" s="102" t="str">
        <f t="shared" si="1"/>
        <v/>
      </c>
      <c r="H15" s="336"/>
      <c r="I15" s="336"/>
      <c r="J15" s="71">
        <f t="shared" si="3"/>
        <v>0</v>
      </c>
      <c r="K15" s="117"/>
      <c r="L15" s="117"/>
      <c r="M15" s="162">
        <f t="shared" si="4"/>
        <v>0</v>
      </c>
      <c r="N15" s="117"/>
      <c r="O15" s="162">
        <f t="shared" si="5"/>
        <v>0</v>
      </c>
      <c r="P15" s="117"/>
      <c r="Q15" s="162">
        <f t="shared" si="6"/>
        <v>0</v>
      </c>
      <c r="R15" s="117"/>
      <c r="S15" s="162">
        <f t="shared" si="7"/>
        <v>0</v>
      </c>
      <c r="T15" s="117"/>
      <c r="U15" s="162">
        <f t="shared" si="8"/>
        <v>0</v>
      </c>
      <c r="V15" s="239"/>
      <c r="W15" s="522"/>
      <c r="X15" s="523"/>
      <c r="Y15" s="523"/>
      <c r="Z15" s="523"/>
      <c r="AA15" s="523"/>
      <c r="AB15" s="523"/>
      <c r="AC15" s="524"/>
    </row>
    <row r="16" spans="1:29" x14ac:dyDescent="0.2">
      <c r="A16" s="141" t="s">
        <v>5</v>
      </c>
      <c r="B16" s="141">
        <f t="shared" si="0"/>
        <v>11</v>
      </c>
      <c r="C16" s="40"/>
      <c r="D16" s="40"/>
      <c r="E16" s="40"/>
      <c r="F16" s="71">
        <f t="shared" si="2"/>
        <v>0</v>
      </c>
      <c r="G16" s="102" t="str">
        <f t="shared" si="1"/>
        <v/>
      </c>
      <c r="H16" s="336"/>
      <c r="I16" s="336"/>
      <c r="J16" s="71">
        <f t="shared" si="3"/>
        <v>0</v>
      </c>
      <c r="K16" s="117"/>
      <c r="L16" s="117"/>
      <c r="M16" s="162">
        <f t="shared" si="4"/>
        <v>0</v>
      </c>
      <c r="N16" s="117"/>
      <c r="O16" s="162">
        <f t="shared" si="5"/>
        <v>0</v>
      </c>
      <c r="P16" s="117"/>
      <c r="Q16" s="162">
        <f t="shared" si="6"/>
        <v>0</v>
      </c>
      <c r="R16" s="117"/>
      <c r="S16" s="162">
        <f t="shared" si="7"/>
        <v>0</v>
      </c>
      <c r="T16" s="117"/>
      <c r="U16" s="162">
        <f t="shared" si="8"/>
        <v>0</v>
      </c>
      <c r="V16" s="239"/>
      <c r="W16" s="522"/>
      <c r="X16" s="523"/>
      <c r="Y16" s="523"/>
      <c r="Z16" s="523"/>
      <c r="AA16" s="523"/>
      <c r="AB16" s="523"/>
      <c r="AC16" s="524"/>
    </row>
    <row r="17" spans="1:29" x14ac:dyDescent="0.2">
      <c r="A17" s="573" t="s">
        <v>189</v>
      </c>
      <c r="B17" s="574"/>
      <c r="C17" s="15">
        <f>SUM(C10:C16)</f>
        <v>0</v>
      </c>
      <c r="D17" s="15">
        <f>SUM(D10:D16)+ROUNDDOWN(F17/60,0)</f>
        <v>0</v>
      </c>
      <c r="E17" s="15">
        <f>F17-60*ROUNDDOWN(F17/60,0)</f>
        <v>0</v>
      </c>
      <c r="F17" s="146">
        <f>SUM(F10:F16)</f>
        <v>0</v>
      </c>
      <c r="G17" s="62">
        <f>IF((D17*60+E17)=0,0,ROUND((C17*60)/(D17*60+E17),1))</f>
        <v>0</v>
      </c>
      <c r="H17" s="13">
        <f>SUM(H10:H16)+ROUNDDOWN(J17/60,0)</f>
        <v>0</v>
      </c>
      <c r="I17" s="13">
        <f>J17-60*ROUNDDOWN(J17/60,0)</f>
        <v>0</v>
      </c>
      <c r="J17" s="131">
        <f>SUM(J10:J16)</f>
        <v>0</v>
      </c>
      <c r="K17" s="33">
        <f>SUM(K10:K16)</f>
        <v>0</v>
      </c>
      <c r="L17" s="33">
        <f>IF(SUM(L10:L16)=0,0,ROUND(AVERAGE(L10:L16),0))</f>
        <v>0</v>
      </c>
      <c r="M17" s="163">
        <f>IF(M16=0,0,1)</f>
        <v>0</v>
      </c>
      <c r="N17" s="33">
        <f>IF(SUM(N10:N16)=0,0,ROUND(AVERAGE(N10:N16),0))</f>
        <v>0</v>
      </c>
      <c r="O17" s="163">
        <f>IF(O16=0,0,1)</f>
        <v>0</v>
      </c>
      <c r="P17" s="33">
        <f>IF(SUM(P10:P16)=0,0,ROUND(AVERAGE(P10:P16),0))</f>
        <v>0</v>
      </c>
      <c r="Q17" s="163">
        <f>IF(Q16=0,0,1)</f>
        <v>0</v>
      </c>
      <c r="R17" s="33">
        <f>IF(SUM(R10:R16)=0,0,ROUND(AVERAGE(R10:R16),0))</f>
        <v>0</v>
      </c>
      <c r="S17" s="163">
        <f>IF(S16=0,0,1)</f>
        <v>0</v>
      </c>
      <c r="T17" s="33">
        <f>IF(SUM(T10:T16)=0,0,ROUND(AVERAGE(T10:T16),0))</f>
        <v>0</v>
      </c>
      <c r="U17" s="163">
        <f>IF(U16=0,0,1)</f>
        <v>0</v>
      </c>
      <c r="V17" s="240"/>
      <c r="W17" s="480"/>
      <c r="X17" s="481"/>
      <c r="Y17" s="481"/>
      <c r="Z17" s="481"/>
      <c r="AA17" s="481"/>
      <c r="AB17" s="481"/>
      <c r="AC17" s="482"/>
    </row>
    <row r="18" spans="1:29" x14ac:dyDescent="0.2">
      <c r="A18" s="19" t="s">
        <v>6</v>
      </c>
      <c r="B18" s="19">
        <f>B16+1</f>
        <v>12</v>
      </c>
      <c r="C18" s="40"/>
      <c r="D18" s="40"/>
      <c r="E18" s="40"/>
      <c r="F18" s="71">
        <f t="shared" ref="F18:F24" si="9">E18</f>
        <v>0</v>
      </c>
      <c r="G18" s="102" t="str">
        <f t="shared" si="1"/>
        <v/>
      </c>
      <c r="H18" s="336"/>
      <c r="I18" s="336"/>
      <c r="J18" s="71">
        <f>I18</f>
        <v>0</v>
      </c>
      <c r="K18" s="117"/>
      <c r="L18" s="117"/>
      <c r="M18" s="162">
        <f>IF(L18="",0,1)</f>
        <v>0</v>
      </c>
      <c r="N18" s="117"/>
      <c r="O18" s="162">
        <f>IF(N18="",0,1)</f>
        <v>0</v>
      </c>
      <c r="P18" s="117"/>
      <c r="Q18" s="162">
        <f>IF(P18="",0,1)</f>
        <v>0</v>
      </c>
      <c r="R18" s="117"/>
      <c r="S18" s="162">
        <f>IF(R18="",0,1)</f>
        <v>0</v>
      </c>
      <c r="T18" s="117"/>
      <c r="U18" s="162">
        <f>IF(T18="",0,1)</f>
        <v>0</v>
      </c>
      <c r="V18" s="239"/>
      <c r="W18" s="490"/>
      <c r="X18" s="491"/>
      <c r="Y18" s="491"/>
      <c r="Z18" s="491"/>
      <c r="AA18" s="491"/>
      <c r="AB18" s="491"/>
      <c r="AC18" s="492"/>
    </row>
    <row r="19" spans="1:29" x14ac:dyDescent="0.2">
      <c r="A19" s="19" t="s">
        <v>7</v>
      </c>
      <c r="B19" s="19">
        <f t="shared" si="0"/>
        <v>13</v>
      </c>
      <c r="C19" s="40"/>
      <c r="D19" s="40"/>
      <c r="E19" s="40"/>
      <c r="F19" s="71">
        <f t="shared" si="9"/>
        <v>0</v>
      </c>
      <c r="G19" s="102" t="str">
        <f t="shared" si="1"/>
        <v/>
      </c>
      <c r="H19" s="336"/>
      <c r="I19" s="336"/>
      <c r="J19" s="71">
        <f t="shared" ref="J19:J24" si="10">I19</f>
        <v>0</v>
      </c>
      <c r="K19" s="117"/>
      <c r="L19" s="117"/>
      <c r="M19" s="162">
        <f t="shared" ref="M19:M24" si="11">IF(L19="",M18,M18+1)</f>
        <v>0</v>
      </c>
      <c r="N19" s="117"/>
      <c r="O19" s="162">
        <f t="shared" ref="O19:O24" si="12">IF(N19="",O18,O18+1)</f>
        <v>0</v>
      </c>
      <c r="P19" s="117"/>
      <c r="Q19" s="162">
        <f t="shared" ref="Q19:Q24" si="13">IF(P19="",Q18,Q18+1)</f>
        <v>0</v>
      </c>
      <c r="R19" s="117"/>
      <c r="S19" s="162">
        <f t="shared" ref="S19:S24" si="14">IF(R19="",S18,S18+1)</f>
        <v>0</v>
      </c>
      <c r="T19" s="117"/>
      <c r="U19" s="162">
        <f t="shared" ref="U19:U24" si="15">IF(T19="",U18,U18+1)</f>
        <v>0</v>
      </c>
      <c r="V19" s="239"/>
      <c r="W19" s="490"/>
      <c r="X19" s="491"/>
      <c r="Y19" s="491"/>
      <c r="Z19" s="491"/>
      <c r="AA19" s="491"/>
      <c r="AB19" s="491"/>
      <c r="AC19" s="492"/>
    </row>
    <row r="20" spans="1:29" x14ac:dyDescent="0.2">
      <c r="A20" s="19" t="s">
        <v>8</v>
      </c>
      <c r="B20" s="19">
        <f t="shared" si="0"/>
        <v>14</v>
      </c>
      <c r="C20" s="40"/>
      <c r="D20" s="40"/>
      <c r="E20" s="40"/>
      <c r="F20" s="71">
        <f t="shared" si="9"/>
        <v>0</v>
      </c>
      <c r="G20" s="102" t="str">
        <f t="shared" si="1"/>
        <v/>
      </c>
      <c r="H20" s="336"/>
      <c r="I20" s="336"/>
      <c r="J20" s="71">
        <f t="shared" si="10"/>
        <v>0</v>
      </c>
      <c r="K20" s="117"/>
      <c r="L20" s="117"/>
      <c r="M20" s="162">
        <f t="shared" si="11"/>
        <v>0</v>
      </c>
      <c r="N20" s="117"/>
      <c r="O20" s="162">
        <f t="shared" si="12"/>
        <v>0</v>
      </c>
      <c r="P20" s="117"/>
      <c r="Q20" s="162">
        <f t="shared" si="13"/>
        <v>0</v>
      </c>
      <c r="R20" s="117"/>
      <c r="S20" s="162">
        <f t="shared" si="14"/>
        <v>0</v>
      </c>
      <c r="T20" s="117"/>
      <c r="U20" s="162">
        <f t="shared" si="15"/>
        <v>0</v>
      </c>
      <c r="V20" s="239"/>
      <c r="W20" s="490"/>
      <c r="X20" s="491"/>
      <c r="Y20" s="491"/>
      <c r="Z20" s="491"/>
      <c r="AA20" s="491"/>
      <c r="AB20" s="491"/>
      <c r="AC20" s="492"/>
    </row>
    <row r="21" spans="1:29" x14ac:dyDescent="0.2">
      <c r="A21" s="19" t="s">
        <v>2</v>
      </c>
      <c r="B21" s="19">
        <f t="shared" si="0"/>
        <v>15</v>
      </c>
      <c r="C21" s="40"/>
      <c r="D21" s="40"/>
      <c r="E21" s="40"/>
      <c r="F21" s="71">
        <f t="shared" si="9"/>
        <v>0</v>
      </c>
      <c r="G21" s="102" t="str">
        <f t="shared" si="1"/>
        <v/>
      </c>
      <c r="H21" s="336"/>
      <c r="I21" s="336"/>
      <c r="J21" s="71">
        <f t="shared" si="10"/>
        <v>0</v>
      </c>
      <c r="K21" s="117"/>
      <c r="L21" s="117"/>
      <c r="M21" s="162">
        <f t="shared" si="11"/>
        <v>0</v>
      </c>
      <c r="N21" s="117"/>
      <c r="O21" s="162">
        <f t="shared" si="12"/>
        <v>0</v>
      </c>
      <c r="P21" s="117"/>
      <c r="Q21" s="162">
        <f t="shared" si="13"/>
        <v>0</v>
      </c>
      <c r="R21" s="117"/>
      <c r="S21" s="162">
        <f t="shared" si="14"/>
        <v>0</v>
      </c>
      <c r="T21" s="117"/>
      <c r="U21" s="162">
        <f t="shared" si="15"/>
        <v>0</v>
      </c>
      <c r="V21" s="239"/>
      <c r="W21" s="490"/>
      <c r="X21" s="491"/>
      <c r="Y21" s="491"/>
      <c r="Z21" s="491"/>
      <c r="AA21" s="491"/>
      <c r="AB21" s="491"/>
      <c r="AC21" s="492"/>
    </row>
    <row r="22" spans="1:29" x14ac:dyDescent="0.2">
      <c r="A22" s="19" t="s">
        <v>3</v>
      </c>
      <c r="B22" s="19">
        <f t="shared" si="0"/>
        <v>16</v>
      </c>
      <c r="C22" s="40"/>
      <c r="D22" s="40"/>
      <c r="E22" s="40"/>
      <c r="F22" s="71">
        <f t="shared" si="9"/>
        <v>0</v>
      </c>
      <c r="G22" s="102" t="str">
        <f t="shared" si="1"/>
        <v/>
      </c>
      <c r="H22" s="336"/>
      <c r="I22" s="336"/>
      <c r="J22" s="71">
        <f t="shared" si="10"/>
        <v>0</v>
      </c>
      <c r="K22" s="117"/>
      <c r="L22" s="117"/>
      <c r="M22" s="162">
        <f t="shared" si="11"/>
        <v>0</v>
      </c>
      <c r="N22" s="117"/>
      <c r="O22" s="162">
        <f t="shared" si="12"/>
        <v>0</v>
      </c>
      <c r="P22" s="117"/>
      <c r="Q22" s="162">
        <f t="shared" si="13"/>
        <v>0</v>
      </c>
      <c r="R22" s="117"/>
      <c r="S22" s="162">
        <f t="shared" si="14"/>
        <v>0</v>
      </c>
      <c r="T22" s="117"/>
      <c r="U22" s="162">
        <f t="shared" si="15"/>
        <v>0</v>
      </c>
      <c r="V22" s="239"/>
      <c r="W22" s="490"/>
      <c r="X22" s="491"/>
      <c r="Y22" s="491"/>
      <c r="Z22" s="491"/>
      <c r="AA22" s="491"/>
      <c r="AB22" s="491"/>
      <c r="AC22" s="492"/>
    </row>
    <row r="23" spans="1:29" x14ac:dyDescent="0.2">
      <c r="A23" s="19" t="s">
        <v>4</v>
      </c>
      <c r="B23" s="19">
        <f t="shared" si="0"/>
        <v>17</v>
      </c>
      <c r="C23" s="40"/>
      <c r="D23" s="40"/>
      <c r="E23" s="40"/>
      <c r="F23" s="71">
        <f t="shared" si="9"/>
        <v>0</v>
      </c>
      <c r="G23" s="102" t="str">
        <f t="shared" si="1"/>
        <v/>
      </c>
      <c r="H23" s="336"/>
      <c r="I23" s="336"/>
      <c r="J23" s="71">
        <f t="shared" si="10"/>
        <v>0</v>
      </c>
      <c r="K23" s="117"/>
      <c r="L23" s="117"/>
      <c r="M23" s="162">
        <f t="shared" si="11"/>
        <v>0</v>
      </c>
      <c r="N23" s="117"/>
      <c r="O23" s="162">
        <f t="shared" si="12"/>
        <v>0</v>
      </c>
      <c r="P23" s="117"/>
      <c r="Q23" s="162">
        <f t="shared" si="13"/>
        <v>0</v>
      </c>
      <c r="R23" s="117"/>
      <c r="S23" s="162">
        <f t="shared" si="14"/>
        <v>0</v>
      </c>
      <c r="T23" s="117"/>
      <c r="U23" s="162">
        <f t="shared" si="15"/>
        <v>0</v>
      </c>
      <c r="V23" s="239"/>
      <c r="W23" s="490"/>
      <c r="X23" s="491"/>
      <c r="Y23" s="491"/>
      <c r="Z23" s="491"/>
      <c r="AA23" s="491"/>
      <c r="AB23" s="491"/>
      <c r="AC23" s="492"/>
    </row>
    <row r="24" spans="1:29" x14ac:dyDescent="0.2">
      <c r="A24" s="141" t="s">
        <v>5</v>
      </c>
      <c r="B24" s="141">
        <f t="shared" si="0"/>
        <v>18</v>
      </c>
      <c r="C24" s="40"/>
      <c r="D24" s="40"/>
      <c r="E24" s="40"/>
      <c r="F24" s="71">
        <f t="shared" si="9"/>
        <v>0</v>
      </c>
      <c r="G24" s="102" t="str">
        <f t="shared" si="1"/>
        <v/>
      </c>
      <c r="H24" s="336"/>
      <c r="I24" s="336"/>
      <c r="J24" s="71">
        <f t="shared" si="10"/>
        <v>0</v>
      </c>
      <c r="K24" s="117"/>
      <c r="L24" s="117"/>
      <c r="M24" s="162">
        <f t="shared" si="11"/>
        <v>0</v>
      </c>
      <c r="N24" s="117"/>
      <c r="O24" s="162">
        <f t="shared" si="12"/>
        <v>0</v>
      </c>
      <c r="P24" s="117"/>
      <c r="Q24" s="162">
        <f t="shared" si="13"/>
        <v>0</v>
      </c>
      <c r="R24" s="117"/>
      <c r="S24" s="162">
        <f t="shared" si="14"/>
        <v>0</v>
      </c>
      <c r="T24" s="117"/>
      <c r="U24" s="162">
        <f t="shared" si="15"/>
        <v>0</v>
      </c>
      <c r="V24" s="239"/>
      <c r="W24" s="490"/>
      <c r="X24" s="491"/>
      <c r="Y24" s="491"/>
      <c r="Z24" s="491"/>
      <c r="AA24" s="491"/>
      <c r="AB24" s="491"/>
      <c r="AC24" s="492"/>
    </row>
    <row r="25" spans="1:29" x14ac:dyDescent="0.2">
      <c r="A25" s="573" t="s">
        <v>62</v>
      </c>
      <c r="B25" s="574"/>
      <c r="C25" s="15">
        <f>SUM(C18:C24)</f>
        <v>0</v>
      </c>
      <c r="D25" s="15">
        <f>SUM(D18:D24)+ROUNDDOWN(F25/60,0)</f>
        <v>0</v>
      </c>
      <c r="E25" s="15">
        <f>F25-60*ROUNDDOWN(F25/60,0)</f>
        <v>0</v>
      </c>
      <c r="F25" s="146">
        <f>SUM(F18:F24)</f>
        <v>0</v>
      </c>
      <c r="G25" s="62">
        <f>IF((D25*60+E25)=0,0,ROUND((C25*60)/(D25*60+E25),1))</f>
        <v>0</v>
      </c>
      <c r="H25" s="13">
        <f>SUM(H18:H24)+ROUNDDOWN(J25/60,0)</f>
        <v>0</v>
      </c>
      <c r="I25" s="13">
        <f>J25-60*ROUNDDOWN(J25/60,0)</f>
        <v>0</v>
      </c>
      <c r="J25" s="131">
        <f>SUM(J18:J24)</f>
        <v>0</v>
      </c>
      <c r="K25" s="33">
        <f>SUM(K18:K24)</f>
        <v>0</v>
      </c>
      <c r="L25" s="33">
        <f>IF(SUM(L18:L24)=0,0,ROUND(AVERAGE(L18:L24),0))</f>
        <v>0</v>
      </c>
      <c r="M25" s="163">
        <f>IF(M24=0,0,1)</f>
        <v>0</v>
      </c>
      <c r="N25" s="33">
        <f>IF(SUM(N18:N24)=0,0,ROUND(AVERAGE(N18:N24),0))</f>
        <v>0</v>
      </c>
      <c r="O25" s="163">
        <f>IF(O24=0,0,1)</f>
        <v>0</v>
      </c>
      <c r="P25" s="33">
        <f>IF(SUM(P18:P24)=0,0,ROUND(AVERAGE(P18:P24),0))</f>
        <v>0</v>
      </c>
      <c r="Q25" s="163">
        <f>IF(Q24=0,0,1)</f>
        <v>0</v>
      </c>
      <c r="R25" s="33">
        <f>IF(SUM(R18:R24)=0,0,ROUND(AVERAGE(R18:R24),0))</f>
        <v>0</v>
      </c>
      <c r="S25" s="163">
        <f>IF(S24=0,0,1)</f>
        <v>0</v>
      </c>
      <c r="T25" s="33">
        <f>IF(SUM(T18:T24)=0,0,ROUND(AVERAGE(T18:T24),0))</f>
        <v>0</v>
      </c>
      <c r="U25" s="163">
        <f>IF(U24=0,0,1)</f>
        <v>0</v>
      </c>
      <c r="V25" s="240"/>
      <c r="W25" s="480"/>
      <c r="X25" s="481"/>
      <c r="Y25" s="481"/>
      <c r="Z25" s="481"/>
      <c r="AA25" s="481"/>
      <c r="AB25" s="481"/>
      <c r="AC25" s="482"/>
    </row>
    <row r="26" spans="1:29" x14ac:dyDescent="0.2">
      <c r="A26" s="19" t="s">
        <v>6</v>
      </c>
      <c r="B26" s="19">
        <f>B24+1</f>
        <v>19</v>
      </c>
      <c r="C26" s="40"/>
      <c r="D26" s="40"/>
      <c r="E26" s="40"/>
      <c r="F26" s="71">
        <f t="shared" ref="F26:F39" si="16">E26</f>
        <v>0</v>
      </c>
      <c r="G26" s="102" t="str">
        <f t="shared" si="1"/>
        <v/>
      </c>
      <c r="H26" s="336"/>
      <c r="I26" s="336"/>
      <c r="J26" s="71">
        <f>I26</f>
        <v>0</v>
      </c>
      <c r="K26" s="117"/>
      <c r="L26" s="117"/>
      <c r="M26" s="162">
        <f>IF(L26="",0,1)</f>
        <v>0</v>
      </c>
      <c r="N26" s="117"/>
      <c r="O26" s="162">
        <f>IF(N26="",0,1)</f>
        <v>0</v>
      </c>
      <c r="P26" s="117"/>
      <c r="Q26" s="162">
        <f>IF(P26="",0,1)</f>
        <v>0</v>
      </c>
      <c r="R26" s="117"/>
      <c r="S26" s="162">
        <f>IF(R26="",0,1)</f>
        <v>0</v>
      </c>
      <c r="T26" s="117"/>
      <c r="U26" s="162">
        <f>IF(T26="",0,1)</f>
        <v>0</v>
      </c>
      <c r="V26" s="239"/>
      <c r="W26" s="490"/>
      <c r="X26" s="491"/>
      <c r="Y26" s="491"/>
      <c r="Z26" s="491"/>
      <c r="AA26" s="491"/>
      <c r="AB26" s="491"/>
      <c r="AC26" s="492"/>
    </row>
    <row r="27" spans="1:29" x14ac:dyDescent="0.2">
      <c r="A27" s="19" t="s">
        <v>7</v>
      </c>
      <c r="B27" s="19">
        <f t="shared" ref="B27:B32" si="17">B26+1</f>
        <v>20</v>
      </c>
      <c r="C27" s="40"/>
      <c r="D27" s="40"/>
      <c r="E27" s="40"/>
      <c r="F27" s="71">
        <f t="shared" si="16"/>
        <v>0</v>
      </c>
      <c r="G27" s="102" t="str">
        <f t="shared" si="1"/>
        <v/>
      </c>
      <c r="H27" s="336"/>
      <c r="I27" s="336"/>
      <c r="J27" s="71">
        <f t="shared" ref="J27:J32" si="18">I27</f>
        <v>0</v>
      </c>
      <c r="K27" s="117"/>
      <c r="L27" s="117"/>
      <c r="M27" s="162">
        <f t="shared" ref="M27:M32" si="19">IF(L27="",M26,M26+1)</f>
        <v>0</v>
      </c>
      <c r="N27" s="117"/>
      <c r="O27" s="162">
        <f t="shared" ref="O27:O32" si="20">IF(N27="",O26,O26+1)</f>
        <v>0</v>
      </c>
      <c r="P27" s="117"/>
      <c r="Q27" s="162">
        <f t="shared" ref="Q27:Q32" si="21">IF(P27="",Q26,Q26+1)</f>
        <v>0</v>
      </c>
      <c r="R27" s="117"/>
      <c r="S27" s="162">
        <f t="shared" ref="S27:S32" si="22">IF(R27="",S26,S26+1)</f>
        <v>0</v>
      </c>
      <c r="T27" s="117"/>
      <c r="U27" s="162">
        <f t="shared" ref="U27:U32" si="23">IF(T27="",U26,U26+1)</f>
        <v>0</v>
      </c>
      <c r="V27" s="239"/>
      <c r="W27" s="490"/>
      <c r="X27" s="491"/>
      <c r="Y27" s="491"/>
      <c r="Z27" s="491"/>
      <c r="AA27" s="491"/>
      <c r="AB27" s="491"/>
      <c r="AC27" s="492"/>
    </row>
    <row r="28" spans="1:29" x14ac:dyDescent="0.2">
      <c r="A28" s="19" t="s">
        <v>8</v>
      </c>
      <c r="B28" s="19">
        <f t="shared" si="17"/>
        <v>21</v>
      </c>
      <c r="C28" s="40"/>
      <c r="D28" s="40"/>
      <c r="E28" s="40"/>
      <c r="F28" s="71">
        <f t="shared" si="16"/>
        <v>0</v>
      </c>
      <c r="G28" s="102" t="str">
        <f t="shared" si="1"/>
        <v/>
      </c>
      <c r="H28" s="336"/>
      <c r="I28" s="336"/>
      <c r="J28" s="71">
        <f t="shared" si="18"/>
        <v>0</v>
      </c>
      <c r="K28" s="117"/>
      <c r="L28" s="117"/>
      <c r="M28" s="162">
        <f t="shared" si="19"/>
        <v>0</v>
      </c>
      <c r="N28" s="117"/>
      <c r="O28" s="162">
        <f t="shared" si="20"/>
        <v>0</v>
      </c>
      <c r="P28" s="117"/>
      <c r="Q28" s="162">
        <f t="shared" si="21"/>
        <v>0</v>
      </c>
      <c r="R28" s="117"/>
      <c r="S28" s="162">
        <f t="shared" si="22"/>
        <v>0</v>
      </c>
      <c r="T28" s="117"/>
      <c r="U28" s="162">
        <f t="shared" si="23"/>
        <v>0</v>
      </c>
      <c r="V28" s="239"/>
      <c r="W28" s="490"/>
      <c r="X28" s="491"/>
      <c r="Y28" s="491"/>
      <c r="Z28" s="491"/>
      <c r="AA28" s="491"/>
      <c r="AB28" s="491"/>
      <c r="AC28" s="492"/>
    </row>
    <row r="29" spans="1:29" x14ac:dyDescent="0.2">
      <c r="A29" s="19" t="s">
        <v>2</v>
      </c>
      <c r="B29" s="19">
        <f t="shared" si="17"/>
        <v>22</v>
      </c>
      <c r="C29" s="40"/>
      <c r="D29" s="40"/>
      <c r="E29" s="40"/>
      <c r="F29" s="71">
        <f t="shared" si="16"/>
        <v>0</v>
      </c>
      <c r="G29" s="102" t="str">
        <f t="shared" si="1"/>
        <v/>
      </c>
      <c r="H29" s="336"/>
      <c r="I29" s="336"/>
      <c r="J29" s="71">
        <f t="shared" si="18"/>
        <v>0</v>
      </c>
      <c r="K29" s="117"/>
      <c r="L29" s="117"/>
      <c r="M29" s="162">
        <f t="shared" si="19"/>
        <v>0</v>
      </c>
      <c r="N29" s="117"/>
      <c r="O29" s="162">
        <f t="shared" si="20"/>
        <v>0</v>
      </c>
      <c r="P29" s="117"/>
      <c r="Q29" s="162">
        <f t="shared" si="21"/>
        <v>0</v>
      </c>
      <c r="R29" s="117"/>
      <c r="S29" s="162">
        <f t="shared" si="22"/>
        <v>0</v>
      </c>
      <c r="T29" s="117"/>
      <c r="U29" s="162">
        <f t="shared" si="23"/>
        <v>0</v>
      </c>
      <c r="V29" s="239"/>
      <c r="W29" s="490"/>
      <c r="X29" s="491"/>
      <c r="Y29" s="491"/>
      <c r="Z29" s="491"/>
      <c r="AA29" s="491"/>
      <c r="AB29" s="491"/>
      <c r="AC29" s="492"/>
    </row>
    <row r="30" spans="1:29" x14ac:dyDescent="0.2">
      <c r="A30" s="19" t="s">
        <v>3</v>
      </c>
      <c r="B30" s="19">
        <f t="shared" si="17"/>
        <v>23</v>
      </c>
      <c r="C30" s="40"/>
      <c r="D30" s="40"/>
      <c r="E30" s="40"/>
      <c r="F30" s="71">
        <f t="shared" si="16"/>
        <v>0</v>
      </c>
      <c r="G30" s="102" t="str">
        <f t="shared" si="1"/>
        <v/>
      </c>
      <c r="H30" s="336"/>
      <c r="I30" s="336"/>
      <c r="J30" s="71">
        <f t="shared" si="18"/>
        <v>0</v>
      </c>
      <c r="K30" s="117"/>
      <c r="L30" s="117"/>
      <c r="M30" s="162">
        <f t="shared" si="19"/>
        <v>0</v>
      </c>
      <c r="N30" s="117"/>
      <c r="O30" s="162">
        <f t="shared" si="20"/>
        <v>0</v>
      </c>
      <c r="P30" s="117"/>
      <c r="Q30" s="162">
        <f t="shared" si="21"/>
        <v>0</v>
      </c>
      <c r="R30" s="117"/>
      <c r="S30" s="162">
        <f t="shared" si="22"/>
        <v>0</v>
      </c>
      <c r="T30" s="117"/>
      <c r="U30" s="162">
        <f t="shared" si="23"/>
        <v>0</v>
      </c>
      <c r="V30" s="239"/>
      <c r="W30" s="490"/>
      <c r="X30" s="491"/>
      <c r="Y30" s="491"/>
      <c r="Z30" s="491"/>
      <c r="AA30" s="491"/>
      <c r="AB30" s="491"/>
      <c r="AC30" s="492"/>
    </row>
    <row r="31" spans="1:29" x14ac:dyDescent="0.2">
      <c r="A31" s="19" t="s">
        <v>4</v>
      </c>
      <c r="B31" s="19">
        <f t="shared" si="17"/>
        <v>24</v>
      </c>
      <c r="C31" s="40"/>
      <c r="D31" s="40"/>
      <c r="E31" s="40"/>
      <c r="F31" s="71">
        <f t="shared" si="16"/>
        <v>0</v>
      </c>
      <c r="G31" s="102" t="str">
        <f t="shared" si="1"/>
        <v/>
      </c>
      <c r="H31" s="336"/>
      <c r="I31" s="336"/>
      <c r="J31" s="71">
        <f t="shared" si="18"/>
        <v>0</v>
      </c>
      <c r="K31" s="117"/>
      <c r="L31" s="117"/>
      <c r="M31" s="162">
        <f t="shared" si="19"/>
        <v>0</v>
      </c>
      <c r="N31" s="117"/>
      <c r="O31" s="162">
        <f t="shared" si="20"/>
        <v>0</v>
      </c>
      <c r="P31" s="117"/>
      <c r="Q31" s="162">
        <f t="shared" si="21"/>
        <v>0</v>
      </c>
      <c r="R31" s="117"/>
      <c r="S31" s="162">
        <f t="shared" si="22"/>
        <v>0</v>
      </c>
      <c r="T31" s="117"/>
      <c r="U31" s="162">
        <f t="shared" si="23"/>
        <v>0</v>
      </c>
      <c r="V31" s="239"/>
      <c r="W31" s="490"/>
      <c r="X31" s="491"/>
      <c r="Y31" s="491"/>
      <c r="Z31" s="491"/>
      <c r="AA31" s="491"/>
      <c r="AB31" s="491"/>
      <c r="AC31" s="492"/>
    </row>
    <row r="32" spans="1:29" x14ac:dyDescent="0.2">
      <c r="A32" s="141" t="s">
        <v>5</v>
      </c>
      <c r="B32" s="141">
        <f t="shared" si="17"/>
        <v>25</v>
      </c>
      <c r="C32" s="40"/>
      <c r="D32" s="40"/>
      <c r="E32" s="40"/>
      <c r="F32" s="71">
        <f t="shared" si="16"/>
        <v>0</v>
      </c>
      <c r="G32" s="102" t="str">
        <f t="shared" si="1"/>
        <v/>
      </c>
      <c r="H32" s="336"/>
      <c r="I32" s="336"/>
      <c r="J32" s="71">
        <f t="shared" si="18"/>
        <v>0</v>
      </c>
      <c r="K32" s="117"/>
      <c r="L32" s="117"/>
      <c r="M32" s="162">
        <f t="shared" si="19"/>
        <v>0</v>
      </c>
      <c r="N32" s="117"/>
      <c r="O32" s="162">
        <f t="shared" si="20"/>
        <v>0</v>
      </c>
      <c r="P32" s="117"/>
      <c r="Q32" s="162">
        <f t="shared" si="21"/>
        <v>0</v>
      </c>
      <c r="R32" s="117"/>
      <c r="S32" s="162">
        <f t="shared" si="22"/>
        <v>0</v>
      </c>
      <c r="T32" s="117"/>
      <c r="U32" s="162">
        <f t="shared" si="23"/>
        <v>0</v>
      </c>
      <c r="V32" s="239"/>
      <c r="W32" s="490" t="s">
        <v>236</v>
      </c>
      <c r="X32" s="491"/>
      <c r="Y32" s="491"/>
      <c r="Z32" s="491"/>
      <c r="AA32" s="491"/>
      <c r="AB32" s="491"/>
      <c r="AC32" s="492"/>
    </row>
    <row r="33" spans="1:259" x14ac:dyDescent="0.2">
      <c r="A33" s="573" t="s">
        <v>63</v>
      </c>
      <c r="B33" s="574"/>
      <c r="C33" s="15">
        <f>SUM(C26:C32)</f>
        <v>0</v>
      </c>
      <c r="D33" s="15">
        <f>SUM(D26:D32)+ROUNDDOWN(F33/60,0)</f>
        <v>0</v>
      </c>
      <c r="E33" s="15">
        <f>F33-60*ROUNDDOWN(F33/60,0)</f>
        <v>0</v>
      </c>
      <c r="F33" s="146">
        <f>SUM(F26:F32)</f>
        <v>0</v>
      </c>
      <c r="G33" s="62">
        <f>IF((D33*60+E33)=0,0,ROUND((C33*60)/(D33*60+E33),1))</f>
        <v>0</v>
      </c>
      <c r="H33" s="13">
        <f>SUM(H26:H32)+ROUNDDOWN(J33/60,0)</f>
        <v>0</v>
      </c>
      <c r="I33" s="13">
        <f>J33-60*ROUNDDOWN(J33/60,0)</f>
        <v>0</v>
      </c>
      <c r="J33" s="131">
        <f>SUM(J26:J32)</f>
        <v>0</v>
      </c>
      <c r="K33" s="33">
        <f>SUM(K26:K32)</f>
        <v>0</v>
      </c>
      <c r="L33" s="33">
        <f>IF(SUM(L26:L32)=0,0,ROUND(AVERAGE(L26:L32),0))</f>
        <v>0</v>
      </c>
      <c r="M33" s="163">
        <f>IF(M32=0,0,1)</f>
        <v>0</v>
      </c>
      <c r="N33" s="33">
        <f>IF(SUM(N26:N32)=0,0,ROUND(AVERAGE(N26:N32),0))</f>
        <v>0</v>
      </c>
      <c r="O33" s="163">
        <f>IF(O32=0,0,1)</f>
        <v>0</v>
      </c>
      <c r="P33" s="33">
        <f>IF(SUM(P26:P32)=0,0,ROUND(AVERAGE(P26:P32),0))</f>
        <v>0</v>
      </c>
      <c r="Q33" s="163">
        <f>IF(Q32=0,0,1)</f>
        <v>0</v>
      </c>
      <c r="R33" s="33">
        <f>IF(SUM(R26:R32)=0,0,ROUND(AVERAGE(R26:R32),0))</f>
        <v>0</v>
      </c>
      <c r="S33" s="163">
        <f>IF(S32=0,0,1)</f>
        <v>0</v>
      </c>
      <c r="T33" s="33">
        <f>IF(SUM(T26:T32)=0,0,ROUND(AVERAGE(T26:T32),0))</f>
        <v>0</v>
      </c>
      <c r="U33" s="163">
        <f>IF(U32=0,0,1)</f>
        <v>0</v>
      </c>
      <c r="V33" s="240"/>
      <c r="W33" s="480"/>
      <c r="X33" s="481"/>
      <c r="Y33" s="481"/>
      <c r="Z33" s="481"/>
      <c r="AA33" s="481"/>
      <c r="AB33" s="481"/>
      <c r="AC33" s="482"/>
    </row>
    <row r="34" spans="1:259" s="75" customFormat="1" x14ac:dyDescent="0.2">
      <c r="A34" s="19" t="s">
        <v>6</v>
      </c>
      <c r="B34" s="19">
        <f>B32+1</f>
        <v>26</v>
      </c>
      <c r="C34" s="40"/>
      <c r="D34" s="40"/>
      <c r="E34" s="40"/>
      <c r="F34" s="71">
        <f t="shared" si="16"/>
        <v>0</v>
      </c>
      <c r="G34" s="102" t="str">
        <f t="shared" si="1"/>
        <v/>
      </c>
      <c r="H34" s="336"/>
      <c r="I34" s="336"/>
      <c r="J34" s="71">
        <f>I34</f>
        <v>0</v>
      </c>
      <c r="K34" s="117"/>
      <c r="L34" s="117"/>
      <c r="M34" s="162">
        <f>IF(L34="",0,1)</f>
        <v>0</v>
      </c>
      <c r="N34" s="117"/>
      <c r="O34" s="162">
        <f>IF(N34="",0,1)</f>
        <v>0</v>
      </c>
      <c r="P34" s="117"/>
      <c r="Q34" s="162">
        <f>IF(P34="",0,1)</f>
        <v>0</v>
      </c>
      <c r="R34" s="117"/>
      <c r="S34" s="162">
        <f>IF(R34="",0,1)</f>
        <v>0</v>
      </c>
      <c r="T34" s="117"/>
      <c r="U34" s="162">
        <f>IF(T34="",0,1)</f>
        <v>0</v>
      </c>
      <c r="V34" s="239"/>
      <c r="W34" s="490"/>
      <c r="X34" s="491"/>
      <c r="Y34" s="491"/>
      <c r="Z34" s="491"/>
      <c r="AA34" s="491"/>
      <c r="AB34" s="491"/>
      <c r="AC34" s="492"/>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row>
    <row r="35" spans="1:259" s="75" customFormat="1" x14ac:dyDescent="0.2">
      <c r="A35" s="19" t="s">
        <v>7</v>
      </c>
      <c r="B35" s="19">
        <f>B34+1</f>
        <v>27</v>
      </c>
      <c r="C35" s="40"/>
      <c r="D35" s="40"/>
      <c r="E35" s="40"/>
      <c r="F35" s="71">
        <f t="shared" si="16"/>
        <v>0</v>
      </c>
      <c r="G35" s="102" t="str">
        <f t="shared" si="1"/>
        <v/>
      </c>
      <c r="H35" s="336"/>
      <c r="I35" s="336"/>
      <c r="J35" s="71">
        <f t="shared" ref="J35:J39" si="24">I35</f>
        <v>0</v>
      </c>
      <c r="K35" s="117"/>
      <c r="L35" s="117"/>
      <c r="M35" s="162">
        <f t="shared" ref="M35:U39" si="25">IF(L35="",M34,M34+1)</f>
        <v>0</v>
      </c>
      <c r="N35" s="117"/>
      <c r="O35" s="162">
        <f t="shared" si="25"/>
        <v>0</v>
      </c>
      <c r="P35" s="117"/>
      <c r="Q35" s="162">
        <f t="shared" si="25"/>
        <v>0</v>
      </c>
      <c r="R35" s="117"/>
      <c r="S35" s="162">
        <f t="shared" si="25"/>
        <v>0</v>
      </c>
      <c r="T35" s="117"/>
      <c r="U35" s="162">
        <f t="shared" si="25"/>
        <v>0</v>
      </c>
      <c r="V35" s="239"/>
      <c r="W35" s="490"/>
      <c r="X35" s="491"/>
      <c r="Y35" s="491"/>
      <c r="Z35" s="491"/>
      <c r="AA35" s="491"/>
      <c r="AB35" s="491"/>
      <c r="AC35" s="492"/>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row>
    <row r="36" spans="1:259" s="75" customFormat="1" x14ac:dyDescent="0.2">
      <c r="A36" s="19" t="s">
        <v>8</v>
      </c>
      <c r="B36" s="19">
        <f>B35+1</f>
        <v>28</v>
      </c>
      <c r="C36" s="40"/>
      <c r="D36" s="40"/>
      <c r="E36" s="40"/>
      <c r="F36" s="71">
        <f t="shared" si="16"/>
        <v>0</v>
      </c>
      <c r="G36" s="102" t="str">
        <f t="shared" si="1"/>
        <v/>
      </c>
      <c r="H36" s="336"/>
      <c r="I36" s="336"/>
      <c r="J36" s="71">
        <f t="shared" si="24"/>
        <v>0</v>
      </c>
      <c r="K36" s="117"/>
      <c r="L36" s="117"/>
      <c r="M36" s="162">
        <f t="shared" si="25"/>
        <v>0</v>
      </c>
      <c r="N36" s="117"/>
      <c r="O36" s="162">
        <f t="shared" si="25"/>
        <v>0</v>
      </c>
      <c r="P36" s="117"/>
      <c r="Q36" s="162">
        <f t="shared" si="25"/>
        <v>0</v>
      </c>
      <c r="R36" s="117"/>
      <c r="S36" s="162">
        <f t="shared" si="25"/>
        <v>0</v>
      </c>
      <c r="T36" s="117"/>
      <c r="U36" s="162">
        <f t="shared" si="25"/>
        <v>0</v>
      </c>
      <c r="V36" s="239"/>
      <c r="W36" s="490"/>
      <c r="X36" s="491"/>
      <c r="Y36" s="491"/>
      <c r="Z36" s="491"/>
      <c r="AA36" s="491"/>
      <c r="AB36" s="491"/>
      <c r="AC36" s="492"/>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row>
    <row r="37" spans="1:259" s="75" customFormat="1" x14ac:dyDescent="0.2">
      <c r="A37" s="19" t="s">
        <v>2</v>
      </c>
      <c r="B37" s="19">
        <f t="shared" ref="B37:B39" si="26">B36+1</f>
        <v>29</v>
      </c>
      <c r="C37" s="40"/>
      <c r="D37" s="40"/>
      <c r="E37" s="40"/>
      <c r="F37" s="71">
        <f t="shared" si="16"/>
        <v>0</v>
      </c>
      <c r="G37" s="102" t="str">
        <f t="shared" si="1"/>
        <v/>
      </c>
      <c r="H37" s="336"/>
      <c r="I37" s="336"/>
      <c r="J37" s="71">
        <f t="shared" si="24"/>
        <v>0</v>
      </c>
      <c r="K37" s="117"/>
      <c r="L37" s="117"/>
      <c r="M37" s="162">
        <f t="shared" si="25"/>
        <v>0</v>
      </c>
      <c r="N37" s="117"/>
      <c r="O37" s="162">
        <f t="shared" si="25"/>
        <v>0</v>
      </c>
      <c r="P37" s="117"/>
      <c r="Q37" s="162">
        <f t="shared" si="25"/>
        <v>0</v>
      </c>
      <c r="R37" s="117"/>
      <c r="S37" s="162">
        <f t="shared" si="25"/>
        <v>0</v>
      </c>
      <c r="T37" s="117"/>
      <c r="U37" s="162">
        <f t="shared" si="25"/>
        <v>0</v>
      </c>
      <c r="V37" s="239"/>
      <c r="W37" s="490"/>
      <c r="X37" s="491"/>
      <c r="Y37" s="491"/>
      <c r="Z37" s="491"/>
      <c r="AA37" s="491"/>
      <c r="AB37" s="491"/>
      <c r="AC37" s="492"/>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row>
    <row r="38" spans="1:259" s="75" customFormat="1" x14ac:dyDescent="0.2">
      <c r="A38" s="19" t="s">
        <v>3</v>
      </c>
      <c r="B38" s="19">
        <f t="shared" si="26"/>
        <v>30</v>
      </c>
      <c r="C38" s="40"/>
      <c r="D38" s="40"/>
      <c r="E38" s="40"/>
      <c r="F38" s="71">
        <f t="shared" si="16"/>
        <v>0</v>
      </c>
      <c r="G38" s="102" t="str">
        <f t="shared" si="1"/>
        <v/>
      </c>
      <c r="H38" s="336"/>
      <c r="I38" s="336"/>
      <c r="J38" s="71">
        <f t="shared" si="24"/>
        <v>0</v>
      </c>
      <c r="K38" s="117"/>
      <c r="L38" s="117"/>
      <c r="M38" s="162">
        <f t="shared" si="25"/>
        <v>0</v>
      </c>
      <c r="N38" s="117"/>
      <c r="O38" s="162">
        <f t="shared" si="25"/>
        <v>0</v>
      </c>
      <c r="P38" s="117"/>
      <c r="Q38" s="162">
        <f t="shared" si="25"/>
        <v>0</v>
      </c>
      <c r="R38" s="117"/>
      <c r="S38" s="162">
        <f t="shared" si="25"/>
        <v>0</v>
      </c>
      <c r="T38" s="117"/>
      <c r="U38" s="162">
        <f t="shared" si="25"/>
        <v>0</v>
      </c>
      <c r="V38" s="239"/>
      <c r="W38" s="490"/>
      <c r="X38" s="491"/>
      <c r="Y38" s="491"/>
      <c r="Z38" s="491"/>
      <c r="AA38" s="491"/>
      <c r="AB38" s="491"/>
      <c r="AC38" s="492"/>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row>
    <row r="39" spans="1:259" s="75" customFormat="1" x14ac:dyDescent="0.2">
      <c r="A39" s="19" t="s">
        <v>4</v>
      </c>
      <c r="B39" s="19">
        <f t="shared" si="26"/>
        <v>31</v>
      </c>
      <c r="C39" s="40"/>
      <c r="D39" s="40"/>
      <c r="E39" s="40"/>
      <c r="F39" s="71">
        <f t="shared" si="16"/>
        <v>0</v>
      </c>
      <c r="G39" s="102" t="str">
        <f t="shared" si="1"/>
        <v/>
      </c>
      <c r="H39" s="336"/>
      <c r="I39" s="336"/>
      <c r="J39" s="71">
        <f t="shared" si="24"/>
        <v>0</v>
      </c>
      <c r="K39" s="117"/>
      <c r="L39" s="117"/>
      <c r="M39" s="162">
        <f t="shared" si="25"/>
        <v>0</v>
      </c>
      <c r="N39" s="117"/>
      <c r="O39" s="162">
        <f t="shared" si="25"/>
        <v>0</v>
      </c>
      <c r="P39" s="117"/>
      <c r="Q39" s="162">
        <f t="shared" si="25"/>
        <v>0</v>
      </c>
      <c r="R39" s="117"/>
      <c r="S39" s="162">
        <f t="shared" si="25"/>
        <v>0</v>
      </c>
      <c r="T39" s="117"/>
      <c r="U39" s="162">
        <f t="shared" si="25"/>
        <v>0</v>
      </c>
      <c r="V39" s="239"/>
      <c r="W39" s="490"/>
      <c r="X39" s="491"/>
      <c r="Y39" s="491"/>
      <c r="Z39" s="491"/>
      <c r="AA39" s="491"/>
      <c r="AB39" s="491"/>
      <c r="AC39" s="492"/>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row>
    <row r="40" spans="1:259" s="75" customFormat="1" x14ac:dyDescent="0.2">
      <c r="A40" s="517" t="s">
        <v>24</v>
      </c>
      <c r="B40" s="518"/>
      <c r="C40" s="13">
        <f>SUM(C34:C39)</f>
        <v>0</v>
      </c>
      <c r="D40" s="13">
        <f>SUM(D34:D39)+ROUNDDOWN(F40/60,0)</f>
        <v>0</v>
      </c>
      <c r="E40" s="13">
        <f>F40-60*ROUNDDOWN(F40/60,0)</f>
        <v>0</v>
      </c>
      <c r="F40" s="131">
        <f>SUM(F34:F39)</f>
        <v>0</v>
      </c>
      <c r="G40" s="52">
        <f>IF((D40*60+E40)=0,0,ROUND((C40*60)/(D40*60+E40),1))</f>
        <v>0</v>
      </c>
      <c r="H40" s="13">
        <f>SUM(H34:H39)+ROUNDDOWN(J40/60,0)</f>
        <v>0</v>
      </c>
      <c r="I40" s="13">
        <f>J40-60*ROUNDDOWN(J40/60,0)</f>
        <v>0</v>
      </c>
      <c r="J40" s="131">
        <f>SUM(J34:J39)</f>
        <v>0</v>
      </c>
      <c r="K40" s="27">
        <f>SUM(K34:K39)</f>
        <v>0</v>
      </c>
      <c r="L40" s="27">
        <f>IF(SUM(L34:L39)=0,0,ROUND(AVERAGE(L34:L39),0))</f>
        <v>0</v>
      </c>
      <c r="M40" s="163">
        <f>IF(M39=0,0,1)</f>
        <v>0</v>
      </c>
      <c r="N40" s="27">
        <f>IF(SUM(N34:N39)=0,0,ROUND(AVERAGE(N34:N39),0))</f>
        <v>0</v>
      </c>
      <c r="O40" s="163">
        <f>IF(O39=0,0,1)</f>
        <v>0</v>
      </c>
      <c r="P40" s="27">
        <f>IF(SUM(P34:P39)=0,0,ROUND(AVERAGE(P34:P39),0))</f>
        <v>0</v>
      </c>
      <c r="Q40" s="163">
        <f>IF(Q39=0,0,1)</f>
        <v>0</v>
      </c>
      <c r="R40" s="27">
        <f>IF(SUM(R34:R39)=0,0,ROUND(AVERAGE(R34:R39),0))</f>
        <v>0</v>
      </c>
      <c r="S40" s="163">
        <f>IF(S39=0,0,1)</f>
        <v>0</v>
      </c>
      <c r="T40" s="27">
        <f>IF(SUM(T34:T39)=0,0,ROUND(AVERAGE(T34:T39),0))</f>
        <v>0</v>
      </c>
      <c r="U40" s="163">
        <f>IF(U34=0,0,1)</f>
        <v>0</v>
      </c>
      <c r="V40" s="240"/>
      <c r="W40" s="480"/>
      <c r="X40" s="481"/>
      <c r="Y40" s="481"/>
      <c r="Z40" s="481"/>
      <c r="AA40" s="481"/>
      <c r="AB40" s="481"/>
      <c r="AC40" s="482"/>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row>
    <row r="41" spans="1:259" x14ac:dyDescent="0.2">
      <c r="A41" s="576" t="s">
        <v>28</v>
      </c>
      <c r="B41" s="577"/>
      <c r="C41" s="16">
        <f>C8+C17+C25+C33+C40</f>
        <v>0</v>
      </c>
      <c r="D41" s="16">
        <f>D8+D17+D25+D33+D40+ROUNDDOWN(F41/60,0)</f>
        <v>0</v>
      </c>
      <c r="E41" s="17">
        <f>F41-60*ROUNDDOWN(F41/60,0)</f>
        <v>0</v>
      </c>
      <c r="F41" s="16">
        <f>E8+E17+E25+E33+E40</f>
        <v>0</v>
      </c>
      <c r="G41" s="61">
        <f>IF((D41*60+E41)=0,0,ROUND((C41*60)/(D41*60+E41),1))</f>
        <v>0</v>
      </c>
      <c r="H41" s="16">
        <f>H8+H17+H25+H33+H40+ROUNDDOWN(J41/60,0)</f>
        <v>0</v>
      </c>
      <c r="I41" s="17">
        <f>J41-60*ROUNDDOWN(J41/60,0)</f>
        <v>0</v>
      </c>
      <c r="J41" s="16">
        <f>I8+I17+I25+I33+I40</f>
        <v>0</v>
      </c>
      <c r="K41" s="34">
        <f>K8+K17+K25+K33+K40</f>
        <v>0</v>
      </c>
      <c r="L41" s="34" t="str">
        <f>IF(L42=0,"",(L8+L17+L25+L33+L40)/L42)</f>
        <v/>
      </c>
      <c r="M41" s="178"/>
      <c r="N41" s="34" t="str">
        <f>IF(N42=0,"",(N8+N17+N25+N33+N40)/N42)</f>
        <v/>
      </c>
      <c r="O41" s="178"/>
      <c r="P41" s="313" t="str">
        <f>IF(P42=0,"",(P8+P17+P25+P33+P40)/P42)</f>
        <v/>
      </c>
      <c r="Q41" s="178"/>
      <c r="R41" s="34" t="str">
        <f>IF(R42=0,"",(R8+R17+R25+R33+R40)/R42)</f>
        <v/>
      </c>
      <c r="S41" s="178"/>
      <c r="T41" s="34" t="str">
        <f>IF(T42=0,"",(T8+T17+T25+T33+T40)/T42)</f>
        <v/>
      </c>
      <c r="U41" s="178"/>
      <c r="V41" s="35"/>
      <c r="W41" s="36"/>
      <c r="X41" s="36"/>
      <c r="Y41" s="205" t="s">
        <v>42</v>
      </c>
      <c r="Z41" s="46" t="s">
        <v>29</v>
      </c>
      <c r="AA41" s="46" t="s">
        <v>16</v>
      </c>
      <c r="AB41" s="46" t="s">
        <v>23</v>
      </c>
      <c r="AC41" s="19" t="s">
        <v>26</v>
      </c>
    </row>
    <row r="42" spans="1:259" x14ac:dyDescent="0.2">
      <c r="A42" s="578"/>
      <c r="B42" s="578"/>
      <c r="C42" s="19" t="s">
        <v>0</v>
      </c>
      <c r="D42" s="19" t="s">
        <v>15</v>
      </c>
      <c r="E42" s="19" t="s">
        <v>16</v>
      </c>
      <c r="F42" s="141"/>
      <c r="G42" s="24" t="s">
        <v>12</v>
      </c>
      <c r="H42" s="360" t="s">
        <v>15</v>
      </c>
      <c r="I42" s="360" t="s">
        <v>16</v>
      </c>
      <c r="J42" s="24"/>
      <c r="K42" s="39" t="s">
        <v>17</v>
      </c>
      <c r="L42" s="158">
        <f>M8+M17+M25+M33+M40</f>
        <v>0</v>
      </c>
      <c r="M42" s="159"/>
      <c r="N42" s="158">
        <f>O8+O17+O25+O33+O40</f>
        <v>0</v>
      </c>
      <c r="O42" s="159"/>
      <c r="P42" s="158">
        <f>Q8+Q17+Q25+Q33+Q40</f>
        <v>0</v>
      </c>
      <c r="Q42" s="159"/>
      <c r="R42" s="158">
        <f>S8+S17+S25+S33+S40</f>
        <v>0</v>
      </c>
      <c r="S42" s="159"/>
      <c r="T42" s="158">
        <f>U8+U17+U25+U33+U40</f>
        <v>0</v>
      </c>
      <c r="U42" s="126"/>
      <c r="V42" s="68"/>
      <c r="W42" s="477" t="s">
        <v>139</v>
      </c>
      <c r="X42" s="479"/>
      <c r="Y42" s="211">
        <f>$C$41+Février!X39</f>
        <v>0</v>
      </c>
      <c r="Z42" s="58">
        <f>$D$41+Février!Y39+ROUNDDOWN(AD42/60,0)</f>
        <v>0</v>
      </c>
      <c r="AA42" s="58">
        <f>AD42-60*ROUNDDOWN(AD42/60,0)</f>
        <v>0</v>
      </c>
      <c r="AB42" s="59">
        <f>IF((Z42*60+AA42)=0,0,ROUND((Y42*60)/(Z42*60+AA42),1))</f>
        <v>0</v>
      </c>
      <c r="AC42" s="23">
        <f>K41+Février!AB39</f>
        <v>0</v>
      </c>
      <c r="AD42" s="9">
        <f>$E$41+Février!Z39</f>
        <v>0</v>
      </c>
    </row>
    <row r="43" spans="1:259" x14ac:dyDescent="0.2">
      <c r="A43" s="545" t="s">
        <v>255</v>
      </c>
      <c r="B43" s="545"/>
      <c r="C43" s="48">
        <f>'Décembre 17'!C40</f>
        <v>0</v>
      </c>
      <c r="D43" s="49">
        <f>'Décembre 17'!D40</f>
        <v>0</v>
      </c>
      <c r="E43" s="49">
        <f>'Décembre 17'!E40</f>
        <v>0</v>
      </c>
      <c r="F43" s="143"/>
      <c r="G43" s="50">
        <f>IF((D43*60+E43)=0,0,ROUND((C43*60)/(D43*60+E43),1))</f>
        <v>0</v>
      </c>
      <c r="H43" s="363">
        <f>'Décembre 17'!H40</f>
        <v>0</v>
      </c>
      <c r="I43" s="363">
        <f>'Décembre 17'!I40</f>
        <v>0</v>
      </c>
      <c r="J43" s="50"/>
      <c r="K43" s="199">
        <f>'Décembre 17'!K40</f>
        <v>0</v>
      </c>
      <c r="L43" s="158"/>
      <c r="M43" s="159"/>
      <c r="N43" s="158"/>
      <c r="O43" s="159"/>
      <c r="P43" s="158"/>
      <c r="Q43" s="159"/>
      <c r="R43" s="158"/>
      <c r="S43" s="159"/>
      <c r="T43" s="158"/>
      <c r="U43" s="126"/>
      <c r="V43" s="68"/>
      <c r="W43" s="566" t="s">
        <v>254</v>
      </c>
      <c r="X43" s="567"/>
      <c r="Y43" s="220">
        <f>$C$41+Février!X40</f>
        <v>0</v>
      </c>
      <c r="Z43" s="221">
        <f>$D$41+Février!Y40+ROUNDDOWN(AD43/60,0)</f>
        <v>0</v>
      </c>
      <c r="AA43" s="221">
        <f>AD43-60*ROUNDDOWN(AD43/60,0)</f>
        <v>0</v>
      </c>
      <c r="AB43" s="222">
        <f>IF((Z43*60+AA43)=0,0,ROUND((Y43*60)/(Z43*60+AA43),1))</f>
        <v>0</v>
      </c>
      <c r="AC43" s="219">
        <f>K41+Février!AB40</f>
        <v>0</v>
      </c>
      <c r="AD43" s="216">
        <f>$E$41+Février!Z40</f>
        <v>0</v>
      </c>
    </row>
    <row r="44" spans="1:259" x14ac:dyDescent="0.2">
      <c r="A44" s="552" t="s">
        <v>25</v>
      </c>
      <c r="B44" s="552"/>
      <c r="C44" s="48">
        <f>Janvier!C43</f>
        <v>0</v>
      </c>
      <c r="D44" s="49">
        <f>Janvier!D43</f>
        <v>0</v>
      </c>
      <c r="E44" s="49">
        <f>Janvier!E43</f>
        <v>0</v>
      </c>
      <c r="F44" s="148"/>
      <c r="G44" s="50">
        <f>IF((D44*60+E44)=0,0,ROUND((C44*60)/(D44*60+E44),1))</f>
        <v>0</v>
      </c>
      <c r="H44" s="363">
        <f>Janvier!H43</f>
        <v>0</v>
      </c>
      <c r="I44" s="363">
        <f>Janvier!I43</f>
        <v>0</v>
      </c>
      <c r="J44" s="50"/>
      <c r="K44" s="51">
        <f>Janvier!K43</f>
        <v>0</v>
      </c>
      <c r="V44" s="64"/>
      <c r="W44" s="64"/>
      <c r="X44" s="64"/>
      <c r="Y44" s="66"/>
      <c r="Z44" s="66"/>
      <c r="AA44" s="66"/>
      <c r="AB44" s="66"/>
      <c r="AC44" s="210"/>
      <c r="AD44" s="67"/>
    </row>
    <row r="45" spans="1:259" x14ac:dyDescent="0.2">
      <c r="A45" s="552" t="s">
        <v>27</v>
      </c>
      <c r="B45" s="575"/>
      <c r="C45" s="48">
        <f>Février!C38</f>
        <v>0</v>
      </c>
      <c r="D45" s="49">
        <f>Février!D38</f>
        <v>0</v>
      </c>
      <c r="E45" s="49">
        <f>Février!E38</f>
        <v>0</v>
      </c>
      <c r="F45" s="148"/>
      <c r="G45" s="50">
        <f>IF((D45*60+E45)=0,0,ROUND((C45*60)/(D45*60+E45),1))</f>
        <v>0</v>
      </c>
      <c r="H45" s="361">
        <f>Février!H38</f>
        <v>0</v>
      </c>
      <c r="I45" s="361">
        <f>Février!I38</f>
        <v>0</v>
      </c>
      <c r="J45" s="50"/>
      <c r="K45" s="51">
        <f>Février!K38</f>
        <v>0</v>
      </c>
      <c r="V45" s="69"/>
      <c r="W45" s="513" t="s">
        <v>195</v>
      </c>
      <c r="X45" s="514"/>
      <c r="Y45" s="360" t="s">
        <v>15</v>
      </c>
      <c r="Z45" s="360" t="s">
        <v>16</v>
      </c>
      <c r="AA45" s="339"/>
      <c r="AB45" s="190"/>
      <c r="AC45" s="65"/>
      <c r="AD45" s="207">
        <f>I41+SUM(I43:I45)</f>
        <v>0</v>
      </c>
      <c r="AE45" s="67"/>
    </row>
    <row r="46" spans="1:259" x14ac:dyDescent="0.2">
      <c r="V46" s="69"/>
      <c r="W46" s="477" t="s">
        <v>139</v>
      </c>
      <c r="X46" s="479"/>
      <c r="Y46" s="12">
        <f>H41+SUM(H43:H45)+ROUNDDOWN(AD45/60,0)</f>
        <v>0</v>
      </c>
      <c r="Z46" s="12">
        <f>AD45-60*ROUNDDOWN(AD45/60,0)</f>
        <v>0</v>
      </c>
      <c r="AA46" s="339"/>
      <c r="AB46" s="190"/>
      <c r="AC46" s="64"/>
      <c r="AD46" s="200">
        <f>I41+SUM(I44:I45)</f>
        <v>0</v>
      </c>
      <c r="AE46" s="66"/>
    </row>
    <row r="47" spans="1:259" x14ac:dyDescent="0.2">
      <c r="V47" s="69"/>
      <c r="W47" s="564" t="s">
        <v>254</v>
      </c>
      <c r="X47" s="565"/>
      <c r="Y47" s="330">
        <f>H41+SUM(H44:H45)+ROUNDDOWN(AD46/60,0)</f>
        <v>0</v>
      </c>
      <c r="Z47" s="330">
        <f>AD46-60*ROUNDDOWN(AD46/60,0)</f>
        <v>0</v>
      </c>
      <c r="AE47" s="66"/>
    </row>
  </sheetData>
  <sheetProtection sheet="1" selectLockedCells="1"/>
  <mergeCells count="66">
    <mergeCell ref="A40:B40"/>
    <mergeCell ref="W39:AC39"/>
    <mergeCell ref="A17:B17"/>
    <mergeCell ref="A33:B33"/>
    <mergeCell ref="A25:B25"/>
    <mergeCell ref="W25:AC25"/>
    <mergeCell ref="W26:AC26"/>
    <mergeCell ref="W27:AC27"/>
    <mergeCell ref="W29:AC29"/>
    <mergeCell ref="W28:AC28"/>
    <mergeCell ref="W42:X42"/>
    <mergeCell ref="W21:AC21"/>
    <mergeCell ref="W22:AC22"/>
    <mergeCell ref="W36:AC36"/>
    <mergeCell ref="W38:AC38"/>
    <mergeCell ref="W23:AC23"/>
    <mergeCell ref="W24:AC24"/>
    <mergeCell ref="W40:AC40"/>
    <mergeCell ref="W35:AC35"/>
    <mergeCell ref="W30:AC30"/>
    <mergeCell ref="W31:AC31"/>
    <mergeCell ref="W33:AC33"/>
    <mergeCell ref="W32:AC32"/>
    <mergeCell ref="W34:AC34"/>
    <mergeCell ref="W37:AC37"/>
    <mergeCell ref="W10:AC10"/>
    <mergeCell ref="W5:AC5"/>
    <mergeCell ref="W6:AC6"/>
    <mergeCell ref="W7:AC7"/>
    <mergeCell ref="W8:AC8"/>
    <mergeCell ref="A45:B45"/>
    <mergeCell ref="A41:B41"/>
    <mergeCell ref="A44:B44"/>
    <mergeCell ref="A43:B43"/>
    <mergeCell ref="A42:B42"/>
    <mergeCell ref="A9:B9"/>
    <mergeCell ref="W9:AC9"/>
    <mergeCell ref="A1:AB1"/>
    <mergeCell ref="A2:A3"/>
    <mergeCell ref="B2:B3"/>
    <mergeCell ref="C2:C3"/>
    <mergeCell ref="D2:D3"/>
    <mergeCell ref="E2:E3"/>
    <mergeCell ref="G2:G3"/>
    <mergeCell ref="L2:L3"/>
    <mergeCell ref="N2:N3"/>
    <mergeCell ref="P2:P3"/>
    <mergeCell ref="V2:V3"/>
    <mergeCell ref="W2:AC3"/>
    <mergeCell ref="A8:B8"/>
    <mergeCell ref="W16:AC16"/>
    <mergeCell ref="H2:I2"/>
    <mergeCell ref="W45:X45"/>
    <mergeCell ref="W46:X46"/>
    <mergeCell ref="W47:X47"/>
    <mergeCell ref="W13:AC13"/>
    <mergeCell ref="W14:AC14"/>
    <mergeCell ref="W15:AC15"/>
    <mergeCell ref="W43:X43"/>
    <mergeCell ref="W17:AC17"/>
    <mergeCell ref="W18:AC18"/>
    <mergeCell ref="W19:AC19"/>
    <mergeCell ref="W20:AC20"/>
    <mergeCell ref="W11:AC11"/>
    <mergeCell ref="W12:AC12"/>
    <mergeCell ref="W4:AC4"/>
  </mergeCells>
  <phoneticPr fontId="0" type="noConversion"/>
  <pageMargins left="0.39370078740157483" right="0" top="0"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zoomScale="120" zoomScaleNormal="120" workbookViewId="0">
      <pane ySplit="3" topLeftCell="A7" activePane="bottomLeft" state="frozen"/>
      <selection pane="bottomLeft" activeCell="C4" sqref="C4"/>
    </sheetView>
  </sheetViews>
  <sheetFormatPr baseColWidth="10" defaultRowHeight="12.75" x14ac:dyDescent="0.2"/>
  <cols>
    <col min="1" max="1" width="9.7109375" customWidth="1"/>
    <col min="2" max="2" width="6.5703125" customWidth="1"/>
    <col min="3" max="3" width="6" customWidth="1"/>
    <col min="4" max="4" width="3.7109375" customWidth="1"/>
    <col min="5" max="5" width="3.85546875" customWidth="1"/>
    <col min="6" max="6" width="6.42578125" style="74" hidden="1" customWidth="1"/>
    <col min="7" max="8" width="6" customWidth="1"/>
    <col min="9" max="9" width="7.42578125" customWidth="1"/>
    <col min="10" max="10" width="6" hidden="1" customWidth="1"/>
    <col min="11" max="11" width="6" customWidth="1"/>
    <col min="12" max="12" width="3.42578125" customWidth="1"/>
    <col min="13" max="13" width="3.42578125" style="74" hidden="1" customWidth="1"/>
    <col min="14" max="14" width="3.85546875" customWidth="1"/>
    <col min="15" max="15" width="3.140625" style="74" hidden="1" customWidth="1"/>
    <col min="16" max="16" width="4.85546875" customWidth="1"/>
    <col min="17" max="17" width="3.42578125" style="74" hidden="1" customWidth="1"/>
    <col min="18" max="18" width="3.85546875" customWidth="1"/>
    <col min="19" max="19" width="3.85546875" style="74" hidden="1" customWidth="1"/>
    <col min="20" max="20" width="3.85546875" customWidth="1"/>
    <col min="21" max="21" width="3.85546875" hidden="1" customWidth="1"/>
    <col min="23" max="23" width="18" customWidth="1"/>
    <col min="26" max="26" width="9" customWidth="1"/>
    <col min="27" max="28" width="9.85546875" customWidth="1"/>
    <col min="29" max="30" width="11.42578125" hidden="1" customWidth="1"/>
  </cols>
  <sheetData>
    <row r="1" spans="1:29" ht="18" x14ac:dyDescent="0.25">
      <c r="A1" s="530" t="s">
        <v>223</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201"/>
    </row>
    <row r="2" spans="1:29" ht="16.5" customHeight="1" x14ac:dyDescent="0.2">
      <c r="A2" s="531" t="s">
        <v>1</v>
      </c>
      <c r="B2" s="531" t="s">
        <v>9</v>
      </c>
      <c r="C2" s="531" t="s">
        <v>0</v>
      </c>
      <c r="D2" s="531" t="s">
        <v>15</v>
      </c>
      <c r="E2" s="531" t="s">
        <v>16</v>
      </c>
      <c r="F2" s="71" t="s">
        <v>16</v>
      </c>
      <c r="G2" s="537" t="s">
        <v>12</v>
      </c>
      <c r="H2" s="513" t="s">
        <v>195</v>
      </c>
      <c r="I2" s="514"/>
      <c r="J2" s="327"/>
      <c r="K2" s="25" t="s">
        <v>17</v>
      </c>
      <c r="L2" s="533" t="s">
        <v>40</v>
      </c>
      <c r="M2" s="136"/>
      <c r="N2" s="533" t="s">
        <v>11</v>
      </c>
      <c r="O2" s="136"/>
      <c r="P2" s="533" t="s">
        <v>22</v>
      </c>
      <c r="Q2" s="136"/>
      <c r="R2" s="25" t="s">
        <v>19</v>
      </c>
      <c r="S2" s="136"/>
      <c r="T2" s="25" t="s">
        <v>19</v>
      </c>
      <c r="U2" s="25"/>
      <c r="V2" s="535" t="s">
        <v>13</v>
      </c>
      <c r="W2" s="580" t="s">
        <v>14</v>
      </c>
      <c r="X2" s="580"/>
      <c r="Y2" s="580"/>
      <c r="Z2" s="580"/>
      <c r="AA2" s="580"/>
      <c r="AB2" s="580"/>
    </row>
    <row r="3" spans="1:29" ht="15.75" customHeight="1" x14ac:dyDescent="0.2">
      <c r="A3" s="532"/>
      <c r="B3" s="532"/>
      <c r="C3" s="532"/>
      <c r="D3" s="532"/>
      <c r="E3" s="532"/>
      <c r="F3" s="71"/>
      <c r="G3" s="538"/>
      <c r="H3" s="337" t="s">
        <v>15</v>
      </c>
      <c r="I3" s="337" t="s">
        <v>16</v>
      </c>
      <c r="J3" s="328"/>
      <c r="K3" s="26" t="s">
        <v>18</v>
      </c>
      <c r="L3" s="534"/>
      <c r="M3" s="137"/>
      <c r="N3" s="534"/>
      <c r="O3" s="137"/>
      <c r="P3" s="534"/>
      <c r="Q3" s="137"/>
      <c r="R3" s="26" t="s">
        <v>20</v>
      </c>
      <c r="S3" s="137"/>
      <c r="T3" s="26" t="s">
        <v>21</v>
      </c>
      <c r="U3" s="26"/>
      <c r="V3" s="536"/>
      <c r="W3" s="580"/>
      <c r="X3" s="580"/>
      <c r="Y3" s="580"/>
      <c r="Z3" s="580"/>
      <c r="AA3" s="580"/>
      <c r="AB3" s="580"/>
    </row>
    <row r="4" spans="1:29" x14ac:dyDescent="0.2">
      <c r="A4" s="71" t="s">
        <v>5</v>
      </c>
      <c r="B4" s="71">
        <v>1</v>
      </c>
      <c r="C4" s="40"/>
      <c r="D4" s="40"/>
      <c r="E4" s="40"/>
      <c r="F4" s="71">
        <f>E4</f>
        <v>0</v>
      </c>
      <c r="G4" s="86" t="str">
        <f>IF((D4*60+E4)=0,"",ROUND((C4*60)/(D4*60+E4),1))</f>
        <v/>
      </c>
      <c r="H4" s="336"/>
      <c r="I4" s="336"/>
      <c r="J4" s="71">
        <f>I4</f>
        <v>0</v>
      </c>
      <c r="K4" s="117"/>
      <c r="L4" s="117"/>
      <c r="M4" s="162">
        <f>IF(L4="",0,1)</f>
        <v>0</v>
      </c>
      <c r="N4" s="117"/>
      <c r="O4" s="162">
        <f>IF(N4="",0,1)</f>
        <v>0</v>
      </c>
      <c r="P4" s="117"/>
      <c r="Q4" s="162">
        <f>IF(P4="",0,1)</f>
        <v>0</v>
      </c>
      <c r="R4" s="117"/>
      <c r="S4" s="162">
        <f>IF(R4="",0,1)</f>
        <v>0</v>
      </c>
      <c r="T4" s="117"/>
      <c r="U4" s="162">
        <f>IF(T4="",0,1)</f>
        <v>0</v>
      </c>
      <c r="V4" s="239"/>
      <c r="W4" s="551"/>
      <c r="X4" s="551"/>
      <c r="Y4" s="551"/>
      <c r="Z4" s="551"/>
      <c r="AA4" s="551"/>
      <c r="AB4" s="551"/>
      <c r="AC4" s="1"/>
    </row>
    <row r="5" spans="1:29" x14ac:dyDescent="0.2">
      <c r="A5" s="473" t="s">
        <v>10</v>
      </c>
      <c r="B5" s="474"/>
      <c r="C5" s="13">
        <f>SUM(C4:C4)</f>
        <v>0</v>
      </c>
      <c r="D5" s="13">
        <f>SUM(D4:D4)+ROUNDDOWN(F5/60,0)</f>
        <v>0</v>
      </c>
      <c r="E5" s="13">
        <f>F5-60*ROUNDDOWN(F5/60,0)</f>
        <v>0</v>
      </c>
      <c r="F5" s="131">
        <f>SUM(F4:F4)</f>
        <v>0</v>
      </c>
      <c r="G5" s="52">
        <f>IF((D5*60+E5)=0,0,ROUND((C5*60)/(D5*60+E5),1))</f>
        <v>0</v>
      </c>
      <c r="H5" s="13">
        <f>SUM(H4:H4)+ROUNDDOWN(J5/60,0)</f>
        <v>0</v>
      </c>
      <c r="I5" s="13">
        <f>J5-60*ROUNDDOWN(J5/60,0)</f>
        <v>0</v>
      </c>
      <c r="J5" s="131">
        <f>SUM(J4:J4)</f>
        <v>0</v>
      </c>
      <c r="K5" s="27">
        <f>SUM(K4:K4)</f>
        <v>0</v>
      </c>
      <c r="L5" s="27">
        <f>IF(SUM(L4:L4)=0,0,ROUND(AVERAGE(L4:L4),0))</f>
        <v>0</v>
      </c>
      <c r="M5" s="163">
        <f>IF(M4=0,0,1)</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40"/>
      <c r="W5" s="560"/>
      <c r="X5" s="560"/>
      <c r="Y5" s="560"/>
      <c r="Z5" s="560"/>
      <c r="AA5" s="560"/>
      <c r="AB5" s="560"/>
      <c r="AC5" s="1"/>
    </row>
    <row r="6" spans="1:29" x14ac:dyDescent="0.2">
      <c r="A6" s="546" t="s">
        <v>64</v>
      </c>
      <c r="B6" s="547"/>
      <c r="C6" s="73">
        <f>C5+Mars!C40</f>
        <v>0</v>
      </c>
      <c r="D6" s="73">
        <f>ROUNDDOWN(F6/60,0)+Mars!D40+D5</f>
        <v>0</v>
      </c>
      <c r="E6" s="73">
        <f>F6-60*ROUNDDOWN(F6/60,0)</f>
        <v>0</v>
      </c>
      <c r="F6" s="132">
        <f>E5+Mars!E40</f>
        <v>0</v>
      </c>
      <c r="G6" s="73">
        <f>IF((D6*60+E6)=0,0,ROUND((C6*60)/(D6*60+E6),1))</f>
        <v>0</v>
      </c>
      <c r="H6" s="73">
        <f>ROUNDDOWN(J6/60,0)+Mars!H40+H5</f>
        <v>0</v>
      </c>
      <c r="I6" s="73">
        <f>J6-60*ROUNDDOWN(J6/60,0)</f>
        <v>0</v>
      </c>
      <c r="J6" s="132">
        <f>I5+Mars!I40</f>
        <v>0</v>
      </c>
      <c r="K6" s="83">
        <f>K5+Mars!K40</f>
        <v>0</v>
      </c>
      <c r="L6" s="83">
        <f>IF(L5=0,Mars!L40,IF(L5+Mars!L40=0,"",ROUND((SUM(Mars!L34:L39)+SUM(L4:L4))/(Avril!M4+Mars!M39),0)))</f>
        <v>0</v>
      </c>
      <c r="M6" s="180"/>
      <c r="N6" s="83">
        <f>IF(N5=0,Mars!N40,IF(N5+Mars!N40=0,"",ROUND((SUM(Mars!N34:N39)+SUM(N4:N4))/(Avril!O4+Mars!O39),0)))</f>
        <v>0</v>
      </c>
      <c r="O6" s="180"/>
      <c r="P6" s="83">
        <f>IF(P5=0,Mars!P40,IF(P5+Mars!P40=0,"",ROUND((SUM(Mars!P34:P39)+SUM(P4:P4))/(Avril!Q4+Mars!Q39),0)))</f>
        <v>0</v>
      </c>
      <c r="Q6" s="180"/>
      <c r="R6" s="83">
        <f>IF(R5=0,Mars!R40,IF(R5+Mars!R40=0,"",ROUND((SUM(Mars!R34:R39)+SUM(R4:R4))/(Avril!S4+Mars!S39),0)))</f>
        <v>0</v>
      </c>
      <c r="S6" s="180"/>
      <c r="T6" s="83">
        <f>IF(T5=0,Mars!T40,IF(T5+Mars!T40=0,"",ROUND((SUM(Mars!T34:T39)+SUM(T4:T4))/(Avril!U4+Mars!U39),0)))</f>
        <v>0</v>
      </c>
      <c r="U6" s="180"/>
      <c r="V6" s="241"/>
      <c r="W6" s="562"/>
      <c r="X6" s="562"/>
      <c r="Y6" s="562"/>
      <c r="Z6" s="562"/>
      <c r="AA6" s="562"/>
      <c r="AB6" s="562"/>
      <c r="AC6" s="1"/>
    </row>
    <row r="7" spans="1:29" x14ac:dyDescent="0.2">
      <c r="A7" s="2" t="s">
        <v>6</v>
      </c>
      <c r="B7" s="2">
        <f>B4+1</f>
        <v>2</v>
      </c>
      <c r="C7" s="40"/>
      <c r="D7" s="40"/>
      <c r="E7" s="40"/>
      <c r="F7" s="71">
        <f>E7</f>
        <v>0</v>
      </c>
      <c r="G7" s="86" t="str">
        <f t="shared" ref="G7:G39" si="0">IF((D7*60+F7)=0,"",ROUND((C7*60)/(D7*60+F7),1))</f>
        <v/>
      </c>
      <c r="H7" s="336"/>
      <c r="I7" s="336"/>
      <c r="J7" s="71">
        <f>I7</f>
        <v>0</v>
      </c>
      <c r="K7" s="117"/>
      <c r="L7" s="117"/>
      <c r="M7" s="162">
        <f>IF(L7="",0,1)</f>
        <v>0</v>
      </c>
      <c r="N7" s="117"/>
      <c r="O7" s="162">
        <f>IF(N7="",0,1)</f>
        <v>0</v>
      </c>
      <c r="P7" s="117"/>
      <c r="Q7" s="162">
        <f>IF(P7="",0,1)</f>
        <v>0</v>
      </c>
      <c r="R7" s="117"/>
      <c r="S7" s="162">
        <f>IF(R7="",0,1)</f>
        <v>0</v>
      </c>
      <c r="T7" s="117"/>
      <c r="U7" s="162">
        <f>IF(T7="",0,1)</f>
        <v>0</v>
      </c>
      <c r="V7" s="239"/>
      <c r="W7" s="551"/>
      <c r="X7" s="551"/>
      <c r="Y7" s="551"/>
      <c r="Z7" s="551"/>
      <c r="AA7" s="551"/>
      <c r="AB7" s="551"/>
      <c r="AC7" s="1"/>
    </row>
    <row r="8" spans="1:29" x14ac:dyDescent="0.2">
      <c r="A8" s="2" t="s">
        <v>7</v>
      </c>
      <c r="B8" s="2">
        <f t="shared" ref="B8:B29" si="1">B7+1</f>
        <v>3</v>
      </c>
      <c r="C8" s="40"/>
      <c r="D8" s="40"/>
      <c r="E8" s="40"/>
      <c r="F8" s="71">
        <f t="shared" ref="F8:F13" si="2">E8</f>
        <v>0</v>
      </c>
      <c r="G8" s="86" t="str">
        <f t="shared" si="0"/>
        <v/>
      </c>
      <c r="H8" s="336"/>
      <c r="I8" s="336"/>
      <c r="J8" s="71">
        <f t="shared" ref="J8:J13" si="3">I8</f>
        <v>0</v>
      </c>
      <c r="K8" s="117"/>
      <c r="L8" s="117"/>
      <c r="M8" s="162">
        <f t="shared" ref="M8:M13" si="4">IF(L8="",M7,M7+1)</f>
        <v>0</v>
      </c>
      <c r="N8" s="117"/>
      <c r="O8" s="162">
        <f t="shared" ref="O8:O13" si="5">IF(N8="",O7,O7+1)</f>
        <v>0</v>
      </c>
      <c r="P8" s="117"/>
      <c r="Q8" s="162">
        <f t="shared" ref="Q8:Q13" si="6">IF(P8="",Q7,Q7+1)</f>
        <v>0</v>
      </c>
      <c r="R8" s="117"/>
      <c r="S8" s="162">
        <f t="shared" ref="S8:S13" si="7">IF(R8="",S7,S7+1)</f>
        <v>0</v>
      </c>
      <c r="T8" s="117"/>
      <c r="U8" s="162">
        <f t="shared" ref="U8:U13" si="8">IF(T8="",U7,U7+1)</f>
        <v>0</v>
      </c>
      <c r="V8" s="239"/>
      <c r="W8" s="551"/>
      <c r="X8" s="551"/>
      <c r="Y8" s="551"/>
      <c r="Z8" s="551"/>
      <c r="AA8" s="551"/>
      <c r="AB8" s="551"/>
      <c r="AC8" s="1"/>
    </row>
    <row r="9" spans="1:29" x14ac:dyDescent="0.2">
      <c r="A9" s="2" t="s">
        <v>8</v>
      </c>
      <c r="B9" s="2">
        <f t="shared" si="1"/>
        <v>4</v>
      </c>
      <c r="C9" s="40"/>
      <c r="D9" s="40"/>
      <c r="E9" s="40"/>
      <c r="F9" s="71">
        <f t="shared" si="2"/>
        <v>0</v>
      </c>
      <c r="G9" s="86" t="str">
        <f t="shared" si="0"/>
        <v/>
      </c>
      <c r="H9" s="336"/>
      <c r="I9" s="336"/>
      <c r="J9" s="71">
        <f t="shared" si="3"/>
        <v>0</v>
      </c>
      <c r="K9" s="117"/>
      <c r="L9" s="117"/>
      <c r="M9" s="162">
        <f t="shared" si="4"/>
        <v>0</v>
      </c>
      <c r="N9" s="117"/>
      <c r="O9" s="162">
        <f t="shared" si="5"/>
        <v>0</v>
      </c>
      <c r="P9" s="117"/>
      <c r="Q9" s="162">
        <f t="shared" si="6"/>
        <v>0</v>
      </c>
      <c r="R9" s="117"/>
      <c r="S9" s="162">
        <f t="shared" si="7"/>
        <v>0</v>
      </c>
      <c r="T9" s="117"/>
      <c r="U9" s="162">
        <f t="shared" si="8"/>
        <v>0</v>
      </c>
      <c r="V9" s="239"/>
      <c r="W9" s="551"/>
      <c r="X9" s="551"/>
      <c r="Y9" s="551"/>
      <c r="Z9" s="551"/>
      <c r="AA9" s="551"/>
      <c r="AB9" s="551"/>
      <c r="AC9" s="1"/>
    </row>
    <row r="10" spans="1:29" x14ac:dyDescent="0.2">
      <c r="A10" s="2" t="s">
        <v>2</v>
      </c>
      <c r="B10" s="2">
        <f t="shared" si="1"/>
        <v>5</v>
      </c>
      <c r="C10" s="40"/>
      <c r="D10" s="40"/>
      <c r="E10" s="40"/>
      <c r="F10" s="71">
        <f t="shared" si="2"/>
        <v>0</v>
      </c>
      <c r="G10" s="86" t="str">
        <f t="shared" si="0"/>
        <v/>
      </c>
      <c r="H10" s="336"/>
      <c r="I10" s="336"/>
      <c r="J10" s="71">
        <f t="shared" si="3"/>
        <v>0</v>
      </c>
      <c r="K10" s="117"/>
      <c r="L10" s="117"/>
      <c r="M10" s="162">
        <f t="shared" si="4"/>
        <v>0</v>
      </c>
      <c r="N10" s="117"/>
      <c r="O10" s="162">
        <f t="shared" si="5"/>
        <v>0</v>
      </c>
      <c r="P10" s="117"/>
      <c r="Q10" s="162">
        <f t="shared" si="6"/>
        <v>0</v>
      </c>
      <c r="R10" s="117"/>
      <c r="S10" s="162">
        <f t="shared" si="7"/>
        <v>0</v>
      </c>
      <c r="T10" s="117"/>
      <c r="U10" s="162">
        <f t="shared" si="8"/>
        <v>0</v>
      </c>
      <c r="V10" s="239"/>
      <c r="W10" s="551"/>
      <c r="X10" s="551"/>
      <c r="Y10" s="551"/>
      <c r="Z10" s="551"/>
      <c r="AA10" s="551"/>
      <c r="AB10" s="551"/>
      <c r="AC10" s="1"/>
    </row>
    <row r="11" spans="1:29" x14ac:dyDescent="0.2">
      <c r="A11" s="2" t="s">
        <v>3</v>
      </c>
      <c r="B11" s="2">
        <f t="shared" si="1"/>
        <v>6</v>
      </c>
      <c r="C11" s="40"/>
      <c r="D11" s="40"/>
      <c r="E11" s="40"/>
      <c r="F11" s="71">
        <f t="shared" si="2"/>
        <v>0</v>
      </c>
      <c r="G11" s="86" t="str">
        <f t="shared" si="0"/>
        <v/>
      </c>
      <c r="H11" s="336"/>
      <c r="I11" s="336"/>
      <c r="J11" s="71">
        <f t="shared" si="3"/>
        <v>0</v>
      </c>
      <c r="K11" s="117"/>
      <c r="L11" s="117"/>
      <c r="M11" s="162">
        <f t="shared" si="4"/>
        <v>0</v>
      </c>
      <c r="N11" s="117"/>
      <c r="O11" s="162">
        <f t="shared" si="5"/>
        <v>0</v>
      </c>
      <c r="P11" s="117"/>
      <c r="Q11" s="162">
        <f t="shared" si="6"/>
        <v>0</v>
      </c>
      <c r="R11" s="117"/>
      <c r="S11" s="162">
        <f t="shared" si="7"/>
        <v>0</v>
      </c>
      <c r="T11" s="117"/>
      <c r="U11" s="162">
        <f t="shared" si="8"/>
        <v>0</v>
      </c>
      <c r="V11" s="239"/>
      <c r="W11" s="551"/>
      <c r="X11" s="551"/>
      <c r="Y11" s="551"/>
      <c r="Z11" s="551"/>
      <c r="AA11" s="551"/>
      <c r="AB11" s="551"/>
      <c r="AC11" s="1"/>
    </row>
    <row r="12" spans="1:29" x14ac:dyDescent="0.2">
      <c r="A12" s="2" t="s">
        <v>4</v>
      </c>
      <c r="B12" s="2">
        <f t="shared" si="1"/>
        <v>7</v>
      </c>
      <c r="C12" s="40"/>
      <c r="D12" s="40"/>
      <c r="E12" s="40"/>
      <c r="F12" s="71">
        <f t="shared" si="2"/>
        <v>0</v>
      </c>
      <c r="G12" s="86" t="str">
        <f t="shared" si="0"/>
        <v/>
      </c>
      <c r="H12" s="336"/>
      <c r="I12" s="336"/>
      <c r="J12" s="71">
        <f t="shared" si="3"/>
        <v>0</v>
      </c>
      <c r="K12" s="117"/>
      <c r="L12" s="117"/>
      <c r="M12" s="162">
        <f t="shared" si="4"/>
        <v>0</v>
      </c>
      <c r="N12" s="117"/>
      <c r="O12" s="162">
        <f t="shared" si="5"/>
        <v>0</v>
      </c>
      <c r="P12" s="117"/>
      <c r="Q12" s="162">
        <f t="shared" si="6"/>
        <v>0</v>
      </c>
      <c r="R12" s="117"/>
      <c r="S12" s="162">
        <f t="shared" si="7"/>
        <v>0</v>
      </c>
      <c r="T12" s="117"/>
      <c r="U12" s="162">
        <f t="shared" si="8"/>
        <v>0</v>
      </c>
      <c r="V12" s="239"/>
      <c r="W12" s="563" t="s">
        <v>237</v>
      </c>
      <c r="X12" s="563"/>
      <c r="Y12" s="563"/>
      <c r="Z12" s="563"/>
      <c r="AA12" s="563"/>
      <c r="AB12" s="563"/>
      <c r="AC12" s="1"/>
    </row>
    <row r="13" spans="1:29" x14ac:dyDescent="0.2">
      <c r="A13" s="71" t="s">
        <v>5</v>
      </c>
      <c r="B13" s="71">
        <f t="shared" si="1"/>
        <v>8</v>
      </c>
      <c r="C13" s="40"/>
      <c r="D13" s="40"/>
      <c r="E13" s="40"/>
      <c r="F13" s="71">
        <f t="shared" si="2"/>
        <v>0</v>
      </c>
      <c r="G13" s="86" t="str">
        <f t="shared" si="0"/>
        <v/>
      </c>
      <c r="H13" s="336"/>
      <c r="I13" s="336"/>
      <c r="J13" s="71">
        <f t="shared" si="3"/>
        <v>0</v>
      </c>
      <c r="K13" s="117"/>
      <c r="L13" s="117"/>
      <c r="M13" s="162">
        <f t="shared" si="4"/>
        <v>0</v>
      </c>
      <c r="N13" s="117"/>
      <c r="O13" s="162">
        <f t="shared" si="5"/>
        <v>0</v>
      </c>
      <c r="P13" s="117"/>
      <c r="Q13" s="162">
        <f t="shared" si="6"/>
        <v>0</v>
      </c>
      <c r="R13" s="117"/>
      <c r="S13" s="162">
        <f t="shared" si="7"/>
        <v>0</v>
      </c>
      <c r="T13" s="117"/>
      <c r="U13" s="162">
        <f t="shared" si="8"/>
        <v>0</v>
      </c>
      <c r="V13" s="239"/>
      <c r="W13" s="559"/>
      <c r="X13" s="559"/>
      <c r="Y13" s="559"/>
      <c r="Z13" s="559"/>
      <c r="AA13" s="559"/>
      <c r="AB13" s="559"/>
      <c r="AC13" s="1"/>
    </row>
    <row r="14" spans="1:29" x14ac:dyDescent="0.2">
      <c r="A14" s="473" t="s">
        <v>184</v>
      </c>
      <c r="B14" s="474"/>
      <c r="C14" s="13">
        <f>SUM(C7:C13)</f>
        <v>0</v>
      </c>
      <c r="D14" s="13">
        <f>SUM(D7:D13)+ROUNDDOWN(F14/60,0)</f>
        <v>0</v>
      </c>
      <c r="E14" s="13">
        <f>F14-60*ROUNDDOWN(F14/60,0)</f>
        <v>0</v>
      </c>
      <c r="F14" s="131">
        <f>SUM(F7:F13)</f>
        <v>0</v>
      </c>
      <c r="G14" s="52">
        <f>IF((D14*60+E14)=0,0,ROUND((C14*60)/(D14*60+E14),1))</f>
        <v>0</v>
      </c>
      <c r="H14" s="13">
        <f>SUM(H7:H13)+ROUNDDOWN(J14/60,0)</f>
        <v>0</v>
      </c>
      <c r="I14" s="13">
        <f>J14-60*ROUNDDOWN(J14/60,0)</f>
        <v>0</v>
      </c>
      <c r="J14" s="131">
        <f>SUM(J7:J13)</f>
        <v>0</v>
      </c>
      <c r="K14" s="27">
        <f>SUM(K7:K13)</f>
        <v>0</v>
      </c>
      <c r="L14" s="27">
        <f>IF(SUM(L7:L13)=0,0,ROUND(AVERAGE(L7:L13),0))</f>
        <v>0</v>
      </c>
      <c r="M14" s="163">
        <f>IF(M13=0,0,1)</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40"/>
      <c r="W14" s="560"/>
      <c r="X14" s="560"/>
      <c r="Y14" s="560"/>
      <c r="Z14" s="560"/>
      <c r="AA14" s="560"/>
      <c r="AB14" s="560"/>
      <c r="AC14" s="1"/>
    </row>
    <row r="15" spans="1:29" x14ac:dyDescent="0.2">
      <c r="A15" s="2" t="s">
        <v>6</v>
      </c>
      <c r="B15" s="2">
        <f>B13+1</f>
        <v>9</v>
      </c>
      <c r="C15" s="40"/>
      <c r="D15" s="40"/>
      <c r="E15" s="40"/>
      <c r="F15" s="71">
        <f>E15</f>
        <v>0</v>
      </c>
      <c r="G15" s="86" t="str">
        <f t="shared" si="0"/>
        <v/>
      </c>
      <c r="H15" s="336"/>
      <c r="I15" s="336"/>
      <c r="J15" s="71">
        <f>I15</f>
        <v>0</v>
      </c>
      <c r="K15" s="117"/>
      <c r="L15" s="117"/>
      <c r="M15" s="162">
        <f>IF(L15="",0,1)</f>
        <v>0</v>
      </c>
      <c r="N15" s="117"/>
      <c r="O15" s="162">
        <f>IF(N15="",0,1)</f>
        <v>0</v>
      </c>
      <c r="P15" s="117"/>
      <c r="Q15" s="162">
        <f>IF(P15="",0,1)</f>
        <v>0</v>
      </c>
      <c r="R15" s="117"/>
      <c r="S15" s="162">
        <f>IF(R15="",0,1)</f>
        <v>0</v>
      </c>
      <c r="T15" s="117"/>
      <c r="U15" s="162">
        <f>IF(T15="",0,1)</f>
        <v>0</v>
      </c>
      <c r="V15" s="239"/>
      <c r="W15" s="559"/>
      <c r="X15" s="559"/>
      <c r="Y15" s="559"/>
      <c r="Z15" s="559"/>
      <c r="AA15" s="559"/>
      <c r="AB15" s="559"/>
      <c r="AC15" s="1"/>
    </row>
    <row r="16" spans="1:29" x14ac:dyDescent="0.2">
      <c r="A16" s="2" t="s">
        <v>7</v>
      </c>
      <c r="B16" s="2">
        <f t="shared" si="1"/>
        <v>10</v>
      </c>
      <c r="C16" s="40"/>
      <c r="D16" s="40"/>
      <c r="E16" s="40"/>
      <c r="F16" s="71">
        <f t="shared" ref="F16:F21" si="9">E16</f>
        <v>0</v>
      </c>
      <c r="G16" s="86" t="str">
        <f t="shared" si="0"/>
        <v/>
      </c>
      <c r="H16" s="336"/>
      <c r="I16" s="336"/>
      <c r="J16" s="71">
        <f t="shared" ref="J16:J21" si="10">I16</f>
        <v>0</v>
      </c>
      <c r="K16" s="117"/>
      <c r="L16" s="117"/>
      <c r="M16" s="162">
        <f t="shared" ref="M16:M21" si="11">IF(L16="",M15,M15+1)</f>
        <v>0</v>
      </c>
      <c r="N16" s="117"/>
      <c r="O16" s="162">
        <f t="shared" ref="O16:O21" si="12">IF(N16="",O15,O15+1)</f>
        <v>0</v>
      </c>
      <c r="P16" s="117"/>
      <c r="Q16" s="162">
        <f t="shared" ref="Q16:Q21" si="13">IF(P16="",Q15,Q15+1)</f>
        <v>0</v>
      </c>
      <c r="R16" s="117"/>
      <c r="S16" s="162">
        <f t="shared" ref="S16:S21" si="14">IF(R16="",S15,S15+1)</f>
        <v>0</v>
      </c>
      <c r="T16" s="117"/>
      <c r="U16" s="162">
        <f t="shared" ref="U16:U21" si="15">IF(T16="",U15,U15+1)</f>
        <v>0</v>
      </c>
      <c r="V16" s="239"/>
      <c r="W16" s="559"/>
      <c r="X16" s="559"/>
      <c r="Y16" s="559"/>
      <c r="Z16" s="559"/>
      <c r="AA16" s="559"/>
      <c r="AB16" s="559"/>
      <c r="AC16" s="1"/>
    </row>
    <row r="17" spans="1:29" x14ac:dyDescent="0.2">
      <c r="A17" s="2" t="s">
        <v>8</v>
      </c>
      <c r="B17" s="2">
        <f t="shared" si="1"/>
        <v>11</v>
      </c>
      <c r="C17" s="40"/>
      <c r="D17" s="40"/>
      <c r="E17" s="40"/>
      <c r="F17" s="71">
        <f t="shared" si="9"/>
        <v>0</v>
      </c>
      <c r="G17" s="86" t="str">
        <f t="shared" si="0"/>
        <v/>
      </c>
      <c r="H17" s="336"/>
      <c r="I17" s="336"/>
      <c r="J17" s="71">
        <f t="shared" si="10"/>
        <v>0</v>
      </c>
      <c r="K17" s="117"/>
      <c r="L17" s="117"/>
      <c r="M17" s="162">
        <f t="shared" si="11"/>
        <v>0</v>
      </c>
      <c r="N17" s="117"/>
      <c r="O17" s="162">
        <f t="shared" si="12"/>
        <v>0</v>
      </c>
      <c r="P17" s="117"/>
      <c r="Q17" s="162">
        <f t="shared" si="13"/>
        <v>0</v>
      </c>
      <c r="R17" s="117"/>
      <c r="S17" s="162">
        <f t="shared" si="14"/>
        <v>0</v>
      </c>
      <c r="T17" s="117"/>
      <c r="U17" s="162">
        <f t="shared" si="15"/>
        <v>0</v>
      </c>
      <c r="V17" s="239"/>
      <c r="W17" s="559"/>
      <c r="X17" s="559"/>
      <c r="Y17" s="559"/>
      <c r="Z17" s="559"/>
      <c r="AA17" s="559"/>
      <c r="AB17" s="559"/>
      <c r="AC17" s="1"/>
    </row>
    <row r="18" spans="1:29" x14ac:dyDescent="0.2">
      <c r="A18" s="2" t="s">
        <v>2</v>
      </c>
      <c r="B18" s="2">
        <f t="shared" si="1"/>
        <v>12</v>
      </c>
      <c r="C18" s="40"/>
      <c r="D18" s="40"/>
      <c r="E18" s="40"/>
      <c r="F18" s="71">
        <f t="shared" si="9"/>
        <v>0</v>
      </c>
      <c r="G18" s="86" t="str">
        <f t="shared" si="0"/>
        <v/>
      </c>
      <c r="H18" s="336"/>
      <c r="I18" s="336"/>
      <c r="J18" s="71">
        <f t="shared" si="10"/>
        <v>0</v>
      </c>
      <c r="K18" s="117"/>
      <c r="L18" s="117"/>
      <c r="M18" s="162">
        <f t="shared" si="11"/>
        <v>0</v>
      </c>
      <c r="N18" s="117"/>
      <c r="O18" s="162">
        <f t="shared" si="12"/>
        <v>0</v>
      </c>
      <c r="P18" s="117"/>
      <c r="Q18" s="162">
        <f t="shared" si="13"/>
        <v>0</v>
      </c>
      <c r="R18" s="117"/>
      <c r="S18" s="162">
        <f t="shared" si="14"/>
        <v>0</v>
      </c>
      <c r="T18" s="117"/>
      <c r="U18" s="162">
        <f t="shared" si="15"/>
        <v>0</v>
      </c>
      <c r="V18" s="239"/>
      <c r="W18" s="559"/>
      <c r="X18" s="559"/>
      <c r="Y18" s="559"/>
      <c r="Z18" s="559"/>
      <c r="AA18" s="559"/>
      <c r="AB18" s="559"/>
      <c r="AC18" s="1"/>
    </row>
    <row r="19" spans="1:29" x14ac:dyDescent="0.2">
      <c r="A19" s="2" t="s">
        <v>3</v>
      </c>
      <c r="B19" s="2">
        <f t="shared" si="1"/>
        <v>13</v>
      </c>
      <c r="C19" s="40"/>
      <c r="D19" s="40"/>
      <c r="E19" s="40"/>
      <c r="F19" s="71">
        <f t="shared" si="9"/>
        <v>0</v>
      </c>
      <c r="G19" s="86" t="str">
        <f t="shared" si="0"/>
        <v/>
      </c>
      <c r="H19" s="336"/>
      <c r="I19" s="336"/>
      <c r="J19" s="71">
        <f t="shared" si="10"/>
        <v>0</v>
      </c>
      <c r="K19" s="117"/>
      <c r="L19" s="117"/>
      <c r="M19" s="162">
        <f t="shared" si="11"/>
        <v>0</v>
      </c>
      <c r="N19" s="117"/>
      <c r="O19" s="162">
        <f t="shared" si="12"/>
        <v>0</v>
      </c>
      <c r="P19" s="117"/>
      <c r="Q19" s="162">
        <f t="shared" si="13"/>
        <v>0</v>
      </c>
      <c r="R19" s="117"/>
      <c r="S19" s="162">
        <f t="shared" si="14"/>
        <v>0</v>
      </c>
      <c r="T19" s="117"/>
      <c r="U19" s="162">
        <f t="shared" si="15"/>
        <v>0</v>
      </c>
      <c r="V19" s="239"/>
      <c r="W19" s="559"/>
      <c r="X19" s="559"/>
      <c r="Y19" s="559"/>
      <c r="Z19" s="559"/>
      <c r="AA19" s="559"/>
      <c r="AB19" s="559"/>
      <c r="AC19" s="1"/>
    </row>
    <row r="20" spans="1:29" x14ac:dyDescent="0.2">
      <c r="A20" s="2" t="s">
        <v>4</v>
      </c>
      <c r="B20" s="2">
        <f t="shared" si="1"/>
        <v>14</v>
      </c>
      <c r="C20" s="40"/>
      <c r="D20" s="40"/>
      <c r="E20" s="40"/>
      <c r="F20" s="71">
        <f t="shared" si="9"/>
        <v>0</v>
      </c>
      <c r="G20" s="86" t="str">
        <f t="shared" si="0"/>
        <v/>
      </c>
      <c r="H20" s="336"/>
      <c r="I20" s="336"/>
      <c r="J20" s="71">
        <f t="shared" si="10"/>
        <v>0</v>
      </c>
      <c r="K20" s="117"/>
      <c r="L20" s="117"/>
      <c r="M20" s="162">
        <f t="shared" si="11"/>
        <v>0</v>
      </c>
      <c r="N20" s="117"/>
      <c r="O20" s="162">
        <f t="shared" si="12"/>
        <v>0</v>
      </c>
      <c r="P20" s="117"/>
      <c r="Q20" s="162">
        <f t="shared" si="13"/>
        <v>0</v>
      </c>
      <c r="R20" s="117"/>
      <c r="S20" s="162">
        <f t="shared" si="14"/>
        <v>0</v>
      </c>
      <c r="T20" s="117"/>
      <c r="U20" s="162">
        <f t="shared" si="15"/>
        <v>0</v>
      </c>
      <c r="V20" s="239"/>
      <c r="W20" s="559"/>
      <c r="X20" s="559"/>
      <c r="Y20" s="559"/>
      <c r="Z20" s="559"/>
      <c r="AA20" s="559"/>
      <c r="AB20" s="559"/>
      <c r="AC20" s="1"/>
    </row>
    <row r="21" spans="1:29" x14ac:dyDescent="0.2">
      <c r="A21" s="71" t="s">
        <v>5</v>
      </c>
      <c r="B21" s="71">
        <f t="shared" si="1"/>
        <v>15</v>
      </c>
      <c r="C21" s="40"/>
      <c r="D21" s="40"/>
      <c r="E21" s="40"/>
      <c r="F21" s="71">
        <f t="shared" si="9"/>
        <v>0</v>
      </c>
      <c r="G21" s="86" t="str">
        <f t="shared" si="0"/>
        <v/>
      </c>
      <c r="H21" s="336"/>
      <c r="I21" s="336"/>
      <c r="J21" s="71">
        <f t="shared" si="10"/>
        <v>0</v>
      </c>
      <c r="K21" s="117"/>
      <c r="L21" s="117"/>
      <c r="M21" s="162">
        <f t="shared" si="11"/>
        <v>0</v>
      </c>
      <c r="N21" s="117"/>
      <c r="O21" s="162">
        <f t="shared" si="12"/>
        <v>0</v>
      </c>
      <c r="P21" s="117"/>
      <c r="Q21" s="162">
        <f t="shared" si="13"/>
        <v>0</v>
      </c>
      <c r="R21" s="117"/>
      <c r="S21" s="162">
        <f t="shared" si="14"/>
        <v>0</v>
      </c>
      <c r="T21" s="117"/>
      <c r="U21" s="162">
        <f t="shared" si="15"/>
        <v>0</v>
      </c>
      <c r="V21" s="239"/>
      <c r="W21" s="559"/>
      <c r="X21" s="559"/>
      <c r="Y21" s="559"/>
      <c r="Z21" s="559"/>
      <c r="AA21" s="559"/>
      <c r="AB21" s="559"/>
      <c r="AC21" s="1"/>
    </row>
    <row r="22" spans="1:29" x14ac:dyDescent="0.2">
      <c r="A22" s="473" t="s">
        <v>65</v>
      </c>
      <c r="B22" s="474"/>
      <c r="C22" s="13">
        <f>SUM(C15:C21)</f>
        <v>0</v>
      </c>
      <c r="D22" s="13">
        <f>SUM(D15:D21)+ROUNDDOWN(F22/60,0)</f>
        <v>0</v>
      </c>
      <c r="E22" s="13">
        <f>F22-60*ROUNDDOWN(F22/60,0)</f>
        <v>0</v>
      </c>
      <c r="F22" s="131">
        <f>SUM(F15:F21)</f>
        <v>0</v>
      </c>
      <c r="G22" s="52">
        <f>IF((D22*60+E22)=0,0,ROUND((C22*60)/(D22*60+E22),1))</f>
        <v>0</v>
      </c>
      <c r="H22" s="13">
        <f>SUM(H15:H21)+ROUNDDOWN(J22/60,0)</f>
        <v>0</v>
      </c>
      <c r="I22" s="13">
        <f>J22-60*ROUNDDOWN(J22/60,0)</f>
        <v>0</v>
      </c>
      <c r="J22" s="131">
        <f>SUM(J15:J21)</f>
        <v>0</v>
      </c>
      <c r="K22" s="27">
        <f>SUM(K15:K21)</f>
        <v>0</v>
      </c>
      <c r="L22" s="27">
        <f>IF(SUM(L15:L21)=0,0,ROUND(AVERAGE(L15:L21),0))</f>
        <v>0</v>
      </c>
      <c r="M22" s="163">
        <f>IF(M21=0,0,1)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40"/>
      <c r="W22" s="560"/>
      <c r="X22" s="560"/>
      <c r="Y22" s="560"/>
      <c r="Z22" s="560"/>
      <c r="AA22" s="560"/>
      <c r="AB22" s="560"/>
      <c r="AC22" s="1"/>
    </row>
    <row r="23" spans="1:29" x14ac:dyDescent="0.2">
      <c r="A23" s="2" t="s">
        <v>6</v>
      </c>
      <c r="B23" s="2">
        <f>B21+1</f>
        <v>16</v>
      </c>
      <c r="C23" s="40"/>
      <c r="D23" s="40"/>
      <c r="E23" s="40"/>
      <c r="F23" s="71">
        <f t="shared" ref="F23:F39" si="16">E23</f>
        <v>0</v>
      </c>
      <c r="G23" s="86" t="str">
        <f t="shared" si="0"/>
        <v/>
      </c>
      <c r="H23" s="336"/>
      <c r="I23" s="336"/>
      <c r="J23" s="71">
        <f>I23</f>
        <v>0</v>
      </c>
      <c r="K23" s="117"/>
      <c r="L23" s="117"/>
      <c r="M23" s="162">
        <f>IF(L23="",0,1)</f>
        <v>0</v>
      </c>
      <c r="N23" s="117"/>
      <c r="O23" s="162">
        <f>IF(N23="",0,1)</f>
        <v>0</v>
      </c>
      <c r="P23" s="117"/>
      <c r="Q23" s="162">
        <f>IF(P23="",0,1)</f>
        <v>0</v>
      </c>
      <c r="R23" s="117"/>
      <c r="S23" s="162">
        <f>IF(R23="",0,1)</f>
        <v>0</v>
      </c>
      <c r="T23" s="117"/>
      <c r="U23" s="162">
        <f>IF(T23="",0,1)</f>
        <v>0</v>
      </c>
      <c r="V23" s="239"/>
      <c r="W23" s="559"/>
      <c r="X23" s="559"/>
      <c r="Y23" s="559"/>
      <c r="Z23" s="559"/>
      <c r="AA23" s="559"/>
      <c r="AB23" s="559"/>
      <c r="AC23" s="1"/>
    </row>
    <row r="24" spans="1:29" x14ac:dyDescent="0.2">
      <c r="A24" s="2" t="s">
        <v>7</v>
      </c>
      <c r="B24" s="2">
        <f t="shared" si="1"/>
        <v>17</v>
      </c>
      <c r="C24" s="40"/>
      <c r="D24" s="40"/>
      <c r="E24" s="40"/>
      <c r="F24" s="71">
        <f t="shared" si="16"/>
        <v>0</v>
      </c>
      <c r="G24" s="86" t="str">
        <f t="shared" si="0"/>
        <v/>
      </c>
      <c r="H24" s="336"/>
      <c r="I24" s="336"/>
      <c r="J24" s="71">
        <f t="shared" ref="J24:J29" si="17">I24</f>
        <v>0</v>
      </c>
      <c r="K24" s="117"/>
      <c r="L24" s="117"/>
      <c r="M24" s="162">
        <f t="shared" ref="M24:M29" si="18">IF(L24="",M23,M23+1)</f>
        <v>0</v>
      </c>
      <c r="N24" s="117"/>
      <c r="O24" s="162">
        <f t="shared" ref="O24:O29" si="19">IF(N24="",O23,O23+1)</f>
        <v>0</v>
      </c>
      <c r="P24" s="117"/>
      <c r="Q24" s="162">
        <f t="shared" ref="Q24:Q29" si="20">IF(P24="",Q23,Q23+1)</f>
        <v>0</v>
      </c>
      <c r="R24" s="117"/>
      <c r="S24" s="162">
        <f t="shared" ref="S24:S29" si="21">IF(R24="",S23,S23+1)</f>
        <v>0</v>
      </c>
      <c r="T24" s="117"/>
      <c r="U24" s="162">
        <f t="shared" ref="U24:U29" si="22">IF(T24="",U23,U23+1)</f>
        <v>0</v>
      </c>
      <c r="V24" s="239"/>
      <c r="W24" s="559"/>
      <c r="X24" s="559"/>
      <c r="Y24" s="559"/>
      <c r="Z24" s="559"/>
      <c r="AA24" s="559"/>
      <c r="AB24" s="559"/>
      <c r="AC24" s="1"/>
    </row>
    <row r="25" spans="1:29" x14ac:dyDescent="0.2">
      <c r="A25" s="2" t="s">
        <v>8</v>
      </c>
      <c r="B25" s="2">
        <f t="shared" si="1"/>
        <v>18</v>
      </c>
      <c r="C25" s="40"/>
      <c r="D25" s="40"/>
      <c r="E25" s="40"/>
      <c r="F25" s="71">
        <f t="shared" si="16"/>
        <v>0</v>
      </c>
      <c r="G25" s="86" t="str">
        <f t="shared" si="0"/>
        <v/>
      </c>
      <c r="H25" s="336"/>
      <c r="I25" s="336"/>
      <c r="J25" s="71">
        <f t="shared" si="17"/>
        <v>0</v>
      </c>
      <c r="K25" s="117"/>
      <c r="L25" s="117"/>
      <c r="M25" s="162">
        <f t="shared" si="18"/>
        <v>0</v>
      </c>
      <c r="N25" s="117"/>
      <c r="O25" s="162">
        <f t="shared" si="19"/>
        <v>0</v>
      </c>
      <c r="P25" s="117"/>
      <c r="Q25" s="162">
        <f t="shared" si="20"/>
        <v>0</v>
      </c>
      <c r="R25" s="117"/>
      <c r="S25" s="162">
        <f t="shared" si="21"/>
        <v>0</v>
      </c>
      <c r="T25" s="117"/>
      <c r="U25" s="162">
        <f t="shared" si="22"/>
        <v>0</v>
      </c>
      <c r="V25" s="239"/>
      <c r="W25" s="559"/>
      <c r="X25" s="559"/>
      <c r="Y25" s="559"/>
      <c r="Z25" s="559"/>
      <c r="AA25" s="559"/>
      <c r="AB25" s="559"/>
      <c r="AC25" s="1"/>
    </row>
    <row r="26" spans="1:29" x14ac:dyDescent="0.2">
      <c r="A26" s="2" t="s">
        <v>2</v>
      </c>
      <c r="B26" s="2">
        <f t="shared" si="1"/>
        <v>19</v>
      </c>
      <c r="C26" s="40"/>
      <c r="D26" s="40"/>
      <c r="E26" s="40"/>
      <c r="F26" s="71">
        <f t="shared" si="16"/>
        <v>0</v>
      </c>
      <c r="G26" s="86" t="str">
        <f t="shared" si="0"/>
        <v/>
      </c>
      <c r="H26" s="336"/>
      <c r="I26" s="336"/>
      <c r="J26" s="71">
        <f t="shared" si="17"/>
        <v>0</v>
      </c>
      <c r="K26" s="117"/>
      <c r="L26" s="117"/>
      <c r="M26" s="162">
        <f t="shared" si="18"/>
        <v>0</v>
      </c>
      <c r="N26" s="117"/>
      <c r="O26" s="162">
        <f t="shared" si="19"/>
        <v>0</v>
      </c>
      <c r="P26" s="117"/>
      <c r="Q26" s="162">
        <f t="shared" si="20"/>
        <v>0</v>
      </c>
      <c r="R26" s="117"/>
      <c r="S26" s="162">
        <f t="shared" si="21"/>
        <v>0</v>
      </c>
      <c r="T26" s="117"/>
      <c r="U26" s="162">
        <f t="shared" si="22"/>
        <v>0</v>
      </c>
      <c r="V26" s="239"/>
      <c r="W26" s="559"/>
      <c r="X26" s="559"/>
      <c r="Y26" s="559"/>
      <c r="Z26" s="559"/>
      <c r="AA26" s="559"/>
      <c r="AB26" s="559"/>
      <c r="AC26" s="1"/>
    </row>
    <row r="27" spans="1:29" x14ac:dyDescent="0.2">
      <c r="A27" s="2" t="s">
        <v>3</v>
      </c>
      <c r="B27" s="2">
        <f t="shared" si="1"/>
        <v>20</v>
      </c>
      <c r="C27" s="40"/>
      <c r="D27" s="40"/>
      <c r="E27" s="40"/>
      <c r="F27" s="71">
        <f t="shared" si="16"/>
        <v>0</v>
      </c>
      <c r="G27" s="86" t="str">
        <f t="shared" si="0"/>
        <v/>
      </c>
      <c r="H27" s="336"/>
      <c r="I27" s="336"/>
      <c r="J27" s="71">
        <f t="shared" si="17"/>
        <v>0</v>
      </c>
      <c r="K27" s="117"/>
      <c r="L27" s="117"/>
      <c r="M27" s="162">
        <f t="shared" si="18"/>
        <v>0</v>
      </c>
      <c r="N27" s="117"/>
      <c r="O27" s="162">
        <f t="shared" si="19"/>
        <v>0</v>
      </c>
      <c r="P27" s="117"/>
      <c r="Q27" s="162">
        <f t="shared" si="20"/>
        <v>0</v>
      </c>
      <c r="R27" s="117"/>
      <c r="S27" s="162">
        <f t="shared" si="21"/>
        <v>0</v>
      </c>
      <c r="T27" s="117"/>
      <c r="U27" s="162">
        <f t="shared" si="22"/>
        <v>0</v>
      </c>
      <c r="V27" s="239"/>
      <c r="W27" s="559"/>
      <c r="X27" s="559"/>
      <c r="Y27" s="559"/>
      <c r="Z27" s="559"/>
      <c r="AA27" s="559"/>
      <c r="AB27" s="559"/>
      <c r="AC27" s="1"/>
    </row>
    <row r="28" spans="1:29" x14ac:dyDescent="0.2">
      <c r="A28" s="2" t="s">
        <v>4</v>
      </c>
      <c r="B28" s="2">
        <f t="shared" si="1"/>
        <v>21</v>
      </c>
      <c r="C28" s="40"/>
      <c r="D28" s="40"/>
      <c r="E28" s="40"/>
      <c r="F28" s="71">
        <f t="shared" si="16"/>
        <v>0</v>
      </c>
      <c r="G28" s="86" t="str">
        <f t="shared" si="0"/>
        <v/>
      </c>
      <c r="H28" s="336"/>
      <c r="I28" s="336"/>
      <c r="J28" s="71">
        <f t="shared" si="17"/>
        <v>0</v>
      </c>
      <c r="K28" s="117"/>
      <c r="L28" s="117"/>
      <c r="M28" s="162">
        <f t="shared" si="18"/>
        <v>0</v>
      </c>
      <c r="N28" s="117"/>
      <c r="O28" s="162">
        <f t="shared" si="19"/>
        <v>0</v>
      </c>
      <c r="P28" s="117"/>
      <c r="Q28" s="162">
        <f t="shared" si="20"/>
        <v>0</v>
      </c>
      <c r="R28" s="117"/>
      <c r="S28" s="162">
        <f t="shared" si="21"/>
        <v>0</v>
      </c>
      <c r="T28" s="117"/>
      <c r="U28" s="162">
        <f t="shared" si="22"/>
        <v>0</v>
      </c>
      <c r="V28" s="239"/>
      <c r="W28" s="559"/>
      <c r="X28" s="559"/>
      <c r="Y28" s="559"/>
      <c r="Z28" s="559"/>
      <c r="AA28" s="559"/>
      <c r="AB28" s="559"/>
      <c r="AC28" s="1"/>
    </row>
    <row r="29" spans="1:29" x14ac:dyDescent="0.2">
      <c r="A29" s="71" t="s">
        <v>5</v>
      </c>
      <c r="B29" s="71">
        <f t="shared" si="1"/>
        <v>22</v>
      </c>
      <c r="C29" s="40"/>
      <c r="D29" s="40"/>
      <c r="E29" s="40"/>
      <c r="F29" s="71">
        <f t="shared" si="16"/>
        <v>0</v>
      </c>
      <c r="G29" s="86" t="str">
        <f t="shared" si="0"/>
        <v/>
      </c>
      <c r="H29" s="336"/>
      <c r="I29" s="336"/>
      <c r="J29" s="71">
        <f t="shared" si="17"/>
        <v>0</v>
      </c>
      <c r="K29" s="117"/>
      <c r="L29" s="117"/>
      <c r="M29" s="162">
        <f t="shared" si="18"/>
        <v>0</v>
      </c>
      <c r="N29" s="117"/>
      <c r="O29" s="162">
        <f t="shared" si="19"/>
        <v>0</v>
      </c>
      <c r="P29" s="117"/>
      <c r="Q29" s="162">
        <f t="shared" si="20"/>
        <v>0</v>
      </c>
      <c r="R29" s="117"/>
      <c r="S29" s="162">
        <f t="shared" si="21"/>
        <v>0</v>
      </c>
      <c r="T29" s="117"/>
      <c r="U29" s="162">
        <f t="shared" si="22"/>
        <v>0</v>
      </c>
      <c r="V29" s="239"/>
      <c r="W29" s="559"/>
      <c r="X29" s="559"/>
      <c r="Y29" s="559"/>
      <c r="Z29" s="559"/>
      <c r="AA29" s="559"/>
      <c r="AB29" s="559"/>
      <c r="AC29" s="1"/>
    </row>
    <row r="30" spans="1:29" x14ac:dyDescent="0.2">
      <c r="A30" s="473" t="s">
        <v>66</v>
      </c>
      <c r="B30" s="474"/>
      <c r="C30" s="13">
        <f>SUM(C23:C29)</f>
        <v>0</v>
      </c>
      <c r="D30" s="13">
        <f>SUM(D23:D29)+ROUNDDOWN(F30/60,0)</f>
        <v>0</v>
      </c>
      <c r="E30" s="13">
        <f>F30-60*ROUNDDOWN(F30/60,0)</f>
        <v>0</v>
      </c>
      <c r="F30" s="131">
        <f>SUM(F23:F29)</f>
        <v>0</v>
      </c>
      <c r="G30" s="52">
        <f>IF((D30*60+E30)=0,0,ROUND((C30*60)/(D30*60+E30),1))</f>
        <v>0</v>
      </c>
      <c r="H30" s="13">
        <f>SUM(H23:H29)+ROUNDDOWN(J30/60,0)</f>
        <v>0</v>
      </c>
      <c r="I30" s="13">
        <f>J30-60*ROUNDDOWN(J30/60,0)</f>
        <v>0</v>
      </c>
      <c r="J30" s="131">
        <f>SUM(J23:J29)</f>
        <v>0</v>
      </c>
      <c r="K30" s="27">
        <f>SUM(K23:K29)</f>
        <v>0</v>
      </c>
      <c r="L30" s="27">
        <f>IF(SUM(L23:L29)=0,0,ROUND(AVERAGE(L23:L29),0))</f>
        <v>0</v>
      </c>
      <c r="M30" s="163">
        <f>IF(M29=0,0,1)</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40"/>
      <c r="W30" s="560"/>
      <c r="X30" s="560"/>
      <c r="Y30" s="560"/>
      <c r="Z30" s="560"/>
      <c r="AA30" s="560"/>
      <c r="AB30" s="560"/>
      <c r="AC30" s="1"/>
    </row>
    <row r="31" spans="1:29" x14ac:dyDescent="0.2">
      <c r="A31" s="238" t="s">
        <v>100</v>
      </c>
      <c r="B31" s="238">
        <f>B29+1</f>
        <v>23</v>
      </c>
      <c r="C31" s="40"/>
      <c r="D31" s="40"/>
      <c r="E31" s="40"/>
      <c r="F31" s="71">
        <f t="shared" si="16"/>
        <v>0</v>
      </c>
      <c r="G31" s="86" t="str">
        <f t="shared" si="0"/>
        <v/>
      </c>
      <c r="H31" s="336"/>
      <c r="I31" s="336"/>
      <c r="J31" s="71">
        <f>I31</f>
        <v>0</v>
      </c>
      <c r="K31" s="117"/>
      <c r="L31" s="117"/>
      <c r="M31" s="162">
        <f>IF(L31="",0,1)</f>
        <v>0</v>
      </c>
      <c r="N31" s="117"/>
      <c r="O31" s="162">
        <f>IF(N31="",0,1)</f>
        <v>0</v>
      </c>
      <c r="P31" s="117"/>
      <c r="Q31" s="162">
        <f>IF(P31="",0,1)</f>
        <v>0</v>
      </c>
      <c r="R31" s="117"/>
      <c r="S31" s="162">
        <f>IF(R31="",0,1)</f>
        <v>0</v>
      </c>
      <c r="T31" s="117"/>
      <c r="U31" s="162">
        <f>IF(T31="",0,1)</f>
        <v>0</v>
      </c>
      <c r="V31" s="181"/>
      <c r="W31" s="555" t="s">
        <v>238</v>
      </c>
      <c r="X31" s="555"/>
      <c r="Y31" s="555"/>
      <c r="Z31" s="555"/>
      <c r="AA31" s="555"/>
      <c r="AB31" s="555"/>
      <c r="AC31" s="1"/>
    </row>
    <row r="32" spans="1:29" x14ac:dyDescent="0.2">
      <c r="A32" s="238" t="s">
        <v>103</v>
      </c>
      <c r="B32" s="238">
        <f t="shared" ref="B32:B37" si="23">B31+1</f>
        <v>24</v>
      </c>
      <c r="C32" s="40"/>
      <c r="D32" s="40"/>
      <c r="E32" s="40"/>
      <c r="F32" s="71">
        <f t="shared" si="16"/>
        <v>0</v>
      </c>
      <c r="G32" s="86" t="str">
        <f t="shared" si="0"/>
        <v/>
      </c>
      <c r="H32" s="336"/>
      <c r="I32" s="336"/>
      <c r="J32" s="71">
        <f t="shared" ref="J32:J39" si="24">I32</f>
        <v>0</v>
      </c>
      <c r="K32" s="117"/>
      <c r="L32" s="117"/>
      <c r="M32" s="162">
        <f t="shared" ref="M32:U37" si="25">IF(L32="",M31,M31+1)</f>
        <v>0</v>
      </c>
      <c r="N32" s="117"/>
      <c r="O32" s="162">
        <f t="shared" si="25"/>
        <v>0</v>
      </c>
      <c r="P32" s="117"/>
      <c r="Q32" s="162">
        <f t="shared" si="25"/>
        <v>0</v>
      </c>
      <c r="R32" s="117"/>
      <c r="S32" s="162">
        <f t="shared" si="25"/>
        <v>0</v>
      </c>
      <c r="T32" s="117"/>
      <c r="U32" s="162">
        <f t="shared" si="25"/>
        <v>0</v>
      </c>
      <c r="V32" s="181"/>
      <c r="W32" s="551"/>
      <c r="X32" s="551"/>
      <c r="Y32" s="551"/>
      <c r="Z32" s="551"/>
      <c r="AA32" s="551"/>
      <c r="AB32" s="551"/>
      <c r="AC32" s="1"/>
    </row>
    <row r="33" spans="1:30" x14ac:dyDescent="0.2">
      <c r="A33" s="238" t="s">
        <v>104</v>
      </c>
      <c r="B33" s="238">
        <f t="shared" si="23"/>
        <v>25</v>
      </c>
      <c r="C33" s="40"/>
      <c r="D33" s="40"/>
      <c r="E33" s="40"/>
      <c r="F33" s="71">
        <f t="shared" si="16"/>
        <v>0</v>
      </c>
      <c r="G33" s="86" t="str">
        <f t="shared" si="0"/>
        <v/>
      </c>
      <c r="H33" s="336"/>
      <c r="I33" s="336"/>
      <c r="J33" s="71">
        <f t="shared" si="24"/>
        <v>0</v>
      </c>
      <c r="K33" s="117"/>
      <c r="L33" s="117"/>
      <c r="M33" s="162">
        <f t="shared" si="25"/>
        <v>0</v>
      </c>
      <c r="N33" s="117"/>
      <c r="O33" s="162">
        <f t="shared" si="25"/>
        <v>0</v>
      </c>
      <c r="P33" s="117"/>
      <c r="Q33" s="162">
        <f t="shared" si="25"/>
        <v>0</v>
      </c>
      <c r="R33" s="117"/>
      <c r="S33" s="162">
        <f t="shared" si="25"/>
        <v>0</v>
      </c>
      <c r="T33" s="117"/>
      <c r="U33" s="162">
        <f t="shared" si="25"/>
        <v>0</v>
      </c>
      <c r="V33" s="181"/>
      <c r="W33" s="551"/>
      <c r="X33" s="551"/>
      <c r="Y33" s="551"/>
      <c r="Z33" s="551"/>
      <c r="AA33" s="551"/>
      <c r="AB33" s="551"/>
      <c r="AC33" s="1"/>
    </row>
    <row r="34" spans="1:30" x14ac:dyDescent="0.2">
      <c r="A34" s="238" t="s">
        <v>101</v>
      </c>
      <c r="B34" s="238">
        <f t="shared" si="23"/>
        <v>26</v>
      </c>
      <c r="C34" s="40"/>
      <c r="D34" s="40"/>
      <c r="E34" s="40"/>
      <c r="F34" s="71">
        <f t="shared" si="16"/>
        <v>0</v>
      </c>
      <c r="G34" s="86" t="str">
        <f t="shared" si="0"/>
        <v/>
      </c>
      <c r="H34" s="336"/>
      <c r="I34" s="336"/>
      <c r="J34" s="71">
        <f t="shared" si="24"/>
        <v>0</v>
      </c>
      <c r="K34" s="117"/>
      <c r="L34" s="117"/>
      <c r="M34" s="162">
        <f t="shared" si="25"/>
        <v>0</v>
      </c>
      <c r="N34" s="117"/>
      <c r="O34" s="162">
        <f t="shared" si="25"/>
        <v>0</v>
      </c>
      <c r="P34" s="117"/>
      <c r="Q34" s="162">
        <f t="shared" si="25"/>
        <v>0</v>
      </c>
      <c r="R34" s="117"/>
      <c r="S34" s="162">
        <f t="shared" si="25"/>
        <v>0</v>
      </c>
      <c r="T34" s="117"/>
      <c r="U34" s="162">
        <f t="shared" si="25"/>
        <v>0</v>
      </c>
      <c r="V34" s="181"/>
      <c r="W34" s="551"/>
      <c r="X34" s="551"/>
      <c r="Y34" s="551"/>
      <c r="Z34" s="551"/>
      <c r="AA34" s="551"/>
      <c r="AB34" s="551"/>
      <c r="AC34" s="1"/>
    </row>
    <row r="35" spans="1:30" x14ac:dyDescent="0.2">
      <c r="A35" s="238" t="s">
        <v>97</v>
      </c>
      <c r="B35" s="238">
        <f t="shared" si="23"/>
        <v>27</v>
      </c>
      <c r="C35" s="40"/>
      <c r="D35" s="40"/>
      <c r="E35" s="40"/>
      <c r="F35" s="71">
        <f t="shared" si="16"/>
        <v>0</v>
      </c>
      <c r="G35" s="86" t="str">
        <f t="shared" si="0"/>
        <v/>
      </c>
      <c r="H35" s="336"/>
      <c r="I35" s="336"/>
      <c r="J35" s="71">
        <f t="shared" si="24"/>
        <v>0</v>
      </c>
      <c r="K35" s="117"/>
      <c r="L35" s="117"/>
      <c r="M35" s="162">
        <f t="shared" si="25"/>
        <v>0</v>
      </c>
      <c r="N35" s="117"/>
      <c r="O35" s="162">
        <f t="shared" si="25"/>
        <v>0</v>
      </c>
      <c r="P35" s="117"/>
      <c r="Q35" s="162">
        <f t="shared" si="25"/>
        <v>0</v>
      </c>
      <c r="R35" s="117"/>
      <c r="S35" s="162">
        <f t="shared" si="25"/>
        <v>0</v>
      </c>
      <c r="T35" s="117"/>
      <c r="U35" s="162">
        <f t="shared" si="25"/>
        <v>0</v>
      </c>
      <c r="V35" s="181"/>
      <c r="W35" s="551"/>
      <c r="X35" s="551"/>
      <c r="Y35" s="551"/>
      <c r="Z35" s="551"/>
      <c r="AA35" s="551"/>
      <c r="AB35" s="551"/>
      <c r="AC35" s="1"/>
    </row>
    <row r="36" spans="1:30" x14ac:dyDescent="0.2">
      <c r="A36" s="238" t="s">
        <v>98</v>
      </c>
      <c r="B36" s="238">
        <f t="shared" si="23"/>
        <v>28</v>
      </c>
      <c r="C36" s="40"/>
      <c r="D36" s="40"/>
      <c r="E36" s="40"/>
      <c r="F36" s="71">
        <f t="shared" si="16"/>
        <v>0</v>
      </c>
      <c r="G36" s="86" t="str">
        <f t="shared" si="0"/>
        <v/>
      </c>
      <c r="H36" s="336"/>
      <c r="I36" s="336"/>
      <c r="J36" s="71">
        <f t="shared" si="24"/>
        <v>0</v>
      </c>
      <c r="K36" s="117"/>
      <c r="L36" s="117"/>
      <c r="M36" s="162">
        <f t="shared" si="25"/>
        <v>0</v>
      </c>
      <c r="N36" s="117"/>
      <c r="O36" s="162">
        <f t="shared" si="25"/>
        <v>0</v>
      </c>
      <c r="P36" s="117"/>
      <c r="Q36" s="162">
        <f t="shared" si="25"/>
        <v>0</v>
      </c>
      <c r="R36" s="117"/>
      <c r="S36" s="162">
        <f t="shared" si="25"/>
        <v>0</v>
      </c>
      <c r="T36" s="117"/>
      <c r="U36" s="162">
        <f t="shared" si="25"/>
        <v>0</v>
      </c>
      <c r="V36" s="181"/>
      <c r="W36" s="551"/>
      <c r="X36" s="551"/>
      <c r="Y36" s="551"/>
      <c r="Z36" s="551"/>
      <c r="AA36" s="551"/>
      <c r="AB36" s="551"/>
      <c r="AC36" s="1"/>
    </row>
    <row r="37" spans="1:30" x14ac:dyDescent="0.2">
      <c r="A37" s="120" t="s">
        <v>99</v>
      </c>
      <c r="B37" s="120">
        <f t="shared" si="23"/>
        <v>29</v>
      </c>
      <c r="C37" s="40"/>
      <c r="D37" s="40"/>
      <c r="E37" s="40"/>
      <c r="F37" s="71">
        <f t="shared" si="16"/>
        <v>0</v>
      </c>
      <c r="G37" s="86" t="str">
        <f t="shared" si="0"/>
        <v/>
      </c>
      <c r="H37" s="336"/>
      <c r="I37" s="336"/>
      <c r="J37" s="71">
        <f t="shared" si="24"/>
        <v>0</v>
      </c>
      <c r="K37" s="117"/>
      <c r="L37" s="117"/>
      <c r="M37" s="162">
        <f t="shared" si="25"/>
        <v>0</v>
      </c>
      <c r="N37" s="117"/>
      <c r="O37" s="162">
        <f t="shared" si="25"/>
        <v>0</v>
      </c>
      <c r="P37" s="117"/>
      <c r="Q37" s="162">
        <f t="shared" si="25"/>
        <v>0</v>
      </c>
      <c r="R37" s="117"/>
      <c r="S37" s="162">
        <f t="shared" si="25"/>
        <v>0</v>
      </c>
      <c r="T37" s="117"/>
      <c r="U37" s="162">
        <f t="shared" si="25"/>
        <v>0</v>
      </c>
      <c r="V37" s="181"/>
      <c r="W37" s="551"/>
      <c r="X37" s="551"/>
      <c r="Y37" s="551"/>
      <c r="Z37" s="551"/>
      <c r="AA37" s="551"/>
      <c r="AB37" s="551"/>
      <c r="AC37" s="1"/>
    </row>
    <row r="38" spans="1:30" x14ac:dyDescent="0.2">
      <c r="A38" s="473" t="s">
        <v>190</v>
      </c>
      <c r="B38" s="474"/>
      <c r="C38" s="15">
        <f>SUM(C31:C37)</f>
        <v>0</v>
      </c>
      <c r="D38" s="15">
        <f>SUM(D31:D37)+ROUNDDOWN(F38/60,0)</f>
        <v>0</v>
      </c>
      <c r="E38" s="15">
        <f>F38-60*ROUNDDOWN(F38/60,0)</f>
        <v>0</v>
      </c>
      <c r="F38" s="146">
        <f>SUM(F31:F37)</f>
        <v>0</v>
      </c>
      <c r="G38" s="62">
        <f>IF((D38*60+E38)=0,0,ROUND((C38*60)/(D38*60+E38),1))</f>
        <v>0</v>
      </c>
      <c r="H38" s="13">
        <f>SUM(H31:H37)+ROUNDDOWN(J38/60,0)</f>
        <v>0</v>
      </c>
      <c r="I38" s="13">
        <f>J38-60*ROUNDDOWN(J38/60,0)</f>
        <v>0</v>
      </c>
      <c r="J38" s="131">
        <f>SUM(J31:J37)</f>
        <v>0</v>
      </c>
      <c r="K38" s="33">
        <f>SUM(K31:K37)</f>
        <v>0</v>
      </c>
      <c r="L38" s="33">
        <f>IF(SUM(L31:L37)=0,0,ROUND(AVERAGE(L31:L37),0))</f>
        <v>0</v>
      </c>
      <c r="M38" s="163">
        <f>IF(M37=0,0,1)</f>
        <v>0</v>
      </c>
      <c r="N38" s="33">
        <f>IF(SUM(N31:N37)=0,0,ROUND(AVERAGE(N31:N37),0))</f>
        <v>0</v>
      </c>
      <c r="O38" s="163">
        <f>IF(O37=0,0,1)</f>
        <v>0</v>
      </c>
      <c r="P38" s="33">
        <f>IF(SUM(P31:P37)=0,0,ROUND(AVERAGE(P31:P37),0))</f>
        <v>0</v>
      </c>
      <c r="Q38" s="163">
        <f>IF(Q37=0,0,1)</f>
        <v>0</v>
      </c>
      <c r="R38" s="33">
        <f>IF(SUM(R31:R37)=0,0,ROUND(AVERAGE(R31:R37),0))</f>
        <v>0</v>
      </c>
      <c r="S38" s="163">
        <f>IF(S37=0,0,1)</f>
        <v>0</v>
      </c>
      <c r="T38" s="33">
        <f>IF(SUM(T31:T37)=0,0,ROUND(AVERAGE(T31:T37),0))</f>
        <v>0</v>
      </c>
      <c r="U38" s="163">
        <f>IF(U36=0,0,1)</f>
        <v>0</v>
      </c>
      <c r="V38" s="240"/>
      <c r="W38" s="560"/>
      <c r="X38" s="560"/>
      <c r="Y38" s="560"/>
      <c r="Z38" s="560"/>
      <c r="AA38" s="560"/>
      <c r="AB38" s="560"/>
      <c r="AC38" s="1"/>
    </row>
    <row r="39" spans="1:30" x14ac:dyDescent="0.2">
      <c r="A39" s="238" t="s">
        <v>100</v>
      </c>
      <c r="B39" s="320">
        <f>B37+1</f>
        <v>30</v>
      </c>
      <c r="C39" s="381"/>
      <c r="D39" s="381"/>
      <c r="E39" s="381"/>
      <c r="F39" s="71">
        <f t="shared" si="16"/>
        <v>0</v>
      </c>
      <c r="G39" s="86" t="str">
        <f t="shared" si="0"/>
        <v/>
      </c>
      <c r="H39" s="336"/>
      <c r="I39" s="336"/>
      <c r="J39" s="71">
        <f t="shared" si="24"/>
        <v>0</v>
      </c>
      <c r="K39" s="367"/>
      <c r="L39" s="367"/>
      <c r="M39" s="162">
        <f>IF(L39="",0,1)</f>
        <v>0</v>
      </c>
      <c r="N39" s="367"/>
      <c r="O39" s="162">
        <f>IF(N39="",0,1)</f>
        <v>0</v>
      </c>
      <c r="P39" s="367"/>
      <c r="Q39" s="162">
        <f>IF(P39="",0,1)</f>
        <v>0</v>
      </c>
      <c r="R39" s="367"/>
      <c r="S39" s="162">
        <f>IF(R39="",0,1)</f>
        <v>0</v>
      </c>
      <c r="T39" s="367"/>
      <c r="U39" s="162">
        <f>IF(T39="",0,1)</f>
        <v>0</v>
      </c>
      <c r="V39" s="242"/>
      <c r="W39" s="551"/>
      <c r="X39" s="551"/>
      <c r="Y39" s="551"/>
      <c r="Z39" s="551"/>
      <c r="AA39" s="551"/>
      <c r="AB39" s="551"/>
      <c r="AC39" s="1"/>
    </row>
    <row r="40" spans="1:30" x14ac:dyDescent="0.2">
      <c r="A40" s="576" t="s">
        <v>31</v>
      </c>
      <c r="B40" s="577"/>
      <c r="C40" s="16">
        <f>C5+C14+C22+C30+C38+C39</f>
        <v>0</v>
      </c>
      <c r="D40" s="16">
        <f>D5+D14+D22+D30+D38+D39+ROUNDDOWN(F40/60,0)</f>
        <v>0</v>
      </c>
      <c r="E40" s="17">
        <f>F40-60*ROUNDDOWN(F40/60,0)</f>
        <v>0</v>
      </c>
      <c r="F40" s="147">
        <f>E5+E14+E22+E30+E38+F39</f>
        <v>0</v>
      </c>
      <c r="G40" s="61">
        <f>IF((D40*60+E40)=0,0,ROUND((C40*60)/(D40*60+E40),1))</f>
        <v>0</v>
      </c>
      <c r="H40" s="16">
        <f>H5+H14+H22+H30+H38+H39+ROUNDDOWN(J40/60,0)</f>
        <v>0</v>
      </c>
      <c r="I40" s="17">
        <f>J40-60*ROUNDDOWN(J40/60,0)</f>
        <v>0</v>
      </c>
      <c r="J40" s="147">
        <f>I5+I14+I22+I30+I38+J39</f>
        <v>0</v>
      </c>
      <c r="K40" s="34">
        <f>K5+K14+K22+K30+K38+K39</f>
        <v>0</v>
      </c>
      <c r="L40" s="34" t="str">
        <f>IF(L41=0,"",(L5+L14+L22+L30+L38+L39)/L41)</f>
        <v/>
      </c>
      <c r="M40" s="178"/>
      <c r="N40" s="34" t="str">
        <f>IF(N41=0,"",(N5+N14+N22+N30+N38+N39)/N41)</f>
        <v/>
      </c>
      <c r="O40" s="178"/>
      <c r="P40" s="34" t="str">
        <f>IF(P41=0,"",(P5+P14+P22+P30+P38+P39)/P41)</f>
        <v/>
      </c>
      <c r="Q40" s="178"/>
      <c r="R40" s="34" t="str">
        <f>IF(R41=0,"",(R5+R14+R22+R30+R38+R39)/R41)</f>
        <v/>
      </c>
      <c r="S40" s="178"/>
      <c r="T40" s="34" t="str">
        <f>IF(T41=0,"",(T5+T14+T22+T30+T38+T39)/T41)</f>
        <v/>
      </c>
      <c r="U40" s="178"/>
      <c r="V40" s="209"/>
      <c r="W40" s="228"/>
      <c r="X40" s="182" t="s">
        <v>42</v>
      </c>
      <c r="Y40" s="182" t="s">
        <v>111</v>
      </c>
      <c r="Z40" s="183" t="s">
        <v>112</v>
      </c>
      <c r="AA40" s="183" t="s">
        <v>23</v>
      </c>
      <c r="AB40" s="45" t="s">
        <v>26</v>
      </c>
      <c r="AC40" s="1"/>
    </row>
    <row r="41" spans="1:30" ht="15" customHeight="1" x14ac:dyDescent="0.2">
      <c r="A41" s="472"/>
      <c r="B41" s="472"/>
      <c r="C41" s="2" t="s">
        <v>0</v>
      </c>
      <c r="D41" s="2" t="s">
        <v>15</v>
      </c>
      <c r="E41" s="2" t="s">
        <v>16</v>
      </c>
      <c r="F41" s="71"/>
      <c r="G41" s="22" t="s">
        <v>12</v>
      </c>
      <c r="H41" s="360" t="s">
        <v>15</v>
      </c>
      <c r="I41" s="360" t="s">
        <v>16</v>
      </c>
      <c r="J41" s="22"/>
      <c r="K41" s="37" t="s">
        <v>17</v>
      </c>
      <c r="L41" s="158">
        <f>M5+M14+M22+M30+M38+M39</f>
        <v>0</v>
      </c>
      <c r="M41" s="159"/>
      <c r="N41" s="158">
        <f>O5+O14+O22+O30+O38+O39</f>
        <v>0</v>
      </c>
      <c r="O41" s="159"/>
      <c r="P41" s="158">
        <f>Q5+Q14+Q22+Q30+Q38+Q39</f>
        <v>0</v>
      </c>
      <c r="Q41" s="159"/>
      <c r="R41" s="158">
        <f>S5+S14+S22+S30+S38+S39</f>
        <v>0</v>
      </c>
      <c r="S41" s="159"/>
      <c r="T41" s="158">
        <f>U5+U14+U22+U30+U38+U39</f>
        <v>0</v>
      </c>
      <c r="U41" s="161"/>
      <c r="V41" s="209"/>
      <c r="W41" s="212" t="s">
        <v>139</v>
      </c>
      <c r="X41" s="164">
        <f>$C$40+Mars!Y42</f>
        <v>0</v>
      </c>
      <c r="Y41" s="165">
        <f>$D$40+Mars!Z42+ROUNDDOWN(AC41/60,0)</f>
        <v>0</v>
      </c>
      <c r="Z41" s="165">
        <f>AC41-60*ROUNDDOWN(AC41/60,0)</f>
        <v>0</v>
      </c>
      <c r="AA41" s="165">
        <f>IF((Y41*60+Z41)=0,0,ROUND((X41*60)/(Y41*60+Z41),1))</f>
        <v>0</v>
      </c>
      <c r="AB41" s="164">
        <f>$K$40+Mars!AC42</f>
        <v>0</v>
      </c>
      <c r="AC41" s="207">
        <f>$E$40+Mars!AA42</f>
        <v>0</v>
      </c>
    </row>
    <row r="42" spans="1:30" ht="14.25" customHeight="1" x14ac:dyDescent="0.2">
      <c r="A42" s="545" t="s">
        <v>255</v>
      </c>
      <c r="B42" s="545"/>
      <c r="C42" s="48">
        <f>'Décembre 17'!$C$40</f>
        <v>0</v>
      </c>
      <c r="D42" s="49">
        <f>'Décembre 17'!$D$40</f>
        <v>0</v>
      </c>
      <c r="E42" s="49">
        <f>'Décembre 17'!$E$40</f>
        <v>0</v>
      </c>
      <c r="F42" s="143"/>
      <c r="G42" s="50">
        <f>IF((D42*60+E42)=0,0,ROUND((C42*60)/(D42*60+E42),1))</f>
        <v>0</v>
      </c>
      <c r="H42" s="363">
        <f>Mars!H43</f>
        <v>0</v>
      </c>
      <c r="I42" s="363">
        <f>Mars!I43</f>
        <v>0</v>
      </c>
      <c r="J42" s="50"/>
      <c r="K42" s="199">
        <f>'Décembre 17'!$K$40</f>
        <v>0</v>
      </c>
      <c r="L42" s="158"/>
      <c r="M42" s="159"/>
      <c r="N42" s="158"/>
      <c r="O42" s="159"/>
      <c r="P42" s="158"/>
      <c r="Q42" s="159"/>
      <c r="R42" s="158"/>
      <c r="S42" s="159"/>
      <c r="T42" s="158"/>
      <c r="U42" s="161"/>
      <c r="V42" s="198"/>
      <c r="W42" s="294" t="s">
        <v>254</v>
      </c>
      <c r="X42" s="219">
        <f>$C$40+Mars!Y43</f>
        <v>0</v>
      </c>
      <c r="Y42" s="217">
        <f>$D$40+Mars!Z43+ROUNDDOWN(AC42/60,0)</f>
        <v>0</v>
      </c>
      <c r="Z42" s="217">
        <f>AC42-60*ROUNDDOWN(AC42/60,0)</f>
        <v>0</v>
      </c>
      <c r="AA42" s="217">
        <f>IF((Y42*60+Z42)=0,0,ROUND((X42*60)/(Y42*60+Z42),1))</f>
        <v>0</v>
      </c>
      <c r="AB42" s="219">
        <f>$K$40+Mars!AC43</f>
        <v>0</v>
      </c>
      <c r="AC42" s="223">
        <f>$E$40+Mars!AA43</f>
        <v>0</v>
      </c>
    </row>
    <row r="43" spans="1:30" ht="14.25" customHeight="1" x14ac:dyDescent="0.2">
      <c r="A43" s="552" t="s">
        <v>25</v>
      </c>
      <c r="B43" s="552"/>
      <c r="C43" s="48">
        <f>Janvier!C43</f>
        <v>0</v>
      </c>
      <c r="D43" s="48">
        <f>Janvier!D43</f>
        <v>0</v>
      </c>
      <c r="E43" s="48">
        <f>Janvier!E43</f>
        <v>0</v>
      </c>
      <c r="F43" s="134"/>
      <c r="G43" s="47">
        <f>IF((D43*60+E43)=0,0,ROUND((C43*60)/(D43*60+E43),1))</f>
        <v>0</v>
      </c>
      <c r="H43" s="363">
        <f>Mars!H44</f>
        <v>0</v>
      </c>
      <c r="I43" s="363">
        <f>Mars!I44</f>
        <v>0</v>
      </c>
      <c r="J43" s="329"/>
      <c r="K43" s="53">
        <f>Janvier!K43</f>
        <v>0</v>
      </c>
      <c r="V43" s="64"/>
      <c r="W43" s="64"/>
      <c r="X43" s="66"/>
      <c r="Y43" s="66"/>
      <c r="Z43" s="66"/>
      <c r="AA43" s="89"/>
      <c r="AB43" s="190"/>
    </row>
    <row r="44" spans="1:30" ht="14.25" customHeight="1" x14ac:dyDescent="0.2">
      <c r="A44" s="552" t="s">
        <v>27</v>
      </c>
      <c r="B44" s="575"/>
      <c r="C44" s="48">
        <f>Février!C38</f>
        <v>0</v>
      </c>
      <c r="D44" s="48">
        <f>Février!D38</f>
        <v>0</v>
      </c>
      <c r="E44" s="48">
        <f>Février!E38</f>
        <v>0</v>
      </c>
      <c r="F44" s="134"/>
      <c r="G44" s="47">
        <f>IF((D44*60+E44)=0,0,ROUND((C44*60)/(D44*60+E44),1))</f>
        <v>0</v>
      </c>
      <c r="H44" s="361">
        <f>Mars!H45</f>
        <v>0</v>
      </c>
      <c r="I44" s="361">
        <f>Mars!I45</f>
        <v>0</v>
      </c>
      <c r="J44" s="329"/>
      <c r="K44" s="53">
        <f>Février!K38</f>
        <v>0</v>
      </c>
      <c r="V44" s="69"/>
      <c r="W44" s="341" t="s">
        <v>195</v>
      </c>
      <c r="X44" s="360" t="s">
        <v>15</v>
      </c>
      <c r="Y44" s="360" t="s">
        <v>16</v>
      </c>
      <c r="Z44" s="339"/>
      <c r="AA44" s="190"/>
      <c r="AB44" s="190"/>
      <c r="AC44" s="65"/>
      <c r="AD44" s="207">
        <f>I40+SUM(I42:I45)</f>
        <v>0</v>
      </c>
    </row>
    <row r="45" spans="1:30" ht="15.75" customHeight="1" x14ac:dyDescent="0.2">
      <c r="A45" s="552" t="s">
        <v>28</v>
      </c>
      <c r="B45" s="552"/>
      <c r="C45" s="54">
        <f>Mars!C41</f>
        <v>0</v>
      </c>
      <c r="D45" s="54">
        <f>Mars!D41</f>
        <v>0</v>
      </c>
      <c r="E45" s="54">
        <f>Mars!E41</f>
        <v>0</v>
      </c>
      <c r="F45" s="134"/>
      <c r="G45" s="47">
        <f>IF((D45*60+E45)=0,0,ROUND((C45*60)/(D45*60+E45),1))</f>
        <v>0</v>
      </c>
      <c r="H45" s="362">
        <f>Mars!H41</f>
        <v>0</v>
      </c>
      <c r="I45" s="360">
        <f>Mars!I41</f>
        <v>0</v>
      </c>
      <c r="J45" s="329"/>
      <c r="K45" s="53">
        <f>Mars!K41</f>
        <v>0</v>
      </c>
      <c r="V45" s="69"/>
      <c r="W45" s="342" t="s">
        <v>139</v>
      </c>
      <c r="X45" s="12">
        <f>H40+SUM(H42:H45)+ROUNDDOWN(AD44/60,0)</f>
        <v>0</v>
      </c>
      <c r="Y45" s="12">
        <f>AD44-60*ROUNDDOWN(AD44/60,0)</f>
        <v>0</v>
      </c>
      <c r="Z45" s="339"/>
      <c r="AA45" s="190"/>
      <c r="AB45" s="190"/>
      <c r="AC45" s="64"/>
      <c r="AD45" s="200">
        <f>I40+SUM(I43:I45)</f>
        <v>0</v>
      </c>
    </row>
    <row r="46" spans="1:30" ht="12.75" hidden="1" customHeight="1" x14ac:dyDescent="0.2">
      <c r="C46" s="215">
        <f>SUM(C42:C45)+C40</f>
        <v>0</v>
      </c>
      <c r="D46" s="215">
        <f>SUM(D42:D45)+D40</f>
        <v>0</v>
      </c>
      <c r="E46" s="215">
        <f>SUM(E42:E45)+E40</f>
        <v>0</v>
      </c>
      <c r="K46" s="215">
        <f>SUM(K42:K45)+K40</f>
        <v>0</v>
      </c>
      <c r="V46" s="69"/>
      <c r="W46" s="579" t="s">
        <v>187</v>
      </c>
      <c r="X46" s="579"/>
      <c r="Y46" s="330">
        <f>H40+SUM(H43:H44)+ROUNDDOWN(AD45/60,0)</f>
        <v>0</v>
      </c>
      <c r="Z46" s="345">
        <f>AD45-60*ROUNDDOWN(AD45/60,0)</f>
        <v>0</v>
      </c>
    </row>
    <row r="47" spans="1:30" hidden="1" x14ac:dyDescent="0.2">
      <c r="C47" s="215">
        <f>SUM(C43:C45)+C40</f>
        <v>0</v>
      </c>
      <c r="D47" s="215">
        <f>SUM(D43:D45)+D40</f>
        <v>0</v>
      </c>
      <c r="E47" s="215">
        <f>SUM(E43:E45)+E40</f>
        <v>0</v>
      </c>
      <c r="K47" s="215">
        <f>SUM(K43:K45)+K40</f>
        <v>0</v>
      </c>
      <c r="W47" s="343"/>
      <c r="X47" s="343"/>
      <c r="Y47" s="343"/>
    </row>
    <row r="48" spans="1:30" x14ac:dyDescent="0.2">
      <c r="W48" s="344" t="s">
        <v>254</v>
      </c>
      <c r="X48" s="330">
        <f>H40+SUM(H43:H45)+ROUNDDOWN(AD45/60,0)</f>
        <v>0</v>
      </c>
      <c r="Y48" s="330">
        <f>AD45-60*ROUNDDOWN(AD45/60,0)</f>
        <v>0</v>
      </c>
    </row>
  </sheetData>
  <sheetProtection sheet="1" selectLockedCells="1"/>
  <mergeCells count="62">
    <mergeCell ref="W39:AB39"/>
    <mergeCell ref="A44:B44"/>
    <mergeCell ref="W35:AB35"/>
    <mergeCell ref="A45:B45"/>
    <mergeCell ref="A30:B30"/>
    <mergeCell ref="A41:B41"/>
    <mergeCell ref="A40:B40"/>
    <mergeCell ref="A43:B43"/>
    <mergeCell ref="A38:B38"/>
    <mergeCell ref="W38:AB38"/>
    <mergeCell ref="W36:AB36"/>
    <mergeCell ref="W34:AB34"/>
    <mergeCell ref="A42:B42"/>
    <mergeCell ref="W31:AB31"/>
    <mergeCell ref="W33:AB33"/>
    <mergeCell ref="W37:AB37"/>
    <mergeCell ref="W28:AB28"/>
    <mergeCell ref="W16:AB16"/>
    <mergeCell ref="W23:AB23"/>
    <mergeCell ref="W26:AB26"/>
    <mergeCell ref="W27:AB27"/>
    <mergeCell ref="W19:AB19"/>
    <mergeCell ref="W20:AB20"/>
    <mergeCell ref="A1:AA1"/>
    <mergeCell ref="A2:A3"/>
    <mergeCell ref="B2:B3"/>
    <mergeCell ref="C2:C3"/>
    <mergeCell ref="D2:D3"/>
    <mergeCell ref="G2:G3"/>
    <mergeCell ref="L2:L3"/>
    <mergeCell ref="A22:B22"/>
    <mergeCell ref="A5:B5"/>
    <mergeCell ref="P2:P3"/>
    <mergeCell ref="V2:V3"/>
    <mergeCell ref="E2:E3"/>
    <mergeCell ref="N2:N3"/>
    <mergeCell ref="A6:B6"/>
    <mergeCell ref="A14:B14"/>
    <mergeCell ref="H2:I2"/>
    <mergeCell ref="W11:AB11"/>
    <mergeCell ref="W18:AB18"/>
    <mergeCell ref="W21:AB21"/>
    <mergeCell ref="W7:AB7"/>
    <mergeCell ref="W14:AB14"/>
    <mergeCell ref="W13:AB13"/>
    <mergeCell ref="W15:AB15"/>
    <mergeCell ref="W46:X46"/>
    <mergeCell ref="W2:AB3"/>
    <mergeCell ref="W32:AB32"/>
    <mergeCell ref="W4:AB4"/>
    <mergeCell ref="W30:AB30"/>
    <mergeCell ref="W29:AB29"/>
    <mergeCell ref="W12:AB12"/>
    <mergeCell ref="W25:AB25"/>
    <mergeCell ref="W22:AB22"/>
    <mergeCell ref="W5:AB5"/>
    <mergeCell ref="W6:AB6"/>
    <mergeCell ref="W17:AB17"/>
    <mergeCell ref="W8:AB8"/>
    <mergeCell ref="W24:AB24"/>
    <mergeCell ref="W9:AB9"/>
    <mergeCell ref="W10:AB10"/>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zoomScale="120" zoomScaleNormal="120" workbookViewId="0">
      <pane ySplit="3" topLeftCell="A4" activePane="bottomLeft" state="frozen"/>
      <selection pane="bottomLeft" activeCell="C4" sqref="C4"/>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9" width="6.42578125" customWidth="1"/>
    <col min="10" max="10" width="5.7109375" hidden="1" customWidth="1"/>
    <col min="11" max="11" width="6" customWidth="1"/>
    <col min="12" max="12" width="3.42578125" customWidth="1"/>
    <col min="13" max="13" width="3.42578125" style="74" hidden="1" customWidth="1"/>
    <col min="14" max="14" width="3.140625" customWidth="1"/>
    <col min="15" max="15" width="3.28515625" style="74" hidden="1" customWidth="1"/>
    <col min="16" max="16" width="4.570312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3" max="23" width="20.85546875" customWidth="1"/>
    <col min="26" max="26" width="8.42578125" customWidth="1"/>
    <col min="27" max="28" width="9.85546875" customWidth="1"/>
    <col min="29" max="30" width="11.42578125" hidden="1" customWidth="1"/>
  </cols>
  <sheetData>
    <row r="1" spans="1:28" ht="15.75" customHeight="1" x14ac:dyDescent="0.25">
      <c r="A1" s="530" t="s">
        <v>224</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201"/>
    </row>
    <row r="2" spans="1:28" ht="21" customHeight="1" x14ac:dyDescent="0.2">
      <c r="A2" s="531" t="s">
        <v>1</v>
      </c>
      <c r="B2" s="531" t="s">
        <v>9</v>
      </c>
      <c r="C2" s="531" t="s">
        <v>0</v>
      </c>
      <c r="D2" s="531" t="s">
        <v>15</v>
      </c>
      <c r="E2" s="531" t="s">
        <v>16</v>
      </c>
      <c r="F2" s="71" t="s">
        <v>16</v>
      </c>
      <c r="G2" s="537" t="s">
        <v>12</v>
      </c>
      <c r="H2" s="513" t="s">
        <v>195</v>
      </c>
      <c r="I2" s="514"/>
      <c r="J2" s="327"/>
      <c r="K2" s="25" t="s">
        <v>17</v>
      </c>
      <c r="L2" s="533" t="s">
        <v>40</v>
      </c>
      <c r="M2" s="136"/>
      <c r="N2" s="533" t="s">
        <v>11</v>
      </c>
      <c r="O2" s="136"/>
      <c r="P2" s="533" t="s">
        <v>22</v>
      </c>
      <c r="Q2" s="136"/>
      <c r="R2" s="25" t="s">
        <v>19</v>
      </c>
      <c r="S2" s="136"/>
      <c r="T2" s="25" t="s">
        <v>19</v>
      </c>
      <c r="U2" s="136"/>
      <c r="V2" s="535" t="s">
        <v>13</v>
      </c>
      <c r="W2" s="581" t="s">
        <v>14</v>
      </c>
      <c r="X2" s="581"/>
      <c r="Y2" s="581"/>
      <c r="Z2" s="581"/>
      <c r="AA2" s="581"/>
      <c r="AB2" s="581"/>
    </row>
    <row r="3" spans="1:28" ht="15" customHeight="1" x14ac:dyDescent="0.2">
      <c r="A3" s="532"/>
      <c r="B3" s="532"/>
      <c r="C3" s="532"/>
      <c r="D3" s="532"/>
      <c r="E3" s="532"/>
      <c r="F3" s="71"/>
      <c r="G3" s="538"/>
      <c r="H3" s="337" t="s">
        <v>15</v>
      </c>
      <c r="I3" s="337" t="s">
        <v>16</v>
      </c>
      <c r="J3" s="328"/>
      <c r="K3" s="26" t="s">
        <v>18</v>
      </c>
      <c r="L3" s="534"/>
      <c r="M3" s="137"/>
      <c r="N3" s="534"/>
      <c r="O3" s="137"/>
      <c r="P3" s="534"/>
      <c r="Q3" s="137"/>
      <c r="R3" s="26" t="s">
        <v>20</v>
      </c>
      <c r="S3" s="137"/>
      <c r="T3" s="26" t="s">
        <v>21</v>
      </c>
      <c r="U3" s="137"/>
      <c r="V3" s="536"/>
      <c r="W3" s="581"/>
      <c r="X3" s="581"/>
      <c r="Y3" s="581"/>
      <c r="Z3" s="581"/>
      <c r="AA3" s="581"/>
      <c r="AB3" s="581"/>
    </row>
    <row r="4" spans="1:28" x14ac:dyDescent="0.2">
      <c r="A4" s="71" t="s">
        <v>7</v>
      </c>
      <c r="B4" s="71">
        <v>1</v>
      </c>
      <c r="C4" s="40"/>
      <c r="D4" s="40"/>
      <c r="E4" s="40"/>
      <c r="F4" s="71">
        <f t="shared" ref="F4:F9" si="0">E4</f>
        <v>0</v>
      </c>
      <c r="G4" s="86" t="str">
        <f t="shared" ref="G4:G39" si="1">IF((D4*60+F4)=0,"",ROUND((C4*60)/(D4*60+F4),1))</f>
        <v/>
      </c>
      <c r="H4" s="336"/>
      <c r="I4" s="336"/>
      <c r="J4" s="71">
        <f t="shared" ref="J4:J9" si="2">I4</f>
        <v>0</v>
      </c>
      <c r="K4" s="117"/>
      <c r="L4" s="117"/>
      <c r="M4" s="162">
        <f>IF(L4="",0,1)</f>
        <v>0</v>
      </c>
      <c r="N4" s="117"/>
      <c r="O4" s="162">
        <f>IF(N4="",0,1)</f>
        <v>0</v>
      </c>
      <c r="P4" s="117"/>
      <c r="Q4" s="162">
        <f>IF(P4="",0,1)</f>
        <v>0</v>
      </c>
      <c r="R4" s="117"/>
      <c r="S4" s="162">
        <f>IF(R4="",0,1)</f>
        <v>0</v>
      </c>
      <c r="T4" s="117"/>
      <c r="U4" s="162">
        <f>IF(T4="",0,1)</f>
        <v>0</v>
      </c>
      <c r="V4" s="239"/>
      <c r="W4" s="563" t="s">
        <v>239</v>
      </c>
      <c r="X4" s="563"/>
      <c r="Y4" s="563"/>
      <c r="Z4" s="563"/>
      <c r="AA4" s="563"/>
      <c r="AB4" s="563"/>
    </row>
    <row r="5" spans="1:28" x14ac:dyDescent="0.2">
      <c r="A5" s="2" t="s">
        <v>8</v>
      </c>
      <c r="B5" s="2">
        <f t="shared" ref="B5:B24" si="3">B4+1</f>
        <v>2</v>
      </c>
      <c r="C5" s="40"/>
      <c r="D5" s="40"/>
      <c r="E5" s="40"/>
      <c r="F5" s="71">
        <f t="shared" si="0"/>
        <v>0</v>
      </c>
      <c r="G5" s="86" t="str">
        <f t="shared" si="1"/>
        <v/>
      </c>
      <c r="H5" s="336"/>
      <c r="I5" s="336"/>
      <c r="J5" s="71">
        <f t="shared" si="2"/>
        <v>0</v>
      </c>
      <c r="K5" s="117"/>
      <c r="L5" s="117"/>
      <c r="M5" s="162">
        <f t="shared" ref="M5:M9" si="4">IF(L5="",M4,M4+1)</f>
        <v>0</v>
      </c>
      <c r="N5" s="117"/>
      <c r="O5" s="162">
        <f t="shared" ref="O5:O9" si="5">IF(N5="",O4,O4+1)</f>
        <v>0</v>
      </c>
      <c r="P5" s="117"/>
      <c r="Q5" s="162">
        <f t="shared" ref="Q5:Q9" si="6">IF(P5="",Q4,Q4+1)</f>
        <v>0</v>
      </c>
      <c r="R5" s="117"/>
      <c r="S5" s="162">
        <f t="shared" ref="S5:S9" si="7">IF(R5="",S4,S4+1)</f>
        <v>0</v>
      </c>
      <c r="T5" s="117"/>
      <c r="U5" s="162">
        <f t="shared" ref="U5:U9" si="8">IF(T5="",U4,U4+1)</f>
        <v>0</v>
      </c>
      <c r="V5" s="239"/>
      <c r="W5" s="551"/>
      <c r="X5" s="551"/>
      <c r="Y5" s="551"/>
      <c r="Z5" s="551"/>
      <c r="AA5" s="551"/>
      <c r="AB5" s="551"/>
    </row>
    <row r="6" spans="1:28" x14ac:dyDescent="0.2">
      <c r="A6" s="2" t="s">
        <v>2</v>
      </c>
      <c r="B6" s="2">
        <f t="shared" si="3"/>
        <v>3</v>
      </c>
      <c r="C6" s="40"/>
      <c r="D6" s="40"/>
      <c r="E6" s="40"/>
      <c r="F6" s="71">
        <f t="shared" si="0"/>
        <v>0</v>
      </c>
      <c r="G6" s="86" t="str">
        <f t="shared" si="1"/>
        <v/>
      </c>
      <c r="H6" s="336"/>
      <c r="I6" s="336"/>
      <c r="J6" s="71">
        <f t="shared" si="2"/>
        <v>0</v>
      </c>
      <c r="K6" s="117"/>
      <c r="L6" s="117"/>
      <c r="M6" s="162">
        <f t="shared" si="4"/>
        <v>0</v>
      </c>
      <c r="N6" s="117"/>
      <c r="O6" s="162">
        <f t="shared" si="5"/>
        <v>0</v>
      </c>
      <c r="P6" s="117"/>
      <c r="Q6" s="162">
        <f t="shared" si="6"/>
        <v>0</v>
      </c>
      <c r="R6" s="117"/>
      <c r="S6" s="162">
        <f t="shared" si="7"/>
        <v>0</v>
      </c>
      <c r="T6" s="117"/>
      <c r="U6" s="162">
        <f t="shared" si="8"/>
        <v>0</v>
      </c>
      <c r="V6" s="239"/>
      <c r="W6" s="551"/>
      <c r="X6" s="551"/>
      <c r="Y6" s="551"/>
      <c r="Z6" s="551"/>
      <c r="AA6" s="551"/>
      <c r="AB6" s="551"/>
    </row>
    <row r="7" spans="1:28" x14ac:dyDescent="0.2">
      <c r="A7" s="2" t="s">
        <v>3</v>
      </c>
      <c r="B7" s="2">
        <f t="shared" si="3"/>
        <v>4</v>
      </c>
      <c r="C7" s="40"/>
      <c r="D7" s="40"/>
      <c r="E7" s="40"/>
      <c r="F7" s="71">
        <f t="shared" si="0"/>
        <v>0</v>
      </c>
      <c r="G7" s="86" t="str">
        <f t="shared" si="1"/>
        <v/>
      </c>
      <c r="H7" s="336"/>
      <c r="I7" s="336"/>
      <c r="J7" s="71">
        <f t="shared" si="2"/>
        <v>0</v>
      </c>
      <c r="K7" s="117"/>
      <c r="L7" s="117"/>
      <c r="M7" s="162">
        <f t="shared" si="4"/>
        <v>0</v>
      </c>
      <c r="N7" s="117"/>
      <c r="O7" s="162">
        <f t="shared" si="5"/>
        <v>0</v>
      </c>
      <c r="P7" s="117"/>
      <c r="Q7" s="162">
        <f t="shared" si="6"/>
        <v>0</v>
      </c>
      <c r="R7" s="117"/>
      <c r="S7" s="162">
        <f t="shared" si="7"/>
        <v>0</v>
      </c>
      <c r="T7" s="117"/>
      <c r="U7" s="162">
        <f t="shared" si="8"/>
        <v>0</v>
      </c>
      <c r="V7" s="239"/>
      <c r="W7" s="551"/>
      <c r="X7" s="551"/>
      <c r="Y7" s="551"/>
      <c r="Z7" s="551"/>
      <c r="AA7" s="551"/>
      <c r="AB7" s="551"/>
    </row>
    <row r="8" spans="1:28" x14ac:dyDescent="0.2">
      <c r="A8" s="2" t="s">
        <v>4</v>
      </c>
      <c r="B8" s="2">
        <f t="shared" si="3"/>
        <v>5</v>
      </c>
      <c r="C8" s="40"/>
      <c r="D8" s="40"/>
      <c r="E8" s="40"/>
      <c r="F8" s="71">
        <f t="shared" si="0"/>
        <v>0</v>
      </c>
      <c r="G8" s="86" t="str">
        <f t="shared" si="1"/>
        <v/>
      </c>
      <c r="H8" s="336"/>
      <c r="I8" s="336"/>
      <c r="J8" s="71">
        <f t="shared" si="2"/>
        <v>0</v>
      </c>
      <c r="K8" s="117"/>
      <c r="L8" s="117"/>
      <c r="M8" s="162">
        <f t="shared" si="4"/>
        <v>0</v>
      </c>
      <c r="N8" s="117"/>
      <c r="O8" s="162">
        <f t="shared" si="5"/>
        <v>0</v>
      </c>
      <c r="P8" s="117"/>
      <c r="Q8" s="162">
        <f t="shared" si="6"/>
        <v>0</v>
      </c>
      <c r="R8" s="117"/>
      <c r="S8" s="162">
        <f t="shared" si="7"/>
        <v>0</v>
      </c>
      <c r="T8" s="117"/>
      <c r="U8" s="162">
        <f t="shared" si="8"/>
        <v>0</v>
      </c>
      <c r="V8" s="239"/>
      <c r="W8" s="551"/>
      <c r="X8" s="551"/>
      <c r="Y8" s="551"/>
      <c r="Z8" s="551"/>
      <c r="AA8" s="551"/>
      <c r="AB8" s="551"/>
    </row>
    <row r="9" spans="1:28" x14ac:dyDescent="0.2">
      <c r="A9" s="71" t="s">
        <v>5</v>
      </c>
      <c r="B9" s="71">
        <f t="shared" si="3"/>
        <v>6</v>
      </c>
      <c r="C9" s="40"/>
      <c r="D9" s="40"/>
      <c r="E9" s="40"/>
      <c r="F9" s="71">
        <f t="shared" si="0"/>
        <v>0</v>
      </c>
      <c r="G9" s="86" t="str">
        <f t="shared" si="1"/>
        <v/>
      </c>
      <c r="H9" s="336"/>
      <c r="I9" s="336"/>
      <c r="J9" s="71">
        <f t="shared" si="2"/>
        <v>0</v>
      </c>
      <c r="K9" s="117"/>
      <c r="L9" s="117"/>
      <c r="M9" s="162">
        <f t="shared" si="4"/>
        <v>0</v>
      </c>
      <c r="N9" s="117"/>
      <c r="O9" s="162">
        <f t="shared" si="5"/>
        <v>0</v>
      </c>
      <c r="P9" s="117"/>
      <c r="Q9" s="162">
        <f t="shared" si="6"/>
        <v>0</v>
      </c>
      <c r="R9" s="117"/>
      <c r="S9" s="162">
        <f t="shared" si="7"/>
        <v>0</v>
      </c>
      <c r="T9" s="117"/>
      <c r="U9" s="162">
        <f t="shared" si="8"/>
        <v>0</v>
      </c>
      <c r="V9" s="239"/>
      <c r="W9" s="551"/>
      <c r="X9" s="551"/>
      <c r="Y9" s="551"/>
      <c r="Z9" s="551"/>
      <c r="AA9" s="551"/>
      <c r="AB9" s="551"/>
    </row>
    <row r="10" spans="1:28" x14ac:dyDescent="0.2">
      <c r="A10" s="582" t="s">
        <v>10</v>
      </c>
      <c r="B10" s="583"/>
      <c r="C10" s="100">
        <f>SUM(C4:C9)</f>
        <v>0</v>
      </c>
      <c r="D10" s="100">
        <f>SUM(D4:D9)+ROUNDDOWN(F10/60,0)</f>
        <v>0</v>
      </c>
      <c r="E10" s="100">
        <f>F10-60*ROUNDDOWN(F10/60,0)</f>
        <v>0</v>
      </c>
      <c r="F10" s="100">
        <f>SUM(F4:F9)</f>
        <v>0</v>
      </c>
      <c r="G10" s="62">
        <f>IF((D10*60+E10)=0,0,ROUND((C10*60)/(D10*60+E10),1))</f>
        <v>0</v>
      </c>
      <c r="H10" s="100">
        <f>SUM(H4:H9)+ROUNDDOWN(J10/60,0)</f>
        <v>0</v>
      </c>
      <c r="I10" s="100">
        <f>J10-60*ROUNDDOWN(J10/60,0)</f>
        <v>0</v>
      </c>
      <c r="J10" s="144">
        <f>SUM(J4:J9)</f>
        <v>0</v>
      </c>
      <c r="K10" s="101">
        <f>SUM(K4:K9)</f>
        <v>0</v>
      </c>
      <c r="L10" s="101">
        <f>IF(SUM(L4:L9)=0,0,ROUND(AVERAGE(L4:L9),0))</f>
        <v>0</v>
      </c>
      <c r="M10" s="163">
        <f>IF(M9=0,0,1)</f>
        <v>0</v>
      </c>
      <c r="N10" s="101">
        <f>IF(SUM(N4:N9)=0,0,ROUND(AVERAGE(N4:N9),0))</f>
        <v>0</v>
      </c>
      <c r="O10" s="163">
        <f>IF(O9=0,0,1)</f>
        <v>0</v>
      </c>
      <c r="P10" s="101">
        <f>IF(SUM(P4:P9)=0,0,ROUND(AVERAGE(P4:P9),0))</f>
        <v>0</v>
      </c>
      <c r="Q10" s="163">
        <f>IF(Q9=0,0,1)</f>
        <v>0</v>
      </c>
      <c r="R10" s="101">
        <f>IF(SUM(R4:R9)=0,0,ROUND(AVERAGE(R4:R9),0))</f>
        <v>0</v>
      </c>
      <c r="S10" s="163">
        <f>IF(S9=0,0,1)</f>
        <v>0</v>
      </c>
      <c r="T10" s="101">
        <f>IF(SUM(T4:T9)=0,0,ROUND(AVERAGE(T4:T9),0))</f>
        <v>0</v>
      </c>
      <c r="U10" s="163">
        <f>IF(U9=0,0,1)</f>
        <v>0</v>
      </c>
      <c r="V10" s="379"/>
      <c r="W10" s="560"/>
      <c r="X10" s="560"/>
      <c r="Y10" s="560"/>
      <c r="Z10" s="560"/>
      <c r="AA10" s="560"/>
      <c r="AB10" s="560"/>
    </row>
    <row r="11" spans="1:28" x14ac:dyDescent="0.2">
      <c r="A11" s="546" t="s">
        <v>68</v>
      </c>
      <c r="B11" s="547"/>
      <c r="C11" s="73">
        <f>C10+Avril!C39</f>
        <v>0</v>
      </c>
      <c r="D11" s="73">
        <f>D10+Avril!D39++ROUNDDOWN(F11/60,0)</f>
        <v>0</v>
      </c>
      <c r="E11" s="73">
        <f>F11-60*ROUNDDOWN(F11/60,0)</f>
        <v>0</v>
      </c>
      <c r="F11" s="73">
        <f>F10+Avril!F39</f>
        <v>0</v>
      </c>
      <c r="G11" s="73">
        <f>IF((D11*60+E11)=0,0,ROUND((C11*60)/(D11*60+E11),1))</f>
        <v>0</v>
      </c>
      <c r="H11" s="73">
        <f>SUM(H4:H9)+ROUNDDOWN(J11/60,0)</f>
        <v>0</v>
      </c>
      <c r="I11" s="73">
        <f>J11-60*ROUNDDOWN(J11/60,0)</f>
        <v>0</v>
      </c>
      <c r="J11" s="132">
        <f>SUM(J4:J10)</f>
        <v>0</v>
      </c>
      <c r="K11" s="73">
        <f>K10+Avril!K39</f>
        <v>0</v>
      </c>
      <c r="L11" s="83">
        <f>IF(L10=0,Avril!L39,IF(L10+Avril!L39=0,"",ROUND((SUM(L4:L9)+(Avril!L39))/(M9+Avril!M39),0)))</f>
        <v>0</v>
      </c>
      <c r="M11" s="180">
        <f>IF(M9=0,0,1)</f>
        <v>0</v>
      </c>
      <c r="N11" s="83">
        <f>IF(N10=0,Avril!N39,IF(N10+Avril!N39=0,"",ROUND((SUM(N4:N9)+(Avril!N39))/(O9+Avril!O39),0)))</f>
        <v>0</v>
      </c>
      <c r="O11" s="180">
        <f>IF(O9=0,0,1)</f>
        <v>0</v>
      </c>
      <c r="P11" s="83">
        <f>IF(P10=0,Avril!P39,IF(P10+Avril!P39=0,"",ROUND((SUM(P4:P9)+(Avril!P39))/(Q9+Avril!Q39),0)))</f>
        <v>0</v>
      </c>
      <c r="Q11" s="180">
        <f>IF(Q9=0,0,1)</f>
        <v>0</v>
      </c>
      <c r="R11" s="83">
        <f>IF(R10=0,Avril!R39,IF(R10+Avril!R39=0,"",ROUND((SUM(R4:R9)+(Avril!R39))/(S9+Avril!S39),0)))</f>
        <v>0</v>
      </c>
      <c r="S11" s="180">
        <f>IF(S9=0,0,1)</f>
        <v>0</v>
      </c>
      <c r="T11" s="83">
        <f>IF(T10=0,Avril!T39,IF(T10+Avril!T39=0,"",ROUND((SUM(T4:T9)+(Avril!T39))/(U9+Avril!U39),0)))</f>
        <v>0</v>
      </c>
      <c r="U11" s="180">
        <f>IF(U9=0,0,1)</f>
        <v>0</v>
      </c>
      <c r="V11" s="241"/>
      <c r="W11" s="562"/>
      <c r="X11" s="562"/>
      <c r="Y11" s="562"/>
      <c r="Z11" s="562"/>
      <c r="AA11" s="562"/>
      <c r="AB11" s="562"/>
    </row>
    <row r="12" spans="1:28" x14ac:dyDescent="0.2">
      <c r="A12" s="2" t="s">
        <v>6</v>
      </c>
      <c r="B12" s="2">
        <f>B9+1</f>
        <v>7</v>
      </c>
      <c r="C12" s="40"/>
      <c r="D12" s="40"/>
      <c r="E12" s="40"/>
      <c r="F12" s="71">
        <f>E12</f>
        <v>0</v>
      </c>
      <c r="G12" s="86" t="str">
        <f t="shared" si="1"/>
        <v/>
      </c>
      <c r="H12" s="336"/>
      <c r="I12" s="336"/>
      <c r="J12" s="71">
        <f>I12</f>
        <v>0</v>
      </c>
      <c r="K12" s="117"/>
      <c r="L12" s="117"/>
      <c r="M12" s="162">
        <f>IF(L12="",0,1)</f>
        <v>0</v>
      </c>
      <c r="N12" s="117"/>
      <c r="O12" s="162">
        <f>IF(N12="",0,1)</f>
        <v>0</v>
      </c>
      <c r="P12" s="117"/>
      <c r="Q12" s="162">
        <f>IF(P12="",0,1)</f>
        <v>0</v>
      </c>
      <c r="R12" s="117"/>
      <c r="S12" s="162">
        <f>IF(R12="",0,1)</f>
        <v>0</v>
      </c>
      <c r="T12" s="117"/>
      <c r="U12" s="162">
        <f>IF(T12="",0,1)</f>
        <v>0</v>
      </c>
      <c r="V12" s="239"/>
      <c r="W12" s="551"/>
      <c r="X12" s="551"/>
      <c r="Y12" s="551"/>
      <c r="Z12" s="551"/>
      <c r="AA12" s="551"/>
      <c r="AB12" s="551"/>
    </row>
    <row r="13" spans="1:28" x14ac:dyDescent="0.2">
      <c r="A13" s="71" t="s">
        <v>7</v>
      </c>
      <c r="B13" s="71">
        <f t="shared" si="3"/>
        <v>8</v>
      </c>
      <c r="C13" s="40"/>
      <c r="D13" s="40"/>
      <c r="E13" s="40"/>
      <c r="F13" s="71">
        <f t="shared" ref="F13:F18" si="9">E13</f>
        <v>0</v>
      </c>
      <c r="G13" s="86" t="str">
        <f t="shared" si="1"/>
        <v/>
      </c>
      <c r="H13" s="336"/>
      <c r="I13" s="336"/>
      <c r="J13" s="71">
        <f t="shared" ref="J13:J18" si="10">I13</f>
        <v>0</v>
      </c>
      <c r="K13" s="117"/>
      <c r="L13" s="117"/>
      <c r="M13" s="162">
        <f t="shared" ref="M13:M18" si="11">IF(L13="",M12,M12+1)</f>
        <v>0</v>
      </c>
      <c r="N13" s="117"/>
      <c r="O13" s="162">
        <f t="shared" ref="O13:O18" si="12">IF(N13="",O12,O12+1)</f>
        <v>0</v>
      </c>
      <c r="P13" s="117"/>
      <c r="Q13" s="162">
        <f t="shared" ref="Q13:Q18" si="13">IF(P13="",Q12,Q12+1)</f>
        <v>0</v>
      </c>
      <c r="R13" s="117"/>
      <c r="S13" s="162">
        <f t="shared" ref="S13:S18" si="14">IF(R13="",S12,S12+1)</f>
        <v>0</v>
      </c>
      <c r="T13" s="117"/>
      <c r="U13" s="162">
        <f t="shared" ref="U13:U18" si="15">IF(T13="",U12,U12+1)</f>
        <v>0</v>
      </c>
      <c r="V13" s="239"/>
      <c r="W13" s="563" t="s">
        <v>240</v>
      </c>
      <c r="X13" s="563"/>
      <c r="Y13" s="563"/>
      <c r="Z13" s="563"/>
      <c r="AA13" s="563"/>
      <c r="AB13" s="563"/>
    </row>
    <row r="14" spans="1:28" x14ac:dyDescent="0.2">
      <c r="A14" s="2" t="s">
        <v>8</v>
      </c>
      <c r="B14" s="2">
        <f t="shared" si="3"/>
        <v>9</v>
      </c>
      <c r="C14" s="40"/>
      <c r="D14" s="40"/>
      <c r="E14" s="40"/>
      <c r="F14" s="71">
        <f t="shared" si="9"/>
        <v>0</v>
      </c>
      <c r="G14" s="86" t="str">
        <f t="shared" si="1"/>
        <v/>
      </c>
      <c r="H14" s="336"/>
      <c r="I14" s="336"/>
      <c r="J14" s="71">
        <f t="shared" si="10"/>
        <v>0</v>
      </c>
      <c r="K14" s="117"/>
      <c r="L14" s="117"/>
      <c r="M14" s="162">
        <f t="shared" si="11"/>
        <v>0</v>
      </c>
      <c r="N14" s="117"/>
      <c r="O14" s="162">
        <f t="shared" si="12"/>
        <v>0</v>
      </c>
      <c r="P14" s="117"/>
      <c r="Q14" s="162">
        <f t="shared" si="13"/>
        <v>0</v>
      </c>
      <c r="R14" s="117"/>
      <c r="S14" s="162">
        <f t="shared" si="14"/>
        <v>0</v>
      </c>
      <c r="T14" s="117"/>
      <c r="U14" s="162">
        <f t="shared" si="15"/>
        <v>0</v>
      </c>
      <c r="V14" s="239"/>
      <c r="W14" s="551"/>
      <c r="X14" s="551"/>
      <c r="Y14" s="551"/>
      <c r="Z14" s="551"/>
      <c r="AA14" s="551"/>
      <c r="AB14" s="551"/>
    </row>
    <row r="15" spans="1:28" s="72" customFormat="1" x14ac:dyDescent="0.2">
      <c r="A15" s="2" t="s">
        <v>2</v>
      </c>
      <c r="B15" s="2">
        <f t="shared" si="3"/>
        <v>10</v>
      </c>
      <c r="C15" s="40"/>
      <c r="D15" s="40"/>
      <c r="E15" s="40"/>
      <c r="F15" s="71">
        <f t="shared" si="9"/>
        <v>0</v>
      </c>
      <c r="G15" s="86" t="str">
        <f t="shared" si="1"/>
        <v/>
      </c>
      <c r="H15" s="336"/>
      <c r="I15" s="336"/>
      <c r="J15" s="71">
        <f t="shared" si="10"/>
        <v>0</v>
      </c>
      <c r="K15" s="117"/>
      <c r="L15" s="117"/>
      <c r="M15" s="162">
        <f t="shared" si="11"/>
        <v>0</v>
      </c>
      <c r="N15" s="117"/>
      <c r="O15" s="162">
        <f t="shared" si="12"/>
        <v>0</v>
      </c>
      <c r="P15" s="117"/>
      <c r="Q15" s="162">
        <f t="shared" si="13"/>
        <v>0</v>
      </c>
      <c r="R15" s="117"/>
      <c r="S15" s="162">
        <f t="shared" si="14"/>
        <v>0</v>
      </c>
      <c r="T15" s="117"/>
      <c r="U15" s="162">
        <f t="shared" si="15"/>
        <v>0</v>
      </c>
      <c r="V15" s="239"/>
      <c r="W15" s="484" t="s">
        <v>241</v>
      </c>
      <c r="X15" s="485"/>
      <c r="Y15" s="485"/>
      <c r="Z15" s="485"/>
      <c r="AA15" s="485"/>
      <c r="AB15" s="486"/>
    </row>
    <row r="16" spans="1:28" x14ac:dyDescent="0.2">
      <c r="A16" s="2" t="s">
        <v>3</v>
      </c>
      <c r="B16" s="2">
        <f t="shared" si="3"/>
        <v>11</v>
      </c>
      <c r="C16" s="40"/>
      <c r="D16" s="40"/>
      <c r="E16" s="40"/>
      <c r="F16" s="71">
        <f t="shared" si="9"/>
        <v>0</v>
      </c>
      <c r="G16" s="86" t="str">
        <f t="shared" si="1"/>
        <v/>
      </c>
      <c r="H16" s="336"/>
      <c r="I16" s="336"/>
      <c r="J16" s="71">
        <f t="shared" si="10"/>
        <v>0</v>
      </c>
      <c r="K16" s="117"/>
      <c r="L16" s="117"/>
      <c r="M16" s="162">
        <f t="shared" si="11"/>
        <v>0</v>
      </c>
      <c r="N16" s="117"/>
      <c r="O16" s="162">
        <f t="shared" si="12"/>
        <v>0</v>
      </c>
      <c r="P16" s="117"/>
      <c r="Q16" s="162">
        <f t="shared" si="13"/>
        <v>0</v>
      </c>
      <c r="R16" s="117"/>
      <c r="S16" s="162">
        <f t="shared" si="14"/>
        <v>0</v>
      </c>
      <c r="T16" s="117"/>
      <c r="U16" s="162">
        <f t="shared" si="15"/>
        <v>0</v>
      </c>
      <c r="V16" s="239"/>
      <c r="W16" s="551"/>
      <c r="X16" s="551"/>
      <c r="Y16" s="551"/>
      <c r="Z16" s="551"/>
      <c r="AA16" s="551"/>
      <c r="AB16" s="551"/>
    </row>
    <row r="17" spans="1:48" x14ac:dyDescent="0.2">
      <c r="A17" s="2" t="s">
        <v>4</v>
      </c>
      <c r="B17" s="2">
        <f t="shared" si="3"/>
        <v>12</v>
      </c>
      <c r="C17" s="40"/>
      <c r="D17" s="40"/>
      <c r="E17" s="40"/>
      <c r="F17" s="71">
        <f t="shared" si="9"/>
        <v>0</v>
      </c>
      <c r="G17" s="86" t="str">
        <f t="shared" si="1"/>
        <v/>
      </c>
      <c r="H17" s="336"/>
      <c r="I17" s="336"/>
      <c r="J17" s="71">
        <f t="shared" si="10"/>
        <v>0</v>
      </c>
      <c r="K17" s="117"/>
      <c r="L17" s="117"/>
      <c r="M17" s="162">
        <f t="shared" si="11"/>
        <v>0</v>
      </c>
      <c r="N17" s="117"/>
      <c r="O17" s="162">
        <f t="shared" si="12"/>
        <v>0</v>
      </c>
      <c r="P17" s="117"/>
      <c r="Q17" s="162">
        <f t="shared" si="13"/>
        <v>0</v>
      </c>
      <c r="R17" s="117"/>
      <c r="S17" s="162">
        <f t="shared" si="14"/>
        <v>0</v>
      </c>
      <c r="T17" s="117"/>
      <c r="U17" s="162">
        <f t="shared" si="15"/>
        <v>0</v>
      </c>
      <c r="V17" s="239"/>
      <c r="W17" s="551"/>
      <c r="X17" s="551"/>
      <c r="Y17" s="551"/>
      <c r="Z17" s="551"/>
      <c r="AA17" s="551"/>
      <c r="AB17" s="551"/>
    </row>
    <row r="18" spans="1:48" x14ac:dyDescent="0.2">
      <c r="A18" s="113" t="s">
        <v>5</v>
      </c>
      <c r="B18" s="113">
        <f>B17+1</f>
        <v>13</v>
      </c>
      <c r="C18" s="40"/>
      <c r="D18" s="40"/>
      <c r="E18" s="40"/>
      <c r="F18" s="71">
        <f t="shared" si="9"/>
        <v>0</v>
      </c>
      <c r="G18" s="86" t="str">
        <f t="shared" si="1"/>
        <v/>
      </c>
      <c r="H18" s="336"/>
      <c r="I18" s="336"/>
      <c r="J18" s="71">
        <f t="shared" si="10"/>
        <v>0</v>
      </c>
      <c r="K18" s="117"/>
      <c r="L18" s="117"/>
      <c r="M18" s="162">
        <f t="shared" si="11"/>
        <v>0</v>
      </c>
      <c r="N18" s="117"/>
      <c r="O18" s="162">
        <f t="shared" si="12"/>
        <v>0</v>
      </c>
      <c r="P18" s="117"/>
      <c r="Q18" s="162">
        <f t="shared" si="13"/>
        <v>0</v>
      </c>
      <c r="R18" s="117"/>
      <c r="S18" s="162">
        <f t="shared" si="14"/>
        <v>0</v>
      </c>
      <c r="T18" s="117"/>
      <c r="U18" s="162">
        <f t="shared" si="15"/>
        <v>0</v>
      </c>
      <c r="V18" s="239"/>
      <c r="W18" s="551"/>
      <c r="X18" s="551"/>
      <c r="Y18" s="551"/>
      <c r="Z18" s="551"/>
      <c r="AA18" s="551"/>
      <c r="AB18" s="551"/>
    </row>
    <row r="19" spans="1:48" x14ac:dyDescent="0.2">
      <c r="A19" s="473" t="s">
        <v>67</v>
      </c>
      <c r="B19" s="474"/>
      <c r="C19" s="13">
        <f>SUM(C12:C18)</f>
        <v>0</v>
      </c>
      <c r="D19" s="13">
        <f>SUM(D12:D18)+ROUNDDOWN(F19/60,0)</f>
        <v>0</v>
      </c>
      <c r="E19" s="13">
        <f>F19-60*ROUNDDOWN(F19/60,0)</f>
        <v>0</v>
      </c>
      <c r="F19" s="131">
        <f>SUM(F12:F18)</f>
        <v>0</v>
      </c>
      <c r="G19" s="52">
        <f>IF((D19*60+E19)=0,0,ROUND((C19*60)/(D19*60+E19),1))</f>
        <v>0</v>
      </c>
      <c r="H19" s="13">
        <f>SUM(H12:H18)+ROUNDDOWN(J19/60,0)</f>
        <v>0</v>
      </c>
      <c r="I19" s="13">
        <f>J19-60*ROUNDDOWN(J19/60,0)</f>
        <v>0</v>
      </c>
      <c r="J19" s="131">
        <f>SUM(J12:J18)</f>
        <v>0</v>
      </c>
      <c r="K19" s="27">
        <f>SUM(K12:K18)</f>
        <v>0</v>
      </c>
      <c r="L19" s="27">
        <f>IF(SUM(L12:L18)=0,0,ROUND(AVERAGE(L12:L18),0))</f>
        <v>0</v>
      </c>
      <c r="M19" s="163">
        <f>IF(M18=0,0,1)</f>
        <v>0</v>
      </c>
      <c r="N19" s="27">
        <f>IF(SUM(N12:N18)=0,0,ROUND(AVERAGE(N12:N18),0))</f>
        <v>0</v>
      </c>
      <c r="O19" s="163">
        <f>IF(O18=0,0,1)</f>
        <v>0</v>
      </c>
      <c r="P19" s="27">
        <f>IF(SUM(P12:P18)=0,0,ROUND(AVERAGE(P12:P18),0))</f>
        <v>0</v>
      </c>
      <c r="Q19" s="163">
        <f>IF(Q18=0,0,1)</f>
        <v>0</v>
      </c>
      <c r="R19" s="27">
        <f>IF(SUM(R12:R18)=0,0,ROUND(AVERAGE(R12:R18),0))</f>
        <v>0</v>
      </c>
      <c r="S19" s="163">
        <f>IF(S18=0,0,1)</f>
        <v>0</v>
      </c>
      <c r="T19" s="27">
        <f>IF(SUM(T12:T18)=0,0,ROUND(AVERAGE(T12:T18),0))</f>
        <v>0</v>
      </c>
      <c r="U19" s="163">
        <f>IF(U18=0,0,1)</f>
        <v>0</v>
      </c>
      <c r="V19" s="240"/>
      <c r="W19" s="560"/>
      <c r="X19" s="560"/>
      <c r="Y19" s="560"/>
      <c r="Z19" s="560"/>
      <c r="AA19" s="560"/>
      <c r="AB19" s="560"/>
    </row>
    <row r="20" spans="1:48" x14ac:dyDescent="0.2">
      <c r="A20" s="2" t="s">
        <v>6</v>
      </c>
      <c r="B20" s="2">
        <f>B18+1</f>
        <v>14</v>
      </c>
      <c r="C20" s="40"/>
      <c r="D20" s="40"/>
      <c r="E20" s="40"/>
      <c r="F20" s="71">
        <f t="shared" ref="F20:F39" si="16">E20</f>
        <v>0</v>
      </c>
      <c r="G20" s="86" t="str">
        <f t="shared" si="1"/>
        <v/>
      </c>
      <c r="H20" s="336"/>
      <c r="I20" s="336"/>
      <c r="J20" s="71">
        <f>I20</f>
        <v>0</v>
      </c>
      <c r="K20" s="117"/>
      <c r="L20" s="117"/>
      <c r="M20" s="162">
        <f>IF(L20="",0,1)</f>
        <v>0</v>
      </c>
      <c r="N20" s="117"/>
      <c r="O20" s="162">
        <f>IF(N20="",0,1)</f>
        <v>0</v>
      </c>
      <c r="P20" s="117"/>
      <c r="Q20" s="162">
        <f>IF(P20="",0,1)</f>
        <v>0</v>
      </c>
      <c r="R20" s="117"/>
      <c r="S20" s="162">
        <f>IF(R20="",0,1)</f>
        <v>0</v>
      </c>
      <c r="T20" s="117"/>
      <c r="U20" s="162">
        <f>IF(T20="",0,1)</f>
        <v>0</v>
      </c>
      <c r="V20" s="239"/>
      <c r="W20" s="551"/>
      <c r="X20" s="551"/>
      <c r="Y20" s="551"/>
      <c r="Z20" s="551"/>
      <c r="AA20" s="551"/>
      <c r="AB20" s="551"/>
    </row>
    <row r="21" spans="1:48" x14ac:dyDescent="0.2">
      <c r="A21" s="2" t="s">
        <v>7</v>
      </c>
      <c r="B21" s="2">
        <f t="shared" si="3"/>
        <v>15</v>
      </c>
      <c r="C21" s="40"/>
      <c r="D21" s="40"/>
      <c r="E21" s="40"/>
      <c r="F21" s="71">
        <f t="shared" si="16"/>
        <v>0</v>
      </c>
      <c r="G21" s="86" t="str">
        <f t="shared" si="1"/>
        <v/>
      </c>
      <c r="H21" s="336"/>
      <c r="I21" s="336"/>
      <c r="J21" s="71">
        <f t="shared" ref="J21:J26" si="17">I21</f>
        <v>0</v>
      </c>
      <c r="K21" s="117"/>
      <c r="L21" s="117"/>
      <c r="M21" s="162">
        <f t="shared" ref="M21:M26" si="18">IF(L21="",M20,M20+1)</f>
        <v>0</v>
      </c>
      <c r="N21" s="117"/>
      <c r="O21" s="162">
        <f t="shared" ref="O21:O26" si="19">IF(N21="",O20,O20+1)</f>
        <v>0</v>
      </c>
      <c r="P21" s="117"/>
      <c r="Q21" s="162">
        <f t="shared" ref="Q21:Q26" si="20">IF(P21="",Q20,Q20+1)</f>
        <v>0</v>
      </c>
      <c r="R21" s="117"/>
      <c r="S21" s="162">
        <f t="shared" ref="S21:S26" si="21">IF(R21="",S20,S20+1)</f>
        <v>0</v>
      </c>
      <c r="T21" s="117"/>
      <c r="U21" s="162">
        <f t="shared" ref="U21:U26" si="22">IF(T21="",U20,U20+1)</f>
        <v>0</v>
      </c>
      <c r="V21" s="239"/>
      <c r="W21" s="551"/>
      <c r="X21" s="551"/>
      <c r="Y21" s="551"/>
      <c r="Z21" s="551"/>
      <c r="AA21" s="551"/>
      <c r="AB21" s="551"/>
    </row>
    <row r="22" spans="1:48" x14ac:dyDescent="0.2">
      <c r="A22" s="2" t="s">
        <v>8</v>
      </c>
      <c r="B22" s="2">
        <f t="shared" si="3"/>
        <v>16</v>
      </c>
      <c r="C22" s="40"/>
      <c r="D22" s="40"/>
      <c r="E22" s="40"/>
      <c r="F22" s="71">
        <f t="shared" si="16"/>
        <v>0</v>
      </c>
      <c r="G22" s="86" t="str">
        <f t="shared" si="1"/>
        <v/>
      </c>
      <c r="H22" s="336"/>
      <c r="I22" s="336"/>
      <c r="J22" s="71">
        <f t="shared" si="17"/>
        <v>0</v>
      </c>
      <c r="K22" s="117"/>
      <c r="L22" s="117"/>
      <c r="M22" s="162">
        <f t="shared" si="18"/>
        <v>0</v>
      </c>
      <c r="N22" s="117"/>
      <c r="O22" s="162">
        <f t="shared" si="19"/>
        <v>0</v>
      </c>
      <c r="P22" s="117"/>
      <c r="Q22" s="162">
        <f t="shared" si="20"/>
        <v>0</v>
      </c>
      <c r="R22" s="117"/>
      <c r="S22" s="162">
        <f t="shared" si="21"/>
        <v>0</v>
      </c>
      <c r="T22" s="117"/>
      <c r="U22" s="162">
        <f t="shared" si="22"/>
        <v>0</v>
      </c>
      <c r="V22" s="239"/>
      <c r="W22" s="551"/>
      <c r="X22" s="551"/>
      <c r="Y22" s="551"/>
      <c r="Z22" s="551"/>
      <c r="AA22" s="551"/>
      <c r="AB22" s="551"/>
    </row>
    <row r="23" spans="1:48" x14ac:dyDescent="0.2">
      <c r="A23" s="2" t="s">
        <v>2</v>
      </c>
      <c r="B23" s="2">
        <f t="shared" si="3"/>
        <v>17</v>
      </c>
      <c r="C23" s="40"/>
      <c r="D23" s="40"/>
      <c r="E23" s="40"/>
      <c r="F23" s="71">
        <f t="shared" si="16"/>
        <v>0</v>
      </c>
      <c r="G23" s="86" t="str">
        <f t="shared" si="1"/>
        <v/>
      </c>
      <c r="H23" s="336"/>
      <c r="I23" s="336"/>
      <c r="J23" s="71">
        <f t="shared" si="17"/>
        <v>0</v>
      </c>
      <c r="K23" s="117"/>
      <c r="L23" s="117"/>
      <c r="M23" s="162">
        <f t="shared" si="18"/>
        <v>0</v>
      </c>
      <c r="N23" s="117"/>
      <c r="O23" s="162">
        <f t="shared" si="19"/>
        <v>0</v>
      </c>
      <c r="P23" s="117"/>
      <c r="Q23" s="162">
        <f t="shared" si="20"/>
        <v>0</v>
      </c>
      <c r="R23" s="117"/>
      <c r="S23" s="162">
        <f t="shared" si="21"/>
        <v>0</v>
      </c>
      <c r="T23" s="117"/>
      <c r="U23" s="162">
        <f t="shared" si="22"/>
        <v>0</v>
      </c>
      <c r="V23" s="239"/>
      <c r="W23" s="551"/>
      <c r="X23" s="551"/>
      <c r="Y23" s="551"/>
      <c r="Z23" s="551"/>
      <c r="AA23" s="551"/>
      <c r="AB23" s="551"/>
    </row>
    <row r="24" spans="1:48" x14ac:dyDescent="0.2">
      <c r="A24" s="2" t="s">
        <v>3</v>
      </c>
      <c r="B24" s="2">
        <f t="shared" si="3"/>
        <v>18</v>
      </c>
      <c r="C24" s="40"/>
      <c r="D24" s="40"/>
      <c r="E24" s="40"/>
      <c r="F24" s="71">
        <f t="shared" si="16"/>
        <v>0</v>
      </c>
      <c r="G24" s="86" t="str">
        <f t="shared" si="1"/>
        <v/>
      </c>
      <c r="H24" s="336"/>
      <c r="I24" s="336"/>
      <c r="J24" s="71">
        <f t="shared" si="17"/>
        <v>0</v>
      </c>
      <c r="K24" s="117"/>
      <c r="L24" s="117"/>
      <c r="M24" s="162">
        <f t="shared" si="18"/>
        <v>0</v>
      </c>
      <c r="N24" s="117"/>
      <c r="O24" s="162">
        <f t="shared" si="19"/>
        <v>0</v>
      </c>
      <c r="P24" s="117"/>
      <c r="Q24" s="162">
        <f t="shared" si="20"/>
        <v>0</v>
      </c>
      <c r="R24" s="117"/>
      <c r="S24" s="162">
        <f t="shared" si="21"/>
        <v>0</v>
      </c>
      <c r="T24" s="117"/>
      <c r="U24" s="162">
        <f t="shared" si="22"/>
        <v>0</v>
      </c>
      <c r="V24" s="239"/>
      <c r="W24" s="551"/>
      <c r="X24" s="551"/>
      <c r="Y24" s="551"/>
      <c r="Z24" s="551"/>
      <c r="AA24" s="551"/>
      <c r="AB24" s="551"/>
    </row>
    <row r="25" spans="1:48" x14ac:dyDescent="0.2">
      <c r="A25" s="80" t="s">
        <v>4</v>
      </c>
      <c r="B25" s="80">
        <f>B24+1</f>
        <v>19</v>
      </c>
      <c r="C25" s="40"/>
      <c r="D25" s="40"/>
      <c r="E25" s="40"/>
      <c r="F25" s="71">
        <f t="shared" si="16"/>
        <v>0</v>
      </c>
      <c r="G25" s="86" t="str">
        <f t="shared" si="1"/>
        <v/>
      </c>
      <c r="H25" s="336"/>
      <c r="I25" s="336"/>
      <c r="J25" s="71">
        <f t="shared" si="17"/>
        <v>0</v>
      </c>
      <c r="K25" s="117"/>
      <c r="L25" s="117"/>
      <c r="M25" s="162">
        <f t="shared" si="18"/>
        <v>0</v>
      </c>
      <c r="N25" s="117"/>
      <c r="O25" s="162">
        <f t="shared" si="19"/>
        <v>0</v>
      </c>
      <c r="P25" s="117"/>
      <c r="Q25" s="162">
        <f t="shared" si="20"/>
        <v>0</v>
      </c>
      <c r="R25" s="117"/>
      <c r="S25" s="162">
        <f t="shared" si="21"/>
        <v>0</v>
      </c>
      <c r="T25" s="117"/>
      <c r="U25" s="162">
        <f t="shared" si="22"/>
        <v>0</v>
      </c>
      <c r="V25" s="239"/>
      <c r="W25" s="551"/>
      <c r="X25" s="551"/>
      <c r="Y25" s="551"/>
      <c r="Z25" s="551"/>
      <c r="AA25" s="551"/>
      <c r="AB25" s="551"/>
    </row>
    <row r="26" spans="1:48" x14ac:dyDescent="0.2">
      <c r="A26" s="71" t="s">
        <v>5</v>
      </c>
      <c r="B26" s="71">
        <f>B25+1</f>
        <v>20</v>
      </c>
      <c r="C26" s="40"/>
      <c r="D26" s="40"/>
      <c r="E26" s="40"/>
      <c r="F26" s="71">
        <f t="shared" si="16"/>
        <v>0</v>
      </c>
      <c r="G26" s="86" t="str">
        <f t="shared" si="1"/>
        <v/>
      </c>
      <c r="H26" s="336"/>
      <c r="I26" s="336"/>
      <c r="J26" s="71">
        <f t="shared" si="17"/>
        <v>0</v>
      </c>
      <c r="K26" s="117"/>
      <c r="L26" s="117"/>
      <c r="M26" s="162">
        <f t="shared" si="18"/>
        <v>0</v>
      </c>
      <c r="N26" s="117"/>
      <c r="O26" s="162">
        <f t="shared" si="19"/>
        <v>0</v>
      </c>
      <c r="P26" s="117"/>
      <c r="Q26" s="162">
        <f t="shared" si="20"/>
        <v>0</v>
      </c>
      <c r="R26" s="117"/>
      <c r="S26" s="162">
        <f t="shared" si="21"/>
        <v>0</v>
      </c>
      <c r="T26" s="117"/>
      <c r="U26" s="162">
        <f t="shared" si="22"/>
        <v>0</v>
      </c>
      <c r="V26" s="239"/>
      <c r="W26" s="551"/>
      <c r="X26" s="551"/>
      <c r="Y26" s="551"/>
      <c r="Z26" s="551"/>
      <c r="AA26" s="551"/>
      <c r="AB26" s="551"/>
    </row>
    <row r="27" spans="1:48" x14ac:dyDescent="0.2">
      <c r="A27" s="473" t="s">
        <v>69</v>
      </c>
      <c r="B27" s="474"/>
      <c r="C27" s="13">
        <f>SUM(C20:C26)</f>
        <v>0</v>
      </c>
      <c r="D27" s="13">
        <f>SUM(D20:D26)+ROUNDDOWN(F27/60,0)</f>
        <v>0</v>
      </c>
      <c r="E27" s="13">
        <f>F27-60*ROUNDDOWN(F27/60,0)</f>
        <v>0</v>
      </c>
      <c r="F27" s="131">
        <f>SUM(F20:F26)</f>
        <v>0</v>
      </c>
      <c r="G27" s="52">
        <f>IF((D27*60+E27)=0,0,ROUND((C27*60)/(D27*60+E27),1))</f>
        <v>0</v>
      </c>
      <c r="H27" s="13">
        <f>SUM(H20:H26)+ROUNDDOWN(J27/60,0)</f>
        <v>0</v>
      </c>
      <c r="I27" s="13">
        <f>J27-60*ROUNDDOWN(J27/60,0)</f>
        <v>0</v>
      </c>
      <c r="J27" s="131">
        <f>SUM(J20:J26)</f>
        <v>0</v>
      </c>
      <c r="K27" s="27">
        <f>SUM(K20:K26)</f>
        <v>0</v>
      </c>
      <c r="L27" s="27">
        <f>IF(SUM(L20:L26)=0,0,ROUND(AVERAGE(L20:L26),0))</f>
        <v>0</v>
      </c>
      <c r="M27" s="163">
        <f>IF(M26=0,0,1)</f>
        <v>0</v>
      </c>
      <c r="N27" s="27">
        <f>IF(SUM(N20:N26)=0,0,ROUND(AVERAGE(N20:N26),0))</f>
        <v>0</v>
      </c>
      <c r="O27" s="163">
        <f>IF(O26=0,0,1)</f>
        <v>0</v>
      </c>
      <c r="P27" s="27">
        <f>IF(SUM(P20:P26)=0,0,ROUND(AVERAGE(P20:P26),0))</f>
        <v>0</v>
      </c>
      <c r="Q27" s="163">
        <f>IF(Q26=0,0,1)</f>
        <v>0</v>
      </c>
      <c r="R27" s="27">
        <f>IF(SUM(R20:R26)=0,0,ROUND(AVERAGE(R20:R26),0))</f>
        <v>0</v>
      </c>
      <c r="S27" s="163">
        <f>IF(S26=0,0,1)</f>
        <v>0</v>
      </c>
      <c r="T27" s="27">
        <f>IF(SUM(T20:T26)=0,0,ROUND(AVERAGE(T20:T26),0))</f>
        <v>0</v>
      </c>
      <c r="U27" s="163">
        <f>IF(U26=0,0,1)</f>
        <v>0</v>
      </c>
      <c r="V27" s="240"/>
      <c r="W27" s="560"/>
      <c r="X27" s="560"/>
      <c r="Y27" s="560"/>
      <c r="Z27" s="560"/>
      <c r="AA27" s="560"/>
      <c r="AB27" s="560"/>
    </row>
    <row r="28" spans="1:48" s="75" customFormat="1" x14ac:dyDescent="0.2">
      <c r="A28" s="238" t="s">
        <v>100</v>
      </c>
      <c r="B28" s="310">
        <f>B26+1</f>
        <v>21</v>
      </c>
      <c r="C28" s="40"/>
      <c r="D28" s="40"/>
      <c r="E28" s="40"/>
      <c r="F28" s="71">
        <f t="shared" si="16"/>
        <v>0</v>
      </c>
      <c r="G28" s="86" t="str">
        <f t="shared" si="1"/>
        <v/>
      </c>
      <c r="H28" s="336"/>
      <c r="I28" s="336"/>
      <c r="J28" s="71">
        <f>I28</f>
        <v>0</v>
      </c>
      <c r="K28" s="117"/>
      <c r="L28" s="117"/>
      <c r="M28" s="162">
        <f>IF(L28="",0,1)</f>
        <v>0</v>
      </c>
      <c r="N28" s="117"/>
      <c r="O28" s="162">
        <f>IF(N28="",0,1)</f>
        <v>0</v>
      </c>
      <c r="P28" s="117"/>
      <c r="Q28" s="162">
        <f>IF(P28="",0,1)</f>
        <v>0</v>
      </c>
      <c r="R28" s="117"/>
      <c r="S28" s="162">
        <f>IF(R28="",0,1)</f>
        <v>0</v>
      </c>
      <c r="T28" s="117"/>
      <c r="U28" s="162">
        <f>IF(T28="",0,1)</f>
        <v>0</v>
      </c>
      <c r="V28" s="242"/>
      <c r="W28" s="563" t="s">
        <v>242</v>
      </c>
      <c r="X28" s="563"/>
      <c r="Y28" s="563"/>
      <c r="Z28" s="563"/>
      <c r="AA28" s="563"/>
      <c r="AB28" s="563"/>
      <c r="AC28"/>
      <c r="AD28"/>
      <c r="AE28"/>
      <c r="AF28"/>
      <c r="AG28"/>
      <c r="AH28"/>
      <c r="AI28"/>
      <c r="AJ28"/>
      <c r="AK28"/>
      <c r="AL28"/>
      <c r="AM28"/>
      <c r="AN28"/>
      <c r="AO28"/>
      <c r="AP28"/>
      <c r="AQ28"/>
      <c r="AR28"/>
      <c r="AS28"/>
      <c r="AT28"/>
      <c r="AU28"/>
      <c r="AV28"/>
    </row>
    <row r="29" spans="1:48" s="75" customFormat="1" x14ac:dyDescent="0.2">
      <c r="A29" s="82" t="s">
        <v>103</v>
      </c>
      <c r="B29" s="81">
        <f t="shared" ref="B29:B34" si="23">B28+1</f>
        <v>22</v>
      </c>
      <c r="C29" s="40"/>
      <c r="D29" s="40"/>
      <c r="E29" s="40"/>
      <c r="F29" s="71">
        <f t="shared" si="16"/>
        <v>0</v>
      </c>
      <c r="G29" s="86" t="str">
        <f t="shared" si="1"/>
        <v/>
      </c>
      <c r="H29" s="336"/>
      <c r="I29" s="336"/>
      <c r="J29" s="71">
        <f t="shared" ref="J29:J34" si="24">I29</f>
        <v>0</v>
      </c>
      <c r="K29" s="117"/>
      <c r="L29" s="117"/>
      <c r="M29" s="162">
        <f t="shared" ref="M29:M34" si="25">IF(L29="",M28,M28+1)</f>
        <v>0</v>
      </c>
      <c r="N29" s="117"/>
      <c r="O29" s="162">
        <f t="shared" ref="O29:O34" si="26">IF(N29="",O28,O28+1)</f>
        <v>0</v>
      </c>
      <c r="P29" s="117"/>
      <c r="Q29" s="162">
        <f t="shared" ref="Q29:Q34" si="27">IF(P29="",Q28,Q28+1)</f>
        <v>0</v>
      </c>
      <c r="R29" s="117"/>
      <c r="S29" s="162">
        <f t="shared" ref="S29:S34" si="28">IF(R29="",S28,S28+1)</f>
        <v>0</v>
      </c>
      <c r="T29" s="117"/>
      <c r="U29" s="162">
        <f t="shared" ref="U29:U34" si="29">IF(T29="",U28,U28+1)</f>
        <v>0</v>
      </c>
      <c r="V29" s="242"/>
      <c r="W29" s="551"/>
      <c r="X29" s="551"/>
      <c r="Y29" s="551"/>
      <c r="Z29" s="551"/>
      <c r="AA29" s="551"/>
      <c r="AB29" s="551"/>
      <c r="AC29"/>
      <c r="AD29"/>
      <c r="AE29"/>
      <c r="AF29"/>
      <c r="AG29"/>
      <c r="AH29"/>
      <c r="AI29"/>
      <c r="AJ29"/>
      <c r="AK29"/>
      <c r="AL29"/>
      <c r="AM29"/>
      <c r="AN29"/>
      <c r="AO29"/>
      <c r="AP29"/>
      <c r="AQ29"/>
      <c r="AR29"/>
      <c r="AS29"/>
      <c r="AT29"/>
      <c r="AU29"/>
      <c r="AV29"/>
    </row>
    <row r="30" spans="1:48" s="75" customFormat="1" x14ac:dyDescent="0.2">
      <c r="A30" s="82" t="s">
        <v>104</v>
      </c>
      <c r="B30" s="81">
        <f t="shared" si="23"/>
        <v>23</v>
      </c>
      <c r="C30" s="40"/>
      <c r="D30" s="40"/>
      <c r="E30" s="40"/>
      <c r="F30" s="71">
        <f t="shared" si="16"/>
        <v>0</v>
      </c>
      <c r="G30" s="86" t="str">
        <f t="shared" si="1"/>
        <v/>
      </c>
      <c r="H30" s="336"/>
      <c r="I30" s="336"/>
      <c r="J30" s="71">
        <f t="shared" si="24"/>
        <v>0</v>
      </c>
      <c r="K30" s="117"/>
      <c r="L30" s="117"/>
      <c r="M30" s="162">
        <f t="shared" si="25"/>
        <v>0</v>
      </c>
      <c r="N30" s="117"/>
      <c r="O30" s="162">
        <f t="shared" si="26"/>
        <v>0</v>
      </c>
      <c r="P30" s="117"/>
      <c r="Q30" s="162">
        <f t="shared" si="27"/>
        <v>0</v>
      </c>
      <c r="R30" s="117"/>
      <c r="S30" s="162">
        <f t="shared" si="28"/>
        <v>0</v>
      </c>
      <c r="T30" s="117"/>
      <c r="U30" s="162">
        <f t="shared" si="29"/>
        <v>0</v>
      </c>
      <c r="V30" s="242"/>
      <c r="W30" s="551"/>
      <c r="X30" s="551"/>
      <c r="Y30" s="551"/>
      <c r="Z30" s="551"/>
      <c r="AA30" s="551"/>
      <c r="AB30" s="551"/>
      <c r="AC30"/>
      <c r="AD30"/>
      <c r="AE30"/>
      <c r="AF30"/>
      <c r="AG30"/>
      <c r="AH30"/>
      <c r="AI30"/>
      <c r="AJ30"/>
      <c r="AK30"/>
      <c r="AL30"/>
      <c r="AM30"/>
      <c r="AN30"/>
      <c r="AO30"/>
      <c r="AP30"/>
      <c r="AQ30"/>
      <c r="AR30"/>
      <c r="AS30"/>
      <c r="AT30"/>
      <c r="AU30"/>
      <c r="AV30"/>
    </row>
    <row r="31" spans="1:48" s="75" customFormat="1" x14ac:dyDescent="0.2">
      <c r="A31" s="238" t="s">
        <v>101</v>
      </c>
      <c r="B31" s="290">
        <f t="shared" si="23"/>
        <v>24</v>
      </c>
      <c r="C31" s="40"/>
      <c r="D31" s="40"/>
      <c r="E31" s="40"/>
      <c r="F31" s="71">
        <f t="shared" si="16"/>
        <v>0</v>
      </c>
      <c r="G31" s="86" t="str">
        <f t="shared" si="1"/>
        <v/>
      </c>
      <c r="H31" s="336"/>
      <c r="I31" s="336"/>
      <c r="J31" s="71">
        <f t="shared" si="24"/>
        <v>0</v>
      </c>
      <c r="K31" s="117"/>
      <c r="L31" s="117"/>
      <c r="M31" s="162">
        <f t="shared" si="25"/>
        <v>0</v>
      </c>
      <c r="N31" s="117"/>
      <c r="O31" s="162">
        <f t="shared" si="26"/>
        <v>0</v>
      </c>
      <c r="P31" s="117"/>
      <c r="Q31" s="162">
        <f t="shared" si="27"/>
        <v>0</v>
      </c>
      <c r="R31" s="117"/>
      <c r="S31" s="162">
        <f t="shared" si="28"/>
        <v>0</v>
      </c>
      <c r="T31" s="117"/>
      <c r="U31" s="162">
        <f t="shared" si="29"/>
        <v>0</v>
      </c>
      <c r="V31" s="242"/>
      <c r="W31" s="551"/>
      <c r="X31" s="551"/>
      <c r="Y31" s="551"/>
      <c r="Z31" s="551"/>
      <c r="AA31" s="551"/>
      <c r="AB31" s="551"/>
      <c r="AC31"/>
      <c r="AD31"/>
      <c r="AE31"/>
      <c r="AF31"/>
      <c r="AG31"/>
      <c r="AH31"/>
      <c r="AI31"/>
      <c r="AJ31"/>
      <c r="AK31"/>
      <c r="AL31"/>
      <c r="AM31"/>
      <c r="AN31"/>
      <c r="AO31"/>
      <c r="AP31"/>
      <c r="AQ31"/>
      <c r="AR31"/>
      <c r="AS31"/>
      <c r="AT31"/>
      <c r="AU31"/>
      <c r="AV31"/>
    </row>
    <row r="32" spans="1:48" s="75" customFormat="1" x14ac:dyDescent="0.2">
      <c r="A32" s="82" t="s">
        <v>97</v>
      </c>
      <c r="B32" s="81">
        <f t="shared" si="23"/>
        <v>25</v>
      </c>
      <c r="C32" s="40"/>
      <c r="D32" s="40"/>
      <c r="E32" s="40"/>
      <c r="F32" s="71">
        <f t="shared" si="16"/>
        <v>0</v>
      </c>
      <c r="G32" s="86" t="str">
        <f t="shared" si="1"/>
        <v/>
      </c>
      <c r="H32" s="336"/>
      <c r="I32" s="336"/>
      <c r="J32" s="71">
        <f t="shared" si="24"/>
        <v>0</v>
      </c>
      <c r="K32" s="117"/>
      <c r="L32" s="117"/>
      <c r="M32" s="162">
        <f t="shared" si="25"/>
        <v>0</v>
      </c>
      <c r="N32" s="117"/>
      <c r="O32" s="162">
        <f t="shared" si="26"/>
        <v>0</v>
      </c>
      <c r="P32" s="117"/>
      <c r="Q32" s="162">
        <f t="shared" si="27"/>
        <v>0</v>
      </c>
      <c r="R32" s="117"/>
      <c r="S32" s="162">
        <f t="shared" si="28"/>
        <v>0</v>
      </c>
      <c r="T32" s="117"/>
      <c r="U32" s="162">
        <f t="shared" si="29"/>
        <v>0</v>
      </c>
      <c r="V32" s="242"/>
      <c r="W32" s="551"/>
      <c r="X32" s="551"/>
      <c r="Y32" s="551"/>
      <c r="Z32" s="551"/>
      <c r="AA32" s="551"/>
      <c r="AB32" s="551"/>
      <c r="AC32"/>
      <c r="AD32"/>
      <c r="AE32"/>
      <c r="AF32"/>
      <c r="AG32"/>
      <c r="AH32"/>
      <c r="AI32"/>
      <c r="AJ32"/>
      <c r="AK32"/>
      <c r="AL32"/>
      <c r="AM32"/>
      <c r="AN32"/>
      <c r="AO32"/>
      <c r="AP32"/>
      <c r="AQ32"/>
      <c r="AR32"/>
      <c r="AS32"/>
      <c r="AT32"/>
      <c r="AU32"/>
      <c r="AV32"/>
    </row>
    <row r="33" spans="1:48" s="75" customFormat="1" x14ac:dyDescent="0.2">
      <c r="A33" s="203" t="s">
        <v>98</v>
      </c>
      <c r="B33" s="81">
        <f t="shared" si="23"/>
        <v>26</v>
      </c>
      <c r="C33" s="40"/>
      <c r="D33" s="40"/>
      <c r="E33" s="40"/>
      <c r="F33" s="71">
        <f t="shared" si="16"/>
        <v>0</v>
      </c>
      <c r="G33" s="86" t="str">
        <f t="shared" si="1"/>
        <v/>
      </c>
      <c r="H33" s="336"/>
      <c r="I33" s="336"/>
      <c r="J33" s="71">
        <f t="shared" si="24"/>
        <v>0</v>
      </c>
      <c r="K33" s="117"/>
      <c r="L33" s="117"/>
      <c r="M33" s="162">
        <f t="shared" si="25"/>
        <v>0</v>
      </c>
      <c r="N33" s="117"/>
      <c r="O33" s="162">
        <f t="shared" si="26"/>
        <v>0</v>
      </c>
      <c r="P33" s="117"/>
      <c r="Q33" s="162">
        <f t="shared" si="27"/>
        <v>0</v>
      </c>
      <c r="R33" s="117"/>
      <c r="S33" s="162">
        <f t="shared" si="28"/>
        <v>0</v>
      </c>
      <c r="T33" s="117"/>
      <c r="U33" s="162">
        <f t="shared" si="29"/>
        <v>0</v>
      </c>
      <c r="V33" s="242"/>
      <c r="W33" s="551"/>
      <c r="X33" s="551"/>
      <c r="Y33" s="551"/>
      <c r="Z33" s="551"/>
      <c r="AA33" s="551"/>
      <c r="AB33" s="551"/>
      <c r="AC33"/>
      <c r="AD33"/>
      <c r="AE33"/>
      <c r="AF33"/>
      <c r="AG33"/>
      <c r="AH33"/>
      <c r="AI33"/>
      <c r="AJ33"/>
      <c r="AK33"/>
      <c r="AL33"/>
      <c r="AM33"/>
      <c r="AN33"/>
      <c r="AO33"/>
      <c r="AP33"/>
      <c r="AQ33"/>
      <c r="AR33"/>
      <c r="AS33"/>
      <c r="AT33"/>
      <c r="AU33"/>
      <c r="AV33"/>
    </row>
    <row r="34" spans="1:48" s="75" customFormat="1" x14ac:dyDescent="0.2">
      <c r="A34" s="120" t="s">
        <v>99</v>
      </c>
      <c r="B34" s="121">
        <f t="shared" si="23"/>
        <v>27</v>
      </c>
      <c r="C34" s="40"/>
      <c r="D34" s="40"/>
      <c r="E34" s="40"/>
      <c r="F34" s="71">
        <f t="shared" si="16"/>
        <v>0</v>
      </c>
      <c r="G34" s="86" t="str">
        <f t="shared" si="1"/>
        <v/>
      </c>
      <c r="H34" s="336"/>
      <c r="I34" s="336"/>
      <c r="J34" s="71">
        <f t="shared" si="24"/>
        <v>0</v>
      </c>
      <c r="K34" s="117"/>
      <c r="L34" s="117"/>
      <c r="M34" s="162">
        <f t="shared" si="25"/>
        <v>0</v>
      </c>
      <c r="N34" s="117"/>
      <c r="O34" s="162">
        <f t="shared" si="26"/>
        <v>0</v>
      </c>
      <c r="P34" s="117"/>
      <c r="Q34" s="162">
        <f t="shared" si="27"/>
        <v>0</v>
      </c>
      <c r="R34" s="117"/>
      <c r="S34" s="162">
        <f t="shared" si="28"/>
        <v>0</v>
      </c>
      <c r="T34" s="117"/>
      <c r="U34" s="162">
        <f t="shared" si="29"/>
        <v>0</v>
      </c>
      <c r="V34" s="242"/>
      <c r="W34" s="584" t="s">
        <v>243</v>
      </c>
      <c r="X34" s="523"/>
      <c r="Y34" s="523"/>
      <c r="Z34" s="523"/>
      <c r="AA34" s="523"/>
      <c r="AB34" s="524"/>
      <c r="AC34"/>
      <c r="AD34"/>
      <c r="AE34"/>
      <c r="AF34"/>
      <c r="AG34"/>
      <c r="AH34"/>
      <c r="AI34"/>
      <c r="AJ34"/>
      <c r="AK34"/>
      <c r="AL34"/>
      <c r="AM34"/>
      <c r="AN34"/>
      <c r="AO34"/>
      <c r="AP34"/>
      <c r="AQ34"/>
      <c r="AR34"/>
      <c r="AS34"/>
      <c r="AT34"/>
      <c r="AU34"/>
      <c r="AV34"/>
    </row>
    <row r="35" spans="1:48" s="75" customFormat="1" x14ac:dyDescent="0.2">
      <c r="A35" s="473" t="s">
        <v>70</v>
      </c>
      <c r="B35" s="474"/>
      <c r="C35" s="13">
        <f>SUM(C28:C34)</f>
        <v>0</v>
      </c>
      <c r="D35" s="13">
        <f>SUM(D28:D34)+ROUNDDOWN(F35/60,0)</f>
        <v>0</v>
      </c>
      <c r="E35" s="13">
        <f>F35-60*ROUNDDOWN(F35/60,0)</f>
        <v>0</v>
      </c>
      <c r="F35" s="131">
        <f>SUM(F28:F34)</f>
        <v>0</v>
      </c>
      <c r="G35" s="52">
        <f>IF((D35*60+E35)=0,0,ROUND((C35*60)/(D35*60+E35),1))</f>
        <v>0</v>
      </c>
      <c r="H35" s="13">
        <f>SUM(H28:H34)+ROUNDDOWN(J35/60,0)</f>
        <v>0</v>
      </c>
      <c r="I35" s="13">
        <f>J35-60*ROUNDDOWN(J35/60,0)</f>
        <v>0</v>
      </c>
      <c r="J35" s="131">
        <f>SUM(J28:J34)</f>
        <v>0</v>
      </c>
      <c r="K35" s="27">
        <f>SUM(K28:K34)</f>
        <v>0</v>
      </c>
      <c r="L35" s="27">
        <f>IF(SUM(L28:L34)=0,0,ROUND(AVERAGE(L28:L34),0))</f>
        <v>0</v>
      </c>
      <c r="M35" s="163">
        <f>IF(M34=0,0,1)</f>
        <v>0</v>
      </c>
      <c r="N35" s="27">
        <f>IF(SUM(N28:N34)=0,0,ROUND(AVERAGE(N28:N34),0))</f>
        <v>0</v>
      </c>
      <c r="O35" s="163">
        <f>IF(O34=0,0,1)</f>
        <v>0</v>
      </c>
      <c r="P35" s="27">
        <f>IF(SUM(P28:P34)=0,0,ROUND(AVERAGE(P28:P34),0))</f>
        <v>0</v>
      </c>
      <c r="Q35" s="163">
        <f>IF(Q34=0,0,1)</f>
        <v>0</v>
      </c>
      <c r="R35" s="27">
        <f>IF(SUM(R28:R34)=0,0,ROUND(AVERAGE(R28:R34),0))</f>
        <v>0</v>
      </c>
      <c r="S35" s="163">
        <f>IF(S34=0,0,1)</f>
        <v>0</v>
      </c>
      <c r="T35" s="27">
        <f>IF(SUM(T28:T34)=0,0,ROUND(AVERAGE(T28:T34),0))</f>
        <v>0</v>
      </c>
      <c r="U35" s="163">
        <f>IF(U34=0,0,1)</f>
        <v>0</v>
      </c>
      <c r="V35" s="311"/>
      <c r="W35" s="487"/>
      <c r="X35" s="488"/>
      <c r="Y35" s="488"/>
      <c r="Z35" s="488"/>
      <c r="AA35" s="488"/>
      <c r="AB35" s="489"/>
      <c r="AC35"/>
      <c r="AD35"/>
      <c r="AE35"/>
      <c r="AF35"/>
      <c r="AG35"/>
      <c r="AH35"/>
      <c r="AI35"/>
      <c r="AJ35"/>
      <c r="AK35"/>
      <c r="AL35"/>
      <c r="AM35"/>
      <c r="AN35"/>
      <c r="AO35"/>
      <c r="AP35"/>
      <c r="AQ35"/>
      <c r="AR35"/>
      <c r="AS35"/>
      <c r="AT35"/>
      <c r="AU35"/>
      <c r="AV35"/>
    </row>
    <row r="36" spans="1:48" s="75" customFormat="1" x14ac:dyDescent="0.2">
      <c r="A36" s="2" t="s">
        <v>6</v>
      </c>
      <c r="B36" s="301">
        <f>B34+1</f>
        <v>28</v>
      </c>
      <c r="C36" s="40"/>
      <c r="D36" s="40"/>
      <c r="E36" s="40"/>
      <c r="F36" s="71">
        <f t="shared" si="16"/>
        <v>0</v>
      </c>
      <c r="G36" s="86" t="str">
        <f t="shared" si="1"/>
        <v/>
      </c>
      <c r="H36" s="336"/>
      <c r="I36" s="336"/>
      <c r="J36" s="71">
        <f>I36</f>
        <v>0</v>
      </c>
      <c r="K36" s="117"/>
      <c r="L36" s="117"/>
      <c r="M36" s="162">
        <f>IF(L36="",0,1)</f>
        <v>0</v>
      </c>
      <c r="N36" s="117"/>
      <c r="O36" s="162">
        <f>IF(N36="",0,1)</f>
        <v>0</v>
      </c>
      <c r="P36" s="117"/>
      <c r="Q36" s="162">
        <f>IF(P36="",0,1)</f>
        <v>0</v>
      </c>
      <c r="R36" s="117"/>
      <c r="S36" s="162">
        <f>IF(R36="",0,1)</f>
        <v>0</v>
      </c>
      <c r="T36" s="117"/>
      <c r="U36" s="162">
        <f>IF(T36="",0,1)</f>
        <v>0</v>
      </c>
      <c r="V36" s="242"/>
      <c r="W36" s="522"/>
      <c r="X36" s="523"/>
      <c r="Y36" s="523"/>
      <c r="Z36" s="523"/>
      <c r="AA36" s="523"/>
      <c r="AB36" s="524"/>
      <c r="AC36"/>
      <c r="AD36"/>
      <c r="AE36"/>
      <c r="AF36"/>
      <c r="AG36"/>
      <c r="AH36"/>
      <c r="AI36"/>
      <c r="AJ36"/>
      <c r="AK36"/>
      <c r="AL36"/>
      <c r="AM36"/>
      <c r="AN36"/>
      <c r="AO36"/>
      <c r="AP36"/>
      <c r="AQ36"/>
      <c r="AR36"/>
      <c r="AS36"/>
      <c r="AT36"/>
      <c r="AU36"/>
      <c r="AV36"/>
    </row>
    <row r="37" spans="1:48" s="75" customFormat="1" x14ac:dyDescent="0.2">
      <c r="A37" s="2" t="s">
        <v>7</v>
      </c>
      <c r="B37" s="301">
        <f>B36+1</f>
        <v>29</v>
      </c>
      <c r="C37" s="40"/>
      <c r="D37" s="40"/>
      <c r="E37" s="40"/>
      <c r="F37" s="71">
        <f t="shared" si="16"/>
        <v>0</v>
      </c>
      <c r="G37" s="86" t="str">
        <f t="shared" si="1"/>
        <v/>
      </c>
      <c r="H37" s="336"/>
      <c r="I37" s="336"/>
      <c r="J37" s="71">
        <f t="shared" ref="J37:J39" si="30">I37</f>
        <v>0</v>
      </c>
      <c r="K37" s="117"/>
      <c r="L37" s="117"/>
      <c r="M37" s="162">
        <f>IF(L37="",M36,M36+1)</f>
        <v>0</v>
      </c>
      <c r="N37" s="117"/>
      <c r="O37" s="162">
        <f>IF(N37="",O36,O36+1)</f>
        <v>0</v>
      </c>
      <c r="P37" s="117"/>
      <c r="Q37" s="162">
        <f>IF(P37="",Q36,Q36+1)</f>
        <v>0</v>
      </c>
      <c r="R37" s="117"/>
      <c r="S37" s="162">
        <f>IF(R37="",S36,S36+1)</f>
        <v>0</v>
      </c>
      <c r="T37" s="117"/>
      <c r="U37" s="162">
        <f>IF(T37="",U36,U36+1)</f>
        <v>0</v>
      </c>
      <c r="V37" s="242"/>
      <c r="W37" s="522"/>
      <c r="X37" s="523"/>
      <c r="Y37" s="523"/>
      <c r="Z37" s="523"/>
      <c r="AA37" s="523"/>
      <c r="AB37" s="524"/>
      <c r="AC37"/>
      <c r="AD37"/>
      <c r="AE37"/>
      <c r="AF37"/>
      <c r="AG37"/>
      <c r="AH37"/>
      <c r="AI37"/>
      <c r="AJ37"/>
      <c r="AK37"/>
      <c r="AL37"/>
      <c r="AM37"/>
      <c r="AN37"/>
      <c r="AO37"/>
      <c r="AP37"/>
      <c r="AQ37"/>
      <c r="AR37"/>
      <c r="AS37"/>
      <c r="AT37"/>
      <c r="AU37"/>
      <c r="AV37"/>
    </row>
    <row r="38" spans="1:48" s="75" customFormat="1" x14ac:dyDescent="0.2">
      <c r="A38" s="2" t="s">
        <v>8</v>
      </c>
      <c r="B38" s="320">
        <f t="shared" ref="B38:B39" si="31">B37+1</f>
        <v>30</v>
      </c>
      <c r="C38" s="40"/>
      <c r="D38" s="40"/>
      <c r="E38" s="40"/>
      <c r="F38" s="71">
        <f t="shared" si="16"/>
        <v>0</v>
      </c>
      <c r="G38" s="86" t="str">
        <f t="shared" si="1"/>
        <v/>
      </c>
      <c r="H38" s="336"/>
      <c r="I38" s="336"/>
      <c r="J38" s="71">
        <f t="shared" si="30"/>
        <v>0</v>
      </c>
      <c r="K38" s="117"/>
      <c r="L38" s="117"/>
      <c r="M38" s="162">
        <f t="shared" ref="M38:M39" si="32">IF(L38="",M37,M37+1)</f>
        <v>0</v>
      </c>
      <c r="N38" s="117"/>
      <c r="O38" s="162">
        <f t="shared" ref="O38:O39" si="33">IF(N38="",O37,O37+1)</f>
        <v>0</v>
      </c>
      <c r="P38" s="117"/>
      <c r="Q38" s="162">
        <f t="shared" ref="Q38:Q39" si="34">IF(P38="",Q37,Q37+1)</f>
        <v>0</v>
      </c>
      <c r="R38" s="117"/>
      <c r="S38" s="162">
        <f t="shared" ref="S38:S39" si="35">IF(R38="",S37,S37+1)</f>
        <v>0</v>
      </c>
      <c r="T38" s="117"/>
      <c r="U38" s="162">
        <f t="shared" ref="U38:U39" si="36">IF(T38="",U37,U37+1)</f>
        <v>0</v>
      </c>
      <c r="V38" s="242"/>
      <c r="W38" s="522"/>
      <c r="X38" s="523"/>
      <c r="Y38" s="523"/>
      <c r="Z38" s="523"/>
      <c r="AA38" s="523"/>
      <c r="AB38" s="524"/>
      <c r="AC38"/>
      <c r="AD38"/>
      <c r="AE38"/>
      <c r="AF38"/>
      <c r="AG38"/>
      <c r="AH38"/>
      <c r="AI38"/>
      <c r="AJ38"/>
      <c r="AK38"/>
      <c r="AL38"/>
      <c r="AM38"/>
      <c r="AN38"/>
      <c r="AO38"/>
      <c r="AP38"/>
      <c r="AQ38"/>
      <c r="AR38"/>
      <c r="AS38"/>
      <c r="AT38"/>
      <c r="AU38"/>
      <c r="AV38"/>
    </row>
    <row r="39" spans="1:48" s="75" customFormat="1" x14ac:dyDescent="0.2">
      <c r="A39" s="2" t="s">
        <v>2</v>
      </c>
      <c r="B39" s="320">
        <f t="shared" si="31"/>
        <v>31</v>
      </c>
      <c r="C39" s="40"/>
      <c r="D39" s="40"/>
      <c r="E39" s="40"/>
      <c r="F39" s="71">
        <f t="shared" si="16"/>
        <v>0</v>
      </c>
      <c r="G39" s="86" t="str">
        <f t="shared" si="1"/>
        <v/>
      </c>
      <c r="H39" s="336"/>
      <c r="I39" s="336"/>
      <c r="J39" s="71">
        <f t="shared" si="30"/>
        <v>0</v>
      </c>
      <c r="K39" s="117"/>
      <c r="L39" s="117"/>
      <c r="M39" s="162">
        <f t="shared" si="32"/>
        <v>0</v>
      </c>
      <c r="N39" s="117"/>
      <c r="O39" s="162">
        <f t="shared" si="33"/>
        <v>0</v>
      </c>
      <c r="P39" s="117"/>
      <c r="Q39" s="162">
        <f t="shared" si="34"/>
        <v>0</v>
      </c>
      <c r="R39" s="117"/>
      <c r="S39" s="162">
        <f t="shared" si="35"/>
        <v>0</v>
      </c>
      <c r="T39" s="117"/>
      <c r="U39" s="162">
        <f t="shared" si="36"/>
        <v>0</v>
      </c>
      <c r="V39" s="242"/>
      <c r="W39" s="522"/>
      <c r="X39" s="523"/>
      <c r="Y39" s="523"/>
      <c r="Z39" s="523"/>
      <c r="AA39" s="523"/>
      <c r="AB39" s="524"/>
      <c r="AC39"/>
      <c r="AD39"/>
      <c r="AE39"/>
      <c r="AF39"/>
      <c r="AG39"/>
      <c r="AH39"/>
      <c r="AI39"/>
      <c r="AJ39"/>
      <c r="AK39"/>
      <c r="AL39"/>
      <c r="AM39"/>
      <c r="AN39"/>
      <c r="AO39"/>
      <c r="AP39"/>
      <c r="AQ39"/>
      <c r="AR39"/>
      <c r="AS39"/>
      <c r="AT39"/>
      <c r="AU39"/>
      <c r="AV39"/>
    </row>
    <row r="40" spans="1:48" s="75" customFormat="1" x14ac:dyDescent="0.2">
      <c r="A40" s="517" t="s">
        <v>10</v>
      </c>
      <c r="B40" s="518"/>
      <c r="C40" s="13">
        <f>SUM(C36:C39)</f>
        <v>0</v>
      </c>
      <c r="D40" s="13">
        <f>SUM(D36:D39)+ROUNDDOWN(F40/60,0)</f>
        <v>0</v>
      </c>
      <c r="E40" s="13">
        <f>F40-60*ROUNDDOWN(F40/60,0)</f>
        <v>0</v>
      </c>
      <c r="F40" s="131">
        <f>SUM(F36:F39)</f>
        <v>0</v>
      </c>
      <c r="G40" s="52">
        <f>IF((D40*60+E40)=0,0,ROUND((C40*60)/(D40*60+E40),1))</f>
        <v>0</v>
      </c>
      <c r="H40" s="13">
        <f>SUM(H36:H39)+ROUNDDOWN(J40/60,0)</f>
        <v>0</v>
      </c>
      <c r="I40" s="13">
        <f>J40-60*ROUNDDOWN(J40/60,0)</f>
        <v>0</v>
      </c>
      <c r="J40" s="131">
        <f>SUM(J36:J39)</f>
        <v>0</v>
      </c>
      <c r="K40" s="27">
        <f>SUM(K36:K39)</f>
        <v>0</v>
      </c>
      <c r="L40" s="27">
        <f>IF(SUM(L36:L39)=0,0,ROUND(AVERAGE(L36:L39),0))</f>
        <v>0</v>
      </c>
      <c r="M40" s="163">
        <f>IF(M39=0,0,1)</f>
        <v>0</v>
      </c>
      <c r="N40" s="27">
        <f>IF(SUM(N36:N39)=0,0,ROUND(AVERAGE(N36:N39),0))</f>
        <v>0</v>
      </c>
      <c r="O40" s="163">
        <f>IF(O39=0,0,1)</f>
        <v>0</v>
      </c>
      <c r="P40" s="27">
        <f>IF(SUM(P36:P39)=0,0,ROUND(AVERAGE(P36:P39),0))</f>
        <v>0</v>
      </c>
      <c r="Q40" s="163">
        <f>IF(Q39=0,0,1)</f>
        <v>0</v>
      </c>
      <c r="R40" s="27">
        <f>IF(SUM(R36:R39)=0,0,ROUND(AVERAGE(R36:R39),0))</f>
        <v>0</v>
      </c>
      <c r="S40" s="163">
        <f>IF(S39=0,0,1)</f>
        <v>0</v>
      </c>
      <c r="T40" s="27">
        <f>IF(SUM(T36:T39)=0,0,ROUND(AVERAGE(T36:T39),0))</f>
        <v>0</v>
      </c>
      <c r="U40" s="163">
        <f>IF(U37=0,0,1)</f>
        <v>0</v>
      </c>
      <c r="V40" s="311"/>
      <c r="W40" s="487"/>
      <c r="X40" s="488"/>
      <c r="Y40" s="488"/>
      <c r="Z40" s="488"/>
      <c r="AA40" s="488"/>
      <c r="AB40" s="489"/>
      <c r="AC40"/>
      <c r="AD40"/>
      <c r="AE40"/>
      <c r="AF40"/>
      <c r="AG40"/>
      <c r="AH40"/>
      <c r="AI40"/>
      <c r="AJ40"/>
      <c r="AK40"/>
      <c r="AL40"/>
      <c r="AM40"/>
      <c r="AN40"/>
      <c r="AO40"/>
      <c r="AP40"/>
      <c r="AQ40"/>
      <c r="AR40"/>
      <c r="AS40"/>
      <c r="AT40"/>
      <c r="AU40"/>
      <c r="AV40"/>
    </row>
    <row r="41" spans="1:48" x14ac:dyDescent="0.2">
      <c r="A41" s="470" t="s">
        <v>32</v>
      </c>
      <c r="B41" s="471"/>
      <c r="C41" s="14">
        <f>C10+C19+C27+C35+C40</f>
        <v>0</v>
      </c>
      <c r="D41" s="11">
        <f>D11+D19+D27+D35+D40+ROUNDDOWN(F41/60,0)</f>
        <v>0</v>
      </c>
      <c r="E41" s="11">
        <f>F41-60*ROUNDDOWN(F41/60,0)</f>
        <v>0</v>
      </c>
      <c r="F41" s="133">
        <f>E11+E19+E27+E35+E40</f>
        <v>0</v>
      </c>
      <c r="G41" s="60">
        <f>IF((D41*60+E41)=0,0,ROUND((C41*60)/(D41*60+E41),1))</f>
        <v>0</v>
      </c>
      <c r="H41" s="11">
        <f>H11+H19+H27+H35+H40+ROUNDDOWN(J41/60,0)</f>
        <v>0</v>
      </c>
      <c r="I41" s="11">
        <f>J41-60*ROUNDDOWN(J41/60,0)</f>
        <v>0</v>
      </c>
      <c r="J41" s="133">
        <f>I11+I19+I27+I35+I40</f>
        <v>0</v>
      </c>
      <c r="K41" s="28">
        <f>K11+K19+K27+K35+K40</f>
        <v>0</v>
      </c>
      <c r="L41" s="28" t="str">
        <f>IF(L42=0,"",(L11+L19+L27+L35+L40)/L42)</f>
        <v/>
      </c>
      <c r="M41" s="178"/>
      <c r="N41" s="28" t="str">
        <f>IF(N42=0,"",(N11+N19+N27+N35+N40)/N42)</f>
        <v/>
      </c>
      <c r="O41" s="178"/>
      <c r="P41" s="28" t="str">
        <f>IF(P42=0,"",(P11+P19+P27+P35+P40)/P42)</f>
        <v/>
      </c>
      <c r="Q41" s="178"/>
      <c r="R41" s="28" t="str">
        <f>IF(R42=0,"",(R11+R19+R27+R35+R40)/R42)</f>
        <v/>
      </c>
      <c r="S41" s="178"/>
      <c r="T41" s="28" t="str">
        <f>IF(T42=0,"",(T11+T19+T27+T35+T40)/T42)</f>
        <v/>
      </c>
      <c r="U41" s="178"/>
      <c r="V41" s="64"/>
      <c r="W41" s="30"/>
      <c r="X41" s="2" t="s">
        <v>0</v>
      </c>
      <c r="Y41" s="2" t="s">
        <v>30</v>
      </c>
      <c r="Z41" s="2" t="s">
        <v>16</v>
      </c>
      <c r="AA41" s="2" t="s">
        <v>23</v>
      </c>
      <c r="AB41" s="2" t="s">
        <v>26</v>
      </c>
    </row>
    <row r="42" spans="1:48" ht="16.5" customHeight="1" x14ac:dyDescent="0.2">
      <c r="A42" s="472"/>
      <c r="B42" s="472"/>
      <c r="C42" s="2" t="s">
        <v>0</v>
      </c>
      <c r="D42" s="2" t="s">
        <v>15</v>
      </c>
      <c r="E42" s="2" t="s">
        <v>16</v>
      </c>
      <c r="F42" s="71"/>
      <c r="G42" s="22" t="s">
        <v>12</v>
      </c>
      <c r="H42" s="360" t="s">
        <v>15</v>
      </c>
      <c r="I42" s="360" t="s">
        <v>16</v>
      </c>
      <c r="J42" s="22"/>
      <c r="K42" s="37" t="s">
        <v>17</v>
      </c>
      <c r="L42" s="158">
        <f>M10+M19+M27+M35+M40</f>
        <v>0</v>
      </c>
      <c r="M42" s="159"/>
      <c r="N42" s="158">
        <f>O10+O19+O27+O35+O40</f>
        <v>0</v>
      </c>
      <c r="O42" s="159"/>
      <c r="P42" s="158">
        <f>Q10+Q19+Q27+Q35+Q40</f>
        <v>0</v>
      </c>
      <c r="Q42" s="159"/>
      <c r="R42" s="158">
        <f>S10+S19+S27+S35+S40</f>
        <v>0</v>
      </c>
      <c r="S42" s="159"/>
      <c r="T42" s="158">
        <f>U10+U19+U27+U35+U40</f>
        <v>0</v>
      </c>
      <c r="U42" s="126"/>
      <c r="V42" s="64"/>
      <c r="W42" s="214" t="s">
        <v>139</v>
      </c>
      <c r="X42" s="23">
        <f>C41+Avril!X41</f>
        <v>0</v>
      </c>
      <c r="Y42" s="23">
        <f>D41+Avril!Y41+ROUNDDOWN(AC42/60,0)</f>
        <v>0</v>
      </c>
      <c r="Z42" s="12">
        <f>AC42-60*ROUNDDOWN(AC42/60,0)</f>
        <v>0</v>
      </c>
      <c r="AA42" s="57">
        <f>IF((Y42*60+Z42)=0,0,ROUND((X42*60)/(Y42*60+Z42),1))</f>
        <v>0</v>
      </c>
      <c r="AB42" s="225">
        <f>K41+Avril!AB41</f>
        <v>0</v>
      </c>
      <c r="AC42" s="10">
        <f>E41+Avril!Z41</f>
        <v>0</v>
      </c>
    </row>
    <row r="43" spans="1:48" ht="12" customHeight="1" x14ac:dyDescent="0.2">
      <c r="A43" s="545" t="s">
        <v>255</v>
      </c>
      <c r="B43" s="545"/>
      <c r="C43" s="48">
        <f>'Décembre 17'!$C$40</f>
        <v>0</v>
      </c>
      <c r="D43" s="49">
        <f>'Décembre 17'!$D$40</f>
        <v>0</v>
      </c>
      <c r="E43" s="49">
        <f>'Décembre 17'!$E$40</f>
        <v>0</v>
      </c>
      <c r="F43" s="143"/>
      <c r="G43" s="50">
        <f>IF((D43*60+E43)=0,0,ROUND((C43*60)/(D43*60+E43),1))</f>
        <v>0</v>
      </c>
      <c r="H43" s="361">
        <f>Avril!H42</f>
        <v>0</v>
      </c>
      <c r="I43" s="361">
        <f>Avril!I42</f>
        <v>0</v>
      </c>
      <c r="J43" s="50"/>
      <c r="K43" s="199">
        <f>'Décembre 17'!$K$40</f>
        <v>0</v>
      </c>
      <c r="L43" s="158"/>
      <c r="M43" s="159"/>
      <c r="N43" s="158"/>
      <c r="O43" s="159"/>
      <c r="P43" s="158"/>
      <c r="Q43" s="159"/>
      <c r="R43" s="158"/>
      <c r="S43" s="159"/>
      <c r="T43" s="158"/>
      <c r="U43" s="126"/>
      <c r="V43" s="64"/>
      <c r="W43" s="294" t="s">
        <v>254</v>
      </c>
      <c r="X43" s="219">
        <f>$C$41+Avril!X42</f>
        <v>0</v>
      </c>
      <c r="Y43" s="217">
        <f>$D$41+Avril!Y42+ROUNDDOWN(AC43/60,0)</f>
        <v>0</v>
      </c>
      <c r="Z43" s="217">
        <f>AC43-60*ROUNDDOWN(AC43/60,0)</f>
        <v>0</v>
      </c>
      <c r="AA43" s="217">
        <f>IF((Y43*60+Z43)=0,0,ROUND((X43*60)/(Y43*60+Z43),1))</f>
        <v>0</v>
      </c>
      <c r="AB43" s="219">
        <f>$K$41+Avril!AB42</f>
        <v>0</v>
      </c>
      <c r="AC43" s="223">
        <f>$E$41+Avril!Z42</f>
        <v>0</v>
      </c>
    </row>
    <row r="44" spans="1:48" ht="12" customHeight="1" x14ac:dyDescent="0.2">
      <c r="A44" s="552" t="s">
        <v>25</v>
      </c>
      <c r="B44" s="552"/>
      <c r="C44" s="48">
        <f>Janvier!C43</f>
        <v>0</v>
      </c>
      <c r="D44" s="48">
        <f>Janvier!D43</f>
        <v>0</v>
      </c>
      <c r="E44" s="48">
        <f>Janvier!E43</f>
        <v>0</v>
      </c>
      <c r="F44" s="134"/>
      <c r="G44" s="47">
        <f>IF((D44*60+E44)=0,0,ROUND((C44*60)/(D44*60+E44),1))</f>
        <v>0</v>
      </c>
      <c r="H44" s="361">
        <f>Avril!H43</f>
        <v>0</v>
      </c>
      <c r="I44" s="360">
        <f>Avril!I43</f>
        <v>0</v>
      </c>
      <c r="J44" s="329"/>
      <c r="K44" s="53">
        <f>Janvier!K43</f>
        <v>0</v>
      </c>
      <c r="V44" s="64"/>
      <c r="W44" s="64"/>
    </row>
    <row r="45" spans="1:48" ht="12" customHeight="1" x14ac:dyDescent="0.2">
      <c r="A45" s="552" t="s">
        <v>27</v>
      </c>
      <c r="B45" s="575"/>
      <c r="C45" s="48">
        <f>Février!C38</f>
        <v>0</v>
      </c>
      <c r="D45" s="48">
        <f>Février!D38</f>
        <v>0</v>
      </c>
      <c r="E45" s="48">
        <f>Février!E38</f>
        <v>0</v>
      </c>
      <c r="F45" s="134"/>
      <c r="G45" s="47">
        <f>IF((D45*60+E45)=0,0,ROUND((C45*60)/(D45*60+E45),1))</f>
        <v>0</v>
      </c>
      <c r="H45" s="361">
        <f>Avril!H44</f>
        <v>0</v>
      </c>
      <c r="I45" s="360">
        <f>Avril!I44</f>
        <v>0</v>
      </c>
      <c r="J45" s="329"/>
      <c r="K45" s="53">
        <f>Février!K38</f>
        <v>0</v>
      </c>
      <c r="V45" s="64"/>
      <c r="W45" s="341" t="s">
        <v>195</v>
      </c>
      <c r="X45" s="360" t="s">
        <v>15</v>
      </c>
      <c r="Y45" s="360" t="s">
        <v>16</v>
      </c>
      <c r="Z45" s="339"/>
      <c r="AA45" s="190"/>
      <c r="AB45" s="190"/>
      <c r="AC45" s="65"/>
      <c r="AD45" s="207">
        <f>I41+SUM(I43:I47)</f>
        <v>0</v>
      </c>
    </row>
    <row r="46" spans="1:48" ht="12" customHeight="1" x14ac:dyDescent="0.2">
      <c r="A46" s="552" t="s">
        <v>28</v>
      </c>
      <c r="B46" s="552"/>
      <c r="C46" s="54">
        <f>Mars!C41</f>
        <v>0</v>
      </c>
      <c r="D46" s="54">
        <f>Mars!D41</f>
        <v>0</v>
      </c>
      <c r="E46" s="54">
        <f>Mars!E41</f>
        <v>0</v>
      </c>
      <c r="F46" s="134"/>
      <c r="G46" s="47">
        <f>IF((D46*60+E46)=0,0,ROUND((C46*60)/(D46*60+E46),1))</f>
        <v>0</v>
      </c>
      <c r="H46" s="361">
        <f>Avril!H45</f>
        <v>0</v>
      </c>
      <c r="I46" s="360">
        <f>Avril!I45</f>
        <v>0</v>
      </c>
      <c r="J46" s="329"/>
      <c r="K46" s="53">
        <f>Mars!K41</f>
        <v>0</v>
      </c>
      <c r="V46" s="69"/>
      <c r="W46" s="342" t="s">
        <v>139</v>
      </c>
      <c r="X46" s="12">
        <f>H41+SUM(H43:H47)+ROUNDDOWN(AD45/60,0)</f>
        <v>0</v>
      </c>
      <c r="Y46" s="12">
        <f>AD45-60*ROUNDDOWN(AD45/60,0)</f>
        <v>0</v>
      </c>
      <c r="Z46" s="339"/>
      <c r="AA46" s="190"/>
      <c r="AB46" s="190"/>
      <c r="AC46" s="64"/>
      <c r="AD46" s="200">
        <f>I41+SUM(I44:I47)</f>
        <v>0</v>
      </c>
    </row>
    <row r="47" spans="1:48" ht="10.5" customHeight="1" x14ac:dyDescent="0.2">
      <c r="A47" s="552" t="s">
        <v>31</v>
      </c>
      <c r="B47" s="552"/>
      <c r="C47" s="54">
        <f>Avril!C40</f>
        <v>0</v>
      </c>
      <c r="D47" s="54">
        <f>Avril!D40</f>
        <v>0</v>
      </c>
      <c r="E47" s="47">
        <f>Avril!E40</f>
        <v>0</v>
      </c>
      <c r="F47" s="134"/>
      <c r="G47" s="47">
        <f>IF((D47*60+E47)=0,0,ROUND((C47*60)/(D47*60+E47),1))</f>
        <v>0</v>
      </c>
      <c r="H47" s="364">
        <f>Avril!H40</f>
        <v>0</v>
      </c>
      <c r="I47" s="360">
        <f>Avril!I40</f>
        <v>0</v>
      </c>
      <c r="J47" s="329"/>
      <c r="K47" s="53">
        <f>Avril!K40</f>
        <v>0</v>
      </c>
      <c r="V47" s="69"/>
      <c r="W47" s="340" t="s">
        <v>254</v>
      </c>
      <c r="X47" s="330">
        <f>H41+SUM(H44:H47)+ROUNDDOWN(AD46/60,0)</f>
        <v>0</v>
      </c>
      <c r="Y47" s="345">
        <f>AD46-60*ROUNDDOWN(AD46/60,0)</f>
        <v>0</v>
      </c>
    </row>
    <row r="48" spans="1:48" ht="12.75" hidden="1" customHeight="1" x14ac:dyDescent="0.2">
      <c r="C48" s="215">
        <f>SUM(C43:C47)+C41</f>
        <v>0</v>
      </c>
      <c r="D48" s="215">
        <f>SUM(D43:D47)+D41</f>
        <v>0</v>
      </c>
      <c r="E48" s="215">
        <f>SUM(E43:E47)+E41</f>
        <v>0</v>
      </c>
      <c r="F48" s="215">
        <f>SUM(F43:F47)+F41</f>
        <v>0</v>
      </c>
      <c r="K48" s="215">
        <f>SUM(K43:K47)+K41</f>
        <v>0</v>
      </c>
      <c r="V48" s="69"/>
      <c r="W48" s="343"/>
      <c r="X48" s="343"/>
      <c r="Y48" s="343"/>
    </row>
    <row r="49" spans="3:25" ht="12.75" hidden="1" customHeight="1" x14ac:dyDescent="0.2">
      <c r="C49" s="215">
        <f>SUM(C44:C47)+C41</f>
        <v>0</v>
      </c>
      <c r="D49" s="215">
        <f>SUM(D44:D47)+D41</f>
        <v>0</v>
      </c>
      <c r="E49" s="215">
        <f>SUM(E44:E47)+E41</f>
        <v>0</v>
      </c>
      <c r="K49" s="215">
        <f>SUM(K44:K47)+K41</f>
        <v>0</v>
      </c>
      <c r="W49" s="344" t="s">
        <v>187</v>
      </c>
      <c r="X49" s="330">
        <f>H41+SUM(H44:H46)+ROUNDDOWN(AD46/60,0)</f>
        <v>0</v>
      </c>
      <c r="Y49" s="330">
        <f>AD46-60*ROUNDDOWN(AD46/60,0)</f>
        <v>0</v>
      </c>
    </row>
  </sheetData>
  <sheetProtection sheet="1" selectLockedCells="1"/>
  <mergeCells count="63">
    <mergeCell ref="A10:B10"/>
    <mergeCell ref="W38:AB38"/>
    <mergeCell ref="W39:AB39"/>
    <mergeCell ref="W33:AB33"/>
    <mergeCell ref="W35:AB35"/>
    <mergeCell ref="W34:AB34"/>
    <mergeCell ref="W26:AB26"/>
    <mergeCell ref="W27:AB27"/>
    <mergeCell ref="W30:AB30"/>
    <mergeCell ref="W31:AB31"/>
    <mergeCell ref="W32:AB32"/>
    <mergeCell ref="W36:AB36"/>
    <mergeCell ref="W21:AB21"/>
    <mergeCell ref="W37:AB37"/>
    <mergeCell ref="W23:AB23"/>
    <mergeCell ref="W24:AB24"/>
    <mergeCell ref="W25:AB25"/>
    <mergeCell ref="A11:B11"/>
    <mergeCell ref="W22:AB22"/>
    <mergeCell ref="W40:AB40"/>
    <mergeCell ref="W8:AB8"/>
    <mergeCell ref="W9:AB9"/>
    <mergeCell ref="W29:AB29"/>
    <mergeCell ref="W12:AB12"/>
    <mergeCell ref="W13:AB13"/>
    <mergeCell ref="W14:AB14"/>
    <mergeCell ref="W15:AB15"/>
    <mergeCell ref="W16:AB16"/>
    <mergeCell ref="W28:AB28"/>
    <mergeCell ref="W17:AB17"/>
    <mergeCell ref="W18:AB18"/>
    <mergeCell ref="W19:AB19"/>
    <mergeCell ref="W20:AB20"/>
    <mergeCell ref="W2:AB3"/>
    <mergeCell ref="W11:AB11"/>
    <mergeCell ref="W4:AB4"/>
    <mergeCell ref="W5:AB5"/>
    <mergeCell ref="W6:AB6"/>
    <mergeCell ref="W7:AB7"/>
    <mergeCell ref="W10:AB10"/>
    <mergeCell ref="A47:B47"/>
    <mergeCell ref="A41:B41"/>
    <mergeCell ref="A42:B42"/>
    <mergeCell ref="A19:B19"/>
    <mergeCell ref="A45:B45"/>
    <mergeCell ref="A46:B46"/>
    <mergeCell ref="A44:B44"/>
    <mergeCell ref="A35:B35"/>
    <mergeCell ref="A40:B40"/>
    <mergeCell ref="A43:B43"/>
    <mergeCell ref="A27:B27"/>
    <mergeCell ref="A1:AA1"/>
    <mergeCell ref="A2:A3"/>
    <mergeCell ref="B2:B3"/>
    <mergeCell ref="C2:C3"/>
    <mergeCell ref="D2:D3"/>
    <mergeCell ref="G2:G3"/>
    <mergeCell ref="E2:E3"/>
    <mergeCell ref="V2:V3"/>
    <mergeCell ref="N2:N3"/>
    <mergeCell ref="P2:P3"/>
    <mergeCell ref="H2:I2"/>
    <mergeCell ref="L2:L3"/>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17</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2017-11-11T16:39:29Z</dcterms:modified>
</cp:coreProperties>
</file>