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defaultThemeVersion="124226"/>
  <mc:AlternateContent xmlns:mc="http://schemas.openxmlformats.org/markup-compatibility/2006">
    <mc:Choice Requires="x15">
      <x15ac:absPath xmlns:x15ac="http://schemas.microsoft.com/office/spreadsheetml/2010/11/ac" url="E:\ECCF 2020\"/>
    </mc:Choice>
  </mc:AlternateContent>
  <xr:revisionPtr revIDLastSave="0" documentId="8_{50D79234-4453-4F7F-B241-4BBDD9B96995}" xr6:coauthVersionLast="45" xr6:coauthVersionMax="45" xr10:uidLastSave="{00000000-0000-0000-0000-000000000000}"/>
  <bookViews>
    <workbookView xWindow="-120" yWindow="-120" windowWidth="29040" windowHeight="15840" tabRatio="757" xr2:uid="{00000000-000D-0000-FFFF-FFFF00000000}"/>
  </bookViews>
  <sheets>
    <sheet name="Explications" sheetId="14" r:id="rId1"/>
    <sheet name="Développements" sheetId="16" r:id="rId2"/>
    <sheet name="Divers" sheetId="15" r:id="rId3"/>
    <sheet name="Décembre 19" sheetId="17" r:id="rId4"/>
    <sheet name="Janvier" sheetId="1" r:id="rId5"/>
    <sheet name="Février" sheetId="2" r:id="rId6"/>
    <sheet name="Mars" sheetId="4" r:id="rId7"/>
    <sheet name="Avril" sheetId="6" r:id="rId8"/>
    <sheet name="Mai" sheetId="5" r:id="rId9"/>
    <sheet name="Juin" sheetId="13" r:id="rId10"/>
    <sheet name="Juillet" sheetId="12" r:id="rId11"/>
    <sheet name="Août" sheetId="11" r:id="rId12"/>
    <sheet name="Septembre" sheetId="10" r:id="rId13"/>
    <sheet name="Octobre" sheetId="9" r:id="rId14"/>
    <sheet name="Novembre" sheetId="8" r:id="rId15"/>
    <sheet name="Décembre" sheetId="7" r:id="rId16"/>
  </sheets>
  <calcPr calcId="18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43" i="10" l="1"/>
  <c r="N43" i="7" l="1"/>
  <c r="M10" i="7"/>
  <c r="M11" i="7" s="1"/>
  <c r="N10" i="7"/>
  <c r="K5" i="7"/>
  <c r="L5" i="7" s="1"/>
  <c r="K6" i="7"/>
  <c r="L6" i="7" s="1"/>
  <c r="K7" i="7"/>
  <c r="L7" i="7" s="1"/>
  <c r="K8" i="7"/>
  <c r="L8" i="7" s="1"/>
  <c r="K9" i="7"/>
  <c r="L9" i="7" s="1"/>
  <c r="F5" i="7"/>
  <c r="G5" i="7" s="1"/>
  <c r="F6" i="7"/>
  <c r="G6" i="7" s="1"/>
  <c r="F7" i="7"/>
  <c r="G7" i="7" s="1"/>
  <c r="F8" i="7"/>
  <c r="G8" i="7" s="1"/>
  <c r="F9" i="7"/>
  <c r="G9" i="7" s="1"/>
  <c r="B5" i="7" l="1"/>
  <c r="B6" i="7" s="1"/>
  <c r="B7" i="7" s="1"/>
  <c r="B8" i="7" s="1"/>
  <c r="B9" i="7" s="1"/>
  <c r="B12" i="7" s="1"/>
  <c r="B13" i="7" s="1"/>
  <c r="V40" i="8"/>
  <c r="T40" i="8"/>
  <c r="R40" i="8"/>
  <c r="P40" i="8"/>
  <c r="N40" i="8"/>
  <c r="M40" i="8"/>
  <c r="H40" i="8"/>
  <c r="C40" i="8"/>
  <c r="W41" i="8"/>
  <c r="U41" i="8"/>
  <c r="S41" i="8"/>
  <c r="Q41" i="8"/>
  <c r="O41" i="8"/>
  <c r="K41" i="8"/>
  <c r="L41" i="8" s="1"/>
  <c r="F41" i="8"/>
  <c r="G41" i="8" s="1"/>
  <c r="K39" i="8"/>
  <c r="L39" i="8" s="1"/>
  <c r="F39" i="8"/>
  <c r="G39" i="8" s="1"/>
  <c r="K40" i="9" l="1"/>
  <c r="L40" i="9" s="1"/>
  <c r="K41" i="9"/>
  <c r="L41" i="9" s="1"/>
  <c r="F40" i="9"/>
  <c r="G40" i="9" s="1"/>
  <c r="F41" i="9"/>
  <c r="G41" i="9" s="1"/>
  <c r="F42" i="9"/>
  <c r="G42" i="9" s="1"/>
  <c r="K42" i="9"/>
  <c r="L42" i="9" s="1"/>
  <c r="W7" i="9"/>
  <c r="U7" i="9"/>
  <c r="S7" i="9"/>
  <c r="Q7" i="9"/>
  <c r="O7" i="9"/>
  <c r="V43" i="10"/>
  <c r="R43" i="10"/>
  <c r="P43" i="10"/>
  <c r="N43" i="10"/>
  <c r="C43" i="10"/>
  <c r="V10" i="10"/>
  <c r="T10" i="10"/>
  <c r="R10" i="10"/>
  <c r="P10" i="10"/>
  <c r="N10" i="10"/>
  <c r="M10" i="10"/>
  <c r="M11" i="10" s="1"/>
  <c r="H10" i="10"/>
  <c r="H11" i="10" s="1"/>
  <c r="C10" i="10"/>
  <c r="C11" i="10" s="1"/>
  <c r="K5" i="10" l="1"/>
  <c r="L5" i="10" s="1"/>
  <c r="K6" i="10"/>
  <c r="L6" i="10" s="1"/>
  <c r="K7" i="10"/>
  <c r="L7" i="10" s="1"/>
  <c r="K8" i="10"/>
  <c r="L8" i="10" s="1"/>
  <c r="K9" i="10"/>
  <c r="L9" i="10" s="1"/>
  <c r="F5" i="10"/>
  <c r="G5" i="10" s="1"/>
  <c r="F6" i="10"/>
  <c r="G6" i="10" s="1"/>
  <c r="F7" i="10"/>
  <c r="G7" i="10" s="1"/>
  <c r="F8" i="10"/>
  <c r="G8" i="10" s="1"/>
  <c r="F9" i="10"/>
  <c r="G9" i="10" s="1"/>
  <c r="B5" i="10"/>
  <c r="B6" i="10" s="1"/>
  <c r="B7" i="10" s="1"/>
  <c r="B8" i="10" s="1"/>
  <c r="B9" i="10" s="1"/>
  <c r="B12" i="10" s="1"/>
  <c r="B13" i="10" s="1"/>
  <c r="V6" i="11"/>
  <c r="T6" i="11"/>
  <c r="R6" i="11"/>
  <c r="P6" i="11"/>
  <c r="K36" i="11"/>
  <c r="L36" i="11" s="1"/>
  <c r="F36" i="11"/>
  <c r="G36" i="11" s="1"/>
  <c r="W40" i="11"/>
  <c r="U40" i="11"/>
  <c r="S40" i="11"/>
  <c r="Q40" i="11"/>
  <c r="O40" i="11"/>
  <c r="K40" i="11"/>
  <c r="L40" i="11" s="1"/>
  <c r="F40" i="11"/>
  <c r="G40" i="11" s="1"/>
  <c r="W4" i="11"/>
  <c r="U4" i="11"/>
  <c r="S4" i="11"/>
  <c r="Q4" i="11"/>
  <c r="O4" i="11"/>
  <c r="F36" i="12"/>
  <c r="G36" i="12" s="1"/>
  <c r="K36" i="12"/>
  <c r="L36" i="12" s="1"/>
  <c r="F37" i="12"/>
  <c r="G37" i="12" s="1"/>
  <c r="K37" i="12"/>
  <c r="L37" i="12" s="1"/>
  <c r="P9" i="12"/>
  <c r="V9" i="12"/>
  <c r="T9" i="12"/>
  <c r="R9" i="12"/>
  <c r="N9" i="12"/>
  <c r="M9" i="12"/>
  <c r="H9" i="12"/>
  <c r="K5" i="12"/>
  <c r="L5" i="12" s="1"/>
  <c r="K6" i="12"/>
  <c r="L6" i="12" s="1"/>
  <c r="K7" i="12"/>
  <c r="L7" i="12" s="1"/>
  <c r="K8" i="12"/>
  <c r="L8" i="12" s="1"/>
  <c r="F5" i="12"/>
  <c r="G5" i="12" s="1"/>
  <c r="F6" i="12"/>
  <c r="G6" i="12" s="1"/>
  <c r="F7" i="12"/>
  <c r="G7" i="12" s="1"/>
  <c r="F8" i="12"/>
  <c r="G8" i="12" s="1"/>
  <c r="C9" i="12"/>
  <c r="B5" i="12"/>
  <c r="B6" i="12" s="1"/>
  <c r="B7" i="12" s="1"/>
  <c r="B8" i="12" s="1"/>
  <c r="B11" i="12" s="1"/>
  <c r="V42" i="13"/>
  <c r="T42" i="13"/>
  <c r="R42" i="13"/>
  <c r="P42" i="13"/>
  <c r="N42" i="13"/>
  <c r="M42" i="13"/>
  <c r="H42" i="13"/>
  <c r="C42" i="13"/>
  <c r="C15" i="13"/>
  <c r="C10" i="12" l="1"/>
  <c r="H10" i="12"/>
  <c r="M10" i="12"/>
  <c r="K41" i="13"/>
  <c r="L41" i="13" s="1"/>
  <c r="F41" i="13"/>
  <c r="G41" i="13" s="1"/>
  <c r="W40" i="13"/>
  <c r="W41" i="13" s="1"/>
  <c r="W42" i="13" s="1"/>
  <c r="U40" i="13"/>
  <c r="U41" i="13" s="1"/>
  <c r="U42" i="13" s="1"/>
  <c r="S40" i="13"/>
  <c r="S41" i="13" s="1"/>
  <c r="S42" i="13" s="1"/>
  <c r="Q40" i="13"/>
  <c r="Q41" i="13" s="1"/>
  <c r="Q42" i="13" s="1"/>
  <c r="O40" i="13"/>
  <c r="O41" i="13" s="1"/>
  <c r="O42" i="13" s="1"/>
  <c r="K40" i="13"/>
  <c r="K42" i="13" s="1"/>
  <c r="J42" i="13" s="1"/>
  <c r="F40" i="13"/>
  <c r="K39" i="5"/>
  <c r="L39" i="5" s="1"/>
  <c r="K40" i="5"/>
  <c r="L40" i="5" s="1"/>
  <c r="F39" i="5"/>
  <c r="G39" i="5" s="1"/>
  <c r="F40" i="5"/>
  <c r="G40" i="5" s="1"/>
  <c r="I42" i="13" l="1"/>
  <c r="G40" i="13"/>
  <c r="F42" i="13"/>
  <c r="D42" i="13" s="1"/>
  <c r="L42" i="13"/>
  <c r="L40" i="13"/>
  <c r="V12" i="6"/>
  <c r="T12" i="6"/>
  <c r="R12" i="6"/>
  <c r="P12" i="6"/>
  <c r="N12" i="6"/>
  <c r="M12" i="6"/>
  <c r="M13" i="6" s="1"/>
  <c r="H12" i="6"/>
  <c r="C12" i="6"/>
  <c r="K39" i="6"/>
  <c r="L39" i="6" s="1"/>
  <c r="K40" i="6"/>
  <c r="L40" i="6" s="1"/>
  <c r="F39" i="6"/>
  <c r="G39" i="6" s="1"/>
  <c r="F40" i="6"/>
  <c r="G40" i="6" s="1"/>
  <c r="W7" i="6"/>
  <c r="U7" i="6"/>
  <c r="S7" i="6"/>
  <c r="Q7" i="6"/>
  <c r="O7" i="6"/>
  <c r="V43" i="4"/>
  <c r="T43" i="4"/>
  <c r="R43" i="4"/>
  <c r="P43" i="4"/>
  <c r="W41" i="4"/>
  <c r="W42" i="4" s="1"/>
  <c r="W43" i="4" s="1"/>
  <c r="U41" i="4"/>
  <c r="U42" i="4" s="1"/>
  <c r="U43" i="4" s="1"/>
  <c r="S41" i="4"/>
  <c r="S42" i="4" s="1"/>
  <c r="S43" i="4" s="1"/>
  <c r="Q41" i="4"/>
  <c r="Q42" i="4" s="1"/>
  <c r="Q43" i="4" s="1"/>
  <c r="O41" i="4"/>
  <c r="O42" i="4" s="1"/>
  <c r="O43" i="4" s="1"/>
  <c r="N43" i="4"/>
  <c r="N40" i="17"/>
  <c r="M43" i="4"/>
  <c r="H43" i="4"/>
  <c r="H13" i="6" s="1"/>
  <c r="C43" i="4"/>
  <c r="C13" i="6" s="1"/>
  <c r="C40" i="17"/>
  <c r="E42" i="13" l="1"/>
  <c r="G42" i="13" s="1"/>
  <c r="K42" i="4"/>
  <c r="L42" i="4" s="1"/>
  <c r="K41" i="4"/>
  <c r="L41" i="4" s="1"/>
  <c r="F42" i="4"/>
  <c r="G42" i="4" s="1"/>
  <c r="F41" i="4"/>
  <c r="V7" i="4"/>
  <c r="T7" i="4"/>
  <c r="R7" i="4"/>
  <c r="P7" i="4"/>
  <c r="N7" i="4"/>
  <c r="B5" i="4"/>
  <c r="F5" i="4"/>
  <c r="G5" i="4"/>
  <c r="K5" i="4"/>
  <c r="L5" i="4"/>
  <c r="F4" i="4"/>
  <c r="G4" i="4"/>
  <c r="K4" i="4"/>
  <c r="L4" i="4"/>
  <c r="O4" i="4"/>
  <c r="O5" i="4" s="1"/>
  <c r="Q4" i="4"/>
  <c r="Q5" i="4" s="1"/>
  <c r="S4" i="4"/>
  <c r="S5" i="4" s="1"/>
  <c r="U4" i="4"/>
  <c r="U5" i="4" s="1"/>
  <c r="W4" i="4"/>
  <c r="W5" i="4" s="1"/>
  <c r="V6" i="2"/>
  <c r="T6" i="2"/>
  <c r="R6" i="2"/>
  <c r="P6" i="2"/>
  <c r="K35" i="2"/>
  <c r="L35" i="2" s="1"/>
  <c r="K36" i="2"/>
  <c r="L36" i="2" s="1"/>
  <c r="F35" i="2"/>
  <c r="G35" i="2" s="1"/>
  <c r="F36" i="2"/>
  <c r="G36" i="2" s="1"/>
  <c r="W4" i="2"/>
  <c r="U4" i="2"/>
  <c r="S4" i="2"/>
  <c r="Q4" i="2"/>
  <c r="O4" i="2"/>
  <c r="K43" i="4" l="1"/>
  <c r="F43" i="4"/>
  <c r="E43" i="4" s="1"/>
  <c r="I43" i="4"/>
  <c r="J43" i="4"/>
  <c r="G41" i="4"/>
  <c r="K41" i="1"/>
  <c r="L41" i="1" s="1"/>
  <c r="F41" i="1"/>
  <c r="G41" i="1" s="1"/>
  <c r="W7" i="1"/>
  <c r="U7" i="1"/>
  <c r="S7" i="1"/>
  <c r="Q7" i="1"/>
  <c r="O7" i="1"/>
  <c r="D43" i="4" l="1"/>
  <c r="G43" i="4" s="1"/>
  <c r="L43" i="4"/>
  <c r="U4" i="17"/>
  <c r="V40" i="17"/>
  <c r="T40" i="17"/>
  <c r="R40" i="17"/>
  <c r="P40" i="17"/>
  <c r="M40" i="17"/>
  <c r="H40" i="17"/>
  <c r="K39" i="17"/>
  <c r="L39" i="17" s="1"/>
  <c r="F39" i="17"/>
  <c r="G39" i="17" s="1"/>
  <c r="W4" i="17"/>
  <c r="S4" i="17"/>
  <c r="Q4" i="17"/>
  <c r="O4" i="17"/>
  <c r="AE61" i="7"/>
  <c r="B4" i="16" l="1"/>
  <c r="C4" i="16"/>
  <c r="W41" i="12" l="1"/>
  <c r="W42" i="12" s="1"/>
  <c r="W43" i="12" s="1"/>
  <c r="U41" i="12"/>
  <c r="U42" i="12" s="1"/>
  <c r="U43" i="12" s="1"/>
  <c r="S41" i="12"/>
  <c r="S42" i="12" s="1"/>
  <c r="S43" i="12" s="1"/>
  <c r="Q41" i="12"/>
  <c r="Q42" i="12" s="1"/>
  <c r="Q43" i="12" s="1"/>
  <c r="M21" i="17" l="1"/>
  <c r="AE60" i="7" l="1"/>
  <c r="V46" i="7"/>
  <c r="T46" i="7"/>
  <c r="R46" i="7"/>
  <c r="P46" i="7"/>
  <c r="N46" i="7"/>
  <c r="M46" i="7"/>
  <c r="H46" i="7"/>
  <c r="C46" i="7"/>
  <c r="O44" i="7"/>
  <c r="O45" i="7" s="1"/>
  <c r="Q44" i="7"/>
  <c r="Q45" i="7" s="1"/>
  <c r="S44" i="7"/>
  <c r="S45" i="7" s="1"/>
  <c r="U44" i="7"/>
  <c r="U45" i="7" s="1"/>
  <c r="W44" i="7"/>
  <c r="W45" i="7" s="1"/>
  <c r="K44" i="7"/>
  <c r="L44" i="7" s="1"/>
  <c r="F44" i="7"/>
  <c r="G44" i="7" s="1"/>
  <c r="W4" i="7"/>
  <c r="W5" i="7" s="1"/>
  <c r="W6" i="7" s="1"/>
  <c r="W7" i="7" s="1"/>
  <c r="W8" i="7" s="1"/>
  <c r="W9" i="7" s="1"/>
  <c r="U4" i="7"/>
  <c r="U5" i="7" s="1"/>
  <c r="U6" i="7" s="1"/>
  <c r="U7" i="7" s="1"/>
  <c r="U8" i="7" s="1"/>
  <c r="U9" i="7" s="1"/>
  <c r="S4" i="7"/>
  <c r="S5" i="7" s="1"/>
  <c r="S6" i="7" s="1"/>
  <c r="S7" i="7" s="1"/>
  <c r="S8" i="7" s="1"/>
  <c r="S9" i="7" s="1"/>
  <c r="Q4" i="7"/>
  <c r="Q5" i="7" s="1"/>
  <c r="Q6" i="7" s="1"/>
  <c r="Q7" i="7" s="1"/>
  <c r="Q8" i="7" s="1"/>
  <c r="Q9" i="7" s="1"/>
  <c r="O4" i="7"/>
  <c r="O5" i="7" s="1"/>
  <c r="O6" i="7" s="1"/>
  <c r="O7" i="7" s="1"/>
  <c r="O8" i="7" s="1"/>
  <c r="O9" i="7" s="1"/>
  <c r="N11" i="7" s="1"/>
  <c r="K37" i="8"/>
  <c r="L37" i="8" s="1"/>
  <c r="F37" i="8"/>
  <c r="G37" i="8" s="1"/>
  <c r="W4" i="8"/>
  <c r="U4" i="8"/>
  <c r="S4" i="8"/>
  <c r="Q4" i="8"/>
  <c r="O4" i="8"/>
  <c r="K39" i="9" l="1"/>
  <c r="L39" i="9" s="1"/>
  <c r="F39" i="9"/>
  <c r="G39" i="9" s="1"/>
  <c r="W44" i="10"/>
  <c r="U44" i="10"/>
  <c r="S44" i="10"/>
  <c r="Q44" i="10"/>
  <c r="O44" i="10"/>
  <c r="K44" i="10"/>
  <c r="L44" i="10" s="1"/>
  <c r="F44" i="10"/>
  <c r="G44" i="10" s="1"/>
  <c r="W4" i="10"/>
  <c r="W5" i="10" s="1"/>
  <c r="W6" i="10" s="1"/>
  <c r="W7" i="10" s="1"/>
  <c r="W8" i="10" s="1"/>
  <c r="W9" i="10" s="1"/>
  <c r="V11" i="10" s="1"/>
  <c r="U4" i="10"/>
  <c r="U5" i="10" s="1"/>
  <c r="U6" i="10" s="1"/>
  <c r="U7" i="10" s="1"/>
  <c r="U8" i="10" s="1"/>
  <c r="U9" i="10" s="1"/>
  <c r="T11" i="10" s="1"/>
  <c r="S4" i="10"/>
  <c r="S5" i="10" s="1"/>
  <c r="S6" i="10" s="1"/>
  <c r="S7" i="10" s="1"/>
  <c r="S8" i="10" s="1"/>
  <c r="S9" i="10" s="1"/>
  <c r="R11" i="10" s="1"/>
  <c r="Q4" i="10"/>
  <c r="Q5" i="10" s="1"/>
  <c r="Q6" i="10" s="1"/>
  <c r="Q7" i="10" s="1"/>
  <c r="Q8" i="10" s="1"/>
  <c r="Q9" i="10" s="1"/>
  <c r="P11" i="10" s="1"/>
  <c r="O4" i="10"/>
  <c r="O5" i="10" s="1"/>
  <c r="O6" i="10" s="1"/>
  <c r="O7" i="10" s="1"/>
  <c r="O8" i="10" s="1"/>
  <c r="O9" i="10" s="1"/>
  <c r="N11" i="10" s="1"/>
  <c r="K37" i="11"/>
  <c r="L37" i="11" s="1"/>
  <c r="F37" i="11"/>
  <c r="G37" i="11" s="1"/>
  <c r="K42" i="12"/>
  <c r="L42" i="12" s="1"/>
  <c r="F42" i="12"/>
  <c r="G42" i="12" s="1"/>
  <c r="K37" i="13" l="1"/>
  <c r="L37" i="13" s="1"/>
  <c r="F37" i="13"/>
  <c r="G37" i="13" s="1"/>
  <c r="W4" i="13"/>
  <c r="U4" i="13"/>
  <c r="S4" i="13"/>
  <c r="Q4" i="13"/>
  <c r="O4" i="13"/>
  <c r="K38" i="5"/>
  <c r="L38" i="5" s="1"/>
  <c r="F38" i="5"/>
  <c r="G38" i="5" s="1"/>
  <c r="W4" i="5"/>
  <c r="U4" i="5"/>
  <c r="S4" i="5"/>
  <c r="Q4" i="5"/>
  <c r="O4" i="5"/>
  <c r="V42" i="6" l="1"/>
  <c r="T42" i="6"/>
  <c r="R42" i="6"/>
  <c r="P42" i="6"/>
  <c r="W38" i="6"/>
  <c r="U38" i="6"/>
  <c r="S38" i="6"/>
  <c r="Q38" i="6"/>
  <c r="O38" i="6"/>
  <c r="N42" i="6"/>
  <c r="M42" i="6"/>
  <c r="H42" i="6"/>
  <c r="C42" i="6"/>
  <c r="K38" i="6"/>
  <c r="L38" i="6" s="1"/>
  <c r="F38" i="6"/>
  <c r="W39" i="6" l="1"/>
  <c r="W40" i="6" s="1"/>
  <c r="W41" i="6" s="1"/>
  <c r="W42" i="6" s="1"/>
  <c r="U39" i="6"/>
  <c r="U40" i="6" s="1"/>
  <c r="U41" i="6" s="1"/>
  <c r="U42" i="6" s="1"/>
  <c r="S39" i="6"/>
  <c r="S40" i="6" s="1"/>
  <c r="S41" i="6" s="1"/>
  <c r="S42" i="6" s="1"/>
  <c r="Q39" i="6"/>
  <c r="Q40" i="6" s="1"/>
  <c r="Q41" i="6" s="1"/>
  <c r="Q42" i="6" s="1"/>
  <c r="O39" i="6"/>
  <c r="O40" i="6" s="1"/>
  <c r="O41" i="6" s="1"/>
  <c r="O42" i="6" s="1"/>
  <c r="G38" i="6"/>
  <c r="K38" i="4"/>
  <c r="L38" i="4" s="1"/>
  <c r="F38" i="4"/>
  <c r="G38" i="4" s="1"/>
  <c r="K34" i="2"/>
  <c r="L34" i="2" s="1"/>
  <c r="F34" i="2"/>
  <c r="G34" i="2" s="1"/>
  <c r="K40" i="1" l="1"/>
  <c r="L40" i="1" s="1"/>
  <c r="F40" i="1"/>
  <c r="G40" i="1" s="1"/>
  <c r="W38" i="17" l="1"/>
  <c r="W39" i="17" s="1"/>
  <c r="W40" i="17" s="1"/>
  <c r="U38" i="17"/>
  <c r="U39" i="17" s="1"/>
  <c r="U40" i="17" s="1"/>
  <c r="S38" i="17"/>
  <c r="S39" i="17" s="1"/>
  <c r="S40" i="17" s="1"/>
  <c r="Q38" i="17"/>
  <c r="Q39" i="17" s="1"/>
  <c r="Q40" i="17" s="1"/>
  <c r="O38" i="17"/>
  <c r="O39" i="17" s="1"/>
  <c r="O40" i="17" s="1"/>
  <c r="K38" i="17"/>
  <c r="F38" i="17"/>
  <c r="L38" i="17" l="1"/>
  <c r="K40" i="17"/>
  <c r="G38" i="17"/>
  <c r="F40" i="17"/>
  <c r="H43" i="7"/>
  <c r="H35" i="7"/>
  <c r="H27" i="7"/>
  <c r="H19" i="7"/>
  <c r="H10" i="7"/>
  <c r="H11" i="7" s="1"/>
  <c r="H32" i="8"/>
  <c r="H24" i="8"/>
  <c r="H16" i="8"/>
  <c r="H7" i="8"/>
  <c r="H43" i="9"/>
  <c r="H36" i="9"/>
  <c r="H28" i="9"/>
  <c r="H20" i="9"/>
  <c r="H11" i="9"/>
  <c r="H5" i="9"/>
  <c r="H43" i="10"/>
  <c r="H35" i="10"/>
  <c r="H27" i="10"/>
  <c r="H19" i="10"/>
  <c r="H39" i="11"/>
  <c r="H31" i="11"/>
  <c r="H23" i="11"/>
  <c r="H15" i="11"/>
  <c r="H6" i="11"/>
  <c r="H44" i="12"/>
  <c r="H40" i="12"/>
  <c r="H34" i="12"/>
  <c r="H26" i="12"/>
  <c r="H18" i="12"/>
  <c r="L51" i="13"/>
  <c r="L52" i="13"/>
  <c r="H39" i="13"/>
  <c r="H31" i="13"/>
  <c r="H23" i="13"/>
  <c r="H15" i="13"/>
  <c r="H6" i="13"/>
  <c r="H12" i="9" l="1"/>
  <c r="H42" i="8"/>
  <c r="H60" i="7" s="1"/>
  <c r="H43" i="13"/>
  <c r="H53" i="12" s="1"/>
  <c r="H49" i="11" s="1"/>
  <c r="H53" i="10" s="1"/>
  <c r="H52" i="9" s="1"/>
  <c r="H50" i="8" s="1"/>
  <c r="H55" i="7" s="1"/>
  <c r="H41" i="11"/>
  <c r="H55" i="10" s="1"/>
  <c r="H54" i="9" s="1"/>
  <c r="H52" i="8" s="1"/>
  <c r="H57" i="7" s="1"/>
  <c r="H7" i="11"/>
  <c r="E40" i="17"/>
  <c r="D40" i="17"/>
  <c r="G40" i="17" s="1"/>
  <c r="I40" i="17"/>
  <c r="J40" i="17"/>
  <c r="H47" i="7"/>
  <c r="H61" i="7" s="1"/>
  <c r="H45" i="10"/>
  <c r="H55" i="9" s="1"/>
  <c r="H53" i="8" s="1"/>
  <c r="H58" i="7" s="1"/>
  <c r="H45" i="12"/>
  <c r="H50" i="11" s="1"/>
  <c r="H54" i="10" s="1"/>
  <c r="H53" i="9" s="1"/>
  <c r="H51" i="8" s="1"/>
  <c r="H56" i="7" s="1"/>
  <c r="H6" i="9"/>
  <c r="H8" i="8"/>
  <c r="H44" i="9"/>
  <c r="H54" i="8" s="1"/>
  <c r="H59" i="7" s="1"/>
  <c r="H42" i="5"/>
  <c r="H7" i="13" s="1"/>
  <c r="H34" i="5"/>
  <c r="H26" i="5"/>
  <c r="H18" i="5"/>
  <c r="H9" i="5"/>
  <c r="H10" i="5" s="1"/>
  <c r="L4" i="6"/>
  <c r="H37" i="6"/>
  <c r="H29" i="6"/>
  <c r="H21" i="6"/>
  <c r="H5" i="6"/>
  <c r="L40" i="17" l="1"/>
  <c r="H43" i="6"/>
  <c r="H49" i="5" s="1"/>
  <c r="H49" i="13" s="1"/>
  <c r="H51" i="12" s="1"/>
  <c r="H47" i="11" s="1"/>
  <c r="H51" i="10" s="1"/>
  <c r="H50" i="9" s="1"/>
  <c r="H48" i="8" s="1"/>
  <c r="H53" i="7" s="1"/>
  <c r="H43" i="5"/>
  <c r="H50" i="13" s="1"/>
  <c r="H52" i="12" s="1"/>
  <c r="H48" i="11" s="1"/>
  <c r="H52" i="10" s="1"/>
  <c r="H51" i="9" s="1"/>
  <c r="H49" i="8" s="1"/>
  <c r="H54" i="7" s="1"/>
  <c r="L6" i="4"/>
  <c r="H40" i="4"/>
  <c r="H6" i="6" s="1"/>
  <c r="H32" i="4"/>
  <c r="H24" i="4"/>
  <c r="H16" i="4"/>
  <c r="H7" i="4"/>
  <c r="L14" i="2"/>
  <c r="L13" i="2"/>
  <c r="L12" i="2"/>
  <c r="L11" i="2"/>
  <c r="L10" i="2"/>
  <c r="L9" i="2"/>
  <c r="L8" i="2"/>
  <c r="L5" i="2"/>
  <c r="L4" i="2"/>
  <c r="H38" i="2"/>
  <c r="H31" i="2"/>
  <c r="H23" i="2"/>
  <c r="H15" i="2"/>
  <c r="H6" i="2"/>
  <c r="H44" i="4" l="1"/>
  <c r="H48" i="6" s="1"/>
  <c r="H8" i="4"/>
  <c r="H39" i="2"/>
  <c r="H48" i="4" l="1"/>
  <c r="H47" i="6" s="1"/>
  <c r="H47" i="5" s="1"/>
  <c r="H47" i="13" s="1"/>
  <c r="H49" i="12" s="1"/>
  <c r="H45" i="11" s="1"/>
  <c r="H49" i="10" s="1"/>
  <c r="H48" i="9" s="1"/>
  <c r="H46" i="8" s="1"/>
  <c r="H51" i="7" s="1"/>
  <c r="H48" i="5"/>
  <c r="H48" i="13" s="1"/>
  <c r="H50" i="12" s="1"/>
  <c r="H46" i="11" s="1"/>
  <c r="H50" i="10" s="1"/>
  <c r="H49" i="9" s="1"/>
  <c r="H47" i="8" s="1"/>
  <c r="H52" i="7" s="1"/>
  <c r="H43" i="1"/>
  <c r="H7" i="2" s="1"/>
  <c r="H37" i="1"/>
  <c r="H29" i="1"/>
  <c r="H21" i="1"/>
  <c r="H12" i="1"/>
  <c r="H13" i="1" s="1"/>
  <c r="H5" i="1"/>
  <c r="H37" i="17"/>
  <c r="H29" i="17"/>
  <c r="H21" i="17"/>
  <c r="H13" i="17"/>
  <c r="H5" i="17"/>
  <c r="AE59" i="7"/>
  <c r="Q36" i="10"/>
  <c r="Q37" i="10" s="1"/>
  <c r="Q38" i="10" s="1"/>
  <c r="Q39" i="10" s="1"/>
  <c r="Q40" i="10" s="1"/>
  <c r="Q41" i="10" s="1"/>
  <c r="Q42" i="10" s="1"/>
  <c r="W46" i="7"/>
  <c r="U46" i="7"/>
  <c r="S46" i="7"/>
  <c r="Q46" i="7"/>
  <c r="O46" i="7"/>
  <c r="K45" i="7"/>
  <c r="F45" i="7"/>
  <c r="H41" i="17" l="1"/>
  <c r="L45" i="7"/>
  <c r="K46" i="7"/>
  <c r="G45" i="7"/>
  <c r="F46" i="7"/>
  <c r="H44" i="1"/>
  <c r="H6" i="1"/>
  <c r="K36" i="8"/>
  <c r="L36" i="8" s="1"/>
  <c r="F36" i="8"/>
  <c r="G36" i="8" s="1"/>
  <c r="I46" i="7" l="1"/>
  <c r="J46" i="7"/>
  <c r="E46" i="7"/>
  <c r="D46" i="7"/>
  <c r="H47" i="4"/>
  <c r="H46" i="6" s="1"/>
  <c r="H46" i="5" s="1"/>
  <c r="H46" i="13" s="1"/>
  <c r="H48" i="12" s="1"/>
  <c r="H44" i="11" s="1"/>
  <c r="H48" i="10" s="1"/>
  <c r="H47" i="9" s="1"/>
  <c r="H45" i="8" s="1"/>
  <c r="H50" i="7" s="1"/>
  <c r="H42" i="2"/>
  <c r="H46" i="4"/>
  <c r="H45" i="6" s="1"/>
  <c r="H45" i="5" s="1"/>
  <c r="H45" i="13" s="1"/>
  <c r="H47" i="12" s="1"/>
  <c r="H43" i="11" s="1"/>
  <c r="H47" i="10" s="1"/>
  <c r="H46" i="9" s="1"/>
  <c r="H44" i="8" s="1"/>
  <c r="H49" i="7" s="1"/>
  <c r="H41" i="2"/>
  <c r="H46" i="1"/>
  <c r="K38" i="9"/>
  <c r="L38" i="9" s="1"/>
  <c r="F38" i="9"/>
  <c r="G38" i="9" s="1"/>
  <c r="K40" i="10"/>
  <c r="L40" i="10" s="1"/>
  <c r="F40" i="10"/>
  <c r="G40" i="10" s="1"/>
  <c r="K34" i="11"/>
  <c r="L34" i="11" s="1"/>
  <c r="F34" i="11"/>
  <c r="G34" i="11" s="1"/>
  <c r="G46" i="7" l="1"/>
  <c r="L46" i="7"/>
  <c r="V44" i="12"/>
  <c r="T44" i="12"/>
  <c r="R44" i="12"/>
  <c r="P44" i="12"/>
  <c r="N44" i="12"/>
  <c r="M44" i="12"/>
  <c r="C44" i="12"/>
  <c r="W44" i="12"/>
  <c r="U44" i="12"/>
  <c r="S44" i="12"/>
  <c r="Q44" i="12"/>
  <c r="O41" i="12"/>
  <c r="O42" i="12" s="1"/>
  <c r="O43" i="12" s="1"/>
  <c r="K41" i="12"/>
  <c r="L41" i="12" s="1"/>
  <c r="F41" i="12"/>
  <c r="G41" i="12" s="1"/>
  <c r="W4" i="12"/>
  <c r="W5" i="12" s="1"/>
  <c r="W6" i="12" s="1"/>
  <c r="W7" i="12" s="1"/>
  <c r="W8" i="12" s="1"/>
  <c r="V10" i="12" s="1"/>
  <c r="U4" i="12"/>
  <c r="U5" i="12" s="1"/>
  <c r="U6" i="12" s="1"/>
  <c r="U7" i="12" s="1"/>
  <c r="U8" i="12" s="1"/>
  <c r="T10" i="12" s="1"/>
  <c r="S4" i="12"/>
  <c r="S5" i="12" s="1"/>
  <c r="S6" i="12" s="1"/>
  <c r="S7" i="12" s="1"/>
  <c r="S8" i="12" s="1"/>
  <c r="R10" i="12" s="1"/>
  <c r="Q4" i="12"/>
  <c r="Q5" i="12" s="1"/>
  <c r="Q6" i="12" s="1"/>
  <c r="Q7" i="12" s="1"/>
  <c r="Q8" i="12" s="1"/>
  <c r="P10" i="12" s="1"/>
  <c r="O4" i="12"/>
  <c r="O5" i="12" s="1"/>
  <c r="O6" i="12" s="1"/>
  <c r="O7" i="12" s="1"/>
  <c r="O8" i="12" s="1"/>
  <c r="N10" i="12" s="1"/>
  <c r="O44" i="12" l="1"/>
  <c r="K36" i="13"/>
  <c r="L36" i="13" s="1"/>
  <c r="K38" i="13"/>
  <c r="L38" i="13" s="1"/>
  <c r="F36" i="13"/>
  <c r="G36" i="13" s="1"/>
  <c r="F38" i="13"/>
  <c r="G38" i="13" s="1"/>
  <c r="K37" i="5"/>
  <c r="L37" i="5" s="1"/>
  <c r="F37" i="5"/>
  <c r="G37" i="5" s="1"/>
  <c r="V9" i="5"/>
  <c r="T9" i="5"/>
  <c r="R9" i="5"/>
  <c r="P9" i="5"/>
  <c r="N9" i="5"/>
  <c r="N6" i="11"/>
  <c r="M9" i="5"/>
  <c r="M10" i="5" s="1"/>
  <c r="M6" i="11"/>
  <c r="C9" i="5"/>
  <c r="C10" i="5" s="1"/>
  <c r="C6" i="11"/>
  <c r="K41" i="6"/>
  <c r="F41" i="6"/>
  <c r="W4" i="6"/>
  <c r="U4" i="6"/>
  <c r="S4" i="6"/>
  <c r="Q4" i="6"/>
  <c r="O4" i="6"/>
  <c r="L41" i="6" l="1"/>
  <c r="K42" i="6"/>
  <c r="G41" i="6"/>
  <c r="F42" i="6"/>
  <c r="K36" i="4"/>
  <c r="L36" i="4" s="1"/>
  <c r="F36" i="4"/>
  <c r="G36" i="4" s="1"/>
  <c r="I42" i="6" l="1"/>
  <c r="J42" i="6"/>
  <c r="E42" i="6"/>
  <c r="D42" i="6"/>
  <c r="G42" i="6" s="1"/>
  <c r="K33" i="2"/>
  <c r="L33" i="2" s="1"/>
  <c r="F33" i="2"/>
  <c r="G33" i="2" s="1"/>
  <c r="K39" i="1"/>
  <c r="L39" i="1" s="1"/>
  <c r="F39" i="1"/>
  <c r="G39" i="1" s="1"/>
  <c r="L42" i="6" l="1"/>
  <c r="V37" i="17"/>
  <c r="T37" i="17"/>
  <c r="R37" i="17"/>
  <c r="P37" i="17"/>
  <c r="N37" i="17"/>
  <c r="M37" i="17"/>
  <c r="C37" i="17"/>
  <c r="K36" i="17"/>
  <c r="L36" i="17" s="1"/>
  <c r="F36" i="17"/>
  <c r="G36" i="17" s="1"/>
  <c r="K4" i="9" l="1"/>
  <c r="K42" i="7"/>
  <c r="L42" i="7" s="1"/>
  <c r="K41" i="7"/>
  <c r="L41" i="7" s="1"/>
  <c r="K40" i="7"/>
  <c r="L40" i="7" s="1"/>
  <c r="K39" i="7"/>
  <c r="L39" i="7" s="1"/>
  <c r="K38" i="7"/>
  <c r="L38" i="7" s="1"/>
  <c r="K37" i="7"/>
  <c r="L37" i="7" s="1"/>
  <c r="K36" i="7"/>
  <c r="L36" i="7" s="1"/>
  <c r="K34" i="7"/>
  <c r="L34" i="7" s="1"/>
  <c r="K33" i="7"/>
  <c r="L33" i="7" s="1"/>
  <c r="K32" i="7"/>
  <c r="L32" i="7" s="1"/>
  <c r="K31" i="7"/>
  <c r="L31" i="7" s="1"/>
  <c r="K30" i="7"/>
  <c r="L30" i="7" s="1"/>
  <c r="K29" i="7"/>
  <c r="L29" i="7" s="1"/>
  <c r="K28" i="7"/>
  <c r="L28" i="7" s="1"/>
  <c r="K26" i="7"/>
  <c r="L26" i="7" s="1"/>
  <c r="K25" i="7"/>
  <c r="L25" i="7" s="1"/>
  <c r="K24" i="7"/>
  <c r="L24" i="7" s="1"/>
  <c r="K23" i="7"/>
  <c r="L23" i="7" s="1"/>
  <c r="K22" i="7"/>
  <c r="L22" i="7" s="1"/>
  <c r="K21" i="7"/>
  <c r="L21" i="7" s="1"/>
  <c r="K20" i="7"/>
  <c r="L20" i="7" s="1"/>
  <c r="K18" i="7"/>
  <c r="L18" i="7" s="1"/>
  <c r="K17" i="7"/>
  <c r="L17" i="7" s="1"/>
  <c r="K16" i="7"/>
  <c r="L16" i="7" s="1"/>
  <c r="K15" i="7"/>
  <c r="L15" i="7" s="1"/>
  <c r="K14" i="7"/>
  <c r="L14" i="7" s="1"/>
  <c r="K13" i="7"/>
  <c r="L13" i="7" s="1"/>
  <c r="K12" i="7"/>
  <c r="L12" i="7" s="1"/>
  <c r="K4" i="7"/>
  <c r="L4" i="7" s="1"/>
  <c r="K38" i="8"/>
  <c r="L38" i="8" s="1"/>
  <c r="K35" i="8"/>
  <c r="L35" i="8" s="1"/>
  <c r="K34" i="8"/>
  <c r="L34" i="8" s="1"/>
  <c r="K33" i="8"/>
  <c r="K31" i="8"/>
  <c r="L31" i="8" s="1"/>
  <c r="K30" i="8"/>
  <c r="L30" i="8" s="1"/>
  <c r="K29" i="8"/>
  <c r="L29" i="8" s="1"/>
  <c r="K28" i="8"/>
  <c r="L28" i="8" s="1"/>
  <c r="K27" i="8"/>
  <c r="L27" i="8" s="1"/>
  <c r="K26" i="8"/>
  <c r="L26" i="8" s="1"/>
  <c r="K25" i="8"/>
  <c r="L25" i="8" s="1"/>
  <c r="K23" i="8"/>
  <c r="L23" i="8" s="1"/>
  <c r="K22" i="8"/>
  <c r="L22" i="8" s="1"/>
  <c r="K21" i="8"/>
  <c r="L21" i="8" s="1"/>
  <c r="K20" i="8"/>
  <c r="L20" i="8" s="1"/>
  <c r="K19" i="8"/>
  <c r="L19" i="8" s="1"/>
  <c r="K18" i="8"/>
  <c r="L18" i="8" s="1"/>
  <c r="K17" i="8"/>
  <c r="L17" i="8" s="1"/>
  <c r="K15" i="8"/>
  <c r="L15" i="8" s="1"/>
  <c r="K14" i="8"/>
  <c r="L14" i="8" s="1"/>
  <c r="K13" i="8"/>
  <c r="L13" i="8" s="1"/>
  <c r="K12" i="8"/>
  <c r="L12" i="8" s="1"/>
  <c r="K11" i="8"/>
  <c r="L11" i="8" s="1"/>
  <c r="K10" i="8"/>
  <c r="L10" i="8" s="1"/>
  <c r="K9" i="8"/>
  <c r="L9" i="8" s="1"/>
  <c r="K6" i="8"/>
  <c r="L6" i="8" s="1"/>
  <c r="K5" i="8"/>
  <c r="L5" i="8" s="1"/>
  <c r="K4" i="8"/>
  <c r="L4" i="8" s="1"/>
  <c r="K37" i="9"/>
  <c r="L37" i="9" s="1"/>
  <c r="K35" i="9"/>
  <c r="L35" i="9" s="1"/>
  <c r="K34" i="9"/>
  <c r="L34" i="9" s="1"/>
  <c r="K33" i="9"/>
  <c r="L33" i="9" s="1"/>
  <c r="K32" i="9"/>
  <c r="L32" i="9" s="1"/>
  <c r="K31" i="9"/>
  <c r="L31" i="9" s="1"/>
  <c r="K30" i="9"/>
  <c r="L30" i="9" s="1"/>
  <c r="K29" i="9"/>
  <c r="L29" i="9" s="1"/>
  <c r="K27" i="9"/>
  <c r="L27" i="9" s="1"/>
  <c r="K26" i="9"/>
  <c r="L26" i="9" s="1"/>
  <c r="K25" i="9"/>
  <c r="L25" i="9" s="1"/>
  <c r="K24" i="9"/>
  <c r="L24" i="9" s="1"/>
  <c r="K23" i="9"/>
  <c r="L23" i="9" s="1"/>
  <c r="K22" i="9"/>
  <c r="L22" i="9" s="1"/>
  <c r="K21" i="9"/>
  <c r="L21" i="9" s="1"/>
  <c r="K19" i="9"/>
  <c r="L19" i="9" s="1"/>
  <c r="K18" i="9"/>
  <c r="L18" i="9" s="1"/>
  <c r="K17" i="9"/>
  <c r="L17" i="9" s="1"/>
  <c r="K16" i="9"/>
  <c r="L16" i="9" s="1"/>
  <c r="K15" i="9"/>
  <c r="L15" i="9" s="1"/>
  <c r="K14" i="9"/>
  <c r="L14" i="9" s="1"/>
  <c r="K13" i="9"/>
  <c r="L13" i="9" s="1"/>
  <c r="K10" i="9"/>
  <c r="L10" i="9" s="1"/>
  <c r="K9" i="9"/>
  <c r="L9" i="9" s="1"/>
  <c r="K8" i="9"/>
  <c r="L8" i="9" s="1"/>
  <c r="K7" i="9"/>
  <c r="L7" i="9" s="1"/>
  <c r="K42" i="10"/>
  <c r="L42" i="10" s="1"/>
  <c r="K41" i="10"/>
  <c r="L41" i="10" s="1"/>
  <c r="K39" i="10"/>
  <c r="L39" i="10" s="1"/>
  <c r="K38" i="10"/>
  <c r="L38" i="10" s="1"/>
  <c r="K37" i="10"/>
  <c r="L37" i="10" s="1"/>
  <c r="K36" i="10"/>
  <c r="L36" i="10" s="1"/>
  <c r="K34" i="10"/>
  <c r="L34" i="10" s="1"/>
  <c r="K33" i="10"/>
  <c r="L33" i="10" s="1"/>
  <c r="K32" i="10"/>
  <c r="L32" i="10" s="1"/>
  <c r="K31" i="10"/>
  <c r="L31" i="10" s="1"/>
  <c r="K30" i="10"/>
  <c r="L30" i="10" s="1"/>
  <c r="K29" i="10"/>
  <c r="L29" i="10" s="1"/>
  <c r="K28" i="10"/>
  <c r="L28" i="10" s="1"/>
  <c r="K26" i="10"/>
  <c r="L26" i="10" s="1"/>
  <c r="K25" i="10"/>
  <c r="L25" i="10" s="1"/>
  <c r="K24" i="10"/>
  <c r="L24" i="10" s="1"/>
  <c r="K23" i="10"/>
  <c r="L23" i="10" s="1"/>
  <c r="K22" i="10"/>
  <c r="L22" i="10" s="1"/>
  <c r="K21" i="10"/>
  <c r="L21" i="10" s="1"/>
  <c r="K20" i="10"/>
  <c r="L20" i="10" s="1"/>
  <c r="K18" i="10"/>
  <c r="L18" i="10" s="1"/>
  <c r="K17" i="10"/>
  <c r="L17" i="10" s="1"/>
  <c r="K16" i="10"/>
  <c r="L16" i="10" s="1"/>
  <c r="K15" i="10"/>
  <c r="L15" i="10" s="1"/>
  <c r="K14" i="10"/>
  <c r="L14" i="10" s="1"/>
  <c r="K13" i="10"/>
  <c r="L13" i="10" s="1"/>
  <c r="K12" i="10"/>
  <c r="L12" i="10" s="1"/>
  <c r="K4" i="10"/>
  <c r="K38" i="11"/>
  <c r="L38" i="11" s="1"/>
  <c r="K35" i="11"/>
  <c r="L35" i="11" s="1"/>
  <c r="K33" i="11"/>
  <c r="L33" i="11" s="1"/>
  <c r="K32" i="11"/>
  <c r="L32" i="11" s="1"/>
  <c r="K30" i="11"/>
  <c r="L30" i="11" s="1"/>
  <c r="K29" i="11"/>
  <c r="L29" i="11" s="1"/>
  <c r="K28" i="11"/>
  <c r="L28" i="11" s="1"/>
  <c r="K27" i="11"/>
  <c r="L27" i="11" s="1"/>
  <c r="K26" i="11"/>
  <c r="L26" i="11" s="1"/>
  <c r="K25" i="11"/>
  <c r="L25" i="11" s="1"/>
  <c r="K24" i="11"/>
  <c r="L24" i="11" s="1"/>
  <c r="K22" i="11"/>
  <c r="L22" i="11" s="1"/>
  <c r="K21" i="11"/>
  <c r="L21" i="11" s="1"/>
  <c r="K20" i="11"/>
  <c r="L20" i="11" s="1"/>
  <c r="K19" i="11"/>
  <c r="L19" i="11" s="1"/>
  <c r="K18" i="11"/>
  <c r="L18" i="11" s="1"/>
  <c r="K17" i="11"/>
  <c r="L17" i="11" s="1"/>
  <c r="K16" i="11"/>
  <c r="L16" i="11" s="1"/>
  <c r="K14" i="11"/>
  <c r="L14" i="11" s="1"/>
  <c r="K13" i="11"/>
  <c r="L13" i="11" s="1"/>
  <c r="K12" i="11"/>
  <c r="L12" i="11" s="1"/>
  <c r="K11" i="11"/>
  <c r="L11" i="11" s="1"/>
  <c r="K10" i="11"/>
  <c r="L10" i="11" s="1"/>
  <c r="K9" i="11"/>
  <c r="L9" i="11" s="1"/>
  <c r="K8" i="11"/>
  <c r="L8" i="11" s="1"/>
  <c r="K5" i="11"/>
  <c r="L5" i="11" s="1"/>
  <c r="K4" i="11"/>
  <c r="L4" i="11" s="1"/>
  <c r="K43" i="12"/>
  <c r="K39" i="12"/>
  <c r="L39" i="12" s="1"/>
  <c r="K38" i="12"/>
  <c r="L38" i="12" s="1"/>
  <c r="K35" i="12"/>
  <c r="L35" i="12" s="1"/>
  <c r="K33" i="12"/>
  <c r="L33" i="12" s="1"/>
  <c r="K32" i="12"/>
  <c r="L32" i="12" s="1"/>
  <c r="K31" i="12"/>
  <c r="L31" i="12" s="1"/>
  <c r="K30" i="12"/>
  <c r="L30" i="12" s="1"/>
  <c r="K29" i="12"/>
  <c r="L29" i="12" s="1"/>
  <c r="K28" i="12"/>
  <c r="L28" i="12" s="1"/>
  <c r="K27" i="12"/>
  <c r="L27" i="12" s="1"/>
  <c r="K25" i="12"/>
  <c r="L25" i="12" s="1"/>
  <c r="K24" i="12"/>
  <c r="L24" i="12" s="1"/>
  <c r="K23" i="12"/>
  <c r="L23" i="12" s="1"/>
  <c r="K22" i="12"/>
  <c r="L22" i="12" s="1"/>
  <c r="K21" i="12"/>
  <c r="L21" i="12" s="1"/>
  <c r="K20" i="12"/>
  <c r="L20" i="12" s="1"/>
  <c r="K19" i="12"/>
  <c r="L19" i="12" s="1"/>
  <c r="K17" i="12"/>
  <c r="L17" i="12" s="1"/>
  <c r="K16" i="12"/>
  <c r="L16" i="12" s="1"/>
  <c r="K15" i="12"/>
  <c r="L15" i="12" s="1"/>
  <c r="K14" i="12"/>
  <c r="L14" i="12" s="1"/>
  <c r="K13" i="12"/>
  <c r="L13" i="12" s="1"/>
  <c r="K12" i="12"/>
  <c r="L12" i="12" s="1"/>
  <c r="K11" i="12"/>
  <c r="L11" i="12" s="1"/>
  <c r="K4" i="12"/>
  <c r="K35" i="13"/>
  <c r="L35" i="13" s="1"/>
  <c r="K34" i="13"/>
  <c r="L34" i="13" s="1"/>
  <c r="K33" i="13"/>
  <c r="L33" i="13" s="1"/>
  <c r="K32" i="13"/>
  <c r="L32" i="13" s="1"/>
  <c r="K30" i="13"/>
  <c r="L30" i="13" s="1"/>
  <c r="K29" i="13"/>
  <c r="L29" i="13" s="1"/>
  <c r="K28" i="13"/>
  <c r="L28" i="13" s="1"/>
  <c r="K27" i="13"/>
  <c r="L27" i="13" s="1"/>
  <c r="K26" i="13"/>
  <c r="L26" i="13" s="1"/>
  <c r="K25" i="13"/>
  <c r="L25" i="13" s="1"/>
  <c r="K24" i="13"/>
  <c r="L24" i="13" s="1"/>
  <c r="K22" i="13"/>
  <c r="L22" i="13" s="1"/>
  <c r="K21" i="13"/>
  <c r="L21" i="13" s="1"/>
  <c r="K20" i="13"/>
  <c r="L20" i="13" s="1"/>
  <c r="K19" i="13"/>
  <c r="L19" i="13" s="1"/>
  <c r="K18" i="13"/>
  <c r="L18" i="13" s="1"/>
  <c r="K17" i="13"/>
  <c r="L17" i="13" s="1"/>
  <c r="K16" i="13"/>
  <c r="L16" i="13" s="1"/>
  <c r="K14" i="13"/>
  <c r="L14" i="13" s="1"/>
  <c r="K13" i="13"/>
  <c r="L13" i="13" s="1"/>
  <c r="K12" i="13"/>
  <c r="L12" i="13" s="1"/>
  <c r="K11" i="13"/>
  <c r="L11" i="13" s="1"/>
  <c r="K10" i="13"/>
  <c r="L10" i="13" s="1"/>
  <c r="K9" i="13"/>
  <c r="L9" i="13" s="1"/>
  <c r="K8" i="13"/>
  <c r="L8" i="13" s="1"/>
  <c r="K5" i="13"/>
  <c r="L5" i="13" s="1"/>
  <c r="K4" i="13"/>
  <c r="L4" i="13" s="1"/>
  <c r="K41" i="5"/>
  <c r="L41" i="5" s="1"/>
  <c r="K36" i="5"/>
  <c r="L36" i="5" s="1"/>
  <c r="K35" i="5"/>
  <c r="L35" i="5" s="1"/>
  <c r="K33" i="5"/>
  <c r="L33" i="5" s="1"/>
  <c r="K32" i="5"/>
  <c r="L32" i="5" s="1"/>
  <c r="K31" i="5"/>
  <c r="L31" i="5" s="1"/>
  <c r="K30" i="5"/>
  <c r="L30" i="5" s="1"/>
  <c r="K29" i="5"/>
  <c r="L29" i="5" s="1"/>
  <c r="K28" i="5"/>
  <c r="L28" i="5" s="1"/>
  <c r="K27" i="5"/>
  <c r="K25" i="5"/>
  <c r="L25" i="5" s="1"/>
  <c r="K24" i="5"/>
  <c r="L24" i="5" s="1"/>
  <c r="K23" i="5"/>
  <c r="L23" i="5" s="1"/>
  <c r="K22" i="5"/>
  <c r="L22" i="5" s="1"/>
  <c r="K21" i="5"/>
  <c r="L21" i="5" s="1"/>
  <c r="K20" i="5"/>
  <c r="L20" i="5" s="1"/>
  <c r="K19" i="5"/>
  <c r="L19" i="5" s="1"/>
  <c r="K17" i="5"/>
  <c r="L17" i="5" s="1"/>
  <c r="K16" i="5"/>
  <c r="L16" i="5" s="1"/>
  <c r="K15" i="5"/>
  <c r="L15" i="5" s="1"/>
  <c r="K14" i="5"/>
  <c r="L14" i="5" s="1"/>
  <c r="K13" i="5"/>
  <c r="L13" i="5" s="1"/>
  <c r="K12" i="5"/>
  <c r="L12" i="5" s="1"/>
  <c r="K11" i="5"/>
  <c r="L11" i="5" s="1"/>
  <c r="K8" i="5"/>
  <c r="L8" i="5" s="1"/>
  <c r="K7" i="5"/>
  <c r="L7" i="5" s="1"/>
  <c r="K6" i="5"/>
  <c r="L6" i="5" s="1"/>
  <c r="K5" i="5"/>
  <c r="L5" i="5" s="1"/>
  <c r="K4" i="5"/>
  <c r="L4" i="5" s="1"/>
  <c r="K36" i="6"/>
  <c r="L36" i="6" s="1"/>
  <c r="K35" i="6"/>
  <c r="L35" i="6" s="1"/>
  <c r="K34" i="6"/>
  <c r="L34" i="6" s="1"/>
  <c r="K33" i="6"/>
  <c r="L33" i="6" s="1"/>
  <c r="K32" i="6"/>
  <c r="L32" i="6" s="1"/>
  <c r="K31" i="6"/>
  <c r="L31" i="6" s="1"/>
  <c r="K30" i="6"/>
  <c r="L30" i="6" s="1"/>
  <c r="K28" i="6"/>
  <c r="L28" i="6" s="1"/>
  <c r="K27" i="6"/>
  <c r="L27" i="6" s="1"/>
  <c r="K26" i="6"/>
  <c r="L26" i="6" s="1"/>
  <c r="K25" i="6"/>
  <c r="L25" i="6" s="1"/>
  <c r="K24" i="6"/>
  <c r="L24" i="6" s="1"/>
  <c r="K23" i="6"/>
  <c r="L23" i="6" s="1"/>
  <c r="K22" i="6"/>
  <c r="L22" i="6" s="1"/>
  <c r="K20" i="6"/>
  <c r="L20" i="6" s="1"/>
  <c r="K19" i="6"/>
  <c r="L19" i="6" s="1"/>
  <c r="K18" i="6"/>
  <c r="L18" i="6" s="1"/>
  <c r="K17" i="6"/>
  <c r="L17" i="6" s="1"/>
  <c r="K16" i="6"/>
  <c r="L16" i="6" s="1"/>
  <c r="K15" i="6"/>
  <c r="L15" i="6" s="1"/>
  <c r="K14" i="6"/>
  <c r="L14" i="6" s="1"/>
  <c r="K11" i="6"/>
  <c r="L11" i="6" s="1"/>
  <c r="K10" i="6"/>
  <c r="L10" i="6" s="1"/>
  <c r="K9" i="6"/>
  <c r="L9" i="6" s="1"/>
  <c r="K8" i="6"/>
  <c r="L8" i="6" s="1"/>
  <c r="K7" i="6"/>
  <c r="K4" i="6"/>
  <c r="K39" i="4"/>
  <c r="L39" i="4" s="1"/>
  <c r="K37" i="4"/>
  <c r="L37" i="4" s="1"/>
  <c r="K35" i="4"/>
  <c r="L35" i="4" s="1"/>
  <c r="K34" i="4"/>
  <c r="L34" i="4" s="1"/>
  <c r="K33" i="4"/>
  <c r="L33" i="4" s="1"/>
  <c r="K31" i="4"/>
  <c r="L31" i="4" s="1"/>
  <c r="K30" i="4"/>
  <c r="L30" i="4" s="1"/>
  <c r="K29" i="4"/>
  <c r="L29" i="4" s="1"/>
  <c r="K28" i="4"/>
  <c r="L28" i="4" s="1"/>
  <c r="K27" i="4"/>
  <c r="L27" i="4" s="1"/>
  <c r="K26" i="4"/>
  <c r="L26" i="4" s="1"/>
  <c r="K25" i="4"/>
  <c r="L25" i="4" s="1"/>
  <c r="K23" i="4"/>
  <c r="L23" i="4" s="1"/>
  <c r="K22" i="4"/>
  <c r="L22" i="4" s="1"/>
  <c r="K21" i="4"/>
  <c r="L21" i="4" s="1"/>
  <c r="K20" i="4"/>
  <c r="L20" i="4" s="1"/>
  <c r="K19" i="4"/>
  <c r="L19" i="4" s="1"/>
  <c r="K18" i="4"/>
  <c r="L18" i="4" s="1"/>
  <c r="K17" i="4"/>
  <c r="L17" i="4" s="1"/>
  <c r="K15" i="4"/>
  <c r="L15" i="4" s="1"/>
  <c r="K14" i="4"/>
  <c r="L14" i="4" s="1"/>
  <c r="K13" i="4"/>
  <c r="L13" i="4" s="1"/>
  <c r="K12" i="4"/>
  <c r="L12" i="4" s="1"/>
  <c r="K11" i="4"/>
  <c r="L11" i="4" s="1"/>
  <c r="K10" i="4"/>
  <c r="L10" i="4" s="1"/>
  <c r="K9" i="4"/>
  <c r="L9" i="4" s="1"/>
  <c r="K6" i="4"/>
  <c r="K37" i="2"/>
  <c r="L37" i="2" s="1"/>
  <c r="K32" i="2"/>
  <c r="K30" i="2"/>
  <c r="L30" i="2" s="1"/>
  <c r="K29" i="2"/>
  <c r="L29" i="2" s="1"/>
  <c r="K28" i="2"/>
  <c r="L28" i="2" s="1"/>
  <c r="K27" i="2"/>
  <c r="L27" i="2" s="1"/>
  <c r="K26" i="2"/>
  <c r="L26" i="2" s="1"/>
  <c r="K25" i="2"/>
  <c r="L25" i="2" s="1"/>
  <c r="K24" i="2"/>
  <c r="L24" i="2" s="1"/>
  <c r="K22" i="2"/>
  <c r="L22" i="2" s="1"/>
  <c r="K21" i="2"/>
  <c r="L21" i="2" s="1"/>
  <c r="K20" i="2"/>
  <c r="L20" i="2" s="1"/>
  <c r="K19" i="2"/>
  <c r="L19" i="2" s="1"/>
  <c r="K18" i="2"/>
  <c r="L18" i="2" s="1"/>
  <c r="K17" i="2"/>
  <c r="L17" i="2" s="1"/>
  <c r="K16" i="2"/>
  <c r="L16" i="2" s="1"/>
  <c r="K9" i="2"/>
  <c r="K10" i="2"/>
  <c r="K11" i="2"/>
  <c r="K12" i="2"/>
  <c r="K13" i="2"/>
  <c r="K14" i="2"/>
  <c r="K8" i="2"/>
  <c r="K4" i="2"/>
  <c r="K5" i="2"/>
  <c r="K42" i="1"/>
  <c r="L42" i="1" s="1"/>
  <c r="K38" i="1"/>
  <c r="L38" i="1" s="1"/>
  <c r="K36" i="1"/>
  <c r="L36" i="1" s="1"/>
  <c r="K35" i="1"/>
  <c r="L35" i="1" s="1"/>
  <c r="K34" i="1"/>
  <c r="L34" i="1" s="1"/>
  <c r="K33" i="1"/>
  <c r="L33" i="1" s="1"/>
  <c r="K32" i="1"/>
  <c r="L32" i="1" s="1"/>
  <c r="K31" i="1"/>
  <c r="L31" i="1" s="1"/>
  <c r="K30" i="1"/>
  <c r="L30" i="1" s="1"/>
  <c r="K28" i="1"/>
  <c r="L28" i="1" s="1"/>
  <c r="K27" i="1"/>
  <c r="L27" i="1" s="1"/>
  <c r="K26" i="1"/>
  <c r="L26" i="1" s="1"/>
  <c r="K25" i="1"/>
  <c r="L25" i="1" s="1"/>
  <c r="K24" i="1"/>
  <c r="L24" i="1" s="1"/>
  <c r="K23" i="1"/>
  <c r="L23" i="1" s="1"/>
  <c r="K22" i="1"/>
  <c r="L22" i="1" s="1"/>
  <c r="K20" i="1"/>
  <c r="L20" i="1" s="1"/>
  <c r="K19" i="1"/>
  <c r="L19" i="1" s="1"/>
  <c r="K18" i="1"/>
  <c r="L18" i="1" s="1"/>
  <c r="K17" i="1"/>
  <c r="L17" i="1" s="1"/>
  <c r="K16" i="1"/>
  <c r="L16" i="1" s="1"/>
  <c r="K15" i="1"/>
  <c r="L15" i="1" s="1"/>
  <c r="K14" i="1"/>
  <c r="L14" i="1" s="1"/>
  <c r="K11" i="1"/>
  <c r="L11" i="1" s="1"/>
  <c r="K10" i="1"/>
  <c r="L10" i="1" s="1"/>
  <c r="K9" i="1"/>
  <c r="L9" i="1" s="1"/>
  <c r="K8" i="1"/>
  <c r="L8" i="1" s="1"/>
  <c r="K7" i="1"/>
  <c r="L7" i="1" s="1"/>
  <c r="K4" i="1"/>
  <c r="K5" i="1" s="1"/>
  <c r="I5" i="1" s="1"/>
  <c r="K35" i="17"/>
  <c r="L35" i="17" s="1"/>
  <c r="K34" i="17"/>
  <c r="L34" i="17" s="1"/>
  <c r="K33" i="17"/>
  <c r="L33" i="17" s="1"/>
  <c r="K32" i="17"/>
  <c r="L32" i="17" s="1"/>
  <c r="K31" i="17"/>
  <c r="L31" i="17" s="1"/>
  <c r="K30" i="17"/>
  <c r="K28" i="17"/>
  <c r="L28" i="17" s="1"/>
  <c r="K27" i="17"/>
  <c r="L27" i="17" s="1"/>
  <c r="K26" i="17"/>
  <c r="L26" i="17" s="1"/>
  <c r="K25" i="17"/>
  <c r="L25" i="17" s="1"/>
  <c r="K24" i="17"/>
  <c r="L24" i="17" s="1"/>
  <c r="K23" i="17"/>
  <c r="L23" i="17" s="1"/>
  <c r="K22" i="17"/>
  <c r="L22" i="17" s="1"/>
  <c r="K20" i="17"/>
  <c r="L20" i="17" s="1"/>
  <c r="K19" i="17"/>
  <c r="L19" i="17" s="1"/>
  <c r="K18" i="17"/>
  <c r="L18" i="17" s="1"/>
  <c r="K17" i="17"/>
  <c r="L17" i="17" s="1"/>
  <c r="K16" i="17"/>
  <c r="L16" i="17" s="1"/>
  <c r="K15" i="17"/>
  <c r="L15" i="17" s="1"/>
  <c r="K14" i="17"/>
  <c r="L14" i="17" s="1"/>
  <c r="K7" i="17"/>
  <c r="L7" i="17" s="1"/>
  <c r="K8" i="17"/>
  <c r="L8" i="17" s="1"/>
  <c r="K9" i="17"/>
  <c r="L9" i="17" s="1"/>
  <c r="K10" i="17"/>
  <c r="L10" i="17" s="1"/>
  <c r="K11" i="17"/>
  <c r="L11" i="17" s="1"/>
  <c r="K12" i="17"/>
  <c r="L12" i="17" s="1"/>
  <c r="K6" i="17"/>
  <c r="L6" i="17" s="1"/>
  <c r="K4" i="17"/>
  <c r="L4" i="17" s="1"/>
  <c r="AE56" i="7"/>
  <c r="F41" i="7"/>
  <c r="G41" i="7" s="1"/>
  <c r="AE57" i="7"/>
  <c r="F35" i="8"/>
  <c r="G35" i="8" s="1"/>
  <c r="W5" i="8"/>
  <c r="W6" i="8" s="1"/>
  <c r="W7" i="8" s="1"/>
  <c r="S5" i="8"/>
  <c r="S6" i="8" s="1"/>
  <c r="S7" i="8" s="1"/>
  <c r="O5" i="8"/>
  <c r="O6" i="8" s="1"/>
  <c r="O7" i="8" s="1"/>
  <c r="V43" i="9"/>
  <c r="T43" i="9"/>
  <c r="R43" i="9"/>
  <c r="P43" i="9"/>
  <c r="N43" i="9"/>
  <c r="M43" i="9"/>
  <c r="C43" i="9"/>
  <c r="W37" i="9"/>
  <c r="U37" i="9"/>
  <c r="S37" i="9"/>
  <c r="Q37" i="9"/>
  <c r="O37" i="9"/>
  <c r="F37" i="9"/>
  <c r="G37" i="9" s="1"/>
  <c r="W4" i="9"/>
  <c r="W5" i="9" s="1"/>
  <c r="U4" i="9"/>
  <c r="S4" i="9"/>
  <c r="S5" i="9" s="1"/>
  <c r="Q4" i="9"/>
  <c r="Q5" i="9" s="1"/>
  <c r="O4" i="9"/>
  <c r="O5" i="9" s="1"/>
  <c r="F41" i="10"/>
  <c r="G41" i="10" s="1"/>
  <c r="C39" i="11"/>
  <c r="M39" i="11"/>
  <c r="N39" i="11"/>
  <c r="P39" i="11"/>
  <c r="R39" i="11"/>
  <c r="T39" i="11"/>
  <c r="V39" i="11"/>
  <c r="F8" i="11"/>
  <c r="G8" i="11" s="1"/>
  <c r="F9" i="11"/>
  <c r="G9" i="11" s="1"/>
  <c r="F4" i="11"/>
  <c r="G4" i="11" s="1"/>
  <c r="B5" i="11"/>
  <c r="B8" i="11" s="1"/>
  <c r="B9" i="11" s="1"/>
  <c r="B10" i="11" s="1"/>
  <c r="B11" i="11" s="1"/>
  <c r="B12" i="11" s="1"/>
  <c r="B13" i="11" s="1"/>
  <c r="B14" i="11" s="1"/>
  <c r="B16" i="11" s="1"/>
  <c r="B17" i="11" s="1"/>
  <c r="B18" i="11" s="1"/>
  <c r="B19" i="11" s="1"/>
  <c r="B20" i="11" s="1"/>
  <c r="B21" i="11" s="1"/>
  <c r="B22" i="11" s="1"/>
  <c r="B24" i="11" s="1"/>
  <c r="B25" i="11" s="1"/>
  <c r="B26" i="11" s="1"/>
  <c r="B27" i="11" s="1"/>
  <c r="B28" i="11" s="1"/>
  <c r="B29" i="11" s="1"/>
  <c r="B30" i="11" s="1"/>
  <c r="B32" i="11" s="1"/>
  <c r="B33" i="11" s="1"/>
  <c r="B34" i="11" s="1"/>
  <c r="B35" i="11" s="1"/>
  <c r="B36" i="11" s="1"/>
  <c r="B37" i="11" s="1"/>
  <c r="B38" i="11" s="1"/>
  <c r="B40" i="11" s="1"/>
  <c r="C15" i="11"/>
  <c r="M15" i="11"/>
  <c r="N15" i="11"/>
  <c r="P15" i="11"/>
  <c r="R15" i="11"/>
  <c r="T15" i="11"/>
  <c r="V15" i="11"/>
  <c r="W8" i="11"/>
  <c r="U8" i="11"/>
  <c r="S8" i="11"/>
  <c r="Q8" i="11"/>
  <c r="O8" i="11"/>
  <c r="F43" i="12"/>
  <c r="V39" i="13"/>
  <c r="T39" i="13"/>
  <c r="R39" i="13"/>
  <c r="P39" i="13"/>
  <c r="N39" i="13"/>
  <c r="M39" i="13"/>
  <c r="C39" i="13"/>
  <c r="V42" i="5"/>
  <c r="T42" i="5"/>
  <c r="R42" i="5"/>
  <c r="P42" i="5"/>
  <c r="N42" i="5"/>
  <c r="M42" i="5"/>
  <c r="C42" i="5"/>
  <c r="F41" i="5"/>
  <c r="G41" i="5" s="1"/>
  <c r="V37" i="6"/>
  <c r="T37" i="6"/>
  <c r="R37" i="6"/>
  <c r="P37" i="6"/>
  <c r="N37" i="6"/>
  <c r="M37" i="6"/>
  <c r="C37" i="6"/>
  <c r="F36" i="6"/>
  <c r="G36" i="6" s="1"/>
  <c r="W5" i="6"/>
  <c r="V40" i="4"/>
  <c r="T40" i="4"/>
  <c r="R40" i="4"/>
  <c r="P40" i="4"/>
  <c r="N40" i="4"/>
  <c r="M40" i="4"/>
  <c r="C40" i="4"/>
  <c r="F39" i="4"/>
  <c r="G39" i="4" s="1"/>
  <c r="W6" i="4"/>
  <c r="W7" i="4" s="1"/>
  <c r="U6" i="4"/>
  <c r="U7" i="4" s="1"/>
  <c r="S6" i="4"/>
  <c r="S8" i="4" s="1"/>
  <c r="N6" i="2"/>
  <c r="W5" i="2"/>
  <c r="W6" i="2" s="1"/>
  <c r="U5" i="2"/>
  <c r="U6" i="2" s="1"/>
  <c r="S5" i="2"/>
  <c r="S6" i="2" s="1"/>
  <c r="Q5" i="2"/>
  <c r="Q6" i="2" s="1"/>
  <c r="O5" i="2"/>
  <c r="O6" i="2" s="1"/>
  <c r="M6" i="2"/>
  <c r="G4" i="2"/>
  <c r="F4" i="2"/>
  <c r="C6" i="2"/>
  <c r="B5" i="2"/>
  <c r="B8" i="2" s="1"/>
  <c r="B9" i="2" s="1"/>
  <c r="B10" i="2" s="1"/>
  <c r="B11" i="2" s="1"/>
  <c r="B12" i="2" s="1"/>
  <c r="B13" i="2" s="1"/>
  <c r="B14" i="2" s="1"/>
  <c r="B16" i="2" s="1"/>
  <c r="B17" i="2" s="1"/>
  <c r="B18" i="2" s="1"/>
  <c r="B19" i="2" s="1"/>
  <c r="B20" i="2" s="1"/>
  <c r="B21" i="2" s="1"/>
  <c r="B22" i="2" s="1"/>
  <c r="B24" i="2" s="1"/>
  <c r="B25" i="2" s="1"/>
  <c r="B26" i="2" s="1"/>
  <c r="B27" i="2" s="1"/>
  <c r="B28" i="2" s="1"/>
  <c r="B29" i="2" s="1"/>
  <c r="B30" i="2" s="1"/>
  <c r="B32" i="2" s="1"/>
  <c r="B33" i="2" s="1"/>
  <c r="B34" i="2" s="1"/>
  <c r="B35" i="2" s="1"/>
  <c r="B36" i="2" s="1"/>
  <c r="B37" i="2" s="1"/>
  <c r="V43" i="1"/>
  <c r="T43" i="1"/>
  <c r="R43" i="1"/>
  <c r="P43" i="1"/>
  <c r="N43" i="1"/>
  <c r="M43" i="1"/>
  <c r="C43" i="1"/>
  <c r="W38" i="1"/>
  <c r="U38" i="1"/>
  <c r="U39" i="1" s="1"/>
  <c r="U40" i="1" s="1"/>
  <c r="U41" i="1" s="1"/>
  <c r="U42" i="1" s="1"/>
  <c r="S38" i="1"/>
  <c r="Q38" i="1"/>
  <c r="Q39" i="1" s="1"/>
  <c r="O38" i="1"/>
  <c r="O39" i="1" s="1"/>
  <c r="F42" i="1"/>
  <c r="G42" i="1" s="1"/>
  <c r="F38" i="1"/>
  <c r="G38" i="1" s="1"/>
  <c r="W4" i="1"/>
  <c r="W5" i="1" s="1"/>
  <c r="U4" i="1"/>
  <c r="U5" i="1" s="1"/>
  <c r="S4" i="1"/>
  <c r="S5" i="1" s="1"/>
  <c r="Q4" i="1"/>
  <c r="Q5" i="1" s="1"/>
  <c r="O4" i="1"/>
  <c r="O5" i="1" s="1"/>
  <c r="F34" i="17"/>
  <c r="G34" i="17" s="1"/>
  <c r="F35" i="17"/>
  <c r="G35" i="17" s="1"/>
  <c r="Q5" i="17"/>
  <c r="F6" i="4"/>
  <c r="G6" i="4"/>
  <c r="C7" i="4"/>
  <c r="V43" i="7"/>
  <c r="T43" i="7"/>
  <c r="R43" i="7"/>
  <c r="P43" i="7"/>
  <c r="M43" i="7"/>
  <c r="C43" i="7"/>
  <c r="F40" i="7"/>
  <c r="G40" i="7" s="1"/>
  <c r="F42" i="7"/>
  <c r="G42" i="7" s="1"/>
  <c r="AE58" i="7"/>
  <c r="V7" i="8"/>
  <c r="T7" i="8"/>
  <c r="R7" i="8"/>
  <c r="P7" i="8"/>
  <c r="N7" i="8"/>
  <c r="M7" i="8"/>
  <c r="C7" i="8"/>
  <c r="F5" i="8"/>
  <c r="G5" i="8" s="1"/>
  <c r="F6" i="8"/>
  <c r="G6" i="8" s="1"/>
  <c r="F4" i="8"/>
  <c r="G4" i="8" s="1"/>
  <c r="B5" i="8"/>
  <c r="B9" i="8" s="1"/>
  <c r="B10" i="8" s="1"/>
  <c r="B11" i="8" s="1"/>
  <c r="B12" i="8" s="1"/>
  <c r="B13" i="8" s="1"/>
  <c r="B14" i="8" s="1"/>
  <c r="B15" i="8" s="1"/>
  <c r="B17" i="8" s="1"/>
  <c r="B18" i="8" s="1"/>
  <c r="B19" i="8" s="1"/>
  <c r="B20" i="8" s="1"/>
  <c r="B21" i="8" s="1"/>
  <c r="B22" i="8" s="1"/>
  <c r="B23" i="8" s="1"/>
  <c r="B25" i="8" s="1"/>
  <c r="B26" i="8" s="1"/>
  <c r="B27" i="8" s="1"/>
  <c r="B28" i="8" s="1"/>
  <c r="B29" i="8" s="1"/>
  <c r="B30" i="8" s="1"/>
  <c r="B31" i="8" s="1"/>
  <c r="B33" i="8" s="1"/>
  <c r="B34" i="8" s="1"/>
  <c r="B35" i="8" s="1"/>
  <c r="B36" i="8" s="1"/>
  <c r="B37" i="8" s="1"/>
  <c r="B38" i="8" s="1"/>
  <c r="B39" i="8" s="1"/>
  <c r="B41" i="8" s="1"/>
  <c r="V36" i="9"/>
  <c r="T36" i="9"/>
  <c r="R36" i="9"/>
  <c r="P36" i="9"/>
  <c r="N36" i="9"/>
  <c r="M36" i="9"/>
  <c r="C36" i="9"/>
  <c r="F35" i="9"/>
  <c r="G35" i="9" s="1"/>
  <c r="M43" i="10"/>
  <c r="F39" i="10"/>
  <c r="G39" i="10" s="1"/>
  <c r="F42" i="10"/>
  <c r="G42" i="10" s="1"/>
  <c r="V40" i="12"/>
  <c r="T40" i="12"/>
  <c r="R40" i="12"/>
  <c r="P40" i="12"/>
  <c r="N40" i="12"/>
  <c r="M40" i="12"/>
  <c r="M7" i="11" s="1"/>
  <c r="C40" i="12"/>
  <c r="C7" i="11" s="1"/>
  <c r="F34" i="13"/>
  <c r="G34" i="13" s="1"/>
  <c r="F35" i="13"/>
  <c r="G35" i="13" s="1"/>
  <c r="W35" i="5"/>
  <c r="W36" i="5" s="1"/>
  <c r="W37" i="5" s="1"/>
  <c r="W38" i="5" s="1"/>
  <c r="W39" i="5" s="1"/>
  <c r="W40" i="5" s="1"/>
  <c r="W41" i="5" s="1"/>
  <c r="U35" i="5"/>
  <c r="U36" i="5" s="1"/>
  <c r="S35" i="5"/>
  <c r="S36" i="5" s="1"/>
  <c r="S37" i="5" s="1"/>
  <c r="S38" i="5" s="1"/>
  <c r="S39" i="5" s="1"/>
  <c r="S40" i="5" s="1"/>
  <c r="S41" i="5" s="1"/>
  <c r="Q35" i="5"/>
  <c r="Q36" i="5" s="1"/>
  <c r="Q37" i="5" s="1"/>
  <c r="O35" i="5"/>
  <c r="O36" i="5" s="1"/>
  <c r="O37" i="5" s="1"/>
  <c r="F36" i="5"/>
  <c r="G36" i="5" s="1"/>
  <c r="F35" i="5"/>
  <c r="F34" i="6"/>
  <c r="G34" i="6" s="1"/>
  <c r="F35" i="6"/>
  <c r="G35" i="6" s="1"/>
  <c r="O5" i="6"/>
  <c r="M7" i="4"/>
  <c r="F35" i="4"/>
  <c r="G35" i="4" s="1"/>
  <c r="F37" i="4"/>
  <c r="G37" i="4" s="1"/>
  <c r="V38" i="2"/>
  <c r="T38" i="2"/>
  <c r="R38" i="2"/>
  <c r="P38" i="2"/>
  <c r="N38" i="2"/>
  <c r="M38" i="2"/>
  <c r="C38" i="2"/>
  <c r="V37" i="1"/>
  <c r="T37" i="1"/>
  <c r="R37" i="1"/>
  <c r="P37" i="1"/>
  <c r="N37" i="1"/>
  <c r="M37" i="1"/>
  <c r="C37" i="1"/>
  <c r="F36" i="1"/>
  <c r="G36" i="1" s="1"/>
  <c r="F33" i="17"/>
  <c r="G33" i="17" s="1"/>
  <c r="AE55" i="7"/>
  <c r="AE54" i="7"/>
  <c r="AE53" i="7"/>
  <c r="AE52" i="7"/>
  <c r="AE51" i="7"/>
  <c r="AE50" i="7"/>
  <c r="V5" i="17"/>
  <c r="T5" i="17"/>
  <c r="F39" i="7"/>
  <c r="G39" i="7" s="1"/>
  <c r="V10" i="7"/>
  <c r="T10" i="7"/>
  <c r="R10" i="7"/>
  <c r="P10" i="7"/>
  <c r="C10" i="7"/>
  <c r="C11" i="7" s="1"/>
  <c r="U5" i="8"/>
  <c r="U6" i="8" s="1"/>
  <c r="U7" i="8" s="1"/>
  <c r="Q5" i="8"/>
  <c r="Q6" i="8" s="1"/>
  <c r="Q7" i="8" s="1"/>
  <c r="F34" i="9"/>
  <c r="G34" i="9" s="1"/>
  <c r="F38" i="10"/>
  <c r="G38" i="10" s="1"/>
  <c r="W5" i="11"/>
  <c r="U5" i="11"/>
  <c r="S5" i="11"/>
  <c r="Q5" i="11"/>
  <c r="O5" i="11"/>
  <c r="F39" i="12"/>
  <c r="G39" i="12" s="1"/>
  <c r="F33" i="13"/>
  <c r="G33" i="13" s="1"/>
  <c r="V34" i="5"/>
  <c r="T34" i="5"/>
  <c r="R34" i="5"/>
  <c r="P34" i="5"/>
  <c r="N34" i="5"/>
  <c r="M34" i="5"/>
  <c r="C34" i="5"/>
  <c r="F33" i="5"/>
  <c r="G33" i="5" s="1"/>
  <c r="F33" i="6"/>
  <c r="G33" i="6" s="1"/>
  <c r="F34" i="4"/>
  <c r="G34" i="4" s="1"/>
  <c r="F35" i="1"/>
  <c r="G35" i="1" s="1"/>
  <c r="F32" i="17"/>
  <c r="G32" i="17" s="1"/>
  <c r="J66" i="15"/>
  <c r="K66" i="15" s="1"/>
  <c r="K65" i="15"/>
  <c r="K64" i="15"/>
  <c r="K62" i="15"/>
  <c r="E70" i="15"/>
  <c r="C70" i="15"/>
  <c r="E65" i="15"/>
  <c r="C65" i="15"/>
  <c r="E16" i="15"/>
  <c r="F38" i="7"/>
  <c r="G38" i="7" s="1"/>
  <c r="F33" i="9"/>
  <c r="G33" i="9" s="1"/>
  <c r="U5" i="9"/>
  <c r="F37" i="10"/>
  <c r="G37" i="10" s="1"/>
  <c r="F38" i="12"/>
  <c r="G38" i="12" s="1"/>
  <c r="W32" i="13"/>
  <c r="W33" i="13" s="1"/>
  <c r="W34" i="13" s="1"/>
  <c r="W35" i="13" s="1"/>
  <c r="U32" i="13"/>
  <c r="U33" i="13" s="1"/>
  <c r="U34" i="13" s="1"/>
  <c r="U35" i="13" s="1"/>
  <c r="S32" i="13"/>
  <c r="S33" i="13" s="1"/>
  <c r="S34" i="13" s="1"/>
  <c r="S35" i="13" s="1"/>
  <c r="Q32" i="13"/>
  <c r="Q33" i="13" s="1"/>
  <c r="Q34" i="13" s="1"/>
  <c r="Q35" i="13" s="1"/>
  <c r="O32" i="13"/>
  <c r="O33" i="13" s="1"/>
  <c r="O34" i="13" s="1"/>
  <c r="O35" i="13" s="1"/>
  <c r="F32" i="13"/>
  <c r="G32" i="13" s="1"/>
  <c r="F32" i="5"/>
  <c r="G32" i="5" s="1"/>
  <c r="F32" i="6"/>
  <c r="G32" i="6" s="1"/>
  <c r="W33" i="4"/>
  <c r="W34" i="4" s="1"/>
  <c r="W35" i="4" s="1"/>
  <c r="W36" i="4" s="1"/>
  <c r="W37" i="4" s="1"/>
  <c r="W38" i="4" s="1"/>
  <c r="W39" i="4" s="1"/>
  <c r="U33" i="4"/>
  <c r="U34" i="4" s="1"/>
  <c r="U35" i="4" s="1"/>
  <c r="S33" i="4"/>
  <c r="S34" i="4" s="1"/>
  <c r="S35" i="4" s="1"/>
  <c r="Q33" i="4"/>
  <c r="Q34" i="4" s="1"/>
  <c r="Q35" i="4" s="1"/>
  <c r="O33" i="4"/>
  <c r="O34" i="4" s="1"/>
  <c r="O35" i="4" s="1"/>
  <c r="O36" i="4" s="1"/>
  <c r="O37" i="4" s="1"/>
  <c r="O38" i="4" s="1"/>
  <c r="O39" i="4" s="1"/>
  <c r="F33" i="4"/>
  <c r="F34" i="1"/>
  <c r="G34" i="1" s="1"/>
  <c r="F31" i="17"/>
  <c r="G31" i="17" s="1"/>
  <c r="W30" i="17"/>
  <c r="W31" i="17" s="1"/>
  <c r="W32" i="17" s="1"/>
  <c r="W33" i="17" s="1"/>
  <c r="W34" i="17" s="1"/>
  <c r="W35" i="17" s="1"/>
  <c r="W36" i="17" s="1"/>
  <c r="W37" i="17" s="1"/>
  <c r="U30" i="17"/>
  <c r="U31" i="17" s="1"/>
  <c r="U32" i="17" s="1"/>
  <c r="U33" i="17" s="1"/>
  <c r="U34" i="17" s="1"/>
  <c r="U35" i="17" s="1"/>
  <c r="U36" i="17" s="1"/>
  <c r="U37" i="17" s="1"/>
  <c r="S30" i="17"/>
  <c r="S31" i="17" s="1"/>
  <c r="S32" i="17" s="1"/>
  <c r="S33" i="17" s="1"/>
  <c r="S34" i="17" s="1"/>
  <c r="S35" i="17" s="1"/>
  <c r="S36" i="17" s="1"/>
  <c r="S37" i="17" s="1"/>
  <c r="Q30" i="17"/>
  <c r="Q31" i="17" s="1"/>
  <c r="Q32" i="17" s="1"/>
  <c r="Q33" i="17" s="1"/>
  <c r="Q34" i="17" s="1"/>
  <c r="Q35" i="17" s="1"/>
  <c r="Q36" i="17" s="1"/>
  <c r="Q37" i="17" s="1"/>
  <c r="O30" i="17"/>
  <c r="O31" i="17" s="1"/>
  <c r="O32" i="17" s="1"/>
  <c r="O33" i="17" s="1"/>
  <c r="O34" i="17" s="1"/>
  <c r="O35" i="17" s="1"/>
  <c r="O36" i="17" s="1"/>
  <c r="O37" i="17" s="1"/>
  <c r="F30" i="17"/>
  <c r="G30" i="17" s="1"/>
  <c r="V29" i="17"/>
  <c r="T29" i="17"/>
  <c r="R29" i="17"/>
  <c r="P29" i="17"/>
  <c r="N29" i="17"/>
  <c r="M29" i="17"/>
  <c r="C29" i="17"/>
  <c r="F28" i="17"/>
  <c r="G28" i="17" s="1"/>
  <c r="F27" i="17"/>
  <c r="G27" i="17" s="1"/>
  <c r="F26" i="17"/>
  <c r="G26" i="17" s="1"/>
  <c r="F25" i="17"/>
  <c r="G25" i="17" s="1"/>
  <c r="F24" i="17"/>
  <c r="G24" i="17" s="1"/>
  <c r="F23" i="17"/>
  <c r="G23" i="17" s="1"/>
  <c r="W22" i="17"/>
  <c r="W23" i="17" s="1"/>
  <c r="W24" i="17" s="1"/>
  <c r="W25" i="17" s="1"/>
  <c r="W26" i="17" s="1"/>
  <c r="W27" i="17" s="1"/>
  <c r="W28" i="17" s="1"/>
  <c r="W29" i="17" s="1"/>
  <c r="U22" i="17"/>
  <c r="U23" i="17" s="1"/>
  <c r="U24" i="17" s="1"/>
  <c r="U25" i="17" s="1"/>
  <c r="U26" i="17" s="1"/>
  <c r="U27" i="17" s="1"/>
  <c r="U28" i="17" s="1"/>
  <c r="U29" i="17" s="1"/>
  <c r="S22" i="17"/>
  <c r="S23" i="17" s="1"/>
  <c r="S24" i="17" s="1"/>
  <c r="S25" i="17" s="1"/>
  <c r="S26" i="17" s="1"/>
  <c r="S27" i="17" s="1"/>
  <c r="S28" i="17" s="1"/>
  <c r="S29" i="17" s="1"/>
  <c r="Q22" i="17"/>
  <c r="Q23" i="17" s="1"/>
  <c r="Q24" i="17" s="1"/>
  <c r="Q25" i="17" s="1"/>
  <c r="Q26" i="17" s="1"/>
  <c r="Q27" i="17" s="1"/>
  <c r="Q28" i="17" s="1"/>
  <c r="Q29" i="17" s="1"/>
  <c r="O22" i="17"/>
  <c r="O23" i="17" s="1"/>
  <c r="O24" i="17" s="1"/>
  <c r="O25" i="17" s="1"/>
  <c r="O26" i="17" s="1"/>
  <c r="O27" i="17" s="1"/>
  <c r="O28" i="17" s="1"/>
  <c r="O29" i="17" s="1"/>
  <c r="F22" i="17"/>
  <c r="G22" i="17" s="1"/>
  <c r="V21" i="17"/>
  <c r="T21" i="17"/>
  <c r="R21" i="17"/>
  <c r="P21" i="17"/>
  <c r="N21" i="17"/>
  <c r="C21" i="17"/>
  <c r="F20" i="17"/>
  <c r="G20" i="17" s="1"/>
  <c r="F19" i="17"/>
  <c r="G19" i="17" s="1"/>
  <c r="F18" i="17"/>
  <c r="G18" i="17" s="1"/>
  <c r="F17" i="17"/>
  <c r="G17" i="17" s="1"/>
  <c r="F16" i="17"/>
  <c r="G16" i="17" s="1"/>
  <c r="F15" i="17"/>
  <c r="G15" i="17" s="1"/>
  <c r="W14" i="17"/>
  <c r="W15" i="17" s="1"/>
  <c r="W16" i="17" s="1"/>
  <c r="W17" i="17" s="1"/>
  <c r="W18" i="17" s="1"/>
  <c r="W19" i="17" s="1"/>
  <c r="W20" i="17" s="1"/>
  <c r="W21" i="17" s="1"/>
  <c r="U14" i="17"/>
  <c r="U15" i="17" s="1"/>
  <c r="U16" i="17" s="1"/>
  <c r="U17" i="17" s="1"/>
  <c r="U18" i="17" s="1"/>
  <c r="U19" i="17" s="1"/>
  <c r="U20" i="17" s="1"/>
  <c r="U21" i="17" s="1"/>
  <c r="S14" i="17"/>
  <c r="S15" i="17" s="1"/>
  <c r="S16" i="17" s="1"/>
  <c r="S17" i="17" s="1"/>
  <c r="S18" i="17" s="1"/>
  <c r="S19" i="17" s="1"/>
  <c r="S20" i="17" s="1"/>
  <c r="S21" i="17" s="1"/>
  <c r="Q14" i="17"/>
  <c r="Q15" i="17" s="1"/>
  <c r="Q16" i="17" s="1"/>
  <c r="Q17" i="17" s="1"/>
  <c r="Q18" i="17" s="1"/>
  <c r="Q19" i="17" s="1"/>
  <c r="Q20" i="17" s="1"/>
  <c r="Q21" i="17" s="1"/>
  <c r="O14" i="17"/>
  <c r="O15" i="17" s="1"/>
  <c r="O16" i="17" s="1"/>
  <c r="O17" i="17" s="1"/>
  <c r="O18" i="17" s="1"/>
  <c r="O19" i="17" s="1"/>
  <c r="O20" i="17" s="1"/>
  <c r="O21" i="17" s="1"/>
  <c r="F14" i="17"/>
  <c r="G14" i="17" s="1"/>
  <c r="V13" i="17"/>
  <c r="T13" i="17"/>
  <c r="R13" i="17"/>
  <c r="P13" i="17"/>
  <c r="N13" i="17"/>
  <c r="M13" i="17"/>
  <c r="C13" i="17"/>
  <c r="F12" i="17"/>
  <c r="G12" i="17" s="1"/>
  <c r="F11" i="17"/>
  <c r="G11" i="17" s="1"/>
  <c r="F10" i="17"/>
  <c r="G10" i="17" s="1"/>
  <c r="F9" i="17"/>
  <c r="G9" i="17" s="1"/>
  <c r="F8" i="17"/>
  <c r="G8" i="17" s="1"/>
  <c r="F7" i="17"/>
  <c r="G7" i="17" s="1"/>
  <c r="W6" i="17"/>
  <c r="W7" i="17" s="1"/>
  <c r="W8" i="17" s="1"/>
  <c r="W9" i="17" s="1"/>
  <c r="W10" i="17" s="1"/>
  <c r="W11" i="17" s="1"/>
  <c r="W12" i="17" s="1"/>
  <c r="W13" i="17" s="1"/>
  <c r="U6" i="17"/>
  <c r="U7" i="17" s="1"/>
  <c r="U8" i="17" s="1"/>
  <c r="U9" i="17" s="1"/>
  <c r="U10" i="17" s="1"/>
  <c r="U11" i="17" s="1"/>
  <c r="U12" i="17" s="1"/>
  <c r="U13" i="17" s="1"/>
  <c r="S6" i="17"/>
  <c r="S7" i="17" s="1"/>
  <c r="S8" i="17" s="1"/>
  <c r="S9" i="17" s="1"/>
  <c r="S10" i="17" s="1"/>
  <c r="S11" i="17" s="1"/>
  <c r="S12" i="17" s="1"/>
  <c r="S13" i="17" s="1"/>
  <c r="Q6" i="17"/>
  <c r="Q7" i="17" s="1"/>
  <c r="Q8" i="17" s="1"/>
  <c r="Q9" i="17" s="1"/>
  <c r="Q10" i="17" s="1"/>
  <c r="Q11" i="17" s="1"/>
  <c r="Q12" i="17" s="1"/>
  <c r="Q13" i="17" s="1"/>
  <c r="O6" i="17"/>
  <c r="O7" i="17" s="1"/>
  <c r="O8" i="17" s="1"/>
  <c r="O9" i="17" s="1"/>
  <c r="O10" i="17" s="1"/>
  <c r="O11" i="17" s="1"/>
  <c r="O12" i="17" s="1"/>
  <c r="O13" i="17" s="1"/>
  <c r="F6" i="17"/>
  <c r="G6" i="17" s="1"/>
  <c r="R5" i="17"/>
  <c r="P5" i="17"/>
  <c r="N5" i="17"/>
  <c r="M5" i="17"/>
  <c r="C5" i="17"/>
  <c r="F4" i="17"/>
  <c r="G4" i="17" s="1"/>
  <c r="W5" i="17"/>
  <c r="U5" i="17"/>
  <c r="S5" i="17"/>
  <c r="O5" i="17"/>
  <c r="B6" i="17"/>
  <c r="B7" i="17" s="1"/>
  <c r="B8" i="17" s="1"/>
  <c r="B9" i="17" s="1"/>
  <c r="B10" i="17" s="1"/>
  <c r="B11" i="17" s="1"/>
  <c r="B12" i="17" s="1"/>
  <c r="B14" i="17" s="1"/>
  <c r="B15" i="17" s="1"/>
  <c r="B16" i="17" s="1"/>
  <c r="B17" i="17" s="1"/>
  <c r="B18" i="17" s="1"/>
  <c r="B19" i="17" s="1"/>
  <c r="B20" i="17" s="1"/>
  <c r="B22" i="17" s="1"/>
  <c r="B23" i="17" s="1"/>
  <c r="B24" i="17" s="1"/>
  <c r="B25" i="17" s="1"/>
  <c r="B26" i="17" s="1"/>
  <c r="B27" i="17" s="1"/>
  <c r="B28" i="17" s="1"/>
  <c r="B30" i="17" s="1"/>
  <c r="B31" i="17" s="1"/>
  <c r="B32" i="17" s="1"/>
  <c r="B33" i="17" s="1"/>
  <c r="B34" i="17" s="1"/>
  <c r="B35" i="17" s="1"/>
  <c r="B36" i="17" s="1"/>
  <c r="B38" i="17" s="1"/>
  <c r="B39" i="17" s="1"/>
  <c r="V31" i="11"/>
  <c r="T31" i="11"/>
  <c r="R31" i="11"/>
  <c r="P31" i="11"/>
  <c r="N31" i="11"/>
  <c r="M31" i="11"/>
  <c r="C31" i="11"/>
  <c r="B36" i="15"/>
  <c r="V35" i="7"/>
  <c r="T35" i="7"/>
  <c r="R35" i="7"/>
  <c r="P35" i="7"/>
  <c r="N35" i="7"/>
  <c r="M35" i="7"/>
  <c r="C35" i="7"/>
  <c r="F34" i="7"/>
  <c r="G34" i="7" s="1"/>
  <c r="F37" i="7"/>
  <c r="G37" i="7" s="1"/>
  <c r="C5" i="9"/>
  <c r="F32" i="9"/>
  <c r="G32" i="9" s="1"/>
  <c r="W36" i="10"/>
  <c r="W37" i="10" s="1"/>
  <c r="W38" i="10" s="1"/>
  <c r="W39" i="10" s="1"/>
  <c r="U36" i="10"/>
  <c r="U37" i="10" s="1"/>
  <c r="U38" i="10" s="1"/>
  <c r="U39" i="10" s="1"/>
  <c r="S36" i="10"/>
  <c r="S37" i="10" s="1"/>
  <c r="S38" i="10" s="1"/>
  <c r="S39" i="10" s="1"/>
  <c r="O36" i="10"/>
  <c r="O37" i="10" s="1"/>
  <c r="O38" i="10" s="1"/>
  <c r="F36" i="10"/>
  <c r="V31" i="13"/>
  <c r="T31" i="13"/>
  <c r="R31" i="13"/>
  <c r="P31" i="13"/>
  <c r="N31" i="13"/>
  <c r="M31" i="13"/>
  <c r="C31" i="13"/>
  <c r="F30" i="13"/>
  <c r="G30" i="13" s="1"/>
  <c r="F31" i="5"/>
  <c r="G31" i="5" s="1"/>
  <c r="F31" i="6"/>
  <c r="G31" i="6" s="1"/>
  <c r="V32" i="4"/>
  <c r="T32" i="4"/>
  <c r="R32" i="4"/>
  <c r="P32" i="4"/>
  <c r="N32" i="4"/>
  <c r="M32" i="4"/>
  <c r="C32" i="4"/>
  <c r="F31" i="4"/>
  <c r="G31" i="4" s="1"/>
  <c r="F32" i="1"/>
  <c r="G32" i="1" s="1"/>
  <c r="F33" i="1"/>
  <c r="G33" i="1" s="1"/>
  <c r="D3" i="16"/>
  <c r="E3" i="16" s="1"/>
  <c r="E4" i="16" s="1"/>
  <c r="A5" i="16"/>
  <c r="Q8" i="1"/>
  <c r="Q9" i="1" s="1"/>
  <c r="Q10" i="1" s="1"/>
  <c r="Q11" i="1" s="1"/>
  <c r="Q12" i="1" s="1"/>
  <c r="W36" i="7"/>
  <c r="W37" i="7" s="1"/>
  <c r="W38" i="7" s="1"/>
  <c r="W39" i="7" s="1"/>
  <c r="W40" i="7" s="1"/>
  <c r="W41" i="7" s="1"/>
  <c r="W42" i="7" s="1"/>
  <c r="W43" i="7" s="1"/>
  <c r="U36" i="7"/>
  <c r="U37" i="7" s="1"/>
  <c r="U38" i="7" s="1"/>
  <c r="U39" i="7" s="1"/>
  <c r="U40" i="7" s="1"/>
  <c r="U41" i="7" s="1"/>
  <c r="U42" i="7" s="1"/>
  <c r="U43" i="7" s="1"/>
  <c r="S36" i="7"/>
  <c r="S37" i="7" s="1"/>
  <c r="S38" i="7" s="1"/>
  <c r="S39" i="7" s="1"/>
  <c r="S40" i="7" s="1"/>
  <c r="S41" i="7" s="1"/>
  <c r="S42" i="7" s="1"/>
  <c r="S43" i="7" s="1"/>
  <c r="Q36" i="7"/>
  <c r="Q37" i="7" s="1"/>
  <c r="Q38" i="7" s="1"/>
  <c r="Q39" i="7" s="1"/>
  <c r="Q40" i="7" s="1"/>
  <c r="Q41" i="7" s="1"/>
  <c r="Q42" i="7" s="1"/>
  <c r="Q43" i="7" s="1"/>
  <c r="O36" i="7"/>
  <c r="O37" i="7" s="1"/>
  <c r="O38" i="7" s="1"/>
  <c r="O39" i="7" s="1"/>
  <c r="O40" i="7" s="1"/>
  <c r="O41" i="7" s="1"/>
  <c r="O42" i="7" s="1"/>
  <c r="W28" i="7"/>
  <c r="W29" i="7" s="1"/>
  <c r="W30" i="7" s="1"/>
  <c r="W31" i="7" s="1"/>
  <c r="W32" i="7" s="1"/>
  <c r="W33" i="7" s="1"/>
  <c r="W34" i="7" s="1"/>
  <c r="W35" i="7" s="1"/>
  <c r="U28" i="7"/>
  <c r="U29" i="7" s="1"/>
  <c r="U30" i="7" s="1"/>
  <c r="U31" i="7" s="1"/>
  <c r="U32" i="7" s="1"/>
  <c r="U33" i="7" s="1"/>
  <c r="U34" i="7" s="1"/>
  <c r="U35" i="7" s="1"/>
  <c r="S28" i="7"/>
  <c r="S29" i="7" s="1"/>
  <c r="S30" i="7" s="1"/>
  <c r="S31" i="7" s="1"/>
  <c r="S32" i="7" s="1"/>
  <c r="S33" i="7" s="1"/>
  <c r="S34" i="7" s="1"/>
  <c r="S35" i="7" s="1"/>
  <c r="Q28" i="7"/>
  <c r="Q29" i="7" s="1"/>
  <c r="Q30" i="7" s="1"/>
  <c r="Q31" i="7" s="1"/>
  <c r="Q32" i="7" s="1"/>
  <c r="Q33" i="7" s="1"/>
  <c r="Q34" i="7" s="1"/>
  <c r="Q35" i="7" s="1"/>
  <c r="O28" i="7"/>
  <c r="O29" i="7" s="1"/>
  <c r="O30" i="7" s="1"/>
  <c r="O31" i="7" s="1"/>
  <c r="O32" i="7" s="1"/>
  <c r="O33" i="7" s="1"/>
  <c r="O34" i="7" s="1"/>
  <c r="O35" i="7" s="1"/>
  <c r="W20" i="7"/>
  <c r="W21" i="7" s="1"/>
  <c r="W22" i="7" s="1"/>
  <c r="W23" i="7" s="1"/>
  <c r="W24" i="7" s="1"/>
  <c r="W25" i="7" s="1"/>
  <c r="W26" i="7" s="1"/>
  <c r="W27" i="7" s="1"/>
  <c r="U20" i="7"/>
  <c r="U21" i="7" s="1"/>
  <c r="U22" i="7" s="1"/>
  <c r="U23" i="7" s="1"/>
  <c r="U24" i="7" s="1"/>
  <c r="U25" i="7" s="1"/>
  <c r="U26" i="7" s="1"/>
  <c r="U27" i="7" s="1"/>
  <c r="S20" i="7"/>
  <c r="S21" i="7" s="1"/>
  <c r="S22" i="7" s="1"/>
  <c r="S23" i="7" s="1"/>
  <c r="S24" i="7" s="1"/>
  <c r="S25" i="7" s="1"/>
  <c r="S26" i="7" s="1"/>
  <c r="S27" i="7" s="1"/>
  <c r="Q20" i="7"/>
  <c r="Q21" i="7" s="1"/>
  <c r="Q22" i="7" s="1"/>
  <c r="Q23" i="7" s="1"/>
  <c r="Q24" i="7" s="1"/>
  <c r="Q25" i="7" s="1"/>
  <c r="Q26" i="7" s="1"/>
  <c r="Q27" i="7" s="1"/>
  <c r="O20" i="7"/>
  <c r="O21" i="7" s="1"/>
  <c r="O22" i="7" s="1"/>
  <c r="O23" i="7" s="1"/>
  <c r="O24" i="7" s="1"/>
  <c r="O25" i="7" s="1"/>
  <c r="O26" i="7" s="1"/>
  <c r="O27" i="7" s="1"/>
  <c r="W12" i="7"/>
  <c r="W13" i="7" s="1"/>
  <c r="W14" i="7" s="1"/>
  <c r="W15" i="7" s="1"/>
  <c r="W16" i="7" s="1"/>
  <c r="W17" i="7" s="1"/>
  <c r="W18" i="7" s="1"/>
  <c r="W19" i="7" s="1"/>
  <c r="U12" i="7"/>
  <c r="U13" i="7" s="1"/>
  <c r="U14" i="7" s="1"/>
  <c r="U15" i="7" s="1"/>
  <c r="U16" i="7" s="1"/>
  <c r="U17" i="7" s="1"/>
  <c r="U18" i="7" s="1"/>
  <c r="U19" i="7" s="1"/>
  <c r="S12" i="7"/>
  <c r="S13" i="7" s="1"/>
  <c r="S14" i="7" s="1"/>
  <c r="S15" i="7" s="1"/>
  <c r="S16" i="7" s="1"/>
  <c r="S17" i="7" s="1"/>
  <c r="S18" i="7" s="1"/>
  <c r="S19" i="7" s="1"/>
  <c r="Q12" i="7"/>
  <c r="Q13" i="7" s="1"/>
  <c r="Q14" i="7" s="1"/>
  <c r="Q15" i="7" s="1"/>
  <c r="Q16" i="7" s="1"/>
  <c r="Q17" i="7" s="1"/>
  <c r="Q18" i="7" s="1"/>
  <c r="Q19" i="7" s="1"/>
  <c r="O12" i="7"/>
  <c r="O13" i="7" s="1"/>
  <c r="O14" i="7" s="1"/>
  <c r="O15" i="7" s="1"/>
  <c r="O16" i="7" s="1"/>
  <c r="O17" i="7" s="1"/>
  <c r="O18" i="7" s="1"/>
  <c r="O19" i="7" s="1"/>
  <c r="W25" i="8"/>
  <c r="W26" i="8" s="1"/>
  <c r="W27" i="8" s="1"/>
  <c r="W28" i="8" s="1"/>
  <c r="W29" i="8" s="1"/>
  <c r="W30" i="8" s="1"/>
  <c r="W31" i="8" s="1"/>
  <c r="W32" i="8" s="1"/>
  <c r="U25" i="8"/>
  <c r="U26" i="8" s="1"/>
  <c r="U27" i="8" s="1"/>
  <c r="U28" i="8" s="1"/>
  <c r="U29" i="8" s="1"/>
  <c r="U30" i="8" s="1"/>
  <c r="U31" i="8" s="1"/>
  <c r="U32" i="8" s="1"/>
  <c r="S25" i="8"/>
  <c r="S26" i="8" s="1"/>
  <c r="S27" i="8" s="1"/>
  <c r="S28" i="8" s="1"/>
  <c r="S29" i="8" s="1"/>
  <c r="S30" i="8" s="1"/>
  <c r="S31" i="8" s="1"/>
  <c r="S32" i="8" s="1"/>
  <c r="Q25" i="8"/>
  <c r="Q26" i="8" s="1"/>
  <c r="Q27" i="8" s="1"/>
  <c r="Q28" i="8" s="1"/>
  <c r="Q29" i="8" s="1"/>
  <c r="Q30" i="8" s="1"/>
  <c r="Q31" i="8" s="1"/>
  <c r="Q32" i="8" s="1"/>
  <c r="O25" i="8"/>
  <c r="O26" i="8" s="1"/>
  <c r="O27" i="8" s="1"/>
  <c r="O28" i="8" s="1"/>
  <c r="O29" i="8" s="1"/>
  <c r="O30" i="8" s="1"/>
  <c r="O31" i="8" s="1"/>
  <c r="O32" i="8" s="1"/>
  <c r="W17" i="8"/>
  <c r="W18" i="8" s="1"/>
  <c r="W19" i="8" s="1"/>
  <c r="W20" i="8" s="1"/>
  <c r="W21" i="8" s="1"/>
  <c r="W22" i="8" s="1"/>
  <c r="W23" i="8" s="1"/>
  <c r="W24" i="8" s="1"/>
  <c r="U17" i="8"/>
  <c r="U18" i="8" s="1"/>
  <c r="U19" i="8" s="1"/>
  <c r="U20" i="8" s="1"/>
  <c r="U21" i="8" s="1"/>
  <c r="U22" i="8" s="1"/>
  <c r="U23" i="8" s="1"/>
  <c r="U24" i="8" s="1"/>
  <c r="S17" i="8"/>
  <c r="S18" i="8" s="1"/>
  <c r="S19" i="8" s="1"/>
  <c r="S20" i="8" s="1"/>
  <c r="S21" i="8" s="1"/>
  <c r="S22" i="8" s="1"/>
  <c r="S23" i="8" s="1"/>
  <c r="S24" i="8" s="1"/>
  <c r="Q17" i="8"/>
  <c r="Q18" i="8" s="1"/>
  <c r="Q19" i="8" s="1"/>
  <c r="Q20" i="8" s="1"/>
  <c r="Q21" i="8" s="1"/>
  <c r="Q22" i="8" s="1"/>
  <c r="Q23" i="8" s="1"/>
  <c r="Q24" i="8" s="1"/>
  <c r="O17" i="8"/>
  <c r="O18" i="8" s="1"/>
  <c r="O19" i="8" s="1"/>
  <c r="O20" i="8" s="1"/>
  <c r="O21" i="8" s="1"/>
  <c r="O22" i="8" s="1"/>
  <c r="O23" i="8" s="1"/>
  <c r="O24" i="8" s="1"/>
  <c r="W9" i="8"/>
  <c r="W10" i="8" s="1"/>
  <c r="W11" i="8" s="1"/>
  <c r="W12" i="8" s="1"/>
  <c r="W13" i="8" s="1"/>
  <c r="W14" i="8" s="1"/>
  <c r="W15" i="8" s="1"/>
  <c r="W16" i="8" s="1"/>
  <c r="U9" i="8"/>
  <c r="U10" i="8" s="1"/>
  <c r="U11" i="8" s="1"/>
  <c r="U12" i="8" s="1"/>
  <c r="U13" i="8" s="1"/>
  <c r="U14" i="8" s="1"/>
  <c r="U15" i="8" s="1"/>
  <c r="U16" i="8" s="1"/>
  <c r="S9" i="8"/>
  <c r="S10" i="8" s="1"/>
  <c r="S11" i="8" s="1"/>
  <c r="S12" i="8" s="1"/>
  <c r="S13" i="8" s="1"/>
  <c r="S14" i="8" s="1"/>
  <c r="S15" i="8" s="1"/>
  <c r="S16" i="8" s="1"/>
  <c r="Q9" i="8"/>
  <c r="Q10" i="8" s="1"/>
  <c r="Q11" i="8" s="1"/>
  <c r="Q12" i="8" s="1"/>
  <c r="Q13" i="8" s="1"/>
  <c r="Q14" i="8" s="1"/>
  <c r="Q15" i="8" s="1"/>
  <c r="Q16" i="8" s="1"/>
  <c r="O9" i="8"/>
  <c r="O10" i="8" s="1"/>
  <c r="O11" i="8" s="1"/>
  <c r="O12" i="8" s="1"/>
  <c r="O13" i="8" s="1"/>
  <c r="O14" i="8" s="1"/>
  <c r="O15" i="8" s="1"/>
  <c r="O16" i="8" s="1"/>
  <c r="U29" i="9"/>
  <c r="U30" i="9" s="1"/>
  <c r="U31" i="9" s="1"/>
  <c r="U32" i="9" s="1"/>
  <c r="S29" i="9"/>
  <c r="S30" i="9" s="1"/>
  <c r="S31" i="9" s="1"/>
  <c r="S32" i="9" s="1"/>
  <c r="Q29" i="9"/>
  <c r="Q30" i="9" s="1"/>
  <c r="Q31" i="9" s="1"/>
  <c r="Q32" i="9" s="1"/>
  <c r="O29" i="9"/>
  <c r="O30" i="9" s="1"/>
  <c r="O31" i="9" s="1"/>
  <c r="O32" i="9" s="1"/>
  <c r="W21" i="9"/>
  <c r="W22" i="9" s="1"/>
  <c r="W23" i="9" s="1"/>
  <c r="W24" i="9" s="1"/>
  <c r="W25" i="9" s="1"/>
  <c r="W26" i="9" s="1"/>
  <c r="W27" i="9" s="1"/>
  <c r="W28" i="9" s="1"/>
  <c r="U21" i="9"/>
  <c r="U22" i="9" s="1"/>
  <c r="U23" i="9" s="1"/>
  <c r="U24" i="9" s="1"/>
  <c r="U25" i="9" s="1"/>
  <c r="U26" i="9" s="1"/>
  <c r="U27" i="9" s="1"/>
  <c r="U28" i="9" s="1"/>
  <c r="S21" i="9"/>
  <c r="S22" i="9" s="1"/>
  <c r="S23" i="9" s="1"/>
  <c r="S24" i="9" s="1"/>
  <c r="S25" i="9" s="1"/>
  <c r="S26" i="9" s="1"/>
  <c r="S27" i="9" s="1"/>
  <c r="S28" i="9" s="1"/>
  <c r="Q21" i="9"/>
  <c r="Q22" i="9" s="1"/>
  <c r="Q23" i="9" s="1"/>
  <c r="Q24" i="9" s="1"/>
  <c r="Q25" i="9" s="1"/>
  <c r="Q26" i="9" s="1"/>
  <c r="Q27" i="9" s="1"/>
  <c r="Q28" i="9" s="1"/>
  <c r="O21" i="9"/>
  <c r="O22" i="9" s="1"/>
  <c r="O23" i="9" s="1"/>
  <c r="O24" i="9" s="1"/>
  <c r="O25" i="9" s="1"/>
  <c r="O26" i="9" s="1"/>
  <c r="O27" i="9" s="1"/>
  <c r="O28" i="9" s="1"/>
  <c r="W13" i="9"/>
  <c r="W14" i="9" s="1"/>
  <c r="W15" i="9" s="1"/>
  <c r="W16" i="9" s="1"/>
  <c r="W17" i="9" s="1"/>
  <c r="W18" i="9" s="1"/>
  <c r="W19" i="9" s="1"/>
  <c r="W20" i="9" s="1"/>
  <c r="U13" i="9"/>
  <c r="U14" i="9" s="1"/>
  <c r="U15" i="9" s="1"/>
  <c r="U16" i="9" s="1"/>
  <c r="U17" i="9" s="1"/>
  <c r="U18" i="9" s="1"/>
  <c r="U19" i="9" s="1"/>
  <c r="U20" i="9" s="1"/>
  <c r="S13" i="9"/>
  <c r="S14" i="9" s="1"/>
  <c r="S15" i="9" s="1"/>
  <c r="S16" i="9" s="1"/>
  <c r="S17" i="9" s="1"/>
  <c r="S18" i="9" s="1"/>
  <c r="S19" i="9" s="1"/>
  <c r="S20" i="9" s="1"/>
  <c r="Q13" i="9"/>
  <c r="Q14" i="9" s="1"/>
  <c r="Q15" i="9" s="1"/>
  <c r="Q16" i="9" s="1"/>
  <c r="Q17" i="9" s="1"/>
  <c r="Q18" i="9" s="1"/>
  <c r="Q19" i="9" s="1"/>
  <c r="Q20" i="9" s="1"/>
  <c r="O13" i="9"/>
  <c r="O14" i="9" s="1"/>
  <c r="O15" i="9" s="1"/>
  <c r="O16" i="9" s="1"/>
  <c r="O17" i="9" s="1"/>
  <c r="O18" i="9" s="1"/>
  <c r="O19" i="9" s="1"/>
  <c r="O20" i="9" s="1"/>
  <c r="W8" i="9"/>
  <c r="W9" i="9" s="1"/>
  <c r="W10" i="9" s="1"/>
  <c r="W11" i="9" s="1"/>
  <c r="U8" i="9"/>
  <c r="U9" i="9" s="1"/>
  <c r="U10" i="9" s="1"/>
  <c r="U11" i="9" s="1"/>
  <c r="S8" i="9"/>
  <c r="S9" i="9" s="1"/>
  <c r="S10" i="9" s="1"/>
  <c r="S11" i="9" s="1"/>
  <c r="Q8" i="9"/>
  <c r="Q9" i="9" s="1"/>
  <c r="Q10" i="9" s="1"/>
  <c r="Q11" i="9" s="1"/>
  <c r="O8" i="9"/>
  <c r="O9" i="9" s="1"/>
  <c r="O10" i="9" s="1"/>
  <c r="O11" i="9" s="1"/>
  <c r="W20" i="10"/>
  <c r="W21" i="10" s="1"/>
  <c r="W22" i="10" s="1"/>
  <c r="W23" i="10" s="1"/>
  <c r="W24" i="10" s="1"/>
  <c r="W25" i="10" s="1"/>
  <c r="W26" i="10" s="1"/>
  <c r="W27" i="10" s="1"/>
  <c r="U20" i="10"/>
  <c r="U21" i="10" s="1"/>
  <c r="U22" i="10" s="1"/>
  <c r="U23" i="10" s="1"/>
  <c r="U24" i="10" s="1"/>
  <c r="U25" i="10" s="1"/>
  <c r="U26" i="10" s="1"/>
  <c r="U27" i="10" s="1"/>
  <c r="S20" i="10"/>
  <c r="S21" i="10" s="1"/>
  <c r="S22" i="10" s="1"/>
  <c r="S23" i="10" s="1"/>
  <c r="S24" i="10" s="1"/>
  <c r="S25" i="10" s="1"/>
  <c r="S26" i="10" s="1"/>
  <c r="S27" i="10" s="1"/>
  <c r="Q20" i="10"/>
  <c r="Q21" i="10" s="1"/>
  <c r="Q22" i="10" s="1"/>
  <c r="Q23" i="10" s="1"/>
  <c r="Q24" i="10" s="1"/>
  <c r="Q25" i="10" s="1"/>
  <c r="Q26" i="10" s="1"/>
  <c r="Q27" i="10" s="1"/>
  <c r="O20" i="10"/>
  <c r="O21" i="10" s="1"/>
  <c r="O22" i="10" s="1"/>
  <c r="O23" i="10" s="1"/>
  <c r="O24" i="10" s="1"/>
  <c r="O25" i="10" s="1"/>
  <c r="O26" i="10" s="1"/>
  <c r="O27" i="10" s="1"/>
  <c r="W12" i="10"/>
  <c r="W13" i="10" s="1"/>
  <c r="W14" i="10" s="1"/>
  <c r="W15" i="10" s="1"/>
  <c r="W16" i="10" s="1"/>
  <c r="W17" i="10" s="1"/>
  <c r="W18" i="10" s="1"/>
  <c r="W19" i="10" s="1"/>
  <c r="U12" i="10"/>
  <c r="U13" i="10" s="1"/>
  <c r="U14" i="10" s="1"/>
  <c r="U15" i="10" s="1"/>
  <c r="U16" i="10" s="1"/>
  <c r="U17" i="10" s="1"/>
  <c r="U18" i="10" s="1"/>
  <c r="U19" i="10" s="1"/>
  <c r="S12" i="10"/>
  <c r="S13" i="10" s="1"/>
  <c r="S14" i="10" s="1"/>
  <c r="S15" i="10" s="1"/>
  <c r="S16" i="10" s="1"/>
  <c r="S17" i="10" s="1"/>
  <c r="S18" i="10" s="1"/>
  <c r="S19" i="10" s="1"/>
  <c r="Q12" i="10"/>
  <c r="Q13" i="10" s="1"/>
  <c r="Q14" i="10" s="1"/>
  <c r="Q15" i="10" s="1"/>
  <c r="Q16" i="10" s="1"/>
  <c r="Q17" i="10" s="1"/>
  <c r="Q18" i="10" s="1"/>
  <c r="Q19" i="10" s="1"/>
  <c r="O12" i="10"/>
  <c r="O13" i="10" s="1"/>
  <c r="O14" i="10" s="1"/>
  <c r="O15" i="10" s="1"/>
  <c r="O16" i="10" s="1"/>
  <c r="O17" i="10" s="1"/>
  <c r="O18" i="10" s="1"/>
  <c r="O19" i="10" s="1"/>
  <c r="W24" i="11"/>
  <c r="W25" i="11" s="1"/>
  <c r="W26" i="11" s="1"/>
  <c r="W27" i="11" s="1"/>
  <c r="W28" i="11" s="1"/>
  <c r="W29" i="11" s="1"/>
  <c r="W30" i="11" s="1"/>
  <c r="W31" i="11" s="1"/>
  <c r="U24" i="11"/>
  <c r="U25" i="11" s="1"/>
  <c r="U26" i="11" s="1"/>
  <c r="U27" i="11" s="1"/>
  <c r="U28" i="11" s="1"/>
  <c r="U29" i="11" s="1"/>
  <c r="U30" i="11" s="1"/>
  <c r="U31" i="11" s="1"/>
  <c r="S24" i="11"/>
  <c r="S25" i="11" s="1"/>
  <c r="S26" i="11" s="1"/>
  <c r="S27" i="11" s="1"/>
  <c r="S28" i="11" s="1"/>
  <c r="S29" i="11" s="1"/>
  <c r="S30" i="11" s="1"/>
  <c r="S31" i="11" s="1"/>
  <c r="Q24" i="11"/>
  <c r="Q25" i="11" s="1"/>
  <c r="Q26" i="11" s="1"/>
  <c r="Q27" i="11" s="1"/>
  <c r="Q28" i="11" s="1"/>
  <c r="Q29" i="11" s="1"/>
  <c r="Q30" i="11" s="1"/>
  <c r="Q31" i="11" s="1"/>
  <c r="O24" i="11"/>
  <c r="O25" i="11" s="1"/>
  <c r="O26" i="11" s="1"/>
  <c r="O27" i="11" s="1"/>
  <c r="O28" i="11" s="1"/>
  <c r="O29" i="11" s="1"/>
  <c r="O30" i="11" s="1"/>
  <c r="O31" i="11" s="1"/>
  <c r="W16" i="11"/>
  <c r="W17" i="11" s="1"/>
  <c r="W18" i="11" s="1"/>
  <c r="W19" i="11" s="1"/>
  <c r="W20" i="11" s="1"/>
  <c r="W21" i="11" s="1"/>
  <c r="W22" i="11" s="1"/>
  <c r="W23" i="11" s="1"/>
  <c r="U16" i="11"/>
  <c r="U17" i="11" s="1"/>
  <c r="U18" i="11" s="1"/>
  <c r="U19" i="11" s="1"/>
  <c r="U20" i="11" s="1"/>
  <c r="U21" i="11" s="1"/>
  <c r="U22" i="11" s="1"/>
  <c r="U23" i="11" s="1"/>
  <c r="S16" i="11"/>
  <c r="S17" i="11" s="1"/>
  <c r="S18" i="11" s="1"/>
  <c r="S19" i="11" s="1"/>
  <c r="S20" i="11" s="1"/>
  <c r="S21" i="11" s="1"/>
  <c r="S22" i="11" s="1"/>
  <c r="S23" i="11" s="1"/>
  <c r="Q16" i="11"/>
  <c r="Q17" i="11" s="1"/>
  <c r="Q18" i="11" s="1"/>
  <c r="Q19" i="11" s="1"/>
  <c r="Q20" i="11" s="1"/>
  <c r="Q21" i="11" s="1"/>
  <c r="Q22" i="11" s="1"/>
  <c r="Q23" i="11" s="1"/>
  <c r="O16" i="11"/>
  <c r="O17" i="11" s="1"/>
  <c r="O18" i="11" s="1"/>
  <c r="O19" i="11" s="1"/>
  <c r="O20" i="11" s="1"/>
  <c r="O21" i="11" s="1"/>
  <c r="O22" i="11" s="1"/>
  <c r="O23" i="11" s="1"/>
  <c r="U35" i="12"/>
  <c r="S35" i="12"/>
  <c r="Q35" i="12"/>
  <c r="O35" i="12"/>
  <c r="W27" i="12"/>
  <c r="W28" i="12" s="1"/>
  <c r="W29" i="12" s="1"/>
  <c r="W30" i="12" s="1"/>
  <c r="W31" i="12" s="1"/>
  <c r="W32" i="12" s="1"/>
  <c r="W33" i="12" s="1"/>
  <c r="W34" i="12" s="1"/>
  <c r="U27" i="12"/>
  <c r="U28" i="12" s="1"/>
  <c r="U29" i="12" s="1"/>
  <c r="U30" i="12" s="1"/>
  <c r="U31" i="12" s="1"/>
  <c r="U32" i="12" s="1"/>
  <c r="U33" i="12" s="1"/>
  <c r="U34" i="12" s="1"/>
  <c r="S27" i="12"/>
  <c r="S28" i="12" s="1"/>
  <c r="S29" i="12" s="1"/>
  <c r="S30" i="12" s="1"/>
  <c r="S31" i="12" s="1"/>
  <c r="S32" i="12" s="1"/>
  <c r="S33" i="12" s="1"/>
  <c r="S34" i="12" s="1"/>
  <c r="Q27" i="12"/>
  <c r="Q28" i="12" s="1"/>
  <c r="Q29" i="12" s="1"/>
  <c r="Q30" i="12" s="1"/>
  <c r="Q31" i="12" s="1"/>
  <c r="Q32" i="12" s="1"/>
  <c r="Q33" i="12" s="1"/>
  <c r="Q34" i="12" s="1"/>
  <c r="O27" i="12"/>
  <c r="O28" i="12" s="1"/>
  <c r="O29" i="12" s="1"/>
  <c r="O30" i="12" s="1"/>
  <c r="O31" i="12" s="1"/>
  <c r="O32" i="12" s="1"/>
  <c r="O33" i="12" s="1"/>
  <c r="O34" i="12" s="1"/>
  <c r="W19" i="12"/>
  <c r="W20" i="12" s="1"/>
  <c r="W21" i="12" s="1"/>
  <c r="W22" i="12" s="1"/>
  <c r="W23" i="12" s="1"/>
  <c r="W24" i="12" s="1"/>
  <c r="W25" i="12" s="1"/>
  <c r="W26" i="12" s="1"/>
  <c r="U19" i="12"/>
  <c r="U20" i="12" s="1"/>
  <c r="U21" i="12" s="1"/>
  <c r="U22" i="12" s="1"/>
  <c r="U23" i="12" s="1"/>
  <c r="U24" i="12" s="1"/>
  <c r="U25" i="12" s="1"/>
  <c r="U26" i="12" s="1"/>
  <c r="S19" i="12"/>
  <c r="S20" i="12" s="1"/>
  <c r="S21" i="12" s="1"/>
  <c r="S22" i="12" s="1"/>
  <c r="S23" i="12" s="1"/>
  <c r="S24" i="12" s="1"/>
  <c r="S25" i="12" s="1"/>
  <c r="S26" i="12" s="1"/>
  <c r="Q19" i="12"/>
  <c r="Q20" i="12" s="1"/>
  <c r="Q21" i="12" s="1"/>
  <c r="Q22" i="12" s="1"/>
  <c r="Q23" i="12" s="1"/>
  <c r="Q24" i="12" s="1"/>
  <c r="Q25" i="12" s="1"/>
  <c r="Q26" i="12" s="1"/>
  <c r="O19" i="12"/>
  <c r="O20" i="12" s="1"/>
  <c r="O21" i="12" s="1"/>
  <c r="O22" i="12" s="1"/>
  <c r="O23" i="12" s="1"/>
  <c r="O24" i="12" s="1"/>
  <c r="O25" i="12" s="1"/>
  <c r="O26" i="12" s="1"/>
  <c r="W11" i="12"/>
  <c r="W12" i="12" s="1"/>
  <c r="W13" i="12" s="1"/>
  <c r="W14" i="12" s="1"/>
  <c r="W15" i="12" s="1"/>
  <c r="W16" i="12" s="1"/>
  <c r="W17" i="12" s="1"/>
  <c r="W18" i="12" s="1"/>
  <c r="U11" i="12"/>
  <c r="U12" i="12" s="1"/>
  <c r="U13" i="12" s="1"/>
  <c r="U14" i="12" s="1"/>
  <c r="U15" i="12" s="1"/>
  <c r="U16" i="12" s="1"/>
  <c r="U17" i="12" s="1"/>
  <c r="U18" i="12" s="1"/>
  <c r="S11" i="12"/>
  <c r="S12" i="12" s="1"/>
  <c r="S13" i="12" s="1"/>
  <c r="S14" i="12" s="1"/>
  <c r="S15" i="12" s="1"/>
  <c r="S16" i="12" s="1"/>
  <c r="S17" i="12" s="1"/>
  <c r="S18" i="12" s="1"/>
  <c r="Q11" i="12"/>
  <c r="Q12" i="12" s="1"/>
  <c r="Q13" i="12" s="1"/>
  <c r="Q14" i="12" s="1"/>
  <c r="Q15" i="12" s="1"/>
  <c r="Q16" i="12" s="1"/>
  <c r="Q17" i="12" s="1"/>
  <c r="Q18" i="12" s="1"/>
  <c r="O11" i="12"/>
  <c r="O12" i="12" s="1"/>
  <c r="O13" i="12" s="1"/>
  <c r="O14" i="12" s="1"/>
  <c r="O15" i="12" s="1"/>
  <c r="O16" i="12" s="1"/>
  <c r="O17" i="12" s="1"/>
  <c r="O18" i="12" s="1"/>
  <c r="W9" i="12"/>
  <c r="U9" i="12"/>
  <c r="S9" i="12"/>
  <c r="Q9" i="12"/>
  <c r="O9" i="12"/>
  <c r="U24" i="13"/>
  <c r="U25" i="13" s="1"/>
  <c r="U26" i="13" s="1"/>
  <c r="U27" i="13" s="1"/>
  <c r="U28" i="13" s="1"/>
  <c r="U29" i="13" s="1"/>
  <c r="U30" i="13" s="1"/>
  <c r="U31" i="13" s="1"/>
  <c r="S24" i="13"/>
  <c r="S25" i="13" s="1"/>
  <c r="S26" i="13" s="1"/>
  <c r="S27" i="13" s="1"/>
  <c r="S28" i="13" s="1"/>
  <c r="S29" i="13" s="1"/>
  <c r="S30" i="13" s="1"/>
  <c r="S31" i="13" s="1"/>
  <c r="Q24" i="13"/>
  <c r="Q25" i="13" s="1"/>
  <c r="Q26" i="13" s="1"/>
  <c r="Q27" i="13" s="1"/>
  <c r="Q28" i="13" s="1"/>
  <c r="Q29" i="13" s="1"/>
  <c r="Q30" i="13" s="1"/>
  <c r="Q31" i="13" s="1"/>
  <c r="O24" i="13"/>
  <c r="O25" i="13" s="1"/>
  <c r="O26" i="13" s="1"/>
  <c r="O27" i="13" s="1"/>
  <c r="O28" i="13" s="1"/>
  <c r="O29" i="13" s="1"/>
  <c r="O30" i="13" s="1"/>
  <c r="O31" i="13" s="1"/>
  <c r="W16" i="13"/>
  <c r="W17" i="13" s="1"/>
  <c r="W18" i="13" s="1"/>
  <c r="W19" i="13" s="1"/>
  <c r="W20" i="13" s="1"/>
  <c r="W21" i="13" s="1"/>
  <c r="W22" i="13" s="1"/>
  <c r="W23" i="13" s="1"/>
  <c r="U16" i="13"/>
  <c r="U17" i="13" s="1"/>
  <c r="U18" i="13" s="1"/>
  <c r="U19" i="13" s="1"/>
  <c r="U20" i="13" s="1"/>
  <c r="U21" i="13" s="1"/>
  <c r="U22" i="13" s="1"/>
  <c r="U23" i="13" s="1"/>
  <c r="S16" i="13"/>
  <c r="S17" i="13" s="1"/>
  <c r="S18" i="13" s="1"/>
  <c r="S19" i="13" s="1"/>
  <c r="S20" i="13" s="1"/>
  <c r="S21" i="13" s="1"/>
  <c r="S22" i="13" s="1"/>
  <c r="S23" i="13" s="1"/>
  <c r="Q16" i="13"/>
  <c r="Q17" i="13" s="1"/>
  <c r="Q18" i="13" s="1"/>
  <c r="Q19" i="13" s="1"/>
  <c r="Q20" i="13" s="1"/>
  <c r="Q21" i="13" s="1"/>
  <c r="Q22" i="13" s="1"/>
  <c r="Q23" i="13" s="1"/>
  <c r="O16" i="13"/>
  <c r="O17" i="13" s="1"/>
  <c r="O18" i="13" s="1"/>
  <c r="O19" i="13" s="1"/>
  <c r="O20" i="13" s="1"/>
  <c r="O21" i="13" s="1"/>
  <c r="O22" i="13" s="1"/>
  <c r="O23" i="13" s="1"/>
  <c r="W8" i="13"/>
  <c r="W9" i="13" s="1"/>
  <c r="W10" i="13" s="1"/>
  <c r="W11" i="13" s="1"/>
  <c r="W12" i="13" s="1"/>
  <c r="W13" i="13" s="1"/>
  <c r="W14" i="13" s="1"/>
  <c r="W15" i="13" s="1"/>
  <c r="U8" i="13"/>
  <c r="U9" i="13" s="1"/>
  <c r="U10" i="13" s="1"/>
  <c r="U11" i="13" s="1"/>
  <c r="U12" i="13" s="1"/>
  <c r="U13" i="13" s="1"/>
  <c r="U14" i="13" s="1"/>
  <c r="U15" i="13" s="1"/>
  <c r="S8" i="13"/>
  <c r="S9" i="13" s="1"/>
  <c r="S10" i="13" s="1"/>
  <c r="S11" i="13" s="1"/>
  <c r="S12" i="13" s="1"/>
  <c r="S13" i="13" s="1"/>
  <c r="S14" i="13" s="1"/>
  <c r="S15" i="13" s="1"/>
  <c r="Q8" i="13"/>
  <c r="Q9" i="13" s="1"/>
  <c r="Q10" i="13" s="1"/>
  <c r="Q11" i="13" s="1"/>
  <c r="Q12" i="13" s="1"/>
  <c r="Q13" i="13" s="1"/>
  <c r="Q14" i="13" s="1"/>
  <c r="Q15" i="13" s="1"/>
  <c r="O8" i="13"/>
  <c r="O9" i="13" s="1"/>
  <c r="O10" i="13" s="1"/>
  <c r="O11" i="13" s="1"/>
  <c r="O12" i="13" s="1"/>
  <c r="O13" i="13" s="1"/>
  <c r="O14" i="13" s="1"/>
  <c r="O15" i="13" s="1"/>
  <c r="W5" i="13"/>
  <c r="W6" i="13" s="1"/>
  <c r="U5" i="13"/>
  <c r="U6" i="13" s="1"/>
  <c r="S5" i="13"/>
  <c r="S6" i="13" s="1"/>
  <c r="Q5" i="13"/>
  <c r="Q6" i="13" s="1"/>
  <c r="O5" i="13"/>
  <c r="O6" i="13" s="1"/>
  <c r="U27" i="5"/>
  <c r="U28" i="5" s="1"/>
  <c r="U29" i="5" s="1"/>
  <c r="U30" i="5" s="1"/>
  <c r="U31" i="5" s="1"/>
  <c r="U32" i="5" s="1"/>
  <c r="U33" i="5" s="1"/>
  <c r="U34" i="5" s="1"/>
  <c r="S27" i="5"/>
  <c r="S28" i="5" s="1"/>
  <c r="S29" i="5" s="1"/>
  <c r="S30" i="5" s="1"/>
  <c r="S31" i="5" s="1"/>
  <c r="S32" i="5" s="1"/>
  <c r="S33" i="5" s="1"/>
  <c r="S34" i="5" s="1"/>
  <c r="Q27" i="5"/>
  <c r="Q28" i="5" s="1"/>
  <c r="Q29" i="5" s="1"/>
  <c r="Q30" i="5" s="1"/>
  <c r="Q31" i="5" s="1"/>
  <c r="Q32" i="5" s="1"/>
  <c r="Q33" i="5" s="1"/>
  <c r="Q34" i="5" s="1"/>
  <c r="O27" i="5"/>
  <c r="O28" i="5" s="1"/>
  <c r="O29" i="5" s="1"/>
  <c r="O30" i="5" s="1"/>
  <c r="O31" i="5" s="1"/>
  <c r="O32" i="5" s="1"/>
  <c r="O33" i="5" s="1"/>
  <c r="O34" i="5" s="1"/>
  <c r="W19" i="5"/>
  <c r="W20" i="5" s="1"/>
  <c r="W21" i="5" s="1"/>
  <c r="W22" i="5" s="1"/>
  <c r="W23" i="5" s="1"/>
  <c r="W24" i="5" s="1"/>
  <c r="W25" i="5" s="1"/>
  <c r="W26" i="5" s="1"/>
  <c r="U19" i="5"/>
  <c r="U20" i="5" s="1"/>
  <c r="U21" i="5" s="1"/>
  <c r="U22" i="5" s="1"/>
  <c r="U23" i="5" s="1"/>
  <c r="U24" i="5" s="1"/>
  <c r="U25" i="5" s="1"/>
  <c r="U26" i="5" s="1"/>
  <c r="S19" i="5"/>
  <c r="S20" i="5" s="1"/>
  <c r="S21" i="5" s="1"/>
  <c r="S22" i="5" s="1"/>
  <c r="S23" i="5" s="1"/>
  <c r="S24" i="5" s="1"/>
  <c r="S25" i="5" s="1"/>
  <c r="S26" i="5" s="1"/>
  <c r="Q19" i="5"/>
  <c r="Q20" i="5" s="1"/>
  <c r="Q21" i="5" s="1"/>
  <c r="Q22" i="5" s="1"/>
  <c r="Q23" i="5" s="1"/>
  <c r="Q24" i="5" s="1"/>
  <c r="Q25" i="5" s="1"/>
  <c r="Q26" i="5" s="1"/>
  <c r="O19" i="5"/>
  <c r="O20" i="5" s="1"/>
  <c r="O21" i="5" s="1"/>
  <c r="O22" i="5" s="1"/>
  <c r="O23" i="5" s="1"/>
  <c r="O24" i="5" s="1"/>
  <c r="O25" i="5" s="1"/>
  <c r="O26" i="5" s="1"/>
  <c r="W11" i="5"/>
  <c r="W12" i="5" s="1"/>
  <c r="W13" i="5" s="1"/>
  <c r="W14" i="5" s="1"/>
  <c r="W15" i="5" s="1"/>
  <c r="W16" i="5" s="1"/>
  <c r="W17" i="5" s="1"/>
  <c r="W18" i="5" s="1"/>
  <c r="U11" i="5"/>
  <c r="U12" i="5" s="1"/>
  <c r="U13" i="5" s="1"/>
  <c r="U14" i="5" s="1"/>
  <c r="U15" i="5" s="1"/>
  <c r="U16" i="5" s="1"/>
  <c r="U17" i="5" s="1"/>
  <c r="U18" i="5" s="1"/>
  <c r="S11" i="5"/>
  <c r="S12" i="5" s="1"/>
  <c r="S13" i="5" s="1"/>
  <c r="S14" i="5" s="1"/>
  <c r="S15" i="5" s="1"/>
  <c r="S16" i="5" s="1"/>
  <c r="S17" i="5" s="1"/>
  <c r="S18" i="5" s="1"/>
  <c r="Q11" i="5"/>
  <c r="Q12" i="5" s="1"/>
  <c r="Q13" i="5" s="1"/>
  <c r="Q14" i="5" s="1"/>
  <c r="Q15" i="5" s="1"/>
  <c r="Q16" i="5" s="1"/>
  <c r="Q17" i="5" s="1"/>
  <c r="Q18" i="5" s="1"/>
  <c r="O11" i="5"/>
  <c r="O12" i="5" s="1"/>
  <c r="O13" i="5" s="1"/>
  <c r="O14" i="5" s="1"/>
  <c r="O15" i="5" s="1"/>
  <c r="O16" i="5" s="1"/>
  <c r="O17" i="5" s="1"/>
  <c r="O18" i="5" s="1"/>
  <c r="W5" i="5"/>
  <c r="W6" i="5" s="1"/>
  <c r="W7" i="5" s="1"/>
  <c r="W8" i="5" s="1"/>
  <c r="V10" i="5" s="1"/>
  <c r="U5" i="5"/>
  <c r="U6" i="5" s="1"/>
  <c r="U7" i="5" s="1"/>
  <c r="U8" i="5" s="1"/>
  <c r="T10" i="5" s="1"/>
  <c r="S5" i="5"/>
  <c r="S6" i="5" s="1"/>
  <c r="S7" i="5" s="1"/>
  <c r="S8" i="5" s="1"/>
  <c r="R10" i="5" s="1"/>
  <c r="Q5" i="5"/>
  <c r="Q6" i="5" s="1"/>
  <c r="Q7" i="5" s="1"/>
  <c r="Q8" i="5" s="1"/>
  <c r="P10" i="5" s="1"/>
  <c r="O5" i="5"/>
  <c r="O6" i="5" s="1"/>
  <c r="O7" i="5" s="1"/>
  <c r="O8" i="5" s="1"/>
  <c r="N10" i="5" s="1"/>
  <c r="W30" i="6"/>
  <c r="W31" i="6" s="1"/>
  <c r="W32" i="6" s="1"/>
  <c r="W33" i="6" s="1"/>
  <c r="W34" i="6" s="1"/>
  <c r="W35" i="6" s="1"/>
  <c r="W36" i="6" s="1"/>
  <c r="U30" i="6"/>
  <c r="U31" i="6" s="1"/>
  <c r="U32" i="6" s="1"/>
  <c r="U33" i="6" s="1"/>
  <c r="U34" i="6" s="1"/>
  <c r="U35" i="6" s="1"/>
  <c r="U36" i="6" s="1"/>
  <c r="U37" i="6" s="1"/>
  <c r="S30" i="6"/>
  <c r="S31" i="6" s="1"/>
  <c r="S32" i="6" s="1"/>
  <c r="S33" i="6" s="1"/>
  <c r="S34" i="6" s="1"/>
  <c r="S35" i="6" s="1"/>
  <c r="S36" i="6" s="1"/>
  <c r="S37" i="6" s="1"/>
  <c r="Q30" i="6"/>
  <c r="Q31" i="6" s="1"/>
  <c r="Q32" i="6" s="1"/>
  <c r="Q33" i="6" s="1"/>
  <c r="Q34" i="6" s="1"/>
  <c r="Q35" i="6" s="1"/>
  <c r="Q36" i="6" s="1"/>
  <c r="Q37" i="6" s="1"/>
  <c r="O30" i="6"/>
  <c r="O31" i="6" s="1"/>
  <c r="O32" i="6" s="1"/>
  <c r="O33" i="6" s="1"/>
  <c r="O34" i="6" s="1"/>
  <c r="O35" i="6" s="1"/>
  <c r="O36" i="6" s="1"/>
  <c r="O37" i="6" s="1"/>
  <c r="W22" i="6"/>
  <c r="W23" i="6" s="1"/>
  <c r="W24" i="6" s="1"/>
  <c r="W25" i="6" s="1"/>
  <c r="W26" i="6" s="1"/>
  <c r="W27" i="6" s="1"/>
  <c r="W28" i="6" s="1"/>
  <c r="W29" i="6" s="1"/>
  <c r="U22" i="6"/>
  <c r="U23" i="6" s="1"/>
  <c r="U24" i="6" s="1"/>
  <c r="U25" i="6" s="1"/>
  <c r="U26" i="6" s="1"/>
  <c r="U27" i="6" s="1"/>
  <c r="U28" i="6" s="1"/>
  <c r="U29" i="6" s="1"/>
  <c r="S22" i="6"/>
  <c r="S23" i="6" s="1"/>
  <c r="S24" i="6" s="1"/>
  <c r="S25" i="6" s="1"/>
  <c r="S26" i="6" s="1"/>
  <c r="S27" i="6" s="1"/>
  <c r="S28" i="6" s="1"/>
  <c r="S29" i="6" s="1"/>
  <c r="Q22" i="6"/>
  <c r="Q23" i="6" s="1"/>
  <c r="Q24" i="6" s="1"/>
  <c r="Q25" i="6" s="1"/>
  <c r="Q26" i="6" s="1"/>
  <c r="Q27" i="6" s="1"/>
  <c r="Q28" i="6" s="1"/>
  <c r="Q29" i="6" s="1"/>
  <c r="O22" i="6"/>
  <c r="O23" i="6" s="1"/>
  <c r="O24" i="6" s="1"/>
  <c r="O25" i="6" s="1"/>
  <c r="O26" i="6" s="1"/>
  <c r="O27" i="6" s="1"/>
  <c r="O28" i="6" s="1"/>
  <c r="O29" i="6" s="1"/>
  <c r="W14" i="6"/>
  <c r="W15" i="6" s="1"/>
  <c r="W16" i="6" s="1"/>
  <c r="W17" i="6" s="1"/>
  <c r="W18" i="6" s="1"/>
  <c r="W19" i="6" s="1"/>
  <c r="W20" i="6" s="1"/>
  <c r="W21" i="6" s="1"/>
  <c r="U14" i="6"/>
  <c r="U15" i="6" s="1"/>
  <c r="U16" i="6" s="1"/>
  <c r="U17" i="6" s="1"/>
  <c r="U18" i="6" s="1"/>
  <c r="U19" i="6" s="1"/>
  <c r="U20" i="6" s="1"/>
  <c r="U21" i="6" s="1"/>
  <c r="S14" i="6"/>
  <c r="S15" i="6" s="1"/>
  <c r="S16" i="6" s="1"/>
  <c r="S17" i="6" s="1"/>
  <c r="S18" i="6" s="1"/>
  <c r="S19" i="6" s="1"/>
  <c r="S20" i="6" s="1"/>
  <c r="S21" i="6" s="1"/>
  <c r="Q14" i="6"/>
  <c r="Q15" i="6" s="1"/>
  <c r="Q16" i="6" s="1"/>
  <c r="Q17" i="6" s="1"/>
  <c r="Q18" i="6" s="1"/>
  <c r="Q19" i="6" s="1"/>
  <c r="Q20" i="6" s="1"/>
  <c r="Q21" i="6" s="1"/>
  <c r="O14" i="6"/>
  <c r="O15" i="6" s="1"/>
  <c r="O16" i="6" s="1"/>
  <c r="O17" i="6" s="1"/>
  <c r="O18" i="6" s="1"/>
  <c r="O19" i="6" s="1"/>
  <c r="O20" i="6" s="1"/>
  <c r="O21" i="6" s="1"/>
  <c r="W8" i="6"/>
  <c r="W9" i="6" s="1"/>
  <c r="W10" i="6" s="1"/>
  <c r="W11" i="6" s="1"/>
  <c r="V13" i="6" s="1"/>
  <c r="U8" i="6"/>
  <c r="U9" i="6" s="1"/>
  <c r="U10" i="6" s="1"/>
  <c r="U11" i="6" s="1"/>
  <c r="T13" i="6" s="1"/>
  <c r="S8" i="6"/>
  <c r="S9" i="6" s="1"/>
  <c r="S10" i="6" s="1"/>
  <c r="S11" i="6" s="1"/>
  <c r="R13" i="6" s="1"/>
  <c r="Q8" i="6"/>
  <c r="Q9" i="6" s="1"/>
  <c r="Q10" i="6" s="1"/>
  <c r="Q11" i="6" s="1"/>
  <c r="P13" i="6" s="1"/>
  <c r="O8" i="6"/>
  <c r="O9" i="6" s="1"/>
  <c r="O10" i="6" s="1"/>
  <c r="O11" i="6" s="1"/>
  <c r="N13" i="6" s="1"/>
  <c r="U5" i="6"/>
  <c r="S5" i="6"/>
  <c r="Q5" i="6"/>
  <c r="U25" i="4"/>
  <c r="U26" i="4" s="1"/>
  <c r="U27" i="4" s="1"/>
  <c r="U28" i="4" s="1"/>
  <c r="U29" i="4" s="1"/>
  <c r="U30" i="4" s="1"/>
  <c r="U31" i="4" s="1"/>
  <c r="U32" i="4" s="1"/>
  <c r="S25" i="4"/>
  <c r="S26" i="4" s="1"/>
  <c r="S27" i="4" s="1"/>
  <c r="S28" i="4" s="1"/>
  <c r="S29" i="4" s="1"/>
  <c r="S30" i="4" s="1"/>
  <c r="S31" i="4" s="1"/>
  <c r="S32" i="4" s="1"/>
  <c r="Q25" i="4"/>
  <c r="Q26" i="4" s="1"/>
  <c r="Q27" i="4" s="1"/>
  <c r="Q28" i="4" s="1"/>
  <c r="Q29" i="4" s="1"/>
  <c r="Q30" i="4" s="1"/>
  <c r="Q31" i="4" s="1"/>
  <c r="Q32" i="4" s="1"/>
  <c r="O25" i="4"/>
  <c r="O26" i="4" s="1"/>
  <c r="O27" i="4" s="1"/>
  <c r="O28" i="4" s="1"/>
  <c r="O29" i="4" s="1"/>
  <c r="O30" i="4" s="1"/>
  <c r="O31" i="4" s="1"/>
  <c r="O32" i="4" s="1"/>
  <c r="W17" i="4"/>
  <c r="W18" i="4" s="1"/>
  <c r="W19" i="4" s="1"/>
  <c r="W20" i="4" s="1"/>
  <c r="W21" i="4" s="1"/>
  <c r="W22" i="4" s="1"/>
  <c r="W23" i="4" s="1"/>
  <c r="W24" i="4" s="1"/>
  <c r="U17" i="4"/>
  <c r="U18" i="4" s="1"/>
  <c r="U19" i="4" s="1"/>
  <c r="U20" i="4" s="1"/>
  <c r="U21" i="4" s="1"/>
  <c r="U22" i="4" s="1"/>
  <c r="U23" i="4" s="1"/>
  <c r="U24" i="4" s="1"/>
  <c r="S17" i="4"/>
  <c r="S18" i="4" s="1"/>
  <c r="S19" i="4" s="1"/>
  <c r="S20" i="4" s="1"/>
  <c r="S21" i="4" s="1"/>
  <c r="S22" i="4" s="1"/>
  <c r="S23" i="4" s="1"/>
  <c r="S24" i="4" s="1"/>
  <c r="Q17" i="4"/>
  <c r="Q18" i="4" s="1"/>
  <c r="Q19" i="4" s="1"/>
  <c r="Q20" i="4" s="1"/>
  <c r="Q21" i="4" s="1"/>
  <c r="Q22" i="4" s="1"/>
  <c r="Q23" i="4" s="1"/>
  <c r="Q24" i="4" s="1"/>
  <c r="O17" i="4"/>
  <c r="O18" i="4" s="1"/>
  <c r="O19" i="4" s="1"/>
  <c r="O20" i="4" s="1"/>
  <c r="O21" i="4" s="1"/>
  <c r="O22" i="4" s="1"/>
  <c r="O23" i="4" s="1"/>
  <c r="O24" i="4" s="1"/>
  <c r="W9" i="4"/>
  <c r="W10" i="4" s="1"/>
  <c r="W11" i="4" s="1"/>
  <c r="W12" i="4" s="1"/>
  <c r="W13" i="4" s="1"/>
  <c r="W14" i="4" s="1"/>
  <c r="W15" i="4" s="1"/>
  <c r="W16" i="4" s="1"/>
  <c r="U9" i="4"/>
  <c r="U10" i="4" s="1"/>
  <c r="U11" i="4" s="1"/>
  <c r="U12" i="4" s="1"/>
  <c r="U13" i="4" s="1"/>
  <c r="U14" i="4" s="1"/>
  <c r="U15" i="4" s="1"/>
  <c r="U16" i="4" s="1"/>
  <c r="S9" i="4"/>
  <c r="S10" i="4" s="1"/>
  <c r="S11" i="4" s="1"/>
  <c r="S12" i="4" s="1"/>
  <c r="S13" i="4" s="1"/>
  <c r="S14" i="4" s="1"/>
  <c r="S15" i="4" s="1"/>
  <c r="S16" i="4" s="1"/>
  <c r="Q9" i="4"/>
  <c r="Q10" i="4" s="1"/>
  <c r="Q11" i="4" s="1"/>
  <c r="Q12" i="4" s="1"/>
  <c r="Q13" i="4" s="1"/>
  <c r="Q14" i="4" s="1"/>
  <c r="Q15" i="4" s="1"/>
  <c r="Q16" i="4" s="1"/>
  <c r="O9" i="4"/>
  <c r="O10" i="4" s="1"/>
  <c r="O11" i="4" s="1"/>
  <c r="O12" i="4" s="1"/>
  <c r="O13" i="4" s="1"/>
  <c r="O14" i="4" s="1"/>
  <c r="O15" i="4" s="1"/>
  <c r="O16" i="4" s="1"/>
  <c r="Q6" i="4"/>
  <c r="Q7" i="4" s="1"/>
  <c r="O6" i="4"/>
  <c r="W24" i="2"/>
  <c r="W25" i="2" s="1"/>
  <c r="W26" i="2" s="1"/>
  <c r="W27" i="2" s="1"/>
  <c r="W28" i="2" s="1"/>
  <c r="W29" i="2" s="1"/>
  <c r="W30" i="2" s="1"/>
  <c r="W31" i="2" s="1"/>
  <c r="U24" i="2"/>
  <c r="U25" i="2" s="1"/>
  <c r="U26" i="2" s="1"/>
  <c r="U27" i="2" s="1"/>
  <c r="U28" i="2" s="1"/>
  <c r="U29" i="2" s="1"/>
  <c r="U30" i="2" s="1"/>
  <c r="U31" i="2" s="1"/>
  <c r="S24" i="2"/>
  <c r="S25" i="2" s="1"/>
  <c r="S26" i="2" s="1"/>
  <c r="S27" i="2" s="1"/>
  <c r="S28" i="2" s="1"/>
  <c r="S29" i="2" s="1"/>
  <c r="S30" i="2" s="1"/>
  <c r="S31" i="2" s="1"/>
  <c r="Q24" i="2"/>
  <c r="Q25" i="2" s="1"/>
  <c r="Q26" i="2" s="1"/>
  <c r="Q27" i="2" s="1"/>
  <c r="Q28" i="2" s="1"/>
  <c r="Q29" i="2" s="1"/>
  <c r="Q30" i="2" s="1"/>
  <c r="Q31" i="2" s="1"/>
  <c r="O24" i="2"/>
  <c r="O25" i="2" s="1"/>
  <c r="O26" i="2" s="1"/>
  <c r="O27" i="2" s="1"/>
  <c r="O28" i="2" s="1"/>
  <c r="O29" i="2" s="1"/>
  <c r="O30" i="2" s="1"/>
  <c r="O31" i="2" s="1"/>
  <c r="W16" i="2"/>
  <c r="W17" i="2" s="1"/>
  <c r="W18" i="2" s="1"/>
  <c r="W19" i="2" s="1"/>
  <c r="W20" i="2" s="1"/>
  <c r="W21" i="2" s="1"/>
  <c r="W22" i="2" s="1"/>
  <c r="W23" i="2" s="1"/>
  <c r="U16" i="2"/>
  <c r="U17" i="2" s="1"/>
  <c r="U18" i="2" s="1"/>
  <c r="U19" i="2" s="1"/>
  <c r="U20" i="2" s="1"/>
  <c r="U21" i="2" s="1"/>
  <c r="U22" i="2" s="1"/>
  <c r="U23" i="2" s="1"/>
  <c r="S16" i="2"/>
  <c r="S17" i="2" s="1"/>
  <c r="S18" i="2" s="1"/>
  <c r="S19" i="2" s="1"/>
  <c r="S20" i="2" s="1"/>
  <c r="S21" i="2" s="1"/>
  <c r="S22" i="2" s="1"/>
  <c r="S23" i="2" s="1"/>
  <c r="Q16" i="2"/>
  <c r="Q17" i="2" s="1"/>
  <c r="Q18" i="2" s="1"/>
  <c r="Q19" i="2" s="1"/>
  <c r="Q20" i="2" s="1"/>
  <c r="Q21" i="2" s="1"/>
  <c r="Q22" i="2" s="1"/>
  <c r="Q23" i="2" s="1"/>
  <c r="O16" i="2"/>
  <c r="O17" i="2" s="1"/>
  <c r="O18" i="2" s="1"/>
  <c r="O19" i="2" s="1"/>
  <c r="O20" i="2" s="1"/>
  <c r="O21" i="2" s="1"/>
  <c r="O22" i="2" s="1"/>
  <c r="O23" i="2" s="1"/>
  <c r="W8" i="2"/>
  <c r="W9" i="2" s="1"/>
  <c r="W10" i="2" s="1"/>
  <c r="W11" i="2" s="1"/>
  <c r="W12" i="2" s="1"/>
  <c r="W13" i="2" s="1"/>
  <c r="W14" i="2" s="1"/>
  <c r="W15" i="2" s="1"/>
  <c r="U8" i="2"/>
  <c r="U9" i="2" s="1"/>
  <c r="U10" i="2" s="1"/>
  <c r="U11" i="2" s="1"/>
  <c r="U12" i="2" s="1"/>
  <c r="U13" i="2" s="1"/>
  <c r="U14" i="2" s="1"/>
  <c r="U15" i="2" s="1"/>
  <c r="S8" i="2"/>
  <c r="S9" i="2" s="1"/>
  <c r="S10" i="2" s="1"/>
  <c r="S11" i="2" s="1"/>
  <c r="S12" i="2" s="1"/>
  <c r="S13" i="2" s="1"/>
  <c r="S14" i="2" s="1"/>
  <c r="S15" i="2" s="1"/>
  <c r="Q8" i="2"/>
  <c r="Q9" i="2" s="1"/>
  <c r="Q10" i="2" s="1"/>
  <c r="Q11" i="2" s="1"/>
  <c r="Q12" i="2" s="1"/>
  <c r="Q13" i="2" s="1"/>
  <c r="Q14" i="2" s="1"/>
  <c r="Q15" i="2" s="1"/>
  <c r="O8" i="2"/>
  <c r="O9" i="2" s="1"/>
  <c r="O10" i="2" s="1"/>
  <c r="O11" i="2" s="1"/>
  <c r="O12" i="2" s="1"/>
  <c r="O13" i="2" s="1"/>
  <c r="O14" i="2" s="1"/>
  <c r="O15" i="2" s="1"/>
  <c r="W30" i="1"/>
  <c r="W31" i="1" s="1"/>
  <c r="W32" i="1" s="1"/>
  <c r="W33" i="1" s="1"/>
  <c r="W34" i="1" s="1"/>
  <c r="W35" i="1" s="1"/>
  <c r="W36" i="1" s="1"/>
  <c r="W37" i="1" s="1"/>
  <c r="U30" i="1"/>
  <c r="U31" i="1" s="1"/>
  <c r="U32" i="1" s="1"/>
  <c r="U33" i="1" s="1"/>
  <c r="U34" i="1" s="1"/>
  <c r="U35" i="1" s="1"/>
  <c r="U36" i="1" s="1"/>
  <c r="U37" i="1" s="1"/>
  <c r="S30" i="1"/>
  <c r="S31" i="1" s="1"/>
  <c r="S32" i="1" s="1"/>
  <c r="S33" i="1" s="1"/>
  <c r="S34" i="1" s="1"/>
  <c r="S35" i="1" s="1"/>
  <c r="S36" i="1" s="1"/>
  <c r="S37" i="1" s="1"/>
  <c r="Q30" i="1"/>
  <c r="Q31" i="1" s="1"/>
  <c r="Q32" i="1" s="1"/>
  <c r="Q33" i="1" s="1"/>
  <c r="Q34" i="1" s="1"/>
  <c r="Q35" i="1" s="1"/>
  <c r="Q36" i="1" s="1"/>
  <c r="Q37" i="1" s="1"/>
  <c r="O30" i="1"/>
  <c r="O31" i="1" s="1"/>
  <c r="O32" i="1" s="1"/>
  <c r="O33" i="1" s="1"/>
  <c r="O34" i="1" s="1"/>
  <c r="O35" i="1" s="1"/>
  <c r="O36" i="1" s="1"/>
  <c r="O37" i="1" s="1"/>
  <c r="W22" i="1"/>
  <c r="W23" i="1" s="1"/>
  <c r="W24" i="1" s="1"/>
  <c r="W25" i="1" s="1"/>
  <c r="W26" i="1" s="1"/>
  <c r="W27" i="1" s="1"/>
  <c r="W28" i="1" s="1"/>
  <c r="W29" i="1" s="1"/>
  <c r="U22" i="1"/>
  <c r="U23" i="1" s="1"/>
  <c r="U24" i="1" s="1"/>
  <c r="U25" i="1" s="1"/>
  <c r="U26" i="1" s="1"/>
  <c r="U27" i="1" s="1"/>
  <c r="U28" i="1" s="1"/>
  <c r="U29" i="1" s="1"/>
  <c r="S22" i="1"/>
  <c r="S23" i="1" s="1"/>
  <c r="S24" i="1" s="1"/>
  <c r="S25" i="1" s="1"/>
  <c r="S26" i="1" s="1"/>
  <c r="S27" i="1" s="1"/>
  <c r="S28" i="1" s="1"/>
  <c r="S29" i="1" s="1"/>
  <c r="Q22" i="1"/>
  <c r="Q23" i="1" s="1"/>
  <c r="Q24" i="1" s="1"/>
  <c r="Q25" i="1" s="1"/>
  <c r="Q26" i="1" s="1"/>
  <c r="Q27" i="1" s="1"/>
  <c r="Q28" i="1" s="1"/>
  <c r="Q29" i="1" s="1"/>
  <c r="O22" i="1"/>
  <c r="O23" i="1" s="1"/>
  <c r="O24" i="1" s="1"/>
  <c r="O25" i="1" s="1"/>
  <c r="O26" i="1" s="1"/>
  <c r="O27" i="1" s="1"/>
  <c r="O28" i="1" s="1"/>
  <c r="O29" i="1" s="1"/>
  <c r="W14" i="1"/>
  <c r="W15" i="1" s="1"/>
  <c r="W16" i="1" s="1"/>
  <c r="W17" i="1" s="1"/>
  <c r="W18" i="1" s="1"/>
  <c r="W19" i="1" s="1"/>
  <c r="W20" i="1" s="1"/>
  <c r="W21" i="1" s="1"/>
  <c r="U14" i="1"/>
  <c r="U15" i="1" s="1"/>
  <c r="U16" i="1" s="1"/>
  <c r="U17" i="1" s="1"/>
  <c r="U18" i="1" s="1"/>
  <c r="U19" i="1" s="1"/>
  <c r="U20" i="1" s="1"/>
  <c r="U21" i="1" s="1"/>
  <c r="S14" i="1"/>
  <c r="S15" i="1" s="1"/>
  <c r="S16" i="1" s="1"/>
  <c r="S17" i="1" s="1"/>
  <c r="S18" i="1" s="1"/>
  <c r="S19" i="1" s="1"/>
  <c r="S20" i="1" s="1"/>
  <c r="S21" i="1" s="1"/>
  <c r="Q14" i="1"/>
  <c r="Q15" i="1" s="1"/>
  <c r="Q16" i="1" s="1"/>
  <c r="Q17" i="1" s="1"/>
  <c r="Q18" i="1" s="1"/>
  <c r="Q19" i="1" s="1"/>
  <c r="Q20" i="1" s="1"/>
  <c r="Q21" i="1" s="1"/>
  <c r="O14" i="1"/>
  <c r="O15" i="1" s="1"/>
  <c r="O16" i="1" s="1"/>
  <c r="O17" i="1" s="1"/>
  <c r="O18" i="1" s="1"/>
  <c r="O19" i="1" s="1"/>
  <c r="O20" i="1" s="1"/>
  <c r="O21" i="1" s="1"/>
  <c r="W8" i="1"/>
  <c r="W9" i="1" s="1"/>
  <c r="W10" i="1" s="1"/>
  <c r="W11" i="1" s="1"/>
  <c r="W12" i="1" s="1"/>
  <c r="U8" i="1"/>
  <c r="U9" i="1" s="1"/>
  <c r="U10" i="1" s="1"/>
  <c r="U11" i="1" s="1"/>
  <c r="U12" i="1" s="1"/>
  <c r="S8" i="1"/>
  <c r="S9" i="1" s="1"/>
  <c r="S10" i="1" s="1"/>
  <c r="S11" i="1" s="1"/>
  <c r="S12" i="1" s="1"/>
  <c r="O8" i="1"/>
  <c r="O9" i="1" s="1"/>
  <c r="O10" i="1" s="1"/>
  <c r="O11" i="1" s="1"/>
  <c r="O12" i="1" s="1"/>
  <c r="U32" i="2"/>
  <c r="S32" i="2"/>
  <c r="S33" i="2" s="1"/>
  <c r="S34" i="2" s="1"/>
  <c r="Q32" i="2"/>
  <c r="O32" i="2"/>
  <c r="O33" i="2" s="1"/>
  <c r="F36" i="7"/>
  <c r="G36" i="7" s="1"/>
  <c r="W33" i="8"/>
  <c r="W34" i="8" s="1"/>
  <c r="W35" i="8" s="1"/>
  <c r="U33" i="8"/>
  <c r="U34" i="8" s="1"/>
  <c r="U35" i="8" s="1"/>
  <c r="S33" i="8"/>
  <c r="S34" i="8" s="1"/>
  <c r="S35" i="8" s="1"/>
  <c r="Q33" i="8"/>
  <c r="Q34" i="8" s="1"/>
  <c r="Q35" i="8" s="1"/>
  <c r="O33" i="8"/>
  <c r="O34" i="8" s="1"/>
  <c r="O35" i="8" s="1"/>
  <c r="W29" i="9"/>
  <c r="W30" i="9" s="1"/>
  <c r="W31" i="9" s="1"/>
  <c r="W32" i="9" s="1"/>
  <c r="F30" i="9"/>
  <c r="G30" i="9" s="1"/>
  <c r="F31" i="9"/>
  <c r="G31" i="9" s="1"/>
  <c r="W28" i="10"/>
  <c r="W29" i="10" s="1"/>
  <c r="W30" i="10" s="1"/>
  <c r="W31" i="10" s="1"/>
  <c r="W32" i="10" s="1"/>
  <c r="W33" i="10" s="1"/>
  <c r="W34" i="10" s="1"/>
  <c r="W35" i="10" s="1"/>
  <c r="U28" i="10"/>
  <c r="U29" i="10" s="1"/>
  <c r="U30" i="10" s="1"/>
  <c r="U31" i="10" s="1"/>
  <c r="U32" i="10" s="1"/>
  <c r="U33" i="10" s="1"/>
  <c r="U34" i="10" s="1"/>
  <c r="U35" i="10" s="1"/>
  <c r="S28" i="10"/>
  <c r="S29" i="10" s="1"/>
  <c r="S30" i="10" s="1"/>
  <c r="S31" i="10" s="1"/>
  <c r="S32" i="10" s="1"/>
  <c r="S33" i="10" s="1"/>
  <c r="S34" i="10" s="1"/>
  <c r="S35" i="10" s="1"/>
  <c r="Q28" i="10"/>
  <c r="Q29" i="10" s="1"/>
  <c r="Q30" i="10" s="1"/>
  <c r="Q31" i="10" s="1"/>
  <c r="Q32" i="10" s="1"/>
  <c r="Q33" i="10" s="1"/>
  <c r="Q34" i="10" s="1"/>
  <c r="Q35" i="10" s="1"/>
  <c r="O28" i="10"/>
  <c r="O29" i="10" s="1"/>
  <c r="O30" i="10" s="1"/>
  <c r="O31" i="10" s="1"/>
  <c r="O32" i="10" s="1"/>
  <c r="O33" i="10" s="1"/>
  <c r="O34" i="10" s="1"/>
  <c r="O35" i="10" s="1"/>
  <c r="P35" i="10"/>
  <c r="R35" i="10"/>
  <c r="T35" i="10"/>
  <c r="V35" i="10"/>
  <c r="N35" i="10"/>
  <c r="M35" i="10"/>
  <c r="C35" i="10"/>
  <c r="F33" i="10"/>
  <c r="G33" i="10" s="1"/>
  <c r="F34" i="10"/>
  <c r="G34" i="10" s="1"/>
  <c r="W32" i="11"/>
  <c r="W33" i="11" s="1"/>
  <c r="W34" i="11" s="1"/>
  <c r="W35" i="11" s="1"/>
  <c r="W36" i="11" s="1"/>
  <c r="W37" i="11" s="1"/>
  <c r="W38" i="11" s="1"/>
  <c r="U32" i="11"/>
  <c r="U33" i="11" s="1"/>
  <c r="U34" i="11" s="1"/>
  <c r="U35" i="11" s="1"/>
  <c r="U36" i="11" s="1"/>
  <c r="U37" i="11" s="1"/>
  <c r="U38" i="11" s="1"/>
  <c r="S32" i="11"/>
  <c r="S33" i="11" s="1"/>
  <c r="Q32" i="11"/>
  <c r="Q33" i="11" s="1"/>
  <c r="Q34" i="11" s="1"/>
  <c r="Q35" i="11" s="1"/>
  <c r="Q36" i="11" s="1"/>
  <c r="Q37" i="11" s="1"/>
  <c r="Q38" i="11" s="1"/>
  <c r="O32" i="11"/>
  <c r="O33" i="11" s="1"/>
  <c r="F38" i="11"/>
  <c r="G38" i="11" s="1"/>
  <c r="W35" i="12"/>
  <c r="F35" i="12"/>
  <c r="G35" i="12" s="1"/>
  <c r="W24" i="13"/>
  <c r="W25" i="13" s="1"/>
  <c r="W26" i="13" s="1"/>
  <c r="W27" i="13" s="1"/>
  <c r="W28" i="13" s="1"/>
  <c r="W29" i="13" s="1"/>
  <c r="W30" i="13" s="1"/>
  <c r="W31" i="13" s="1"/>
  <c r="F28" i="13"/>
  <c r="G28" i="13" s="1"/>
  <c r="F29" i="13"/>
  <c r="G29" i="13" s="1"/>
  <c r="W32" i="2"/>
  <c r="W27" i="5"/>
  <c r="W28" i="5" s="1"/>
  <c r="W29" i="5" s="1"/>
  <c r="W30" i="5" s="1"/>
  <c r="W31" i="5" s="1"/>
  <c r="W32" i="5" s="1"/>
  <c r="W33" i="5" s="1"/>
  <c r="W34" i="5" s="1"/>
  <c r="W25" i="4"/>
  <c r="W26" i="4" s="1"/>
  <c r="W27" i="4" s="1"/>
  <c r="W28" i="4" s="1"/>
  <c r="W29" i="4" s="1"/>
  <c r="W30" i="4" s="1"/>
  <c r="W31" i="4" s="1"/>
  <c r="W32" i="4" s="1"/>
  <c r="F28" i="5"/>
  <c r="G28" i="5" s="1"/>
  <c r="F29" i="5"/>
  <c r="G29" i="5" s="1"/>
  <c r="F30" i="5"/>
  <c r="G30" i="5" s="1"/>
  <c r="B5" i="5"/>
  <c r="B7" i="5" s="1"/>
  <c r="B8" i="5" s="1"/>
  <c r="B11" i="5" s="1"/>
  <c r="B12" i="5" s="1"/>
  <c r="B13" i="5" s="1"/>
  <c r="B14" i="5" s="1"/>
  <c r="B15" i="5" s="1"/>
  <c r="B16" i="5" s="1"/>
  <c r="B17" i="5" s="1"/>
  <c r="B19" i="5" s="1"/>
  <c r="B20" i="5" s="1"/>
  <c r="B21" i="5" s="1"/>
  <c r="B22" i="5" s="1"/>
  <c r="B23" i="5" s="1"/>
  <c r="B24" i="5" s="1"/>
  <c r="B25" i="5" s="1"/>
  <c r="B27" i="5" s="1"/>
  <c r="B28" i="5" s="1"/>
  <c r="B29" i="5" s="1"/>
  <c r="B30" i="5" s="1"/>
  <c r="B31" i="5" s="1"/>
  <c r="B32" i="5" s="1"/>
  <c r="B33" i="5" s="1"/>
  <c r="B35" i="5" s="1"/>
  <c r="B36" i="5" s="1"/>
  <c r="B37" i="5" s="1"/>
  <c r="B38" i="5" s="1"/>
  <c r="B39" i="5" s="1"/>
  <c r="B40" i="5" s="1"/>
  <c r="B41" i="5" s="1"/>
  <c r="P29" i="6"/>
  <c r="R29" i="6"/>
  <c r="T29" i="6"/>
  <c r="V29" i="6"/>
  <c r="N29" i="6"/>
  <c r="M29" i="6"/>
  <c r="C29" i="6"/>
  <c r="F30" i="6"/>
  <c r="G30" i="6" s="1"/>
  <c r="F28" i="6"/>
  <c r="G28" i="6" s="1"/>
  <c r="F30" i="4"/>
  <c r="G30" i="4" s="1"/>
  <c r="F29" i="4"/>
  <c r="G29" i="4" s="1"/>
  <c r="F37" i="2"/>
  <c r="G37" i="2" s="1"/>
  <c r="P29" i="1"/>
  <c r="R29" i="1"/>
  <c r="T29" i="1"/>
  <c r="V29" i="1"/>
  <c r="N29" i="1"/>
  <c r="M29" i="1"/>
  <c r="F31" i="1"/>
  <c r="G31" i="1" s="1"/>
  <c r="P31" i="2"/>
  <c r="R31" i="2"/>
  <c r="T31" i="2"/>
  <c r="V31" i="2"/>
  <c r="N31" i="2"/>
  <c r="M31" i="2"/>
  <c r="C31" i="2"/>
  <c r="C29" i="1"/>
  <c r="C12" i="15"/>
  <c r="C11" i="15"/>
  <c r="C10" i="15"/>
  <c r="C9" i="15"/>
  <c r="F58" i="15"/>
  <c r="F52" i="15"/>
  <c r="B42" i="15"/>
  <c r="D26" i="15"/>
  <c r="F33" i="7"/>
  <c r="G33" i="7" s="1"/>
  <c r="F38" i="8"/>
  <c r="G38" i="8" s="1"/>
  <c r="F29" i="9"/>
  <c r="G29" i="9" s="1"/>
  <c r="F32" i="10"/>
  <c r="G32" i="10" s="1"/>
  <c r="F35" i="11"/>
  <c r="G35" i="11" s="1"/>
  <c r="P34" i="12"/>
  <c r="R34" i="12"/>
  <c r="T34" i="12"/>
  <c r="V34" i="12"/>
  <c r="N34" i="12"/>
  <c r="M34" i="12"/>
  <c r="C34" i="12"/>
  <c r="F33" i="12"/>
  <c r="G33" i="12" s="1"/>
  <c r="F27" i="13"/>
  <c r="G27" i="13" s="1"/>
  <c r="F27" i="6"/>
  <c r="G27" i="6" s="1"/>
  <c r="F28" i="4"/>
  <c r="G28" i="4" s="1"/>
  <c r="P21" i="1"/>
  <c r="R21" i="1"/>
  <c r="T21" i="1"/>
  <c r="V21" i="1"/>
  <c r="N21" i="1"/>
  <c r="P12" i="1"/>
  <c r="R12" i="1"/>
  <c r="R13" i="1" s="1"/>
  <c r="T12" i="1"/>
  <c r="V12" i="1"/>
  <c r="V13" i="1" s="1"/>
  <c r="N12" i="1"/>
  <c r="P5" i="1"/>
  <c r="P6" i="1" s="1"/>
  <c r="R5" i="1"/>
  <c r="R6" i="1" s="1"/>
  <c r="T5" i="1"/>
  <c r="T6" i="1" s="1"/>
  <c r="V5" i="1"/>
  <c r="V6" i="1" s="1"/>
  <c r="N5" i="1"/>
  <c r="N6" i="1" s="1"/>
  <c r="F32" i="2"/>
  <c r="F30" i="1"/>
  <c r="G30" i="1" s="1"/>
  <c r="F32" i="7"/>
  <c r="G32" i="7" s="1"/>
  <c r="F34" i="8"/>
  <c r="P28" i="9"/>
  <c r="R28" i="9"/>
  <c r="T28" i="9"/>
  <c r="V28" i="9"/>
  <c r="N28" i="9"/>
  <c r="M28" i="9"/>
  <c r="C28" i="9"/>
  <c r="F27" i="9"/>
  <c r="G27" i="9" s="1"/>
  <c r="F31" i="10"/>
  <c r="G31" i="10" s="1"/>
  <c r="F33" i="11"/>
  <c r="G33" i="11" s="1"/>
  <c r="F32" i="12"/>
  <c r="G32" i="12" s="1"/>
  <c r="F26" i="13"/>
  <c r="G26" i="13" s="1"/>
  <c r="F27" i="5"/>
  <c r="G27" i="5" s="1"/>
  <c r="F26" i="6"/>
  <c r="G26" i="6" s="1"/>
  <c r="F27" i="4"/>
  <c r="G27" i="4" s="1"/>
  <c r="F30" i="2"/>
  <c r="G30" i="2" s="1"/>
  <c r="F28" i="1"/>
  <c r="G28" i="1" s="1"/>
  <c r="F9" i="9"/>
  <c r="G9" i="9" s="1"/>
  <c r="F4" i="9"/>
  <c r="F5" i="9" s="1"/>
  <c r="F25" i="10"/>
  <c r="G25" i="10" s="1"/>
  <c r="F17" i="10"/>
  <c r="G17" i="10" s="1"/>
  <c r="F4" i="10"/>
  <c r="F10" i="10" s="1"/>
  <c r="D10" i="10" s="1"/>
  <c r="F29" i="11"/>
  <c r="G29" i="11" s="1"/>
  <c r="F24" i="11"/>
  <c r="G24" i="11" s="1"/>
  <c r="F21" i="11"/>
  <c r="G21" i="11" s="1"/>
  <c r="F14" i="11"/>
  <c r="G14" i="11" s="1"/>
  <c r="F12" i="12"/>
  <c r="G12" i="12" s="1"/>
  <c r="F4" i="12"/>
  <c r="F9" i="12" s="1"/>
  <c r="D9" i="12" s="1"/>
  <c r="F21" i="13"/>
  <c r="G21" i="13" s="1"/>
  <c r="F5" i="13"/>
  <c r="G5" i="13" s="1"/>
  <c r="F4" i="13"/>
  <c r="G4" i="13" s="1"/>
  <c r="F24" i="5"/>
  <c r="G24" i="5" s="1"/>
  <c r="F17" i="5"/>
  <c r="G17" i="5" s="1"/>
  <c r="R27" i="7"/>
  <c r="R19" i="7"/>
  <c r="F31" i="7"/>
  <c r="G31" i="7" s="1"/>
  <c r="R32" i="8"/>
  <c r="R24" i="8"/>
  <c r="R16" i="8"/>
  <c r="F33" i="8"/>
  <c r="G33" i="8" s="1"/>
  <c r="R20" i="9"/>
  <c r="R11" i="9"/>
  <c r="R5" i="9"/>
  <c r="F26" i="9"/>
  <c r="G26" i="9" s="1"/>
  <c r="F30" i="10"/>
  <c r="G30" i="10" s="1"/>
  <c r="R27" i="10"/>
  <c r="R19" i="10"/>
  <c r="R23" i="11"/>
  <c r="F32" i="11"/>
  <c r="G32" i="11" s="1"/>
  <c r="R26" i="12"/>
  <c r="R18" i="12"/>
  <c r="F31" i="12"/>
  <c r="G31" i="12" s="1"/>
  <c r="R23" i="13"/>
  <c r="R15" i="13"/>
  <c r="R6" i="13"/>
  <c r="F25" i="13"/>
  <c r="G25" i="13" s="1"/>
  <c r="R26" i="5"/>
  <c r="R18" i="5"/>
  <c r="V26" i="5"/>
  <c r="P26" i="5"/>
  <c r="T26" i="5"/>
  <c r="N26" i="5"/>
  <c r="M26" i="5"/>
  <c r="C26" i="5"/>
  <c r="F25" i="5"/>
  <c r="G25" i="5" s="1"/>
  <c r="R21" i="6"/>
  <c r="R5" i="6"/>
  <c r="F25" i="6"/>
  <c r="G25" i="6" s="1"/>
  <c r="R24" i="4"/>
  <c r="R16" i="4"/>
  <c r="F26" i="4"/>
  <c r="G26" i="4" s="1"/>
  <c r="F29" i="2"/>
  <c r="G29" i="2" s="1"/>
  <c r="F26" i="1"/>
  <c r="G26" i="1" s="1"/>
  <c r="F27" i="1"/>
  <c r="G27" i="1" s="1"/>
  <c r="R15" i="2"/>
  <c r="R23" i="2"/>
  <c r="F5" i="2"/>
  <c r="B8" i="1"/>
  <c r="B9" i="1" s="1"/>
  <c r="B10" i="1" s="1"/>
  <c r="B11" i="1" s="1"/>
  <c r="B14" i="1" s="1"/>
  <c r="B15" i="1" s="1"/>
  <c r="B16" i="1" s="1"/>
  <c r="B17" i="1" s="1"/>
  <c r="B18" i="1" s="1"/>
  <c r="B19" i="1" s="1"/>
  <c r="B20" i="1" s="1"/>
  <c r="B22" i="1" s="1"/>
  <c r="B23" i="1" s="1"/>
  <c r="B24" i="1" s="1"/>
  <c r="B25" i="1" s="1"/>
  <c r="B26" i="1" s="1"/>
  <c r="B27" i="1" s="1"/>
  <c r="B28" i="1" s="1"/>
  <c r="B30" i="1" s="1"/>
  <c r="B31" i="1" s="1"/>
  <c r="B32" i="1" s="1"/>
  <c r="B33" i="1" s="1"/>
  <c r="B34" i="1" s="1"/>
  <c r="B35" i="1" s="1"/>
  <c r="B36" i="1" s="1"/>
  <c r="B38" i="1" s="1"/>
  <c r="B39" i="1" s="1"/>
  <c r="B40" i="1" s="1"/>
  <c r="B41" i="1" s="1"/>
  <c r="B42" i="1" s="1"/>
  <c r="F5" i="11"/>
  <c r="G5" i="11" s="1"/>
  <c r="F10" i="11"/>
  <c r="G10" i="11" s="1"/>
  <c r="F11" i="11"/>
  <c r="G11" i="11" s="1"/>
  <c r="F12" i="11"/>
  <c r="G12" i="11" s="1"/>
  <c r="F13" i="11"/>
  <c r="G13" i="11" s="1"/>
  <c r="F16" i="11"/>
  <c r="G16" i="11" s="1"/>
  <c r="F17" i="11"/>
  <c r="G17" i="11" s="1"/>
  <c r="F18" i="11"/>
  <c r="G18" i="11" s="1"/>
  <c r="F19" i="11"/>
  <c r="G19" i="11" s="1"/>
  <c r="F20" i="11"/>
  <c r="G20" i="11" s="1"/>
  <c r="F22" i="11"/>
  <c r="G22" i="11" s="1"/>
  <c r="F25" i="11"/>
  <c r="G25" i="11" s="1"/>
  <c r="F26" i="11"/>
  <c r="G26" i="11" s="1"/>
  <c r="F27" i="11"/>
  <c r="G27" i="11" s="1"/>
  <c r="F28" i="11"/>
  <c r="G28" i="11" s="1"/>
  <c r="F30" i="11"/>
  <c r="G30" i="11" s="1"/>
  <c r="M18" i="12"/>
  <c r="M26" i="12"/>
  <c r="C18" i="12"/>
  <c r="C26" i="12"/>
  <c r="M6" i="13"/>
  <c r="M15" i="13"/>
  <c r="M23" i="13"/>
  <c r="C6" i="13"/>
  <c r="C23" i="13"/>
  <c r="C18" i="5"/>
  <c r="M5" i="6"/>
  <c r="M21" i="6"/>
  <c r="C5" i="6"/>
  <c r="C21" i="6"/>
  <c r="F9" i="4"/>
  <c r="G9" i="4" s="1"/>
  <c r="F10" i="4"/>
  <c r="G10" i="4" s="1"/>
  <c r="F11" i="4"/>
  <c r="G11" i="4" s="1"/>
  <c r="F12" i="4"/>
  <c r="G12" i="4" s="1"/>
  <c r="F13" i="4"/>
  <c r="G13" i="4" s="1"/>
  <c r="F14" i="4"/>
  <c r="G14" i="4" s="1"/>
  <c r="F15" i="4"/>
  <c r="G15" i="4" s="1"/>
  <c r="F17" i="4"/>
  <c r="G17" i="4" s="1"/>
  <c r="F18" i="4"/>
  <c r="G18" i="4" s="1"/>
  <c r="F19" i="4"/>
  <c r="G19" i="4" s="1"/>
  <c r="F20" i="4"/>
  <c r="G20" i="4" s="1"/>
  <c r="F21" i="4"/>
  <c r="G21" i="4" s="1"/>
  <c r="F22" i="4"/>
  <c r="G22" i="4" s="1"/>
  <c r="F23" i="4"/>
  <c r="G23" i="4" s="1"/>
  <c r="C16" i="4"/>
  <c r="C24" i="4"/>
  <c r="M23" i="11"/>
  <c r="M15" i="2"/>
  <c r="M23" i="2"/>
  <c r="C15" i="2"/>
  <c r="C23" i="2"/>
  <c r="C23" i="11"/>
  <c r="V23" i="11"/>
  <c r="T23" i="11"/>
  <c r="P23" i="11"/>
  <c r="N23" i="11"/>
  <c r="F8" i="2"/>
  <c r="F9" i="2"/>
  <c r="F10" i="2"/>
  <c r="F11" i="2"/>
  <c r="F12" i="2"/>
  <c r="F13" i="2"/>
  <c r="F14" i="2"/>
  <c r="F16" i="2"/>
  <c r="G16" i="2" s="1"/>
  <c r="F17" i="2"/>
  <c r="G17" i="2" s="1"/>
  <c r="F18" i="2"/>
  <c r="G18" i="2" s="1"/>
  <c r="F19" i="2"/>
  <c r="G19" i="2" s="1"/>
  <c r="F20" i="2"/>
  <c r="G20" i="2" s="1"/>
  <c r="F21" i="2"/>
  <c r="G21" i="2" s="1"/>
  <c r="F22" i="2"/>
  <c r="G22" i="2" s="1"/>
  <c r="F24" i="2"/>
  <c r="G24" i="2" s="1"/>
  <c r="F25" i="2"/>
  <c r="G25" i="2" s="1"/>
  <c r="F26" i="2"/>
  <c r="G26" i="2" s="1"/>
  <c r="F27" i="2"/>
  <c r="G27" i="2" s="1"/>
  <c r="F28" i="2"/>
  <c r="G28" i="2" s="1"/>
  <c r="F4" i="6"/>
  <c r="F5" i="6" s="1"/>
  <c r="F7" i="6"/>
  <c r="F8" i="6"/>
  <c r="G8" i="6" s="1"/>
  <c r="F9" i="6"/>
  <c r="G9" i="6" s="1"/>
  <c r="F10" i="6"/>
  <c r="G10" i="6" s="1"/>
  <c r="F11" i="6"/>
  <c r="G11" i="6" s="1"/>
  <c r="F14" i="6"/>
  <c r="G14" i="6" s="1"/>
  <c r="F15" i="6"/>
  <c r="G15" i="6" s="1"/>
  <c r="F16" i="6"/>
  <c r="G16" i="6" s="1"/>
  <c r="F17" i="6"/>
  <c r="G17" i="6" s="1"/>
  <c r="F18" i="6"/>
  <c r="G18" i="6" s="1"/>
  <c r="F19" i="6"/>
  <c r="G19" i="6" s="1"/>
  <c r="F20" i="6"/>
  <c r="G20" i="6" s="1"/>
  <c r="F22" i="6"/>
  <c r="G22" i="6" s="1"/>
  <c r="F23" i="6"/>
  <c r="G23" i="6" s="1"/>
  <c r="F24" i="6"/>
  <c r="G24" i="6" s="1"/>
  <c r="F4" i="5"/>
  <c r="G4" i="5" s="1"/>
  <c r="F5" i="5"/>
  <c r="G5" i="5" s="1"/>
  <c r="F6" i="5"/>
  <c r="G6" i="5" s="1"/>
  <c r="F7" i="5"/>
  <c r="G7" i="5" s="1"/>
  <c r="F8" i="5"/>
  <c r="G8" i="5" s="1"/>
  <c r="F11" i="5"/>
  <c r="G11" i="5" s="1"/>
  <c r="F12" i="5"/>
  <c r="G12" i="5" s="1"/>
  <c r="F13" i="5"/>
  <c r="G13" i="5" s="1"/>
  <c r="F14" i="5"/>
  <c r="G14" i="5" s="1"/>
  <c r="F15" i="5"/>
  <c r="G15" i="5" s="1"/>
  <c r="F16" i="5"/>
  <c r="G16" i="5" s="1"/>
  <c r="F19" i="5"/>
  <c r="F20" i="5"/>
  <c r="G20" i="5" s="1"/>
  <c r="F21" i="5"/>
  <c r="G21" i="5" s="1"/>
  <c r="F22" i="5"/>
  <c r="G22" i="5" s="1"/>
  <c r="F23" i="5"/>
  <c r="G23" i="5" s="1"/>
  <c r="F8" i="13"/>
  <c r="G8" i="13" s="1"/>
  <c r="F9" i="13"/>
  <c r="G9" i="13" s="1"/>
  <c r="F10" i="13"/>
  <c r="G10" i="13" s="1"/>
  <c r="F11" i="13"/>
  <c r="G11" i="13" s="1"/>
  <c r="F12" i="13"/>
  <c r="G12" i="13" s="1"/>
  <c r="F13" i="13"/>
  <c r="G13" i="13" s="1"/>
  <c r="F14" i="13"/>
  <c r="G14" i="13" s="1"/>
  <c r="F16" i="13"/>
  <c r="G16" i="13" s="1"/>
  <c r="F17" i="13"/>
  <c r="G17" i="13" s="1"/>
  <c r="F18" i="13"/>
  <c r="G18" i="13" s="1"/>
  <c r="F19" i="13"/>
  <c r="G19" i="13" s="1"/>
  <c r="F20" i="13"/>
  <c r="G20" i="13" s="1"/>
  <c r="F22" i="13"/>
  <c r="G22" i="13" s="1"/>
  <c r="F11" i="12"/>
  <c r="G11" i="12" s="1"/>
  <c r="F13" i="12"/>
  <c r="G13" i="12" s="1"/>
  <c r="F14" i="12"/>
  <c r="G14" i="12" s="1"/>
  <c r="F15" i="12"/>
  <c r="G15" i="12" s="1"/>
  <c r="F16" i="12"/>
  <c r="G16" i="12" s="1"/>
  <c r="F17" i="12"/>
  <c r="G17" i="12" s="1"/>
  <c r="F19" i="12"/>
  <c r="G19" i="12" s="1"/>
  <c r="F20" i="12"/>
  <c r="G20" i="12" s="1"/>
  <c r="F21" i="12"/>
  <c r="G21" i="12" s="1"/>
  <c r="F22" i="12"/>
  <c r="G22" i="12" s="1"/>
  <c r="F23" i="12"/>
  <c r="G23" i="12" s="1"/>
  <c r="F24" i="12"/>
  <c r="G24" i="12" s="1"/>
  <c r="F25" i="12"/>
  <c r="G25" i="12" s="1"/>
  <c r="F27" i="12"/>
  <c r="G27" i="12" s="1"/>
  <c r="F28" i="12"/>
  <c r="G28" i="12" s="1"/>
  <c r="F29" i="12"/>
  <c r="G29" i="12" s="1"/>
  <c r="F30" i="12"/>
  <c r="G30" i="12" s="1"/>
  <c r="C5" i="1"/>
  <c r="C6" i="1" s="1"/>
  <c r="C12" i="1"/>
  <c r="C13" i="1" s="1"/>
  <c r="C21" i="1"/>
  <c r="F4" i="1"/>
  <c r="F5" i="1" s="1"/>
  <c r="D5" i="1" s="1"/>
  <c r="F7" i="1"/>
  <c r="G7" i="1" s="1"/>
  <c r="F8" i="1"/>
  <c r="G8" i="1" s="1"/>
  <c r="F9" i="1"/>
  <c r="G9" i="1" s="1"/>
  <c r="F10" i="1"/>
  <c r="G10" i="1" s="1"/>
  <c r="F11" i="1"/>
  <c r="G11" i="1" s="1"/>
  <c r="F14" i="1"/>
  <c r="G14" i="1" s="1"/>
  <c r="F15" i="1"/>
  <c r="G15" i="1" s="1"/>
  <c r="F16" i="1"/>
  <c r="G16" i="1" s="1"/>
  <c r="F17" i="1"/>
  <c r="G17" i="1" s="1"/>
  <c r="F18" i="1"/>
  <c r="G18" i="1" s="1"/>
  <c r="F19" i="1"/>
  <c r="G19" i="1" s="1"/>
  <c r="F20" i="1"/>
  <c r="G20" i="1" s="1"/>
  <c r="F22" i="1"/>
  <c r="G22" i="1" s="1"/>
  <c r="F23" i="1"/>
  <c r="G23" i="1" s="1"/>
  <c r="F24" i="1"/>
  <c r="G24" i="1" s="1"/>
  <c r="F25" i="1"/>
  <c r="G25" i="1" s="1"/>
  <c r="M5" i="1"/>
  <c r="M6" i="1" s="1"/>
  <c r="M12" i="1"/>
  <c r="M13" i="1" s="1"/>
  <c r="M21" i="1"/>
  <c r="M16" i="4"/>
  <c r="M24" i="4"/>
  <c r="M18" i="5"/>
  <c r="V5" i="6"/>
  <c r="V21" i="6"/>
  <c r="T5" i="6"/>
  <c r="T21" i="6"/>
  <c r="P5" i="6"/>
  <c r="P21" i="6"/>
  <c r="N5" i="6"/>
  <c r="N21" i="6"/>
  <c r="B8" i="6"/>
  <c r="B9" i="6" s="1"/>
  <c r="B10" i="6" s="1"/>
  <c r="B11" i="6" s="1"/>
  <c r="B14" i="6" s="1"/>
  <c r="B15" i="6" s="1"/>
  <c r="B16" i="6" s="1"/>
  <c r="B17" i="6" s="1"/>
  <c r="B18" i="6" s="1"/>
  <c r="B19" i="6" s="1"/>
  <c r="B20" i="6" s="1"/>
  <c r="B22" i="6" s="1"/>
  <c r="B23" i="6" s="1"/>
  <c r="B24" i="6" s="1"/>
  <c r="B25" i="6" s="1"/>
  <c r="B26" i="6" s="1"/>
  <c r="B27" i="6" s="1"/>
  <c r="B28" i="6" s="1"/>
  <c r="B30" i="6" s="1"/>
  <c r="B31" i="6" s="1"/>
  <c r="B32" i="6" s="1"/>
  <c r="B33" i="6" s="1"/>
  <c r="B34" i="6" s="1"/>
  <c r="B35" i="6" s="1"/>
  <c r="B36" i="6" s="1"/>
  <c r="B38" i="6" s="1"/>
  <c r="B39" i="6" s="1"/>
  <c r="B40" i="6" s="1"/>
  <c r="B41" i="6" s="1"/>
  <c r="G4" i="6"/>
  <c r="F29" i="7"/>
  <c r="F28" i="7"/>
  <c r="G28" i="7" s="1"/>
  <c r="F30" i="7"/>
  <c r="G30" i="7" s="1"/>
  <c r="F4" i="7"/>
  <c r="G4" i="7" s="1"/>
  <c r="F12" i="7"/>
  <c r="G12" i="7" s="1"/>
  <c r="F13" i="7"/>
  <c r="F14" i="7"/>
  <c r="G14" i="7" s="1"/>
  <c r="F15" i="7"/>
  <c r="G15" i="7" s="1"/>
  <c r="F16" i="7"/>
  <c r="G16" i="7" s="1"/>
  <c r="F17" i="7"/>
  <c r="G17" i="7" s="1"/>
  <c r="F18" i="7"/>
  <c r="G18" i="7" s="1"/>
  <c r="F20" i="7"/>
  <c r="G20" i="7" s="1"/>
  <c r="F21" i="7"/>
  <c r="G21" i="7" s="1"/>
  <c r="F22" i="7"/>
  <c r="G22" i="7" s="1"/>
  <c r="F23" i="7"/>
  <c r="G23" i="7" s="1"/>
  <c r="F24" i="7"/>
  <c r="G24" i="7" s="1"/>
  <c r="F25" i="7"/>
  <c r="G25" i="7" s="1"/>
  <c r="F26" i="7"/>
  <c r="G26" i="7" s="1"/>
  <c r="C19" i="7"/>
  <c r="C27" i="7"/>
  <c r="M19" i="7"/>
  <c r="M27" i="7"/>
  <c r="M16" i="8"/>
  <c r="M24" i="8"/>
  <c r="M32" i="8"/>
  <c r="F7" i="9"/>
  <c r="G7" i="9" s="1"/>
  <c r="F8" i="9"/>
  <c r="G8" i="9" s="1"/>
  <c r="F10" i="9"/>
  <c r="G10" i="9" s="1"/>
  <c r="F13" i="9"/>
  <c r="F14" i="9"/>
  <c r="G14" i="9" s="1"/>
  <c r="F15" i="9"/>
  <c r="G15" i="9" s="1"/>
  <c r="F16" i="9"/>
  <c r="G16" i="9" s="1"/>
  <c r="F17" i="9"/>
  <c r="G17" i="9" s="1"/>
  <c r="F18" i="9"/>
  <c r="G18" i="9" s="1"/>
  <c r="F19" i="9"/>
  <c r="G19" i="9" s="1"/>
  <c r="F21" i="9"/>
  <c r="G21" i="9" s="1"/>
  <c r="F22" i="9"/>
  <c r="G22" i="9" s="1"/>
  <c r="F23" i="9"/>
  <c r="G23" i="9" s="1"/>
  <c r="F24" i="9"/>
  <c r="G24" i="9" s="1"/>
  <c r="F25" i="9"/>
  <c r="G25" i="9" s="1"/>
  <c r="F9" i="8"/>
  <c r="G9" i="8" s="1"/>
  <c r="F10" i="8"/>
  <c r="G10" i="8" s="1"/>
  <c r="F11" i="8"/>
  <c r="G11" i="8" s="1"/>
  <c r="F12" i="8"/>
  <c r="G12" i="8" s="1"/>
  <c r="F13" i="8"/>
  <c r="G13" i="8" s="1"/>
  <c r="F14" i="8"/>
  <c r="G14" i="8" s="1"/>
  <c r="F15" i="8"/>
  <c r="G15" i="8" s="1"/>
  <c r="F17" i="8"/>
  <c r="G17" i="8" s="1"/>
  <c r="F18" i="8"/>
  <c r="G18" i="8" s="1"/>
  <c r="F19" i="8"/>
  <c r="G19" i="8" s="1"/>
  <c r="F20" i="8"/>
  <c r="G20" i="8" s="1"/>
  <c r="F21" i="8"/>
  <c r="G21" i="8" s="1"/>
  <c r="F22" i="8"/>
  <c r="G22" i="8" s="1"/>
  <c r="F23" i="8"/>
  <c r="G23" i="8" s="1"/>
  <c r="F25" i="8"/>
  <c r="G25" i="8" s="1"/>
  <c r="F26" i="8"/>
  <c r="G26" i="8" s="1"/>
  <c r="F27" i="8"/>
  <c r="G27" i="8" s="1"/>
  <c r="F28" i="8"/>
  <c r="G28" i="8" s="1"/>
  <c r="F29" i="8"/>
  <c r="G29" i="8" s="1"/>
  <c r="F30" i="8"/>
  <c r="G30" i="8" s="1"/>
  <c r="F31" i="8"/>
  <c r="G31" i="8" s="1"/>
  <c r="C16" i="8"/>
  <c r="C24" i="8"/>
  <c r="C32" i="8"/>
  <c r="N19" i="7"/>
  <c r="N27" i="7"/>
  <c r="P19" i="7"/>
  <c r="P27" i="7"/>
  <c r="T19" i="7"/>
  <c r="T27" i="7"/>
  <c r="V19" i="7"/>
  <c r="V27" i="7"/>
  <c r="B14" i="7"/>
  <c r="B15" i="7" s="1"/>
  <c r="B16" i="7" s="1"/>
  <c r="B17" i="7" s="1"/>
  <c r="B18" i="7" s="1"/>
  <c r="B20" i="7" s="1"/>
  <c r="B21" i="7" s="1"/>
  <c r="B22" i="7" s="1"/>
  <c r="B23" i="7" s="1"/>
  <c r="B24" i="7" s="1"/>
  <c r="B25" i="7" s="1"/>
  <c r="B26" i="7" s="1"/>
  <c r="B28" i="7" s="1"/>
  <c r="B29" i="7" s="1"/>
  <c r="B30" i="7" s="1"/>
  <c r="B31" i="7" s="1"/>
  <c r="B32" i="7" s="1"/>
  <c r="B33" i="7" s="1"/>
  <c r="B34" i="7" s="1"/>
  <c r="B36" i="7" s="1"/>
  <c r="B37" i="7" s="1"/>
  <c r="B38" i="7" s="1"/>
  <c r="B39" i="7" s="1"/>
  <c r="B40" i="7" s="1"/>
  <c r="B41" i="7" s="1"/>
  <c r="B42" i="7" s="1"/>
  <c r="B44" i="7" s="1"/>
  <c r="B45" i="7" s="1"/>
  <c r="M5" i="9"/>
  <c r="M11" i="9"/>
  <c r="M20" i="9"/>
  <c r="C11" i="9"/>
  <c r="C12" i="9" s="1"/>
  <c r="C20" i="9"/>
  <c r="M19" i="10"/>
  <c r="M27" i="10"/>
  <c r="C19" i="10"/>
  <c r="C27" i="10"/>
  <c r="F12" i="10"/>
  <c r="G12" i="10" s="1"/>
  <c r="F13" i="10"/>
  <c r="G13" i="10" s="1"/>
  <c r="F14" i="10"/>
  <c r="G14" i="10" s="1"/>
  <c r="F15" i="10"/>
  <c r="G15" i="10" s="1"/>
  <c r="F16" i="10"/>
  <c r="G16" i="10" s="1"/>
  <c r="F18" i="10"/>
  <c r="G18" i="10" s="1"/>
  <c r="F20" i="10"/>
  <c r="G20" i="10" s="1"/>
  <c r="F21" i="10"/>
  <c r="G21" i="10" s="1"/>
  <c r="F22" i="10"/>
  <c r="G22" i="10" s="1"/>
  <c r="F23" i="10"/>
  <c r="G23" i="10" s="1"/>
  <c r="F24" i="10"/>
  <c r="G24" i="10" s="1"/>
  <c r="F26" i="10"/>
  <c r="G26" i="10" s="1"/>
  <c r="F28" i="10"/>
  <c r="G28" i="10" s="1"/>
  <c r="F29" i="10"/>
  <c r="G29" i="10" s="1"/>
  <c r="V15" i="2"/>
  <c r="V23" i="2"/>
  <c r="T23" i="2"/>
  <c r="P15" i="2"/>
  <c r="P23" i="2"/>
  <c r="N15" i="2"/>
  <c r="N23" i="2"/>
  <c r="G14" i="2"/>
  <c r="G13" i="2"/>
  <c r="G12" i="2"/>
  <c r="G11" i="2"/>
  <c r="G10" i="2"/>
  <c r="G9" i="2"/>
  <c r="G8" i="2"/>
  <c r="G5" i="2"/>
  <c r="G4" i="1"/>
  <c r="T18" i="12"/>
  <c r="T26" i="12"/>
  <c r="V18" i="12"/>
  <c r="V26" i="12"/>
  <c r="N18" i="12"/>
  <c r="N26" i="12"/>
  <c r="P18" i="12"/>
  <c r="P26" i="12"/>
  <c r="B12" i="12"/>
  <c r="B13" i="12" s="1"/>
  <c r="B14" i="12" s="1"/>
  <c r="B15" i="12" s="1"/>
  <c r="B16" i="12" s="1"/>
  <c r="B17" i="12" s="1"/>
  <c r="B19" i="12" s="1"/>
  <c r="B20" i="12" s="1"/>
  <c r="B21" i="12" s="1"/>
  <c r="B22" i="12" s="1"/>
  <c r="B23" i="12" s="1"/>
  <c r="B24" i="12" s="1"/>
  <c r="B25" i="12" s="1"/>
  <c r="B27" i="12" s="1"/>
  <c r="B28" i="12" s="1"/>
  <c r="B29" i="12" s="1"/>
  <c r="B30" i="12" s="1"/>
  <c r="B31" i="12" s="1"/>
  <c r="B32" i="12" s="1"/>
  <c r="B33" i="12" s="1"/>
  <c r="B35" i="12" s="1"/>
  <c r="V6" i="13"/>
  <c r="V15" i="13"/>
  <c r="V23" i="13"/>
  <c r="T6" i="13"/>
  <c r="T15" i="13"/>
  <c r="T23" i="13"/>
  <c r="P6" i="13"/>
  <c r="P15" i="13"/>
  <c r="P23" i="13"/>
  <c r="N6" i="13"/>
  <c r="N15" i="13"/>
  <c r="N23" i="13"/>
  <c r="F24" i="13"/>
  <c r="G24" i="13" s="1"/>
  <c r="B5" i="13"/>
  <c r="B9" i="13" s="1"/>
  <c r="B10" i="13" s="1"/>
  <c r="B11" i="13" s="1"/>
  <c r="B12" i="13" s="1"/>
  <c r="B13" i="13" s="1"/>
  <c r="B14" i="13" s="1"/>
  <c r="B16" i="13" s="1"/>
  <c r="B17" i="13" s="1"/>
  <c r="B18" i="13" s="1"/>
  <c r="B19" i="13" s="1"/>
  <c r="B20" i="13" s="1"/>
  <c r="B21" i="13" s="1"/>
  <c r="B22" i="13" s="1"/>
  <c r="B24" i="13" s="1"/>
  <c r="B25" i="13" s="1"/>
  <c r="B26" i="13" s="1"/>
  <c r="B27" i="13" s="1"/>
  <c r="B28" i="13" s="1"/>
  <c r="B29" i="13" s="1"/>
  <c r="B30" i="13" s="1"/>
  <c r="B32" i="13" s="1"/>
  <c r="B33" i="13" s="1"/>
  <c r="B34" i="13" s="1"/>
  <c r="B35" i="13" s="1"/>
  <c r="B36" i="13" s="1"/>
  <c r="B37" i="13" s="1"/>
  <c r="B38" i="13" s="1"/>
  <c r="B40" i="13" s="1"/>
  <c r="B41" i="13" s="1"/>
  <c r="V18" i="5"/>
  <c r="T18" i="5"/>
  <c r="P18" i="5"/>
  <c r="N18" i="5"/>
  <c r="V16" i="4"/>
  <c r="V24" i="4"/>
  <c r="T16" i="4"/>
  <c r="T24" i="4"/>
  <c r="P16" i="4"/>
  <c r="P24" i="4"/>
  <c r="N16" i="4"/>
  <c r="N24" i="4"/>
  <c r="F25" i="4"/>
  <c r="G25" i="4" s="1"/>
  <c r="B9" i="4"/>
  <c r="B10" i="4" s="1"/>
  <c r="B11" i="4" s="1"/>
  <c r="B12" i="4" s="1"/>
  <c r="B13" i="4" s="1"/>
  <c r="B14" i="4" s="1"/>
  <c r="B15" i="4" s="1"/>
  <c r="B17" i="4" s="1"/>
  <c r="B18" i="4" s="1"/>
  <c r="B19" i="4" s="1"/>
  <c r="B20" i="4" s="1"/>
  <c r="B21" i="4" s="1"/>
  <c r="B22" i="4" s="1"/>
  <c r="B23" i="4" s="1"/>
  <c r="B25" i="4" s="1"/>
  <c r="B26" i="4" s="1"/>
  <c r="B27" i="4" s="1"/>
  <c r="B28" i="4" s="1"/>
  <c r="B29" i="4" s="1"/>
  <c r="B30" i="4" s="1"/>
  <c r="B31" i="4" s="1"/>
  <c r="B33" i="4" s="1"/>
  <c r="B34" i="4" s="1"/>
  <c r="B35" i="4" s="1"/>
  <c r="B36" i="4" s="1"/>
  <c r="B37" i="4" s="1"/>
  <c r="B38" i="4" s="1"/>
  <c r="B39" i="4" s="1"/>
  <c r="B41" i="4" s="1"/>
  <c r="B42" i="4" s="1"/>
  <c r="N32" i="8"/>
  <c r="P32" i="8"/>
  <c r="T32" i="8"/>
  <c r="V32" i="8"/>
  <c r="V16" i="8"/>
  <c r="V24" i="8"/>
  <c r="T16" i="8"/>
  <c r="T24" i="8"/>
  <c r="P16" i="8"/>
  <c r="P24" i="8"/>
  <c r="N16" i="8"/>
  <c r="N24" i="8"/>
  <c r="B8" i="9"/>
  <c r="B9" i="9" s="1"/>
  <c r="B10" i="9" s="1"/>
  <c r="B13" i="9" s="1"/>
  <c r="B14" i="9" s="1"/>
  <c r="B15" i="9" s="1"/>
  <c r="B16" i="9" s="1"/>
  <c r="B17" i="9" s="1"/>
  <c r="B18" i="9" s="1"/>
  <c r="B19" i="9" s="1"/>
  <c r="B21" i="9" s="1"/>
  <c r="B22" i="9" s="1"/>
  <c r="B23" i="9" s="1"/>
  <c r="B24" i="9" s="1"/>
  <c r="B25" i="9" s="1"/>
  <c r="B26" i="9" s="1"/>
  <c r="B27" i="9" s="1"/>
  <c r="B29" i="9" s="1"/>
  <c r="B30" i="9" s="1"/>
  <c r="B31" i="9" s="1"/>
  <c r="B32" i="9" s="1"/>
  <c r="B33" i="9" s="1"/>
  <c r="B34" i="9" s="1"/>
  <c r="B35" i="9" s="1"/>
  <c r="B37" i="9" s="1"/>
  <c r="B38" i="9" s="1"/>
  <c r="B39" i="9" s="1"/>
  <c r="B40" i="9" s="1"/>
  <c r="B41" i="9" s="1"/>
  <c r="B42" i="9" s="1"/>
  <c r="V5" i="9"/>
  <c r="V11" i="9"/>
  <c r="V20" i="9"/>
  <c r="T5" i="9"/>
  <c r="T11" i="9"/>
  <c r="T20" i="9"/>
  <c r="P5" i="9"/>
  <c r="P11" i="9"/>
  <c r="P12" i="9" s="1"/>
  <c r="P20" i="9"/>
  <c r="N5" i="9"/>
  <c r="N11" i="9"/>
  <c r="N20" i="9"/>
  <c r="N19" i="10"/>
  <c r="N27" i="10"/>
  <c r="P19" i="10"/>
  <c r="P27" i="10"/>
  <c r="T19" i="10"/>
  <c r="T27" i="10"/>
  <c r="V19" i="10"/>
  <c r="V27" i="10"/>
  <c r="B14" i="10"/>
  <c r="B15" i="10" s="1"/>
  <c r="B16" i="10" s="1"/>
  <c r="B17" i="10" s="1"/>
  <c r="B18" i="10" s="1"/>
  <c r="B20" i="10" s="1"/>
  <c r="B21" i="10" s="1"/>
  <c r="B22" i="10" s="1"/>
  <c r="B23" i="10" s="1"/>
  <c r="B24" i="10" s="1"/>
  <c r="B25" i="10" s="1"/>
  <c r="B26" i="10" s="1"/>
  <c r="B28" i="10" s="1"/>
  <c r="B29" i="10" s="1"/>
  <c r="B30" i="10" s="1"/>
  <c r="B31" i="10" s="1"/>
  <c r="B32" i="10" s="1"/>
  <c r="B33" i="10" s="1"/>
  <c r="B34" i="10" s="1"/>
  <c r="B36" i="10" s="1"/>
  <c r="B37" i="10" s="1"/>
  <c r="B38" i="10" s="1"/>
  <c r="B39" i="10" s="1"/>
  <c r="B40" i="10" s="1"/>
  <c r="B41" i="10" s="1"/>
  <c r="B42" i="10" s="1"/>
  <c r="B44" i="10" s="1"/>
  <c r="T15" i="2"/>
  <c r="E26" i="15"/>
  <c r="F26" i="15" s="1"/>
  <c r="C5" i="16"/>
  <c r="E5" i="16"/>
  <c r="C21" i="15"/>
  <c r="C20" i="15"/>
  <c r="C18" i="15"/>
  <c r="C19" i="15"/>
  <c r="G35" i="5"/>
  <c r="G19" i="5"/>
  <c r="S42" i="5"/>
  <c r="C43" i="13" l="1"/>
  <c r="C55" i="7" s="1"/>
  <c r="M41" i="17"/>
  <c r="V42" i="17"/>
  <c r="V41" i="17" s="1"/>
  <c r="P42" i="17"/>
  <c r="P41" i="17" s="1"/>
  <c r="L4" i="10"/>
  <c r="K10" i="10"/>
  <c r="N42" i="17"/>
  <c r="N41" i="17" s="1"/>
  <c r="C42" i="8"/>
  <c r="C60" i="7" s="1"/>
  <c r="C44" i="4"/>
  <c r="C47" i="8" s="1"/>
  <c r="T42" i="17"/>
  <c r="T41" i="17" s="1"/>
  <c r="C41" i="11"/>
  <c r="M43" i="13"/>
  <c r="R42" i="17"/>
  <c r="R41" i="17" s="1"/>
  <c r="C41" i="17"/>
  <c r="C45" i="5" s="1"/>
  <c r="M44" i="4"/>
  <c r="M42" i="8"/>
  <c r="M60" i="7" s="1"/>
  <c r="M41" i="11"/>
  <c r="M54" i="9" s="1"/>
  <c r="L4" i="12"/>
  <c r="K9" i="12"/>
  <c r="G34" i="8"/>
  <c r="F40" i="8"/>
  <c r="D40" i="8" s="1"/>
  <c r="M12" i="9"/>
  <c r="O39" i="10"/>
  <c r="O40" i="10" s="1"/>
  <c r="O41" i="10" s="1"/>
  <c r="O42" i="10" s="1"/>
  <c r="O43" i="10" s="1"/>
  <c r="N12" i="9"/>
  <c r="L33" i="8"/>
  <c r="K40" i="8"/>
  <c r="V12" i="9"/>
  <c r="T12" i="9"/>
  <c r="R12" i="9"/>
  <c r="G36" i="10"/>
  <c r="F43" i="10"/>
  <c r="W6" i="11"/>
  <c r="V7" i="11"/>
  <c r="U6" i="11"/>
  <c r="S6" i="11"/>
  <c r="R7" i="11"/>
  <c r="Q6" i="11"/>
  <c r="O36" i="12"/>
  <c r="O37" i="12" s="1"/>
  <c r="O38" i="12" s="1"/>
  <c r="O39" i="12" s="1"/>
  <c r="O40" i="12" s="1"/>
  <c r="Q36" i="12"/>
  <c r="Q37" i="12" s="1"/>
  <c r="Q38" i="12" s="1"/>
  <c r="Q39" i="12" s="1"/>
  <c r="Q40" i="12" s="1"/>
  <c r="B36" i="12"/>
  <c r="B37" i="12" s="1"/>
  <c r="B38" i="12" s="1"/>
  <c r="B39" i="12" s="1"/>
  <c r="S36" i="12"/>
  <c r="S37" i="12" s="1"/>
  <c r="S38" i="12" s="1"/>
  <c r="S39" i="12" s="1"/>
  <c r="S40" i="12" s="1"/>
  <c r="W36" i="12"/>
  <c r="W37" i="12" s="1"/>
  <c r="W38" i="12" s="1"/>
  <c r="W39" i="12" s="1"/>
  <c r="W40" i="12" s="1"/>
  <c r="U36" i="12"/>
  <c r="U37" i="12" s="1"/>
  <c r="U38" i="12" s="1"/>
  <c r="U39" i="12" s="1"/>
  <c r="U40" i="12" s="1"/>
  <c r="F12" i="6"/>
  <c r="E12" i="6" s="1"/>
  <c r="F13" i="6" s="1"/>
  <c r="D13" i="6" s="1"/>
  <c r="U13" i="6"/>
  <c r="T44" i="6" s="1"/>
  <c r="T43" i="6" s="1"/>
  <c r="U12" i="6"/>
  <c r="L7" i="6"/>
  <c r="K12" i="6"/>
  <c r="W13" i="6"/>
  <c r="W12" i="6"/>
  <c r="Q13" i="6"/>
  <c r="P44" i="6" s="1"/>
  <c r="P43" i="6" s="1"/>
  <c r="Q12" i="6"/>
  <c r="O13" i="6"/>
  <c r="O12" i="6"/>
  <c r="S13" i="6"/>
  <c r="S12" i="6"/>
  <c r="G7" i="6"/>
  <c r="O8" i="4"/>
  <c r="O7" i="4"/>
  <c r="S35" i="2"/>
  <c r="S36" i="2" s="1"/>
  <c r="S37" i="2" s="1"/>
  <c r="S38" i="2" s="1"/>
  <c r="R40" i="2" s="1"/>
  <c r="R39" i="2" s="1"/>
  <c r="Q40" i="1"/>
  <c r="Q41" i="1" s="1"/>
  <c r="Q42" i="1" s="1"/>
  <c r="Q43" i="1" s="1"/>
  <c r="P45" i="1" s="1"/>
  <c r="P44" i="1" s="1"/>
  <c r="O40" i="1"/>
  <c r="O41" i="1" s="1"/>
  <c r="O42" i="1" s="1"/>
  <c r="O43" i="1" s="1"/>
  <c r="N45" i="1" s="1"/>
  <c r="N44" i="1" s="1"/>
  <c r="T13" i="1"/>
  <c r="P13" i="1"/>
  <c r="N13" i="1"/>
  <c r="F21" i="17"/>
  <c r="F3" i="16"/>
  <c r="G3" i="16" s="1"/>
  <c r="D5" i="16"/>
  <c r="W40" i="4"/>
  <c r="V45" i="4" s="1"/>
  <c r="V44" i="4" s="1"/>
  <c r="D4" i="16"/>
  <c r="A6" i="16"/>
  <c r="F6" i="16" s="1"/>
  <c r="B5" i="16"/>
  <c r="M8" i="4"/>
  <c r="C7" i="2"/>
  <c r="C8" i="4"/>
  <c r="W9" i="11"/>
  <c r="W10" i="11" s="1"/>
  <c r="W11" i="11" s="1"/>
  <c r="W12" i="11" s="1"/>
  <c r="W13" i="11" s="1"/>
  <c r="W14" i="11" s="1"/>
  <c r="W15" i="11" s="1"/>
  <c r="U9" i="11"/>
  <c r="U10" i="11" s="1"/>
  <c r="U11" i="11" s="1"/>
  <c r="U12" i="11" s="1"/>
  <c r="U13" i="11" s="1"/>
  <c r="U14" i="11" s="1"/>
  <c r="U15" i="11" s="1"/>
  <c r="S9" i="11"/>
  <c r="S10" i="11" s="1"/>
  <c r="S11" i="11" s="1"/>
  <c r="S12" i="11" s="1"/>
  <c r="S13" i="11" s="1"/>
  <c r="S14" i="11" s="1"/>
  <c r="S15" i="11" s="1"/>
  <c r="Q9" i="11"/>
  <c r="Q10" i="11" s="1"/>
  <c r="Q11" i="11" s="1"/>
  <c r="Q12" i="11" s="1"/>
  <c r="Q13" i="11" s="1"/>
  <c r="Q14" i="11" s="1"/>
  <c r="Q15" i="11" s="1"/>
  <c r="O9" i="11"/>
  <c r="O10" i="11" s="1"/>
  <c r="O11" i="11" s="1"/>
  <c r="O12" i="11" s="1"/>
  <c r="O13" i="11" s="1"/>
  <c r="O14" i="11" s="1"/>
  <c r="O15" i="11" s="1"/>
  <c r="C45" i="12"/>
  <c r="C51" i="8" s="1"/>
  <c r="W42" i="5"/>
  <c r="R8" i="4"/>
  <c r="T7" i="2"/>
  <c r="P7" i="2"/>
  <c r="M47" i="7"/>
  <c r="M61" i="7" s="1"/>
  <c r="C47" i="7"/>
  <c r="C61" i="7" s="1"/>
  <c r="M45" i="10"/>
  <c r="C45" i="10"/>
  <c r="W39" i="11"/>
  <c r="U39" i="11"/>
  <c r="Q39" i="11"/>
  <c r="M45" i="12"/>
  <c r="M54" i="10" s="1"/>
  <c r="Q38" i="5"/>
  <c r="O38" i="5"/>
  <c r="M43" i="5"/>
  <c r="M48" i="11" s="1"/>
  <c r="C7" i="13"/>
  <c r="C43" i="5"/>
  <c r="C52" i="10" s="1"/>
  <c r="R44" i="6"/>
  <c r="R43" i="6" s="1"/>
  <c r="M43" i="6"/>
  <c r="M49" i="13" s="1"/>
  <c r="N44" i="6"/>
  <c r="N43" i="6" s="1"/>
  <c r="C43" i="6"/>
  <c r="C48" i="8" s="1"/>
  <c r="N6" i="6"/>
  <c r="M7" i="2"/>
  <c r="O34" i="2"/>
  <c r="M44" i="1"/>
  <c r="M44" i="11" s="1"/>
  <c r="K5" i="9"/>
  <c r="I5" i="9" s="1"/>
  <c r="L4" i="9"/>
  <c r="F6" i="13"/>
  <c r="E6" i="13" s="1"/>
  <c r="V7" i="13"/>
  <c r="F34" i="5"/>
  <c r="E34" i="5" s="1"/>
  <c r="F29" i="6"/>
  <c r="D29" i="6" s="1"/>
  <c r="F32" i="4"/>
  <c r="E32" i="4" s="1"/>
  <c r="F40" i="4"/>
  <c r="E40" i="4" s="1"/>
  <c r="F6" i="2"/>
  <c r="D6" i="2" s="1"/>
  <c r="F15" i="2"/>
  <c r="E5" i="1"/>
  <c r="G5" i="1" s="1"/>
  <c r="O6" i="11"/>
  <c r="K44" i="12"/>
  <c r="J44" i="12" s="1"/>
  <c r="L43" i="12"/>
  <c r="K34" i="5"/>
  <c r="I34" i="5" s="1"/>
  <c r="L27" i="5"/>
  <c r="K38" i="2"/>
  <c r="I38" i="2" s="1"/>
  <c r="L32" i="2"/>
  <c r="K37" i="17"/>
  <c r="I37" i="17" s="1"/>
  <c r="L30" i="17"/>
  <c r="O38" i="9"/>
  <c r="M7" i="13"/>
  <c r="N7" i="13"/>
  <c r="F42" i="5"/>
  <c r="W37" i="6"/>
  <c r="F21" i="6"/>
  <c r="W33" i="2"/>
  <c r="U33" i="2"/>
  <c r="Q33" i="2"/>
  <c r="W39" i="1"/>
  <c r="U43" i="1"/>
  <c r="T45" i="1" s="1"/>
  <c r="T44" i="1" s="1"/>
  <c r="S39" i="1"/>
  <c r="S40" i="1" s="1"/>
  <c r="S41" i="1" s="1"/>
  <c r="S42" i="1" s="1"/>
  <c r="F37" i="1"/>
  <c r="E37" i="1" s="1"/>
  <c r="F21" i="1"/>
  <c r="E21" i="1" s="1"/>
  <c r="K18" i="12"/>
  <c r="I18" i="12" s="1"/>
  <c r="K6" i="11"/>
  <c r="J6" i="11" s="1"/>
  <c r="K9" i="5"/>
  <c r="I9" i="5" s="1"/>
  <c r="K31" i="2"/>
  <c r="J31" i="2" s="1"/>
  <c r="F37" i="17"/>
  <c r="F5" i="17"/>
  <c r="E5" i="17" s="1"/>
  <c r="W36" i="8"/>
  <c r="U36" i="8"/>
  <c r="S36" i="8"/>
  <c r="Q36" i="8"/>
  <c r="O36" i="8"/>
  <c r="O37" i="8" s="1"/>
  <c r="O38" i="8" s="1"/>
  <c r="O39" i="8" s="1"/>
  <c r="O40" i="8" s="1"/>
  <c r="N43" i="8" s="1"/>
  <c r="N42" i="8" s="1"/>
  <c r="W38" i="9"/>
  <c r="U38" i="9"/>
  <c r="S38" i="9"/>
  <c r="Q38" i="9"/>
  <c r="M44" i="9"/>
  <c r="C44" i="9"/>
  <c r="W40" i="10"/>
  <c r="W41" i="10" s="1"/>
  <c r="W42" i="10" s="1"/>
  <c r="W43" i="10" s="1"/>
  <c r="U40" i="10"/>
  <c r="U41" i="10" s="1"/>
  <c r="U42" i="10" s="1"/>
  <c r="U43" i="10" s="1"/>
  <c r="S40" i="10"/>
  <c r="S41" i="10" s="1"/>
  <c r="S42" i="10" s="1"/>
  <c r="S43" i="10" s="1"/>
  <c r="Q43" i="10"/>
  <c r="R6" i="9"/>
  <c r="C6" i="9"/>
  <c r="S34" i="11"/>
  <c r="S35" i="11" s="1"/>
  <c r="S36" i="11" s="1"/>
  <c r="S37" i="11" s="1"/>
  <c r="S38" i="11" s="1"/>
  <c r="O34" i="11"/>
  <c r="O35" i="11" s="1"/>
  <c r="O36" i="11" s="1"/>
  <c r="O37" i="11" s="1"/>
  <c r="O38" i="11" s="1"/>
  <c r="C54" i="9"/>
  <c r="F15" i="11"/>
  <c r="F23" i="11"/>
  <c r="F39" i="11"/>
  <c r="D39" i="11" s="1"/>
  <c r="F31" i="11"/>
  <c r="D31" i="11" s="1"/>
  <c r="F6" i="11"/>
  <c r="G43" i="12"/>
  <c r="F44" i="12"/>
  <c r="F40" i="12"/>
  <c r="F18" i="12"/>
  <c r="D18" i="12" s="1"/>
  <c r="F34" i="12"/>
  <c r="E34" i="12" s="1"/>
  <c r="F26" i="12"/>
  <c r="W36" i="13"/>
  <c r="U36" i="13"/>
  <c r="S36" i="13"/>
  <c r="Q36" i="13"/>
  <c r="O36" i="13"/>
  <c r="K23" i="13"/>
  <c r="J23" i="13" s="1"/>
  <c r="F39" i="13"/>
  <c r="F15" i="13"/>
  <c r="F31" i="13"/>
  <c r="R7" i="13"/>
  <c r="U37" i="5"/>
  <c r="F18" i="5"/>
  <c r="D18" i="5" s="1"/>
  <c r="W10" i="5"/>
  <c r="W9" i="5"/>
  <c r="U10" i="5"/>
  <c r="U9" i="5"/>
  <c r="O10" i="5"/>
  <c r="O9" i="5"/>
  <c r="F9" i="5"/>
  <c r="E9" i="5" s="1"/>
  <c r="F10" i="5" s="1"/>
  <c r="Q10" i="5"/>
  <c r="Q9" i="5"/>
  <c r="S10" i="5"/>
  <c r="S9" i="5"/>
  <c r="R44" i="5" s="1"/>
  <c r="R43" i="5" s="1"/>
  <c r="F26" i="5"/>
  <c r="F37" i="6"/>
  <c r="E5" i="6"/>
  <c r="D5" i="6"/>
  <c r="C6" i="6"/>
  <c r="M6" i="6"/>
  <c r="V6" i="6"/>
  <c r="U36" i="4"/>
  <c r="U37" i="4" s="1"/>
  <c r="S36" i="4"/>
  <c r="S37" i="4" s="1"/>
  <c r="Q36" i="4"/>
  <c r="Q37" i="4" s="1"/>
  <c r="Q38" i="4" s="1"/>
  <c r="Q39" i="4" s="1"/>
  <c r="O40" i="4"/>
  <c r="U8" i="4"/>
  <c r="F7" i="4"/>
  <c r="D7" i="4" s="1"/>
  <c r="F16" i="4"/>
  <c r="F24" i="4"/>
  <c r="Q8" i="4"/>
  <c r="W8" i="4"/>
  <c r="G33" i="4"/>
  <c r="S7" i="4"/>
  <c r="M39" i="2"/>
  <c r="M49" i="10" s="1"/>
  <c r="C39" i="2"/>
  <c r="F23" i="2"/>
  <c r="E23" i="2" s="1"/>
  <c r="F31" i="2"/>
  <c r="F12" i="1"/>
  <c r="C44" i="1"/>
  <c r="K37" i="1"/>
  <c r="I37" i="1" s="1"/>
  <c r="F29" i="1"/>
  <c r="F43" i="1"/>
  <c r="F13" i="17"/>
  <c r="E15" i="2"/>
  <c r="D15" i="2"/>
  <c r="G32" i="2"/>
  <c r="F38" i="2"/>
  <c r="F23" i="13"/>
  <c r="G4" i="12"/>
  <c r="F29" i="17"/>
  <c r="K29" i="17"/>
  <c r="J29" i="17" s="1"/>
  <c r="K15" i="2"/>
  <c r="I15" i="2" s="1"/>
  <c r="K7" i="4"/>
  <c r="I7" i="4" s="1"/>
  <c r="K16" i="4"/>
  <c r="I16" i="4" s="1"/>
  <c r="K6" i="13"/>
  <c r="J6" i="13" s="1"/>
  <c r="K15" i="13"/>
  <c r="I15" i="13" s="1"/>
  <c r="K26" i="12"/>
  <c r="J26" i="12" s="1"/>
  <c r="K6" i="2"/>
  <c r="J6" i="2" s="1"/>
  <c r="K40" i="4"/>
  <c r="I40" i="4" s="1"/>
  <c r="K42" i="5"/>
  <c r="I42" i="5" s="1"/>
  <c r="K39" i="13"/>
  <c r="J39" i="13" s="1"/>
  <c r="K39" i="11"/>
  <c r="I39" i="11" s="1"/>
  <c r="K12" i="1"/>
  <c r="J12" i="1" s="1"/>
  <c r="K13" i="1" s="1"/>
  <c r="K43" i="1"/>
  <c r="I43" i="1" s="1"/>
  <c r="K5" i="6"/>
  <c r="K29" i="6"/>
  <c r="J29" i="6" s="1"/>
  <c r="K31" i="11"/>
  <c r="I31" i="11" s="1"/>
  <c r="K23" i="11"/>
  <c r="J23" i="11" s="1"/>
  <c r="K15" i="11"/>
  <c r="J15" i="11" s="1"/>
  <c r="K40" i="12"/>
  <c r="J40" i="12" s="1"/>
  <c r="K34" i="12"/>
  <c r="I34" i="12" s="1"/>
  <c r="K31" i="13"/>
  <c r="I31" i="13" s="1"/>
  <c r="K26" i="5"/>
  <c r="J26" i="5" s="1"/>
  <c r="K18" i="5"/>
  <c r="J18" i="5" s="1"/>
  <c r="K37" i="6"/>
  <c r="J37" i="6" s="1"/>
  <c r="K21" i="6"/>
  <c r="J21" i="6" s="1"/>
  <c r="K32" i="4"/>
  <c r="J32" i="4" s="1"/>
  <c r="K24" i="4"/>
  <c r="J24" i="4" s="1"/>
  <c r="K23" i="2"/>
  <c r="K29" i="1"/>
  <c r="I29" i="1" s="1"/>
  <c r="K21" i="1"/>
  <c r="I21" i="1" s="1"/>
  <c r="K21" i="17"/>
  <c r="J21" i="17" s="1"/>
  <c r="F35" i="7"/>
  <c r="D35" i="7" s="1"/>
  <c r="K27" i="7"/>
  <c r="J27" i="7" s="1"/>
  <c r="F27" i="7"/>
  <c r="F19" i="7"/>
  <c r="E19" i="7" s="1"/>
  <c r="F10" i="7"/>
  <c r="E10" i="7" s="1"/>
  <c r="F11" i="7" s="1"/>
  <c r="G29" i="7"/>
  <c r="K10" i="7"/>
  <c r="I10" i="7" s="1"/>
  <c r="U11" i="7"/>
  <c r="U10" i="7"/>
  <c r="T48" i="7" s="1"/>
  <c r="T47" i="7" s="1"/>
  <c r="O43" i="7"/>
  <c r="O10" i="7"/>
  <c r="O11" i="7"/>
  <c r="Q11" i="7"/>
  <c r="Q10" i="7"/>
  <c r="P48" i="7" s="1"/>
  <c r="P47" i="7" s="1"/>
  <c r="S10" i="7"/>
  <c r="R48" i="7" s="1"/>
  <c r="R47" i="7" s="1"/>
  <c r="S11" i="7"/>
  <c r="W10" i="7"/>
  <c r="V48" i="7" s="1"/>
  <c r="V47" i="7" s="1"/>
  <c r="W11" i="7"/>
  <c r="F43" i="7"/>
  <c r="G13" i="7"/>
  <c r="K35" i="7"/>
  <c r="I35" i="7" s="1"/>
  <c r="K19" i="7"/>
  <c r="J19" i="7" s="1"/>
  <c r="K43" i="7"/>
  <c r="I43" i="7" s="1"/>
  <c r="E40" i="8"/>
  <c r="K32" i="8"/>
  <c r="I32" i="8" s="1"/>
  <c r="C8" i="8"/>
  <c r="K7" i="8"/>
  <c r="J7" i="8" s="1"/>
  <c r="F7" i="8"/>
  <c r="F16" i="8"/>
  <c r="F32" i="8"/>
  <c r="F24" i="8"/>
  <c r="M8" i="8"/>
  <c r="K24" i="8"/>
  <c r="I24" i="8" s="1"/>
  <c r="K16" i="8"/>
  <c r="J16" i="8" s="1"/>
  <c r="F36" i="9"/>
  <c r="E36" i="9" s="1"/>
  <c r="K43" i="9"/>
  <c r="J43" i="9" s="1"/>
  <c r="F43" i="9"/>
  <c r="D43" i="9" s="1"/>
  <c r="G4" i="9"/>
  <c r="D5" i="9"/>
  <c r="E5" i="9"/>
  <c r="F20" i="9"/>
  <c r="D20" i="9" s="1"/>
  <c r="K20" i="9"/>
  <c r="I20" i="9" s="1"/>
  <c r="K28" i="9"/>
  <c r="I28" i="9" s="1"/>
  <c r="F28" i="9"/>
  <c r="F11" i="9"/>
  <c r="E11" i="9" s="1"/>
  <c r="N6" i="9"/>
  <c r="K11" i="9"/>
  <c r="J11" i="9" s="1"/>
  <c r="K36" i="9"/>
  <c r="I36" i="9" s="1"/>
  <c r="S36" i="9"/>
  <c r="S33" i="9"/>
  <c r="S34" i="9" s="1"/>
  <c r="S35" i="9" s="1"/>
  <c r="U36" i="9"/>
  <c r="U33" i="9"/>
  <c r="U34" i="9" s="1"/>
  <c r="U35" i="9" s="1"/>
  <c r="W36" i="9"/>
  <c r="W33" i="9"/>
  <c r="W34" i="9" s="1"/>
  <c r="W35" i="9" s="1"/>
  <c r="O33" i="9"/>
  <c r="O34" i="9" s="1"/>
  <c r="O35" i="9" s="1"/>
  <c r="O36" i="9"/>
  <c r="Q33" i="9"/>
  <c r="Q34" i="9" s="1"/>
  <c r="Q35" i="9" s="1"/>
  <c r="Q36" i="9"/>
  <c r="P6" i="9"/>
  <c r="G13" i="9"/>
  <c r="T6" i="9"/>
  <c r="V6" i="9"/>
  <c r="Q11" i="10"/>
  <c r="Q10" i="10"/>
  <c r="O10" i="10"/>
  <c r="O11" i="10"/>
  <c r="E10" i="10"/>
  <c r="F11" i="10" s="1"/>
  <c r="D11" i="10" s="1"/>
  <c r="F19" i="10"/>
  <c r="D19" i="10" s="1"/>
  <c r="K43" i="10"/>
  <c r="J43" i="10" s="1"/>
  <c r="U10" i="10"/>
  <c r="U11" i="10"/>
  <c r="W10" i="10"/>
  <c r="W11" i="10"/>
  <c r="S10" i="10"/>
  <c r="S11" i="10"/>
  <c r="F27" i="10"/>
  <c r="K27" i="10"/>
  <c r="J27" i="10" s="1"/>
  <c r="F35" i="10"/>
  <c r="G4" i="10"/>
  <c r="K35" i="10"/>
  <c r="J35" i="10" s="1"/>
  <c r="K19" i="10"/>
  <c r="I19" i="10" s="1"/>
  <c r="J5" i="1"/>
  <c r="K13" i="17"/>
  <c r="K5" i="17"/>
  <c r="D12" i="6" l="1"/>
  <c r="G12" i="6" s="1"/>
  <c r="E6" i="2"/>
  <c r="N7" i="2"/>
  <c r="J37" i="17"/>
  <c r="L37" i="17" s="1"/>
  <c r="N45" i="4"/>
  <c r="N44" i="4" s="1"/>
  <c r="N7" i="11"/>
  <c r="J10" i="10"/>
  <c r="K11" i="10" s="1"/>
  <c r="J11" i="10" s="1"/>
  <c r="I10" i="10"/>
  <c r="P7" i="11"/>
  <c r="T7" i="11"/>
  <c r="P46" i="10"/>
  <c r="P45" i="10" s="1"/>
  <c r="K12" i="9"/>
  <c r="J12" i="9" s="1"/>
  <c r="J40" i="8"/>
  <c r="I40" i="8"/>
  <c r="E43" i="10"/>
  <c r="F12" i="9" s="1"/>
  <c r="E12" i="9" s="1"/>
  <c r="D43" i="10"/>
  <c r="V42" i="11"/>
  <c r="V41" i="11" s="1"/>
  <c r="T42" i="11"/>
  <c r="T41" i="11" s="1"/>
  <c r="P42" i="11"/>
  <c r="P41" i="11" s="1"/>
  <c r="K7" i="11"/>
  <c r="J7" i="11" s="1"/>
  <c r="C56" i="7"/>
  <c r="B41" i="12"/>
  <c r="B42" i="12" s="1"/>
  <c r="B43" i="12" s="1"/>
  <c r="I9" i="12"/>
  <c r="J9" i="12"/>
  <c r="K10" i="12" s="1"/>
  <c r="J18" i="12"/>
  <c r="L18" i="12" s="1"/>
  <c r="D15" i="13"/>
  <c r="E15" i="13"/>
  <c r="V44" i="5"/>
  <c r="V43" i="5" s="1"/>
  <c r="Q39" i="5"/>
  <c r="Q40" i="5" s="1"/>
  <c r="Q41" i="5" s="1"/>
  <c r="Q42" i="5" s="1"/>
  <c r="P44" i="5" s="1"/>
  <c r="P43" i="5" s="1"/>
  <c r="O39" i="5"/>
  <c r="O40" i="5" s="1"/>
  <c r="O41" i="5" s="1"/>
  <c r="O42" i="5" s="1"/>
  <c r="N44" i="5" s="1"/>
  <c r="N43" i="5" s="1"/>
  <c r="V44" i="6"/>
  <c r="V43" i="6" s="1"/>
  <c r="J12" i="6"/>
  <c r="K13" i="6" s="1"/>
  <c r="I12" i="6"/>
  <c r="E13" i="6"/>
  <c r="G13" i="6" s="1"/>
  <c r="O35" i="2"/>
  <c r="O36" i="2" s="1"/>
  <c r="O37" i="2" s="1"/>
  <c r="N8" i="4" s="1"/>
  <c r="W40" i="1"/>
  <c r="W41" i="1" s="1"/>
  <c r="W42" i="1" s="1"/>
  <c r="W43" i="1" s="1"/>
  <c r="V45" i="1" s="1"/>
  <c r="V44" i="1" s="1"/>
  <c r="J5" i="9"/>
  <c r="M46" i="6"/>
  <c r="D40" i="4"/>
  <c r="G40" i="4" s="1"/>
  <c r="B6" i="16"/>
  <c r="E6" i="16"/>
  <c r="C6" i="16"/>
  <c r="A7" i="16"/>
  <c r="D6" i="16"/>
  <c r="F5" i="16"/>
  <c r="F4" i="16"/>
  <c r="I23" i="11"/>
  <c r="L23" i="11" s="1"/>
  <c r="D21" i="17"/>
  <c r="E21" i="17"/>
  <c r="R46" i="10"/>
  <c r="R45" i="10" s="1"/>
  <c r="M57" i="7"/>
  <c r="M55" i="10"/>
  <c r="M52" i="8"/>
  <c r="I6" i="13"/>
  <c r="P7" i="13"/>
  <c r="D32" i="4"/>
  <c r="G32" i="4" s="1"/>
  <c r="M45" i="8"/>
  <c r="D5" i="17"/>
  <c r="N48" i="7"/>
  <c r="N47" i="7" s="1"/>
  <c r="W37" i="8"/>
  <c r="W38" i="8" s="1"/>
  <c r="W39" i="8" s="1"/>
  <c r="W40" i="8" s="1"/>
  <c r="V43" i="8" s="1"/>
  <c r="V42" i="8" s="1"/>
  <c r="U37" i="8"/>
  <c r="U38" i="8" s="1"/>
  <c r="U39" i="8" s="1"/>
  <c r="U40" i="8" s="1"/>
  <c r="T43" i="8" s="1"/>
  <c r="T42" i="8" s="1"/>
  <c r="S37" i="8"/>
  <c r="S38" i="8" s="1"/>
  <c r="S39" i="8" s="1"/>
  <c r="S40" i="8" s="1"/>
  <c r="R43" i="8" s="1"/>
  <c r="R42" i="8" s="1"/>
  <c r="Q37" i="8"/>
  <c r="Q38" i="8" s="1"/>
  <c r="Q39" i="8" s="1"/>
  <c r="Q40" i="8" s="1"/>
  <c r="P43" i="8" s="1"/>
  <c r="P42" i="8" s="1"/>
  <c r="W39" i="9"/>
  <c r="W40" i="9" s="1"/>
  <c r="W41" i="9" s="1"/>
  <c r="W42" i="9" s="1"/>
  <c r="U39" i="9"/>
  <c r="U40" i="9" s="1"/>
  <c r="U41" i="9" s="1"/>
  <c r="U42" i="9" s="1"/>
  <c r="S39" i="9"/>
  <c r="S40" i="9" s="1"/>
  <c r="S41" i="9" s="1"/>
  <c r="S42" i="9" s="1"/>
  <c r="Q39" i="9"/>
  <c r="Q40" i="9" s="1"/>
  <c r="Q41" i="9" s="1"/>
  <c r="Q42" i="9" s="1"/>
  <c r="N8" i="8"/>
  <c r="O39" i="9"/>
  <c r="O40" i="9" s="1"/>
  <c r="O41" i="9" s="1"/>
  <c r="O42" i="9" s="1"/>
  <c r="V46" i="10"/>
  <c r="V45" i="10" s="1"/>
  <c r="T46" i="10"/>
  <c r="T45" i="10" s="1"/>
  <c r="N46" i="10"/>
  <c r="N45" i="10" s="1"/>
  <c r="S39" i="11"/>
  <c r="R42" i="11" s="1"/>
  <c r="R41" i="11" s="1"/>
  <c r="O39" i="11"/>
  <c r="N42" i="11" s="1"/>
  <c r="N41" i="11" s="1"/>
  <c r="C57" i="7"/>
  <c r="C55" i="10"/>
  <c r="C52" i="8"/>
  <c r="W37" i="13"/>
  <c r="W38" i="13" s="1"/>
  <c r="W39" i="13" s="1"/>
  <c r="V44" i="13" s="1"/>
  <c r="V43" i="13" s="1"/>
  <c r="U37" i="13"/>
  <c r="U38" i="13" s="1"/>
  <c r="U39" i="13" s="1"/>
  <c r="T44" i="13" s="1"/>
  <c r="T43" i="13" s="1"/>
  <c r="S37" i="13"/>
  <c r="S38" i="13" s="1"/>
  <c r="S39" i="13" s="1"/>
  <c r="R44" i="13" s="1"/>
  <c r="R43" i="13" s="1"/>
  <c r="Q37" i="13"/>
  <c r="Q38" i="13" s="1"/>
  <c r="Q39" i="13" s="1"/>
  <c r="P44" i="13" s="1"/>
  <c r="P43" i="13" s="1"/>
  <c r="O37" i="13"/>
  <c r="O38" i="13" s="1"/>
  <c r="O39" i="13" s="1"/>
  <c r="N44" i="13" s="1"/>
  <c r="N43" i="13" s="1"/>
  <c r="D6" i="13"/>
  <c r="U38" i="5"/>
  <c r="D34" i="5"/>
  <c r="G34" i="5" s="1"/>
  <c r="E29" i="6"/>
  <c r="G29" i="6" s="1"/>
  <c r="S38" i="4"/>
  <c r="S39" i="4" s="1"/>
  <c r="S40" i="4" s="1"/>
  <c r="R45" i="4" s="1"/>
  <c r="R44" i="4" s="1"/>
  <c r="E7" i="4"/>
  <c r="U38" i="4"/>
  <c r="U39" i="4" s="1"/>
  <c r="U40" i="4" s="1"/>
  <c r="T45" i="4" s="1"/>
  <c r="T44" i="4" s="1"/>
  <c r="W34" i="2"/>
  <c r="U34" i="2"/>
  <c r="Q34" i="2"/>
  <c r="M47" i="13"/>
  <c r="C48" i="9"/>
  <c r="M50" i="7"/>
  <c r="AD46" i="1"/>
  <c r="AD41" i="2" s="1"/>
  <c r="AE46" i="4" s="1"/>
  <c r="AD45" i="6" s="1"/>
  <c r="AD45" i="5" s="1"/>
  <c r="AD45" i="13" s="1"/>
  <c r="AD47" i="12" s="1"/>
  <c r="AD43" i="11" s="1"/>
  <c r="AE47" i="10" s="1"/>
  <c r="AE46" i="9" s="1"/>
  <c r="AE44" i="8" s="1"/>
  <c r="AF49" i="7" s="1"/>
  <c r="AF62" i="7" s="1"/>
  <c r="M42" i="2"/>
  <c r="M48" i="12"/>
  <c r="M46" i="13"/>
  <c r="M47" i="9"/>
  <c r="M46" i="5"/>
  <c r="M47" i="4"/>
  <c r="M48" i="10"/>
  <c r="C48" i="10"/>
  <c r="I29" i="17"/>
  <c r="L5" i="9"/>
  <c r="E39" i="11"/>
  <c r="G39" i="11" s="1"/>
  <c r="D34" i="12"/>
  <c r="G34" i="12" s="1"/>
  <c r="C53" i="9"/>
  <c r="C54" i="10"/>
  <c r="C50" i="11"/>
  <c r="J34" i="5"/>
  <c r="J9" i="5"/>
  <c r="I18" i="5"/>
  <c r="L18" i="5" s="1"/>
  <c r="I26" i="5"/>
  <c r="L26" i="5" s="1"/>
  <c r="M52" i="10"/>
  <c r="M50" i="13"/>
  <c r="M49" i="8"/>
  <c r="M54" i="7"/>
  <c r="M52" i="12"/>
  <c r="M51" i="9"/>
  <c r="G5" i="6"/>
  <c r="J38" i="2"/>
  <c r="L38" i="2" s="1"/>
  <c r="D37" i="1"/>
  <c r="G37" i="1" s="1"/>
  <c r="J13" i="1"/>
  <c r="D21" i="1"/>
  <c r="G21" i="1" s="1"/>
  <c r="I44" i="12"/>
  <c r="L44" i="12" s="1"/>
  <c r="I23" i="13"/>
  <c r="L23" i="13" s="1"/>
  <c r="I27" i="7"/>
  <c r="L27" i="7" s="1"/>
  <c r="E31" i="11"/>
  <c r="G31" i="11" s="1"/>
  <c r="I26" i="12"/>
  <c r="L26" i="12" s="1"/>
  <c r="I29" i="6"/>
  <c r="L29" i="6" s="1"/>
  <c r="C48" i="11"/>
  <c r="C52" i="12"/>
  <c r="C50" i="13"/>
  <c r="C49" i="8"/>
  <c r="C51" i="9"/>
  <c r="C54" i="7"/>
  <c r="I31" i="2"/>
  <c r="L31" i="2" s="1"/>
  <c r="J21" i="1"/>
  <c r="L21" i="1" s="1"/>
  <c r="L29" i="17"/>
  <c r="T8" i="8"/>
  <c r="G10" i="10"/>
  <c r="I6" i="11"/>
  <c r="M56" i="7"/>
  <c r="M53" i="9"/>
  <c r="M50" i="11"/>
  <c r="M51" i="8"/>
  <c r="I40" i="12"/>
  <c r="L40" i="12" s="1"/>
  <c r="J34" i="12"/>
  <c r="L34" i="12" s="1"/>
  <c r="E42" i="5"/>
  <c r="F7" i="13" s="1"/>
  <c r="D42" i="5"/>
  <c r="E18" i="5"/>
  <c r="D21" i="6"/>
  <c r="E21" i="6"/>
  <c r="T6" i="6"/>
  <c r="R6" i="6"/>
  <c r="Q40" i="4"/>
  <c r="P45" i="4" s="1"/>
  <c r="P44" i="4" s="1"/>
  <c r="P6" i="6"/>
  <c r="M47" i="5"/>
  <c r="M48" i="4"/>
  <c r="J29" i="1"/>
  <c r="L29" i="1" s="1"/>
  <c r="J28" i="9"/>
  <c r="L28" i="9" s="1"/>
  <c r="J31" i="13"/>
  <c r="J42" i="5"/>
  <c r="L42" i="5" s="1"/>
  <c r="J40" i="4"/>
  <c r="L40" i="4" s="1"/>
  <c r="J37" i="1"/>
  <c r="L37" i="1" s="1"/>
  <c r="D37" i="17"/>
  <c r="E37" i="17"/>
  <c r="F6" i="1" s="1"/>
  <c r="C45" i="13"/>
  <c r="C44" i="8"/>
  <c r="C49" i="7"/>
  <c r="AF42" i="17"/>
  <c r="C46" i="9"/>
  <c r="C47" i="12"/>
  <c r="C46" i="1"/>
  <c r="Z45" i="1" s="1"/>
  <c r="Z40" i="2" s="1"/>
  <c r="AA45" i="4" s="1"/>
  <c r="Z44" i="6" s="1"/>
  <c r="Z44" i="5" s="1"/>
  <c r="Z44" i="13" s="1"/>
  <c r="Z46" i="12" s="1"/>
  <c r="Z42" i="11" s="1"/>
  <c r="AA46" i="10" s="1"/>
  <c r="AA45" i="9" s="1"/>
  <c r="AA43" i="8" s="1"/>
  <c r="AA48" i="7" s="1"/>
  <c r="C45" i="6"/>
  <c r="C46" i="4"/>
  <c r="C41" i="2"/>
  <c r="C47" i="10"/>
  <c r="E35" i="7"/>
  <c r="G35" i="7" s="1"/>
  <c r="G40" i="8"/>
  <c r="I7" i="8"/>
  <c r="I16" i="8"/>
  <c r="L16" i="8" s="1"/>
  <c r="E43" i="9"/>
  <c r="G43" i="9" s="1"/>
  <c r="D36" i="9"/>
  <c r="G36" i="9" s="1"/>
  <c r="D11" i="9"/>
  <c r="J31" i="11"/>
  <c r="L31" i="11" s="1"/>
  <c r="D15" i="11"/>
  <c r="E15" i="11"/>
  <c r="J39" i="11"/>
  <c r="L39" i="11" s="1"/>
  <c r="E23" i="11"/>
  <c r="D23" i="11"/>
  <c r="D6" i="11"/>
  <c r="E6" i="11"/>
  <c r="E44" i="12"/>
  <c r="D44" i="12"/>
  <c r="E18" i="12"/>
  <c r="E40" i="12"/>
  <c r="D40" i="12"/>
  <c r="D26" i="12"/>
  <c r="E26" i="12"/>
  <c r="C53" i="10"/>
  <c r="C52" i="9"/>
  <c r="I39" i="13"/>
  <c r="L39" i="13" s="1"/>
  <c r="D39" i="13"/>
  <c r="E39" i="13"/>
  <c r="J15" i="13"/>
  <c r="L15" i="13" s="1"/>
  <c r="C50" i="8"/>
  <c r="C49" i="11"/>
  <c r="C53" i="12"/>
  <c r="E31" i="13"/>
  <c r="D31" i="13"/>
  <c r="M53" i="10"/>
  <c r="M53" i="12"/>
  <c r="M50" i="8"/>
  <c r="M55" i="7"/>
  <c r="M52" i="9"/>
  <c r="M49" i="11"/>
  <c r="D9" i="5"/>
  <c r="D10" i="5" s="1"/>
  <c r="D26" i="5"/>
  <c r="E26" i="5"/>
  <c r="M51" i="10"/>
  <c r="M47" i="11"/>
  <c r="M53" i="7"/>
  <c r="M50" i="9"/>
  <c r="M49" i="5"/>
  <c r="M51" i="12"/>
  <c r="M48" i="8"/>
  <c r="D37" i="6"/>
  <c r="E37" i="6"/>
  <c r="C49" i="13"/>
  <c r="C49" i="5"/>
  <c r="C47" i="11"/>
  <c r="C51" i="12"/>
  <c r="C53" i="7"/>
  <c r="C51" i="10"/>
  <c r="C50" i="9"/>
  <c r="F6" i="6"/>
  <c r="E6" i="6" s="1"/>
  <c r="I21" i="6"/>
  <c r="L21" i="6" s="1"/>
  <c r="C46" i="11"/>
  <c r="C48" i="5"/>
  <c r="C48" i="6"/>
  <c r="C50" i="12"/>
  <c r="C49" i="9"/>
  <c r="C50" i="10"/>
  <c r="C52" i="7"/>
  <c r="C48" i="13"/>
  <c r="J16" i="4"/>
  <c r="L16" i="4" s="1"/>
  <c r="D24" i="4"/>
  <c r="E24" i="4"/>
  <c r="D16" i="4"/>
  <c r="E16" i="4"/>
  <c r="M50" i="12"/>
  <c r="M47" i="8"/>
  <c r="M46" i="11"/>
  <c r="M50" i="10"/>
  <c r="M52" i="7"/>
  <c r="M48" i="6"/>
  <c r="M49" i="9"/>
  <c r="M48" i="5"/>
  <c r="M48" i="13"/>
  <c r="M51" i="7"/>
  <c r="M45" i="11"/>
  <c r="M46" i="8"/>
  <c r="M49" i="12"/>
  <c r="M47" i="6"/>
  <c r="M48" i="9"/>
  <c r="C49" i="12"/>
  <c r="C49" i="10"/>
  <c r="C51" i="7"/>
  <c r="C46" i="8"/>
  <c r="C47" i="6"/>
  <c r="C47" i="13"/>
  <c r="C47" i="5"/>
  <c r="C48" i="4"/>
  <c r="C45" i="11"/>
  <c r="I6" i="2"/>
  <c r="L6" i="2" s="1"/>
  <c r="D23" i="2"/>
  <c r="G23" i="2" s="1"/>
  <c r="J15" i="2"/>
  <c r="L15" i="2" s="1"/>
  <c r="E31" i="2"/>
  <c r="D31" i="2"/>
  <c r="E12" i="1"/>
  <c r="F13" i="1" s="1"/>
  <c r="D12" i="1"/>
  <c r="C46" i="5"/>
  <c r="C45" i="8"/>
  <c r="C46" i="6"/>
  <c r="Z46" i="1"/>
  <c r="Z41" i="2" s="1"/>
  <c r="AA46" i="4" s="1"/>
  <c r="Z45" i="6" s="1"/>
  <c r="Z45" i="5" s="1"/>
  <c r="Z45" i="13" s="1"/>
  <c r="Z47" i="12" s="1"/>
  <c r="Z43" i="11" s="1"/>
  <c r="AA47" i="10" s="1"/>
  <c r="AA46" i="9" s="1"/>
  <c r="AA44" i="8" s="1"/>
  <c r="AA49" i="7" s="1"/>
  <c r="AA62" i="7" s="1"/>
  <c r="C47" i="9"/>
  <c r="C47" i="4"/>
  <c r="C42" i="2"/>
  <c r="C48" i="12"/>
  <c r="C50" i="7"/>
  <c r="C46" i="13"/>
  <c r="C44" i="11"/>
  <c r="J43" i="1"/>
  <c r="D29" i="1"/>
  <c r="E29" i="1"/>
  <c r="E43" i="1"/>
  <c r="F7" i="2" s="1"/>
  <c r="D43" i="1"/>
  <c r="M45" i="5"/>
  <c r="M44" i="8"/>
  <c r="M41" i="2"/>
  <c r="M46" i="4"/>
  <c r="M43" i="11"/>
  <c r="M46" i="1"/>
  <c r="AD45" i="1" s="1"/>
  <c r="AD40" i="2" s="1"/>
  <c r="AE45" i="4" s="1"/>
  <c r="AD44" i="6" s="1"/>
  <c r="AD44" i="5" s="1"/>
  <c r="AD44" i="13" s="1"/>
  <c r="AD46" i="12" s="1"/>
  <c r="AD42" i="11" s="1"/>
  <c r="AE46" i="10" s="1"/>
  <c r="AE45" i="9" s="1"/>
  <c r="AE43" i="8" s="1"/>
  <c r="AF48" i="7" s="1"/>
  <c r="M47" i="12"/>
  <c r="M45" i="13"/>
  <c r="M45" i="6"/>
  <c r="M49" i="7"/>
  <c r="M47" i="10"/>
  <c r="M46" i="9"/>
  <c r="AJ42" i="17"/>
  <c r="D13" i="17"/>
  <c r="E13" i="17"/>
  <c r="C43" i="11"/>
  <c r="C58" i="7"/>
  <c r="C55" i="9"/>
  <c r="C53" i="8"/>
  <c r="E38" i="2"/>
  <c r="D38" i="2"/>
  <c r="M53" i="8"/>
  <c r="M58" i="7"/>
  <c r="M55" i="9"/>
  <c r="I35" i="10"/>
  <c r="L35" i="10" s="1"/>
  <c r="J32" i="8"/>
  <c r="L32" i="8" s="1"/>
  <c r="I12" i="1"/>
  <c r="L12" i="1" s="1"/>
  <c r="I5" i="6"/>
  <c r="J5" i="6"/>
  <c r="G15" i="2"/>
  <c r="G6" i="2"/>
  <c r="I21" i="17"/>
  <c r="L21" i="17" s="1"/>
  <c r="J7" i="4"/>
  <c r="E29" i="17"/>
  <c r="D29" i="17"/>
  <c r="E9" i="12"/>
  <c r="F10" i="12" s="1"/>
  <c r="D10" i="12" s="1"/>
  <c r="D10" i="7"/>
  <c r="D11" i="7" s="1"/>
  <c r="D23" i="13"/>
  <c r="E23" i="13"/>
  <c r="G6" i="16"/>
  <c r="G4" i="16"/>
  <c r="H3" i="16"/>
  <c r="G5" i="16"/>
  <c r="J43" i="7"/>
  <c r="L43" i="7" s="1"/>
  <c r="K8" i="8"/>
  <c r="J8" i="8" s="1"/>
  <c r="J20" i="9"/>
  <c r="L20" i="9" s="1"/>
  <c r="K6" i="9"/>
  <c r="J6" i="9" s="1"/>
  <c r="C59" i="7"/>
  <c r="C54" i="8"/>
  <c r="M54" i="8"/>
  <c r="M59" i="7"/>
  <c r="I15" i="11"/>
  <c r="L15" i="11" s="1"/>
  <c r="I37" i="6"/>
  <c r="L37" i="6" s="1"/>
  <c r="I32" i="4"/>
  <c r="L32" i="4" s="1"/>
  <c r="I24" i="4"/>
  <c r="L24" i="4" s="1"/>
  <c r="I23" i="2"/>
  <c r="J23" i="2"/>
  <c r="K6" i="1"/>
  <c r="I6" i="1" s="1"/>
  <c r="I13" i="17"/>
  <c r="J13" i="17"/>
  <c r="J5" i="17"/>
  <c r="I5" i="17"/>
  <c r="I19" i="7"/>
  <c r="D27" i="7"/>
  <c r="E27" i="7"/>
  <c r="J35" i="7"/>
  <c r="L35" i="7" s="1"/>
  <c r="J10" i="7"/>
  <c r="D19" i="7"/>
  <c r="G19" i="7" s="1"/>
  <c r="D43" i="7"/>
  <c r="E43" i="7"/>
  <c r="D32" i="8"/>
  <c r="E32" i="8"/>
  <c r="E16" i="8"/>
  <c r="D16" i="8"/>
  <c r="J24" i="8"/>
  <c r="L24" i="8" s="1"/>
  <c r="D24" i="8"/>
  <c r="E24" i="8"/>
  <c r="E7" i="8"/>
  <c r="D7" i="8"/>
  <c r="I43" i="9"/>
  <c r="L43" i="9" s="1"/>
  <c r="E20" i="9"/>
  <c r="G20" i="9" s="1"/>
  <c r="J36" i="9"/>
  <c r="L36" i="9" s="1"/>
  <c r="G5" i="9"/>
  <c r="D28" i="9"/>
  <c r="E28" i="9"/>
  <c r="I11" i="9"/>
  <c r="J19" i="10"/>
  <c r="I43" i="10"/>
  <c r="L43" i="10" s="1"/>
  <c r="E19" i="10"/>
  <c r="D27" i="10"/>
  <c r="E27" i="10"/>
  <c r="E35" i="10"/>
  <c r="D35" i="10"/>
  <c r="I27" i="10"/>
  <c r="L27" i="10" s="1"/>
  <c r="F42" i="8" l="1"/>
  <c r="D42" i="8" s="1"/>
  <c r="V7" i="2"/>
  <c r="F6" i="9"/>
  <c r="K6" i="6"/>
  <c r="I6" i="6" s="1"/>
  <c r="G21" i="17"/>
  <c r="F41" i="17"/>
  <c r="D41" i="17" s="1"/>
  <c r="F43" i="13"/>
  <c r="E43" i="13" s="1"/>
  <c r="E50" i="8" s="1"/>
  <c r="L6" i="13"/>
  <c r="K42" i="8"/>
  <c r="J42" i="8" s="1"/>
  <c r="J60" i="7" s="1"/>
  <c r="L31" i="13"/>
  <c r="K43" i="13"/>
  <c r="J43" i="13" s="1"/>
  <c r="J52" i="9" s="1"/>
  <c r="G6" i="13"/>
  <c r="K41" i="17"/>
  <c r="I41" i="17" s="1"/>
  <c r="O38" i="2"/>
  <c r="N40" i="2" s="1"/>
  <c r="N39" i="2" s="1"/>
  <c r="L10" i="10"/>
  <c r="I11" i="10"/>
  <c r="L11" i="10" s="1"/>
  <c r="F44" i="4"/>
  <c r="D44" i="4" s="1"/>
  <c r="L10" i="7"/>
  <c r="K11" i="7"/>
  <c r="D12" i="9"/>
  <c r="G12" i="9" s="1"/>
  <c r="L40" i="8"/>
  <c r="L7" i="8"/>
  <c r="L11" i="9"/>
  <c r="I12" i="9"/>
  <c r="L12" i="9" s="1"/>
  <c r="O43" i="9"/>
  <c r="N45" i="9" s="1"/>
  <c r="N44" i="9" s="1"/>
  <c r="U43" i="9"/>
  <c r="T45" i="9" s="1"/>
  <c r="T44" i="9" s="1"/>
  <c r="K41" i="11"/>
  <c r="J41" i="11" s="1"/>
  <c r="J52" i="8" s="1"/>
  <c r="L6" i="11"/>
  <c r="I7" i="11"/>
  <c r="L7" i="11" s="1"/>
  <c r="F7" i="11"/>
  <c r="D7" i="11" s="1"/>
  <c r="F41" i="11"/>
  <c r="D41" i="11" s="1"/>
  <c r="R46" i="12"/>
  <c r="R45" i="12" s="1"/>
  <c r="P46" i="12"/>
  <c r="P45" i="12" s="1"/>
  <c r="T46" i="12"/>
  <c r="T45" i="12" s="1"/>
  <c r="N46" i="12"/>
  <c r="N45" i="12" s="1"/>
  <c r="V46" i="12"/>
  <c r="V45" i="12" s="1"/>
  <c r="G44" i="12"/>
  <c r="L9" i="12"/>
  <c r="J10" i="12"/>
  <c r="I10" i="12"/>
  <c r="U39" i="5"/>
  <c r="U40" i="5" s="1"/>
  <c r="U41" i="5" s="1"/>
  <c r="U42" i="5" s="1"/>
  <c r="T44" i="5" s="1"/>
  <c r="T43" i="5" s="1"/>
  <c r="L12" i="6"/>
  <c r="J13" i="6"/>
  <c r="K43" i="6" s="1"/>
  <c r="J43" i="6" s="1"/>
  <c r="J49" i="5" s="1"/>
  <c r="J51" i="12" s="1"/>
  <c r="I13" i="6"/>
  <c r="K8" i="4"/>
  <c r="I8" i="4" s="1"/>
  <c r="K44" i="4"/>
  <c r="W35" i="2"/>
  <c r="W36" i="2" s="1"/>
  <c r="W37" i="2" s="1"/>
  <c r="V8" i="4" s="1"/>
  <c r="U35" i="2"/>
  <c r="U36" i="2" s="1"/>
  <c r="U37" i="2" s="1"/>
  <c r="U38" i="2" s="1"/>
  <c r="T40" i="2" s="1"/>
  <c r="T39" i="2" s="1"/>
  <c r="Q35" i="2"/>
  <c r="Q36" i="2" s="1"/>
  <c r="Q37" i="2" s="1"/>
  <c r="Q38" i="2" s="1"/>
  <c r="P40" i="2" s="1"/>
  <c r="P39" i="2" s="1"/>
  <c r="D13" i="1"/>
  <c r="I13" i="1"/>
  <c r="L13" i="1" s="1"/>
  <c r="G5" i="17"/>
  <c r="B7" i="16"/>
  <c r="C7" i="16"/>
  <c r="A8" i="16"/>
  <c r="H8" i="16" s="1"/>
  <c r="D7" i="16"/>
  <c r="E7" i="16"/>
  <c r="F7" i="16"/>
  <c r="G7" i="16"/>
  <c r="D7" i="2"/>
  <c r="V11" i="7"/>
  <c r="T11" i="7"/>
  <c r="R11" i="7"/>
  <c r="P11" i="7"/>
  <c r="W43" i="9"/>
  <c r="V45" i="9" s="1"/>
  <c r="V44" i="9" s="1"/>
  <c r="V8" i="8"/>
  <c r="S43" i="9"/>
  <c r="R45" i="9" s="1"/>
  <c r="R44" i="9" s="1"/>
  <c r="R8" i="8"/>
  <c r="Q43" i="9"/>
  <c r="P45" i="9" s="1"/>
  <c r="P44" i="9" s="1"/>
  <c r="P8" i="8"/>
  <c r="G11" i="9"/>
  <c r="T7" i="13"/>
  <c r="T8" i="4"/>
  <c r="P8" i="4"/>
  <c r="F8" i="4"/>
  <c r="D8" i="4" s="1"/>
  <c r="S43" i="1"/>
  <c r="R45" i="1" s="1"/>
  <c r="R44" i="1" s="1"/>
  <c r="R7" i="2"/>
  <c r="M52" i="13"/>
  <c r="G12" i="1"/>
  <c r="K47" i="7"/>
  <c r="J47" i="7" s="1"/>
  <c r="L19" i="7"/>
  <c r="F47" i="7"/>
  <c r="D47" i="7" s="1"/>
  <c r="L19" i="10"/>
  <c r="K45" i="10"/>
  <c r="G19" i="10"/>
  <c r="F45" i="10"/>
  <c r="D45" i="10" s="1"/>
  <c r="K45" i="12"/>
  <c r="I45" i="12" s="1"/>
  <c r="G18" i="12"/>
  <c r="F45" i="12"/>
  <c r="D45" i="12" s="1"/>
  <c r="L9" i="5"/>
  <c r="K10" i="5"/>
  <c r="K43" i="5"/>
  <c r="I43" i="5" s="1"/>
  <c r="L34" i="5"/>
  <c r="G18" i="5"/>
  <c r="F43" i="5"/>
  <c r="D43" i="5" s="1"/>
  <c r="F43" i="6"/>
  <c r="D43" i="6" s="1"/>
  <c r="G7" i="4"/>
  <c r="L43" i="1"/>
  <c r="K7" i="2"/>
  <c r="I7" i="2" s="1"/>
  <c r="F8" i="8"/>
  <c r="E8" i="8" s="1"/>
  <c r="G40" i="12"/>
  <c r="G42" i="5"/>
  <c r="K7" i="13"/>
  <c r="I7" i="13" s="1"/>
  <c r="L5" i="6"/>
  <c r="E13" i="1"/>
  <c r="M54" i="12"/>
  <c r="L7" i="4"/>
  <c r="L23" i="2"/>
  <c r="K39" i="2"/>
  <c r="J39" i="2" s="1"/>
  <c r="K44" i="1"/>
  <c r="J44" i="1" s="1"/>
  <c r="J42" i="2" s="1"/>
  <c r="L13" i="17"/>
  <c r="L5" i="17"/>
  <c r="E7" i="11"/>
  <c r="G39" i="13"/>
  <c r="E7" i="13"/>
  <c r="D7" i="13"/>
  <c r="G21" i="6"/>
  <c r="D6" i="6"/>
  <c r="G6" i="6" s="1"/>
  <c r="C52" i="13"/>
  <c r="K44" i="9"/>
  <c r="J44" i="9" s="1"/>
  <c r="E6" i="1"/>
  <c r="D6" i="1"/>
  <c r="G37" i="17"/>
  <c r="G10" i="7"/>
  <c r="G16" i="8"/>
  <c r="F44" i="9"/>
  <c r="D44" i="9" s="1"/>
  <c r="G15" i="11"/>
  <c r="G6" i="11"/>
  <c r="G23" i="11"/>
  <c r="G26" i="12"/>
  <c r="G31" i="13"/>
  <c r="C51" i="13"/>
  <c r="G15" i="13"/>
  <c r="G9" i="5"/>
  <c r="E10" i="5"/>
  <c r="C50" i="5"/>
  <c r="G26" i="5"/>
  <c r="M50" i="5"/>
  <c r="M51" i="5"/>
  <c r="G37" i="6"/>
  <c r="C52" i="11"/>
  <c r="M51" i="11"/>
  <c r="M52" i="11"/>
  <c r="M51" i="13"/>
  <c r="M55" i="12"/>
  <c r="M50" i="6"/>
  <c r="G24" i="4"/>
  <c r="G16" i="4"/>
  <c r="M49" i="6"/>
  <c r="G31" i="2"/>
  <c r="C51" i="5"/>
  <c r="G43" i="1"/>
  <c r="C51" i="11"/>
  <c r="C50" i="6"/>
  <c r="C49" i="6"/>
  <c r="C54" i="12"/>
  <c r="C55" i="12"/>
  <c r="F44" i="1"/>
  <c r="E44" i="1" s="1"/>
  <c r="G29" i="1"/>
  <c r="G13" i="17"/>
  <c r="J6" i="1"/>
  <c r="G9" i="12"/>
  <c r="G32" i="8"/>
  <c r="G23" i="13"/>
  <c r="G29" i="17"/>
  <c r="H7" i="16"/>
  <c r="H4" i="16"/>
  <c r="H6" i="16"/>
  <c r="H5" i="16"/>
  <c r="I3" i="16"/>
  <c r="I6" i="9"/>
  <c r="L6" i="9" s="1"/>
  <c r="G27" i="7"/>
  <c r="F39" i="2"/>
  <c r="E39" i="2" s="1"/>
  <c r="G38" i="2"/>
  <c r="I8" i="8"/>
  <c r="L8" i="8" s="1"/>
  <c r="E11" i="7"/>
  <c r="G43" i="7"/>
  <c r="G24" i="8"/>
  <c r="E42" i="8"/>
  <c r="E60" i="7" s="1"/>
  <c r="G7" i="8"/>
  <c r="G28" i="9"/>
  <c r="G27" i="10"/>
  <c r="D6" i="9"/>
  <c r="E6" i="9"/>
  <c r="G43" i="10"/>
  <c r="E11" i="10"/>
  <c r="G35" i="10"/>
  <c r="J6" i="6" l="1"/>
  <c r="L6" i="6" s="1"/>
  <c r="W38" i="2"/>
  <c r="V40" i="2" s="1"/>
  <c r="V39" i="2" s="1"/>
  <c r="I42" i="8"/>
  <c r="L42" i="8" s="1"/>
  <c r="I43" i="13"/>
  <c r="I55" i="7" s="1"/>
  <c r="D43" i="13"/>
  <c r="D53" i="10" s="1"/>
  <c r="E44" i="4"/>
  <c r="E48" i="13" s="1"/>
  <c r="J41" i="17"/>
  <c r="J11" i="7"/>
  <c r="I11" i="7"/>
  <c r="L11" i="7" s="1"/>
  <c r="I41" i="11"/>
  <c r="L41" i="11" s="1"/>
  <c r="L10" i="12"/>
  <c r="L13" i="6"/>
  <c r="I43" i="6"/>
  <c r="E43" i="6"/>
  <c r="E50" i="9" s="1"/>
  <c r="J44" i="4"/>
  <c r="J48" i="6" s="1"/>
  <c r="J48" i="5" s="1"/>
  <c r="J49" i="9" s="1"/>
  <c r="I44" i="4"/>
  <c r="I48" i="6" s="1"/>
  <c r="C8" i="16"/>
  <c r="B8" i="16"/>
  <c r="D8" i="16"/>
  <c r="F8" i="16"/>
  <c r="A9" i="16"/>
  <c r="E8" i="16"/>
  <c r="G8" i="16"/>
  <c r="I47" i="7"/>
  <c r="L47" i="7" s="1"/>
  <c r="E47" i="7"/>
  <c r="E61" i="7" s="1"/>
  <c r="D8" i="8"/>
  <c r="G8" i="8" s="1"/>
  <c r="J45" i="12"/>
  <c r="J56" i="7" s="1"/>
  <c r="G13" i="1"/>
  <c r="E41" i="17"/>
  <c r="E46" i="9" s="1"/>
  <c r="J45" i="10"/>
  <c r="J55" i="9" s="1"/>
  <c r="I45" i="10"/>
  <c r="E45" i="10"/>
  <c r="E53" i="8" s="1"/>
  <c r="J10" i="5"/>
  <c r="I10" i="5"/>
  <c r="J43" i="5"/>
  <c r="L43" i="5" s="1"/>
  <c r="J7" i="2"/>
  <c r="L7" i="2" s="1"/>
  <c r="J48" i="4"/>
  <c r="J47" i="6" s="1"/>
  <c r="J47" i="5" s="1"/>
  <c r="J49" i="12" s="1"/>
  <c r="E8" i="4"/>
  <c r="E48" i="12"/>
  <c r="E45" i="12"/>
  <c r="E56" i="7" s="1"/>
  <c r="J7" i="13"/>
  <c r="L7" i="13" s="1"/>
  <c r="I39" i="2"/>
  <c r="I48" i="4" s="1"/>
  <c r="J47" i="4"/>
  <c r="J46" i="6" s="1"/>
  <c r="I44" i="1"/>
  <c r="AE49" i="1"/>
  <c r="I53" i="9"/>
  <c r="G7" i="11"/>
  <c r="J49" i="11"/>
  <c r="J50" i="8"/>
  <c r="J55" i="7"/>
  <c r="J53" i="10"/>
  <c r="J53" i="12"/>
  <c r="G7" i="13"/>
  <c r="AE44" i="2"/>
  <c r="G6" i="1"/>
  <c r="J55" i="10"/>
  <c r="J57" i="7"/>
  <c r="J54" i="9"/>
  <c r="I44" i="9"/>
  <c r="I59" i="7" s="1"/>
  <c r="J59" i="7"/>
  <c r="J54" i="8"/>
  <c r="J47" i="11"/>
  <c r="E44" i="9"/>
  <c r="E59" i="7" s="1"/>
  <c r="E41" i="11"/>
  <c r="E52" i="9"/>
  <c r="E53" i="12"/>
  <c r="E49" i="11"/>
  <c r="E55" i="7"/>
  <c r="E53" i="10"/>
  <c r="D52" i="10"/>
  <c r="F50" i="5"/>
  <c r="E43" i="5"/>
  <c r="E52" i="12" s="1"/>
  <c r="G10" i="5"/>
  <c r="J51" i="10"/>
  <c r="J53" i="7"/>
  <c r="J48" i="8"/>
  <c r="J50" i="9"/>
  <c r="J49" i="13"/>
  <c r="D48" i="8"/>
  <c r="D49" i="13"/>
  <c r="D49" i="5"/>
  <c r="D50" i="9"/>
  <c r="D51" i="12"/>
  <c r="D53" i="7"/>
  <c r="D51" i="10"/>
  <c r="D47" i="11"/>
  <c r="D52" i="7"/>
  <c r="E49" i="9"/>
  <c r="E48" i="5"/>
  <c r="E48" i="10"/>
  <c r="E50" i="7"/>
  <c r="E47" i="9"/>
  <c r="E46" i="5"/>
  <c r="E46" i="13"/>
  <c r="E46" i="6"/>
  <c r="D44" i="1"/>
  <c r="D50" i="7" s="1"/>
  <c r="E44" i="11"/>
  <c r="E45" i="8"/>
  <c r="E42" i="2"/>
  <c r="E47" i="4"/>
  <c r="AE46" i="1"/>
  <c r="AB46" i="1" s="1"/>
  <c r="AE41" i="2" s="1"/>
  <c r="AB41" i="2" s="1"/>
  <c r="D46" i="9"/>
  <c r="E10" i="12"/>
  <c r="D53" i="9"/>
  <c r="D51" i="8"/>
  <c r="D50" i="11"/>
  <c r="D56" i="7"/>
  <c r="D54" i="10"/>
  <c r="J61" i="7"/>
  <c r="E49" i="12"/>
  <c r="E48" i="9"/>
  <c r="E51" i="7"/>
  <c r="E47" i="6"/>
  <c r="E48" i="4"/>
  <c r="E47" i="5"/>
  <c r="E46" i="8"/>
  <c r="E49" i="10"/>
  <c r="E47" i="13"/>
  <c r="E45" i="11"/>
  <c r="D49" i="7"/>
  <c r="D47" i="12"/>
  <c r="D45" i="5"/>
  <c r="D46" i="1"/>
  <c r="I5" i="16"/>
  <c r="I4" i="16"/>
  <c r="I7" i="16"/>
  <c r="I9" i="16"/>
  <c r="I6" i="16"/>
  <c r="I8" i="16"/>
  <c r="J3" i="16"/>
  <c r="D39" i="2"/>
  <c r="G11" i="7"/>
  <c r="D54" i="8"/>
  <c r="D59" i="7"/>
  <c r="I54" i="7"/>
  <c r="I52" i="12"/>
  <c r="I52" i="10"/>
  <c r="I49" i="8"/>
  <c r="I51" i="9"/>
  <c r="I48" i="11"/>
  <c r="I50" i="13"/>
  <c r="J52" i="10"/>
  <c r="D61" i="7"/>
  <c r="D60" i="7"/>
  <c r="G60" i="7" s="1"/>
  <c r="G6" i="9"/>
  <c r="M6" i="9" s="1"/>
  <c r="G11" i="10"/>
  <c r="J48" i="11" l="1"/>
  <c r="L43" i="6"/>
  <c r="J53" i="8"/>
  <c r="J52" i="12"/>
  <c r="E50" i="12"/>
  <c r="E46" i="11"/>
  <c r="AF46" i="4"/>
  <c r="AC46" i="4" s="1"/>
  <c r="AE45" i="6" s="1"/>
  <c r="AB45" i="6" s="1"/>
  <c r="AE45" i="5" s="1"/>
  <c r="AB45" i="5" s="1"/>
  <c r="AE45" i="13" s="1"/>
  <c r="AB45" i="13" s="1"/>
  <c r="AE47" i="12" s="1"/>
  <c r="AB47" i="12" s="1"/>
  <c r="AE43" i="11" s="1"/>
  <c r="AB43" i="11" s="1"/>
  <c r="AF47" i="10" s="1"/>
  <c r="AC47" i="10" s="1"/>
  <c r="AF46" i="9" s="1"/>
  <c r="AC46" i="9" s="1"/>
  <c r="AF44" i="8" s="1"/>
  <c r="AC44" i="8" s="1"/>
  <c r="AD49" i="7" s="1"/>
  <c r="AC49" i="7" s="1"/>
  <c r="AD62" i="7" s="1"/>
  <c r="E52" i="7"/>
  <c r="G52" i="7" s="1"/>
  <c r="E47" i="8"/>
  <c r="E48" i="6"/>
  <c r="E50" i="6" s="1"/>
  <c r="E50" i="10"/>
  <c r="I54" i="9"/>
  <c r="J51" i="9"/>
  <c r="L51" i="9" s="1"/>
  <c r="J47" i="8"/>
  <c r="J41" i="2"/>
  <c r="AE43" i="2" s="1"/>
  <c r="J46" i="1"/>
  <c r="AE48" i="1" s="1"/>
  <c r="J46" i="4"/>
  <c r="J45" i="6" s="1"/>
  <c r="AF47" i="6" s="1"/>
  <c r="G61" i="7"/>
  <c r="J58" i="7"/>
  <c r="J54" i="10"/>
  <c r="J53" i="9"/>
  <c r="L53" i="9" s="1"/>
  <c r="J51" i="8"/>
  <c r="J50" i="11"/>
  <c r="J52" i="7"/>
  <c r="J50" i="10"/>
  <c r="E48" i="8"/>
  <c r="G48" i="8" s="1"/>
  <c r="E49" i="5"/>
  <c r="E51" i="5" s="1"/>
  <c r="G43" i="6"/>
  <c r="E47" i="11"/>
  <c r="G47" i="11" s="1"/>
  <c r="E51" i="10"/>
  <c r="G51" i="10" s="1"/>
  <c r="E53" i="7"/>
  <c r="G53" i="7" s="1"/>
  <c r="E49" i="13"/>
  <c r="E51" i="12"/>
  <c r="G51" i="12" s="1"/>
  <c r="J46" i="11"/>
  <c r="J48" i="13"/>
  <c r="J50" i="12"/>
  <c r="L44" i="4"/>
  <c r="J49" i="10"/>
  <c r="E41" i="2"/>
  <c r="E47" i="12"/>
  <c r="G47" i="12" s="1"/>
  <c r="E46" i="4"/>
  <c r="E47" i="10"/>
  <c r="E45" i="13"/>
  <c r="E55" i="9"/>
  <c r="G46" i="9"/>
  <c r="G41" i="17"/>
  <c r="E44" i="8"/>
  <c r="AH42" i="17"/>
  <c r="E45" i="6"/>
  <c r="E46" i="1"/>
  <c r="AE45" i="1" s="1"/>
  <c r="AB45" i="1" s="1"/>
  <c r="AE40" i="2" s="1"/>
  <c r="AB40" i="2" s="1"/>
  <c r="AF45" i="4" s="1"/>
  <c r="AC45" i="4" s="1"/>
  <c r="AE44" i="6" s="1"/>
  <c r="AB44" i="6" s="1"/>
  <c r="AE44" i="5" s="1"/>
  <c r="AB44" i="5" s="1"/>
  <c r="AE44" i="13" s="1"/>
  <c r="AB44" i="13" s="1"/>
  <c r="AE46" i="12" s="1"/>
  <c r="AB46" i="12" s="1"/>
  <c r="AE42" i="11" s="1"/>
  <c r="AB42" i="11" s="1"/>
  <c r="AF46" i="10" s="1"/>
  <c r="AC46" i="10" s="1"/>
  <c r="AF45" i="9" s="1"/>
  <c r="AC45" i="9" s="1"/>
  <c r="AF43" i="8" s="1"/>
  <c r="AC43" i="8" s="1"/>
  <c r="AD48" i="7" s="1"/>
  <c r="AC48" i="7" s="1"/>
  <c r="E49" i="7"/>
  <c r="G49" i="7" s="1"/>
  <c r="E45" i="5"/>
  <c r="G45" i="5" s="1"/>
  <c r="I61" i="7"/>
  <c r="L61" i="7" s="1"/>
  <c r="B9" i="16"/>
  <c r="F9" i="16"/>
  <c r="A10" i="16"/>
  <c r="G9" i="16"/>
  <c r="D9" i="16"/>
  <c r="C9" i="16"/>
  <c r="E9" i="16"/>
  <c r="H9" i="16"/>
  <c r="L10" i="5"/>
  <c r="G47" i="7"/>
  <c r="G44" i="9"/>
  <c r="E58" i="7"/>
  <c r="J47" i="13"/>
  <c r="J45" i="11"/>
  <c r="E43" i="11"/>
  <c r="L45" i="10"/>
  <c r="E50" i="11"/>
  <c r="G50" i="11" s="1"/>
  <c r="E51" i="8"/>
  <c r="G51" i="8" s="1"/>
  <c r="E54" i="10"/>
  <c r="G54" i="10" s="1"/>
  <c r="E53" i="9"/>
  <c r="G53" i="9" s="1"/>
  <c r="G45" i="12"/>
  <c r="J50" i="13"/>
  <c r="L50" i="13" s="1"/>
  <c r="J49" i="8"/>
  <c r="L49" i="8" s="1"/>
  <c r="J54" i="7"/>
  <c r="L54" i="7" s="1"/>
  <c r="AF49" i="4"/>
  <c r="J51" i="7"/>
  <c r="J48" i="9"/>
  <c r="J46" i="8"/>
  <c r="G8" i="4"/>
  <c r="J8" i="4"/>
  <c r="I42" i="2"/>
  <c r="L42" i="2" s="1"/>
  <c r="I47" i="4"/>
  <c r="L47" i="4" s="1"/>
  <c r="E7" i="2"/>
  <c r="L59" i="7"/>
  <c r="I51" i="8"/>
  <c r="L55" i="7"/>
  <c r="L39" i="2"/>
  <c r="D45" i="13"/>
  <c r="D47" i="10"/>
  <c r="G47" i="10" s="1"/>
  <c r="AG42" i="17"/>
  <c r="D41" i="2"/>
  <c r="L54" i="9"/>
  <c r="I54" i="10"/>
  <c r="I50" i="11"/>
  <c r="L45" i="12"/>
  <c r="L52" i="10"/>
  <c r="L52" i="12"/>
  <c r="I48" i="5"/>
  <c r="L48" i="6"/>
  <c r="I47" i="6"/>
  <c r="L48" i="4"/>
  <c r="L44" i="1"/>
  <c r="I46" i="4"/>
  <c r="L41" i="17"/>
  <c r="I60" i="7"/>
  <c r="L60" i="7" s="1"/>
  <c r="I54" i="8"/>
  <c r="L54" i="8" s="1"/>
  <c r="L44" i="9"/>
  <c r="G59" i="7"/>
  <c r="I57" i="7"/>
  <c r="L57" i="7" s="1"/>
  <c r="L48" i="11"/>
  <c r="I55" i="10"/>
  <c r="L55" i="10" s="1"/>
  <c r="I56" i="7"/>
  <c r="L56" i="7" s="1"/>
  <c r="I52" i="9"/>
  <c r="L52" i="9" s="1"/>
  <c r="I50" i="8"/>
  <c r="L50" i="8" s="1"/>
  <c r="L43" i="13"/>
  <c r="I53" i="12"/>
  <c r="L53" i="12" s="1"/>
  <c r="I53" i="10"/>
  <c r="L53" i="10" s="1"/>
  <c r="I49" i="11"/>
  <c r="L49" i="11" s="1"/>
  <c r="I49" i="5"/>
  <c r="I48" i="8" s="1"/>
  <c r="L48" i="8" s="1"/>
  <c r="G49" i="13"/>
  <c r="I52" i="8"/>
  <c r="L52" i="8" s="1"/>
  <c r="D53" i="12"/>
  <c r="G53" i="12" s="1"/>
  <c r="I41" i="2"/>
  <c r="D44" i="8"/>
  <c r="D45" i="6"/>
  <c r="D46" i="4"/>
  <c r="D43" i="11"/>
  <c r="G50" i="7"/>
  <c r="E54" i="8"/>
  <c r="G54" i="8" s="1"/>
  <c r="G50" i="9"/>
  <c r="E54" i="9"/>
  <c r="E57" i="7"/>
  <c r="E52" i="8"/>
  <c r="E55" i="10"/>
  <c r="D52" i="8"/>
  <c r="D54" i="9"/>
  <c r="D55" i="10"/>
  <c r="D57" i="7"/>
  <c r="G41" i="11"/>
  <c r="D55" i="7"/>
  <c r="G55" i="7" s="1"/>
  <c r="G53" i="10"/>
  <c r="D52" i="9"/>
  <c r="G52" i="9" s="1"/>
  <c r="D50" i="8"/>
  <c r="G50" i="8" s="1"/>
  <c r="D49" i="11"/>
  <c r="G49" i="11" s="1"/>
  <c r="G43" i="13"/>
  <c r="G10" i="12"/>
  <c r="D52" i="12"/>
  <c r="G52" i="12" s="1"/>
  <c r="D49" i="8"/>
  <c r="E52" i="10"/>
  <c r="G52" i="10" s="1"/>
  <c r="E51" i="9"/>
  <c r="D54" i="7"/>
  <c r="E50" i="13"/>
  <c r="E54" i="7"/>
  <c r="E49" i="8"/>
  <c r="E48" i="11"/>
  <c r="G43" i="5"/>
  <c r="D48" i="11"/>
  <c r="D50" i="13"/>
  <c r="D51" i="9"/>
  <c r="D48" i="5"/>
  <c r="G48" i="5" s="1"/>
  <c r="D47" i="8"/>
  <c r="D50" i="10"/>
  <c r="D48" i="13"/>
  <c r="G48" i="13" s="1"/>
  <c r="D49" i="9"/>
  <c r="G49" i="9" s="1"/>
  <c r="D46" i="11"/>
  <c r="G46" i="11" s="1"/>
  <c r="D50" i="12"/>
  <c r="D48" i="6"/>
  <c r="G48" i="6" s="1"/>
  <c r="G44" i="4"/>
  <c r="AA46" i="1"/>
  <c r="AC46" i="1" s="1"/>
  <c r="D47" i="9"/>
  <c r="G47" i="9" s="1"/>
  <c r="D46" i="5"/>
  <c r="G46" i="5" s="1"/>
  <c r="D48" i="10"/>
  <c r="G48" i="10" s="1"/>
  <c r="G44" i="1"/>
  <c r="D46" i="13"/>
  <c r="G46" i="13" s="1"/>
  <c r="D44" i="11"/>
  <c r="G44" i="11" s="1"/>
  <c r="D42" i="2"/>
  <c r="G42" i="2" s="1"/>
  <c r="D46" i="6"/>
  <c r="G46" i="6" s="1"/>
  <c r="D48" i="12"/>
  <c r="G48" i="12" s="1"/>
  <c r="D47" i="4"/>
  <c r="G47" i="4" s="1"/>
  <c r="D45" i="8"/>
  <c r="G45" i="8" s="1"/>
  <c r="I46" i="1"/>
  <c r="D49" i="10"/>
  <c r="G49" i="10" s="1"/>
  <c r="D46" i="8"/>
  <c r="G46" i="8" s="1"/>
  <c r="D47" i="13"/>
  <c r="D47" i="6"/>
  <c r="G39" i="2"/>
  <c r="D47" i="5"/>
  <c r="D48" i="9"/>
  <c r="G48" i="9" s="1"/>
  <c r="D49" i="12"/>
  <c r="D45" i="11"/>
  <c r="D48" i="4"/>
  <c r="G48" i="4" s="1"/>
  <c r="D51" i="7"/>
  <c r="G51" i="7" s="1"/>
  <c r="J4" i="16"/>
  <c r="J9" i="16"/>
  <c r="J7" i="16"/>
  <c r="K3" i="16"/>
  <c r="J8" i="16"/>
  <c r="J10" i="16"/>
  <c r="J5" i="16"/>
  <c r="J6" i="16"/>
  <c r="D55" i="9"/>
  <c r="D53" i="8"/>
  <c r="G53" i="8" s="1"/>
  <c r="D58" i="7"/>
  <c r="G45" i="10"/>
  <c r="G56" i="7"/>
  <c r="I58" i="7"/>
  <c r="L58" i="7" s="1"/>
  <c r="I53" i="8"/>
  <c r="L53" i="8" s="1"/>
  <c r="I55" i="9"/>
  <c r="L55" i="9" s="1"/>
  <c r="AF48" i="6"/>
  <c r="J46" i="5"/>
  <c r="G42" i="8"/>
  <c r="AF48" i="4" l="1"/>
  <c r="G50" i="12"/>
  <c r="E49" i="6"/>
  <c r="G50" i="10"/>
  <c r="G47" i="8"/>
  <c r="AC62" i="7"/>
  <c r="L54" i="10"/>
  <c r="G58" i="7"/>
  <c r="L51" i="8"/>
  <c r="G55" i="9"/>
  <c r="E55" i="12"/>
  <c r="L50" i="11"/>
  <c r="G49" i="5"/>
  <c r="G50" i="13"/>
  <c r="G41" i="2"/>
  <c r="E54" i="12"/>
  <c r="AA45" i="1"/>
  <c r="AA40" i="2" s="1"/>
  <c r="G46" i="1"/>
  <c r="G46" i="4"/>
  <c r="AI42" i="17"/>
  <c r="G44" i="8"/>
  <c r="E50" i="5"/>
  <c r="G43" i="11"/>
  <c r="G45" i="13"/>
  <c r="E51" i="13"/>
  <c r="G45" i="6"/>
  <c r="B10" i="16"/>
  <c r="G10" i="16"/>
  <c r="D10" i="16"/>
  <c r="F10" i="16"/>
  <c r="C10" i="16"/>
  <c r="E10" i="16"/>
  <c r="A11" i="16"/>
  <c r="K11" i="16" s="1"/>
  <c r="H10" i="16"/>
  <c r="I10" i="16"/>
  <c r="L8" i="4"/>
  <c r="I46" i="6"/>
  <c r="L46" i="6" s="1"/>
  <c r="G7" i="2"/>
  <c r="I50" i="9"/>
  <c r="L50" i="9" s="1"/>
  <c r="L49" i="5"/>
  <c r="L48" i="5"/>
  <c r="I50" i="10"/>
  <c r="L50" i="10" s="1"/>
  <c r="I46" i="11"/>
  <c r="L46" i="11" s="1"/>
  <c r="I49" i="9"/>
  <c r="L49" i="9" s="1"/>
  <c r="I47" i="8"/>
  <c r="L47" i="8" s="1"/>
  <c r="I50" i="12"/>
  <c r="L50" i="12" s="1"/>
  <c r="I52" i="7"/>
  <c r="L52" i="7" s="1"/>
  <c r="I48" i="13"/>
  <c r="L48" i="13" s="1"/>
  <c r="I47" i="5"/>
  <c r="L47" i="6"/>
  <c r="L46" i="1"/>
  <c r="L41" i="2"/>
  <c r="I45" i="6"/>
  <c r="L46" i="4"/>
  <c r="I51" i="10"/>
  <c r="L51" i="10" s="1"/>
  <c r="I47" i="11"/>
  <c r="L47" i="11" s="1"/>
  <c r="I49" i="13"/>
  <c r="L49" i="13" s="1"/>
  <c r="I51" i="12"/>
  <c r="L51" i="12" s="1"/>
  <c r="I53" i="7"/>
  <c r="L53" i="7" s="1"/>
  <c r="E52" i="13"/>
  <c r="AA41" i="2"/>
  <c r="AC41" i="2" s="1"/>
  <c r="G54" i="7"/>
  <c r="G52" i="8"/>
  <c r="G57" i="7"/>
  <c r="G55" i="10"/>
  <c r="G54" i="9"/>
  <c r="D51" i="13"/>
  <c r="G51" i="9"/>
  <c r="G48" i="11"/>
  <c r="G49" i="8"/>
  <c r="E52" i="11"/>
  <c r="E51" i="11"/>
  <c r="D50" i="5"/>
  <c r="D51" i="11"/>
  <c r="G49" i="12"/>
  <c r="D55" i="12"/>
  <c r="D54" i="12"/>
  <c r="G47" i="6"/>
  <c r="D50" i="6"/>
  <c r="D49" i="6"/>
  <c r="G47" i="13"/>
  <c r="D52" i="13"/>
  <c r="K8" i="16"/>
  <c r="K5" i="16"/>
  <c r="L3" i="16"/>
  <c r="K4" i="16"/>
  <c r="K6" i="16"/>
  <c r="K10" i="16"/>
  <c r="K9" i="16"/>
  <c r="K7" i="16"/>
  <c r="G47" i="5"/>
  <c r="D51" i="5"/>
  <c r="AC45" i="1"/>
  <c r="G45" i="11"/>
  <c r="D52" i="11"/>
  <c r="AF48" i="5"/>
  <c r="J46" i="13"/>
  <c r="AF48" i="13" s="1"/>
  <c r="J50" i="7"/>
  <c r="F68" i="7" s="1"/>
  <c r="J47" i="9"/>
  <c r="AF49" i="9" s="1"/>
  <c r="J48" i="10"/>
  <c r="AF50" i="10" s="1"/>
  <c r="J48" i="12"/>
  <c r="AF50" i="12" s="1"/>
  <c r="J45" i="8"/>
  <c r="AF47" i="8" s="1"/>
  <c r="J44" i="11"/>
  <c r="AF46" i="11" s="1"/>
  <c r="J45" i="5"/>
  <c r="J47" i="10" s="1"/>
  <c r="I46" i="5" l="1"/>
  <c r="L46" i="5" s="1"/>
  <c r="B11" i="16"/>
  <c r="H11" i="16"/>
  <c r="C11" i="16"/>
  <c r="G11" i="16"/>
  <c r="F11" i="16"/>
  <c r="D11" i="16"/>
  <c r="A12" i="16"/>
  <c r="L12" i="16" s="1"/>
  <c r="E11" i="16"/>
  <c r="I11" i="16"/>
  <c r="J11" i="16"/>
  <c r="J65" i="7"/>
  <c r="I46" i="8"/>
  <c r="L46" i="8" s="1"/>
  <c r="L47" i="5"/>
  <c r="I49" i="12"/>
  <c r="L49" i="12" s="1"/>
  <c r="I48" i="9"/>
  <c r="L48" i="9" s="1"/>
  <c r="I49" i="10"/>
  <c r="L49" i="10" s="1"/>
  <c r="I45" i="11"/>
  <c r="L45" i="11" s="1"/>
  <c r="I47" i="13"/>
  <c r="L47" i="13" s="1"/>
  <c r="I51" i="7"/>
  <c r="L51" i="7" s="1"/>
  <c r="I45" i="5"/>
  <c r="L45" i="6"/>
  <c r="AF49" i="10"/>
  <c r="AB46" i="4"/>
  <c r="AD46" i="4" s="1"/>
  <c r="AB45" i="4"/>
  <c r="AC40" i="2"/>
  <c r="M3" i="16"/>
  <c r="L9" i="16"/>
  <c r="L11" i="16"/>
  <c r="L4" i="16"/>
  <c r="L5" i="16"/>
  <c r="L10" i="16"/>
  <c r="L8" i="16"/>
  <c r="L7" i="16"/>
  <c r="L6" i="16"/>
  <c r="AA51" i="5"/>
  <c r="J47" i="12"/>
  <c r="AF49" i="12" s="1"/>
  <c r="AF47" i="5"/>
  <c r="J43" i="11"/>
  <c r="J45" i="13"/>
  <c r="AF47" i="13" s="1"/>
  <c r="J44" i="8"/>
  <c r="AF46" i="8" s="1"/>
  <c r="J49" i="7"/>
  <c r="F67" i="7" s="1"/>
  <c r="J46" i="9"/>
  <c r="AF48" i="9" s="1"/>
  <c r="I45" i="8" l="1"/>
  <c r="L45" i="8" s="1"/>
  <c r="I46" i="13"/>
  <c r="L46" i="13" s="1"/>
  <c r="I48" i="12"/>
  <c r="L48" i="12" s="1"/>
  <c r="I50" i="7"/>
  <c r="L50" i="7" s="1"/>
  <c r="Z51" i="5"/>
  <c r="AB51" i="5" s="1"/>
  <c r="I48" i="10"/>
  <c r="L48" i="10" s="1"/>
  <c r="I44" i="11"/>
  <c r="L44" i="11" s="1"/>
  <c r="I47" i="9"/>
  <c r="L47" i="9" s="1"/>
  <c r="B12" i="16"/>
  <c r="I12" i="16"/>
  <c r="F12" i="16"/>
  <c r="C12" i="16"/>
  <c r="E12" i="16"/>
  <c r="J12" i="16"/>
  <c r="G12" i="16"/>
  <c r="H12" i="16"/>
  <c r="D12" i="16"/>
  <c r="A13" i="16"/>
  <c r="K12" i="16"/>
  <c r="J64" i="7"/>
  <c r="I46" i="9"/>
  <c r="L46" i="9" s="1"/>
  <c r="L45" i="5"/>
  <c r="I47" i="10"/>
  <c r="I44" i="8"/>
  <c r="L44" i="8" s="1"/>
  <c r="I49" i="7"/>
  <c r="L49" i="7" s="1"/>
  <c r="I47" i="12"/>
  <c r="L47" i="12" s="1"/>
  <c r="I43" i="11"/>
  <c r="L43" i="11" s="1"/>
  <c r="I45" i="13"/>
  <c r="L45" i="13" s="1"/>
  <c r="AF45" i="11"/>
  <c r="AA45" i="6"/>
  <c r="AA45" i="5" s="1"/>
  <c r="N3" i="16"/>
  <c r="M10" i="16"/>
  <c r="M5" i="16"/>
  <c r="M7" i="16"/>
  <c r="M9" i="16"/>
  <c r="M11" i="16"/>
  <c r="M6" i="16"/>
  <c r="M4" i="16"/>
  <c r="M8" i="16"/>
  <c r="M12" i="16"/>
  <c r="M13" i="16"/>
  <c r="AD45" i="4"/>
  <c r="AA44" i="6"/>
  <c r="I65" i="7" l="1"/>
  <c r="B13" i="16"/>
  <c r="J13" i="16"/>
  <c r="A14" i="16"/>
  <c r="H13" i="16"/>
  <c r="E13" i="16"/>
  <c r="F13" i="16"/>
  <c r="I13" i="16"/>
  <c r="K13" i="16"/>
  <c r="G13" i="16"/>
  <c r="D13" i="16"/>
  <c r="C13" i="16"/>
  <c r="L13" i="16"/>
  <c r="I64" i="7"/>
  <c r="L47" i="10"/>
  <c r="AC45" i="6"/>
  <c r="AC45" i="5"/>
  <c r="AA45" i="13"/>
  <c r="AA44" i="5"/>
  <c r="AC44" i="6"/>
  <c r="O3" i="16"/>
  <c r="N10" i="16"/>
  <c r="N12" i="16"/>
  <c r="N6" i="16"/>
  <c r="N7" i="16"/>
  <c r="N11" i="16"/>
  <c r="N5" i="16"/>
  <c r="N8" i="16"/>
  <c r="N4" i="16"/>
  <c r="N9" i="16"/>
  <c r="N13" i="16"/>
  <c r="N14" i="16"/>
  <c r="B14" i="16" l="1"/>
  <c r="K14" i="16"/>
  <c r="A15" i="16"/>
  <c r="O15" i="16" s="1"/>
  <c r="F14" i="16"/>
  <c r="G14" i="16"/>
  <c r="E14" i="16"/>
  <c r="L14" i="16"/>
  <c r="D14" i="16"/>
  <c r="C14" i="16"/>
  <c r="H14" i="16"/>
  <c r="I14" i="16"/>
  <c r="J14" i="16"/>
  <c r="M14" i="16"/>
  <c r="P3" i="16"/>
  <c r="O10" i="16"/>
  <c r="O6" i="16"/>
  <c r="O7" i="16"/>
  <c r="O11" i="16"/>
  <c r="O5" i="16"/>
  <c r="O8" i="16"/>
  <c r="O4" i="16"/>
  <c r="O9" i="16"/>
  <c r="O12" i="16"/>
  <c r="O13" i="16"/>
  <c r="O14" i="16"/>
  <c r="AA47" i="12"/>
  <c r="AC45" i="13"/>
  <c r="AA44" i="13"/>
  <c r="AC44" i="5"/>
  <c r="B15" i="16" l="1"/>
  <c r="L15" i="16"/>
  <c r="E15" i="16"/>
  <c r="D15" i="16"/>
  <c r="K15" i="16"/>
  <c r="J15" i="16"/>
  <c r="C15" i="16"/>
  <c r="G15" i="16"/>
  <c r="M15" i="16"/>
  <c r="A16" i="16"/>
  <c r="F15" i="16"/>
  <c r="I15" i="16"/>
  <c r="H15" i="16"/>
  <c r="N15" i="16"/>
  <c r="AA43" i="11"/>
  <c r="AC47" i="12"/>
  <c r="P5" i="16"/>
  <c r="P10" i="16"/>
  <c r="P6" i="16"/>
  <c r="P7" i="16"/>
  <c r="P11" i="16"/>
  <c r="P4" i="16"/>
  <c r="P8" i="16"/>
  <c r="P12" i="16"/>
  <c r="Q3" i="16"/>
  <c r="P9" i="16"/>
  <c r="P13" i="16"/>
  <c r="P14" i="16"/>
  <c r="P15" i="16"/>
  <c r="P16" i="16"/>
  <c r="AC44" i="13"/>
  <c r="AA46" i="12"/>
  <c r="B16" i="16" l="1"/>
  <c r="M16" i="16"/>
  <c r="G16" i="16"/>
  <c r="D16" i="16"/>
  <c r="A17" i="16"/>
  <c r="Q17" i="16" s="1"/>
  <c r="N16" i="16"/>
  <c r="E16" i="16"/>
  <c r="K16" i="16"/>
  <c r="F16" i="16"/>
  <c r="J16" i="16"/>
  <c r="I16" i="16"/>
  <c r="H16" i="16"/>
  <c r="C16" i="16"/>
  <c r="L16" i="16"/>
  <c r="O16" i="16"/>
  <c r="Q5" i="16"/>
  <c r="Q6" i="16"/>
  <c r="Q11" i="16"/>
  <c r="Q8" i="16"/>
  <c r="Q7" i="16"/>
  <c r="Q12" i="16"/>
  <c r="R3" i="16"/>
  <c r="Q9" i="16"/>
  <c r="Q4" i="16"/>
  <c r="Q10" i="16"/>
  <c r="Q13" i="16"/>
  <c r="Q14" i="16"/>
  <c r="Q15" i="16"/>
  <c r="Q16" i="16"/>
  <c r="AC46" i="12"/>
  <c r="AA42" i="11"/>
  <c r="AC43" i="11"/>
  <c r="AB47" i="10"/>
  <c r="B17" i="16" l="1"/>
  <c r="N17" i="16"/>
  <c r="E17" i="16"/>
  <c r="L17" i="16"/>
  <c r="M17" i="16"/>
  <c r="G17" i="16"/>
  <c r="A18" i="16"/>
  <c r="J17" i="16"/>
  <c r="F17" i="16"/>
  <c r="D17" i="16"/>
  <c r="C17" i="16"/>
  <c r="K17" i="16"/>
  <c r="I17" i="16"/>
  <c r="H17" i="16"/>
  <c r="O17" i="16"/>
  <c r="P17" i="16"/>
  <c r="S3" i="16"/>
  <c r="R8" i="16"/>
  <c r="R10" i="16"/>
  <c r="R6" i="16"/>
  <c r="R4" i="16"/>
  <c r="R11" i="16"/>
  <c r="R5" i="16"/>
  <c r="R7" i="16"/>
  <c r="R12" i="16"/>
  <c r="R9" i="16"/>
  <c r="R13" i="16"/>
  <c r="R14" i="16"/>
  <c r="R15" i="16"/>
  <c r="R16" i="16"/>
  <c r="R17" i="16"/>
  <c r="R18" i="16"/>
  <c r="AC42" i="11"/>
  <c r="AB46" i="10"/>
  <c r="AD47" i="10"/>
  <c r="AB46" i="9"/>
  <c r="B18" i="16" l="1"/>
  <c r="O18" i="16"/>
  <c r="M18" i="16"/>
  <c r="G18" i="16"/>
  <c r="D18" i="16"/>
  <c r="P18" i="16"/>
  <c r="F18" i="16"/>
  <c r="A19" i="16"/>
  <c r="L18" i="16"/>
  <c r="J18" i="16"/>
  <c r="I18" i="16"/>
  <c r="E18" i="16"/>
  <c r="C18" i="16"/>
  <c r="K18" i="16"/>
  <c r="N18" i="16"/>
  <c r="H18" i="16"/>
  <c r="Q18" i="16"/>
  <c r="AD46" i="10"/>
  <c r="AB45" i="9"/>
  <c r="AB44" i="8"/>
  <c r="AD46" i="9"/>
  <c r="T3" i="16"/>
  <c r="S8" i="16"/>
  <c r="S12" i="16"/>
  <c r="S5" i="16"/>
  <c r="S9" i="16"/>
  <c r="S4" i="16"/>
  <c r="S10" i="16"/>
  <c r="S11" i="16"/>
  <c r="S6" i="16"/>
  <c r="S7" i="16"/>
  <c r="S13" i="16"/>
  <c r="S14" i="16"/>
  <c r="S15" i="16"/>
  <c r="S16" i="16"/>
  <c r="S17" i="16"/>
  <c r="S18" i="16"/>
  <c r="B19" i="16" l="1"/>
  <c r="P19" i="16"/>
  <c r="H19" i="16"/>
  <c r="N19" i="16"/>
  <c r="F19" i="16"/>
  <c r="O19" i="16"/>
  <c r="C19" i="16"/>
  <c r="M19" i="16"/>
  <c r="E19" i="16"/>
  <c r="K19" i="16"/>
  <c r="Q19" i="16"/>
  <c r="G19" i="16"/>
  <c r="A20" i="16"/>
  <c r="D19" i="16"/>
  <c r="J19" i="16"/>
  <c r="L19" i="16"/>
  <c r="I19" i="16"/>
  <c r="R19" i="16"/>
  <c r="S19" i="16"/>
  <c r="AB49" i="7"/>
  <c r="AB62" i="7" s="1"/>
  <c r="AE62" i="7" s="1"/>
  <c r="AD44" i="8"/>
  <c r="U3" i="16"/>
  <c r="T8" i="16"/>
  <c r="T11" i="16"/>
  <c r="T6" i="16"/>
  <c r="T7" i="16"/>
  <c r="T12" i="16"/>
  <c r="T5" i="16"/>
  <c r="T9" i="16"/>
  <c r="T4" i="16"/>
  <c r="T10" i="16"/>
  <c r="T13" i="16"/>
  <c r="T14" i="16"/>
  <c r="T15" i="16"/>
  <c r="T16" i="16"/>
  <c r="T17" i="16"/>
  <c r="T18" i="16"/>
  <c r="T19" i="16"/>
  <c r="T20" i="16"/>
  <c r="AB43" i="8"/>
  <c r="AD45" i="9"/>
  <c r="B20" i="16" l="1"/>
  <c r="Q20" i="16"/>
  <c r="L20" i="16"/>
  <c r="F20" i="16"/>
  <c r="H20" i="16"/>
  <c r="A21" i="16"/>
  <c r="R20" i="16"/>
  <c r="I20" i="16"/>
  <c r="N20" i="16"/>
  <c r="D20" i="16"/>
  <c r="K20" i="16"/>
  <c r="M20" i="16"/>
  <c r="E20" i="16"/>
  <c r="G20" i="16"/>
  <c r="O20" i="16"/>
  <c r="J20" i="16"/>
  <c r="C20" i="16"/>
  <c r="P20" i="16"/>
  <c r="S20" i="16"/>
  <c r="AE49" i="7"/>
  <c r="V3" i="16"/>
  <c r="U8" i="16"/>
  <c r="U12" i="16"/>
  <c r="U5" i="16"/>
  <c r="U9" i="16"/>
  <c r="U4" i="16"/>
  <c r="U10" i="16"/>
  <c r="U7" i="16"/>
  <c r="U11" i="16"/>
  <c r="U6" i="16"/>
  <c r="U13" i="16"/>
  <c r="U14" i="16"/>
  <c r="U15" i="16"/>
  <c r="U16" i="16"/>
  <c r="U17" i="16"/>
  <c r="U18" i="16"/>
  <c r="U19" i="16"/>
  <c r="U20" i="16"/>
  <c r="U21" i="16"/>
  <c r="AB48" i="7"/>
  <c r="AE48" i="7" s="1"/>
  <c r="AD43" i="8"/>
  <c r="B21" i="16" l="1"/>
  <c r="R21" i="16"/>
  <c r="E21" i="16"/>
  <c r="H21" i="16"/>
  <c r="K21" i="16"/>
  <c r="Q21" i="16"/>
  <c r="J21" i="16"/>
  <c r="M21" i="16"/>
  <c r="C21" i="16"/>
  <c r="N21" i="16"/>
  <c r="O21" i="16"/>
  <c r="D21" i="16"/>
  <c r="P21" i="16"/>
  <c r="S21" i="16"/>
  <c r="F21" i="16"/>
  <c r="A22" i="16"/>
  <c r="V22" i="16" s="1"/>
  <c r="G21" i="16"/>
  <c r="L21" i="16"/>
  <c r="I21" i="16"/>
  <c r="T21" i="16"/>
  <c r="V6" i="16"/>
  <c r="V10" i="16"/>
  <c r="V4" i="16"/>
  <c r="V8" i="16"/>
  <c r="V11" i="16"/>
  <c r="V5" i="16"/>
  <c r="V7" i="16"/>
  <c r="V12" i="16"/>
  <c r="W3" i="16"/>
  <c r="V9" i="16"/>
  <c r="V13" i="16"/>
  <c r="V14" i="16"/>
  <c r="V15" i="16"/>
  <c r="V16" i="16"/>
  <c r="V17" i="16"/>
  <c r="V18" i="16"/>
  <c r="V19" i="16"/>
  <c r="V20" i="16"/>
  <c r="V21" i="16"/>
  <c r="B22" i="16" l="1"/>
  <c r="S22" i="16"/>
  <c r="O22" i="16"/>
  <c r="K22" i="16"/>
  <c r="G22" i="16"/>
  <c r="C22" i="16"/>
  <c r="A23" i="16"/>
  <c r="F22" i="16"/>
  <c r="N22" i="16"/>
  <c r="M22" i="16"/>
  <c r="T22" i="16"/>
  <c r="P22" i="16"/>
  <c r="E22" i="16"/>
  <c r="J22" i="16"/>
  <c r="H22" i="16"/>
  <c r="Q22" i="16"/>
  <c r="D22" i="16"/>
  <c r="I22" i="16"/>
  <c r="L22" i="16"/>
  <c r="R22" i="16"/>
  <c r="U22" i="16"/>
  <c r="W4" i="16"/>
  <c r="W7" i="16"/>
  <c r="W11" i="16"/>
  <c r="W6" i="16"/>
  <c r="W8" i="16"/>
  <c r="W12" i="16"/>
  <c r="W9" i="16"/>
  <c r="W10" i="16"/>
  <c r="X3" i="16"/>
  <c r="W5" i="16"/>
  <c r="W13" i="16"/>
  <c r="W14" i="16"/>
  <c r="W15" i="16"/>
  <c r="W16" i="16"/>
  <c r="W17" i="16"/>
  <c r="W18" i="16"/>
  <c r="W19" i="16"/>
  <c r="W20" i="16"/>
  <c r="W21" i="16"/>
  <c r="W22" i="16"/>
  <c r="W23" i="16"/>
  <c r="B23" i="16" l="1"/>
  <c r="T23" i="16"/>
  <c r="I23" i="16"/>
  <c r="C23" i="16"/>
  <c r="Q23" i="16"/>
  <c r="N23" i="16"/>
  <c r="S23" i="16"/>
  <c r="A24" i="16"/>
  <c r="K23" i="16"/>
  <c r="J23" i="16"/>
  <c r="O23" i="16"/>
  <c r="F23" i="16"/>
  <c r="P23" i="16"/>
  <c r="G23" i="16"/>
  <c r="D23" i="16"/>
  <c r="H23" i="16"/>
  <c r="E23" i="16"/>
  <c r="R23" i="16"/>
  <c r="U23" i="16"/>
  <c r="L23" i="16"/>
  <c r="M23" i="16"/>
  <c r="V23" i="16"/>
  <c r="X4" i="16"/>
  <c r="X7" i="16"/>
  <c r="X11" i="16"/>
  <c r="X5" i="16"/>
  <c r="X8" i="16"/>
  <c r="X12" i="16"/>
  <c r="Y3" i="16"/>
  <c r="X9" i="16"/>
  <c r="X6" i="16"/>
  <c r="X10" i="16"/>
  <c r="X13" i="16"/>
  <c r="X14" i="16"/>
  <c r="X15" i="16"/>
  <c r="X16" i="16"/>
  <c r="X17" i="16"/>
  <c r="X18" i="16"/>
  <c r="X19" i="16"/>
  <c r="X20" i="16"/>
  <c r="X21" i="16"/>
  <c r="X22" i="16"/>
  <c r="X23" i="16"/>
  <c r="B24" i="16" l="1"/>
  <c r="U24" i="16"/>
  <c r="E24" i="16"/>
  <c r="J24" i="16"/>
  <c r="N24" i="16"/>
  <c r="Q24" i="16"/>
  <c r="A25" i="16"/>
  <c r="V24" i="16"/>
  <c r="I24" i="16"/>
  <c r="G24" i="16"/>
  <c r="P24" i="16"/>
  <c r="O24" i="16"/>
  <c r="L24" i="16"/>
  <c r="R24" i="16"/>
  <c r="D24" i="16"/>
  <c r="H24" i="16"/>
  <c r="K24" i="16"/>
  <c r="S24" i="16"/>
  <c r="T24" i="16"/>
  <c r="F24" i="16"/>
  <c r="C24" i="16"/>
  <c r="M24" i="16"/>
  <c r="W24" i="16"/>
  <c r="X24" i="16"/>
  <c r="Y5" i="16"/>
  <c r="Y8" i="16"/>
  <c r="Y12" i="16"/>
  <c r="Y4" i="16"/>
  <c r="Y9" i="16"/>
  <c r="Y6" i="16"/>
  <c r="Y10" i="16"/>
  <c r="Z3" i="16"/>
  <c r="Y11" i="16"/>
  <c r="Y7" i="16"/>
  <c r="Y13" i="16"/>
  <c r="Y14" i="16"/>
  <c r="Y15" i="16"/>
  <c r="Y16" i="16"/>
  <c r="Y17" i="16"/>
  <c r="Y18" i="16"/>
  <c r="Y19" i="16"/>
  <c r="Y20" i="16"/>
  <c r="Y21" i="16"/>
  <c r="Y22" i="16"/>
  <c r="Y23" i="16"/>
  <c r="Y24" i="16"/>
  <c r="Y25" i="16"/>
  <c r="B25" i="16" l="1"/>
  <c r="V25" i="16"/>
  <c r="T25" i="16"/>
  <c r="N25" i="16"/>
  <c r="K25" i="16"/>
  <c r="C25" i="16"/>
  <c r="U25" i="16"/>
  <c r="O25" i="16"/>
  <c r="I25" i="16"/>
  <c r="W25" i="16"/>
  <c r="F25" i="16"/>
  <c r="P25" i="16"/>
  <c r="G25" i="16"/>
  <c r="E25" i="16"/>
  <c r="A26" i="16"/>
  <c r="R25" i="16"/>
  <c r="L25" i="16"/>
  <c r="H25" i="16"/>
  <c r="J25" i="16"/>
  <c r="M25" i="16"/>
  <c r="D25" i="16"/>
  <c r="S25" i="16"/>
  <c r="Q25" i="16"/>
  <c r="X25" i="16"/>
  <c r="Z7" i="16"/>
  <c r="Z10" i="16"/>
  <c r="Z4" i="16"/>
  <c r="Z8" i="16"/>
  <c r="Z12" i="16"/>
  <c r="Z9" i="16"/>
  <c r="AA3" i="16"/>
  <c r="Z6" i="16"/>
  <c r="Z11" i="16"/>
  <c r="Z5" i="16"/>
  <c r="Z13" i="16"/>
  <c r="Z14" i="16"/>
  <c r="Z15" i="16"/>
  <c r="Z16" i="16"/>
  <c r="Z17" i="16"/>
  <c r="Z18" i="16"/>
  <c r="Z19" i="16"/>
  <c r="Z20" i="16"/>
  <c r="Z21" i="16"/>
  <c r="Z22" i="16"/>
  <c r="Z23" i="16"/>
  <c r="Z24" i="16"/>
  <c r="Z25" i="16"/>
  <c r="Z26" i="16"/>
  <c r="B26" i="16" l="1"/>
  <c r="W26" i="16"/>
  <c r="D26" i="16"/>
  <c r="N26" i="16"/>
  <c r="A27" i="16"/>
  <c r="H26" i="16"/>
  <c r="L26" i="16"/>
  <c r="X26" i="16"/>
  <c r="M26" i="16"/>
  <c r="R26" i="16"/>
  <c r="C26" i="16"/>
  <c r="P26" i="16"/>
  <c r="U26" i="16"/>
  <c r="O26" i="16"/>
  <c r="T26" i="16"/>
  <c r="K26" i="16"/>
  <c r="E26" i="16"/>
  <c r="J26" i="16"/>
  <c r="I26" i="16"/>
  <c r="Q26" i="16"/>
  <c r="F26" i="16"/>
  <c r="G26" i="16"/>
  <c r="V26" i="16"/>
  <c r="S26" i="16"/>
  <c r="Y26" i="16"/>
  <c r="AA4" i="16"/>
  <c r="AA5" i="16"/>
  <c r="AA11" i="16"/>
  <c r="AA6" i="16"/>
  <c r="AA9" i="16"/>
  <c r="AA10" i="16"/>
  <c r="AA7" i="16"/>
  <c r="AB3" i="16"/>
  <c r="AA12" i="16"/>
  <c r="AA8" i="16"/>
  <c r="AA13" i="16"/>
  <c r="AA14" i="16"/>
  <c r="AA15" i="16"/>
  <c r="AA16" i="16"/>
  <c r="AA17" i="16"/>
  <c r="AA18" i="16"/>
  <c r="AA19" i="16"/>
  <c r="AA20" i="16"/>
  <c r="AA21" i="16"/>
  <c r="AA22" i="16"/>
  <c r="AA23" i="16"/>
  <c r="AA24" i="16"/>
  <c r="AA25" i="16"/>
  <c r="AA26" i="16"/>
  <c r="AA27" i="16"/>
  <c r="B27" i="16" l="1"/>
  <c r="X27" i="16"/>
  <c r="H27" i="16"/>
  <c r="U27" i="16"/>
  <c r="A28" i="16"/>
  <c r="G27" i="16"/>
  <c r="O27" i="16"/>
  <c r="V27" i="16"/>
  <c r="Y27" i="16"/>
  <c r="K27" i="16"/>
  <c r="Q27" i="16"/>
  <c r="M27" i="16"/>
  <c r="N27" i="16"/>
  <c r="P27" i="16"/>
  <c r="J27" i="16"/>
  <c r="T27" i="16"/>
  <c r="W27" i="16"/>
  <c r="L27" i="16"/>
  <c r="D27" i="16"/>
  <c r="C27" i="16"/>
  <c r="F27" i="16"/>
  <c r="S27" i="16"/>
  <c r="R27" i="16"/>
  <c r="E27" i="16"/>
  <c r="I27" i="16"/>
  <c r="Z27" i="16"/>
  <c r="AC3" i="16"/>
  <c r="AB7" i="16"/>
  <c r="AB12" i="16"/>
  <c r="AB5" i="16"/>
  <c r="AB10" i="16"/>
  <c r="AB4" i="16"/>
  <c r="AB11" i="16"/>
  <c r="AB6" i="16"/>
  <c r="AB9" i="16"/>
  <c r="AB8" i="16"/>
  <c r="AB13" i="16"/>
  <c r="AB14" i="16"/>
  <c r="AB15" i="16"/>
  <c r="AB16" i="16"/>
  <c r="AB17" i="16"/>
  <c r="AB18" i="16"/>
  <c r="AB19" i="16"/>
  <c r="AB20" i="16"/>
  <c r="AB21" i="16"/>
  <c r="AB22" i="16"/>
  <c r="AB23" i="16"/>
  <c r="AB24" i="16"/>
  <c r="AB25" i="16"/>
  <c r="AB26" i="16"/>
  <c r="AB27" i="16"/>
  <c r="AB28" i="16"/>
  <c r="B28" i="16" l="1"/>
  <c r="Y28" i="16"/>
  <c r="S28" i="16"/>
  <c r="L28" i="16"/>
  <c r="O28" i="16"/>
  <c r="F28" i="16"/>
  <c r="A29" i="16"/>
  <c r="R28" i="16"/>
  <c r="Z28" i="16"/>
  <c r="T28" i="16"/>
  <c r="U28" i="16"/>
  <c r="W28" i="16"/>
  <c r="D28" i="16"/>
  <c r="V28" i="16"/>
  <c r="H28" i="16"/>
  <c r="Q28" i="16"/>
  <c r="K28" i="16"/>
  <c r="E28" i="16"/>
  <c r="P28" i="16"/>
  <c r="C28" i="16"/>
  <c r="J28" i="16"/>
  <c r="M28" i="16"/>
  <c r="G28" i="16"/>
  <c r="X28" i="16"/>
  <c r="N28" i="16"/>
  <c r="I28" i="16"/>
  <c r="AA28" i="16"/>
  <c r="AC4" i="16"/>
  <c r="AC7" i="16"/>
  <c r="AC12" i="16"/>
  <c r="AC5" i="16"/>
  <c r="AC10" i="16"/>
  <c r="AD3" i="16"/>
  <c r="AC11" i="16"/>
  <c r="AC9" i="16"/>
  <c r="AC6" i="16"/>
  <c r="AC8" i="16"/>
  <c r="AC13" i="16"/>
  <c r="AC14" i="16"/>
  <c r="AC15" i="16"/>
  <c r="AC16" i="16"/>
  <c r="AC17" i="16"/>
  <c r="AC18" i="16"/>
  <c r="AC19" i="16"/>
  <c r="AC20" i="16"/>
  <c r="AC21" i="16"/>
  <c r="AC22" i="16"/>
  <c r="AC23" i="16"/>
  <c r="AC24" i="16"/>
  <c r="AC25" i="16"/>
  <c r="AC26" i="16"/>
  <c r="AC27" i="16"/>
  <c r="AC28" i="16"/>
  <c r="AC29" i="16"/>
  <c r="B29" i="16" l="1"/>
  <c r="Z29" i="16"/>
  <c r="O29" i="16"/>
  <c r="A30" i="16"/>
  <c r="V29" i="16"/>
  <c r="F29" i="16"/>
  <c r="U29" i="16"/>
  <c r="Y29" i="16"/>
  <c r="H29" i="16"/>
  <c r="D29" i="16"/>
  <c r="N29" i="16"/>
  <c r="X29" i="16"/>
  <c r="AA29" i="16"/>
  <c r="Q29" i="16"/>
  <c r="E29" i="16"/>
  <c r="K29" i="16"/>
  <c r="R29" i="16"/>
  <c r="J29" i="16"/>
  <c r="T29" i="16"/>
  <c r="G29" i="16"/>
  <c r="M29" i="16"/>
  <c r="C29" i="16"/>
  <c r="L29" i="16"/>
  <c r="I29" i="16"/>
  <c r="W29" i="16"/>
  <c r="P29" i="16"/>
  <c r="S29" i="16"/>
  <c r="AB29" i="16"/>
  <c r="AD6" i="16"/>
  <c r="AD8" i="16"/>
  <c r="AD12" i="16"/>
  <c r="AD4" i="16"/>
  <c r="AD10" i="16"/>
  <c r="AD5" i="16"/>
  <c r="AD7" i="16"/>
  <c r="AD9" i="16"/>
  <c r="AD11" i="16"/>
  <c r="AD13" i="16"/>
  <c r="AD14" i="16"/>
  <c r="AD15" i="16"/>
  <c r="AD16" i="16"/>
  <c r="AD17" i="16"/>
  <c r="AD18" i="16"/>
  <c r="AD19" i="16"/>
  <c r="AD20" i="16"/>
  <c r="AD21" i="16"/>
  <c r="AD22" i="16"/>
  <c r="AD23" i="16"/>
  <c r="AD24" i="16"/>
  <c r="AD25" i="16"/>
  <c r="AD26" i="16"/>
  <c r="AD27" i="16"/>
  <c r="AD28" i="16"/>
  <c r="AD29" i="16"/>
  <c r="B30" i="16" l="1"/>
  <c r="AA30" i="16"/>
  <c r="R30" i="16"/>
  <c r="L30" i="16"/>
  <c r="F30" i="16"/>
  <c r="X30" i="16"/>
  <c r="E30" i="16"/>
  <c r="O30" i="16"/>
  <c r="AB30" i="16"/>
  <c r="G30" i="16"/>
  <c r="M30" i="16"/>
  <c r="T30" i="16"/>
  <c r="P30" i="16"/>
  <c r="J30" i="16"/>
  <c r="H30" i="16"/>
  <c r="D30" i="16"/>
  <c r="Y30" i="16"/>
  <c r="V30" i="16"/>
  <c r="A31" i="16"/>
  <c r="I30" i="16"/>
  <c r="C30" i="16"/>
  <c r="Q30" i="16"/>
  <c r="U30" i="16"/>
  <c r="W30" i="16"/>
  <c r="K30" i="16"/>
  <c r="S30" i="16"/>
  <c r="Z30" i="16"/>
  <c r="N30" i="16"/>
  <c r="AC30" i="16"/>
  <c r="AD30" i="16"/>
  <c r="B31" i="16" l="1"/>
  <c r="AB31" i="16"/>
  <c r="E31" i="16"/>
  <c r="W31" i="16"/>
  <c r="P31" i="16"/>
  <c r="X31" i="16"/>
  <c r="K31" i="16"/>
  <c r="H31" i="16"/>
  <c r="AA31" i="16"/>
  <c r="D31" i="16"/>
  <c r="J31" i="16"/>
  <c r="S31" i="16"/>
  <c r="F31" i="16"/>
  <c r="I31" i="16"/>
  <c r="U31" i="16"/>
  <c r="C31" i="16"/>
  <c r="Q31" i="16"/>
  <c r="T31" i="16"/>
  <c r="AC31" i="16"/>
  <c r="G31" i="16"/>
  <c r="O31" i="16"/>
  <c r="Y31" i="16"/>
  <c r="V31" i="16"/>
  <c r="R31" i="16"/>
  <c r="A32" i="16"/>
  <c r="M31" i="16"/>
  <c r="N31" i="16"/>
  <c r="L31" i="16"/>
  <c r="Z31" i="16"/>
  <c r="AD31" i="16"/>
  <c r="B32" i="16" l="1"/>
  <c r="AC32" i="16"/>
  <c r="Y32" i="16"/>
  <c r="V32" i="16"/>
  <c r="J32" i="16"/>
  <c r="W32" i="16"/>
  <c r="R32" i="16"/>
  <c r="N32" i="16"/>
  <c r="X32" i="16"/>
  <c r="AA32" i="16"/>
  <c r="U32" i="16"/>
  <c r="S32" i="16"/>
  <c r="T32" i="16"/>
  <c r="A33" i="16"/>
  <c r="P32" i="16"/>
  <c r="F32" i="16"/>
  <c r="O32" i="16"/>
  <c r="E32" i="16"/>
  <c r="I32" i="16"/>
  <c r="Z32" i="16"/>
  <c r="M32" i="16"/>
  <c r="AD32" i="16"/>
  <c r="Q32" i="16"/>
  <c r="K32" i="16"/>
  <c r="C32" i="16"/>
  <c r="D32" i="16"/>
  <c r="H32" i="16"/>
  <c r="G32" i="16"/>
  <c r="AB32" i="16"/>
  <c r="L32" i="16"/>
  <c r="B33" i="16" l="1"/>
  <c r="AD33" i="16"/>
  <c r="H33" i="16"/>
  <c r="L33" i="16"/>
  <c r="Q33" i="16"/>
  <c r="N33" i="16"/>
  <c r="E33" i="16"/>
  <c r="A34" i="16"/>
  <c r="AB33" i="16"/>
  <c r="W33" i="16"/>
  <c r="I33" i="16"/>
  <c r="P33" i="16"/>
  <c r="O33" i="16"/>
  <c r="X33" i="16"/>
  <c r="T33" i="16"/>
  <c r="Z33" i="16"/>
  <c r="D33" i="16"/>
  <c r="U33" i="16"/>
  <c r="AA33" i="16"/>
  <c r="AC33" i="16"/>
  <c r="R33" i="16"/>
  <c r="V33" i="16"/>
  <c r="Y33" i="16"/>
  <c r="M33" i="16"/>
  <c r="J33" i="16"/>
  <c r="S33" i="16"/>
  <c r="K33" i="16"/>
  <c r="F33" i="16"/>
  <c r="C33" i="16"/>
  <c r="G33" i="16"/>
  <c r="B34" i="16" l="1"/>
  <c r="T34" i="16"/>
  <c r="AC34" i="16"/>
  <c r="E34" i="16"/>
  <c r="J34" i="16"/>
  <c r="AB34" i="16"/>
  <c r="Y34" i="16"/>
  <c r="K34" i="16"/>
  <c r="AD34" i="16"/>
  <c r="C34" i="16"/>
  <c r="O34" i="16"/>
  <c r="X34" i="16"/>
  <c r="Q34" i="16"/>
  <c r="N34" i="16"/>
  <c r="AA34" i="16"/>
  <c r="D34" i="16"/>
  <c r="U34" i="16"/>
  <c r="P34" i="16"/>
  <c r="G34" i="16"/>
  <c r="Z34" i="16"/>
  <c r="V34" i="16"/>
  <c r="M34" i="16"/>
  <c r="L34" i="16"/>
  <c r="A35" i="16"/>
  <c r="R34" i="16"/>
  <c r="W34" i="16"/>
  <c r="I34" i="16"/>
  <c r="F34" i="16"/>
  <c r="S34" i="16"/>
  <c r="H34" i="16"/>
  <c r="B35" i="16" l="1"/>
  <c r="N35" i="16"/>
  <c r="U35" i="16"/>
  <c r="AC35" i="16"/>
  <c r="V35" i="16"/>
  <c r="S35" i="16"/>
  <c r="L35" i="16"/>
  <c r="K35" i="16"/>
  <c r="Y35" i="16"/>
  <c r="E35" i="16"/>
  <c r="AB35" i="16"/>
  <c r="AD35" i="16"/>
  <c r="O35" i="16"/>
  <c r="W35" i="16"/>
  <c r="Z35" i="16"/>
  <c r="F35" i="16"/>
  <c r="M35" i="16"/>
  <c r="A36" i="16"/>
  <c r="X35" i="16"/>
  <c r="T35" i="16"/>
  <c r="H35" i="16"/>
  <c r="G35" i="16"/>
  <c r="D35" i="16"/>
  <c r="I35" i="16"/>
  <c r="Q35" i="16"/>
  <c r="C35" i="16"/>
  <c r="AA35" i="16"/>
  <c r="P35" i="16"/>
  <c r="J35" i="16"/>
  <c r="R35" i="16"/>
  <c r="B36" i="16" l="1"/>
  <c r="AA36" i="16"/>
  <c r="X36" i="16"/>
  <c r="H36" i="16"/>
  <c r="O36" i="16"/>
  <c r="Q36" i="16"/>
  <c r="N36" i="16"/>
  <c r="R36" i="16"/>
  <c r="I36" i="16"/>
  <c r="P36" i="16"/>
  <c r="G36" i="16"/>
  <c r="W36" i="16"/>
  <c r="K36" i="16"/>
  <c r="S36" i="16"/>
  <c r="U36" i="16"/>
  <c r="Z36" i="16"/>
  <c r="E36" i="16"/>
  <c r="D36" i="16"/>
  <c r="Y36" i="16"/>
  <c r="AB36" i="16"/>
  <c r="V36" i="16"/>
  <c r="AC36" i="16"/>
  <c r="L36" i="16"/>
  <c r="T36" i="16"/>
  <c r="F36" i="16"/>
  <c r="AD36" i="16"/>
  <c r="C36" i="16"/>
  <c r="M36" i="16"/>
  <c r="J3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Guy</author>
  </authors>
  <commentList>
    <comment ref="P4" authorId="0" shapeId="0" xr:uid="{B2ADA78D-6331-46F1-B99B-35B1588CFEAF}">
      <text>
        <r>
          <rPr>
            <b/>
            <sz val="9"/>
            <color indexed="81"/>
            <rFont val="Tahoma"/>
            <family val="2"/>
          </rPr>
          <t>Guy:</t>
        </r>
        <r>
          <rPr>
            <sz val="9"/>
            <color indexed="81"/>
            <rFont val="Tahoma"/>
            <family val="2"/>
          </rPr>
          <t xml:space="preserve">
Formules a modifier pour 2021</t>
        </r>
      </text>
    </comment>
    <comment ref="R4" authorId="0" shapeId="0" xr:uid="{086DC72C-5DCE-4C61-99CB-8DB5AE03E6E7}">
      <text>
        <r>
          <rPr>
            <b/>
            <sz val="9"/>
            <color indexed="81"/>
            <rFont val="Tahoma"/>
            <family val="2"/>
          </rPr>
          <t>Guy:</t>
        </r>
        <r>
          <rPr>
            <sz val="9"/>
            <color indexed="81"/>
            <rFont val="Tahoma"/>
            <family val="2"/>
          </rPr>
          <t xml:space="preserve">
Formules a modifier pour 2021</t>
        </r>
      </text>
    </comment>
    <comment ref="T4" authorId="0" shapeId="0" xr:uid="{50B8687A-8B63-47D9-8A06-31B0D2667382}">
      <text>
        <r>
          <rPr>
            <b/>
            <sz val="9"/>
            <color indexed="81"/>
            <rFont val="Tahoma"/>
            <family val="2"/>
          </rPr>
          <t>Guy:</t>
        </r>
        <r>
          <rPr>
            <sz val="9"/>
            <color indexed="81"/>
            <rFont val="Tahoma"/>
            <family val="2"/>
          </rPr>
          <t xml:space="preserve">
Formules a modifier pour 2021</t>
        </r>
      </text>
    </comment>
    <comment ref="V4" authorId="0" shapeId="0" xr:uid="{94E04A75-9673-44F6-AD08-AC6B54A20F7A}">
      <text>
        <r>
          <rPr>
            <b/>
            <sz val="9"/>
            <color indexed="81"/>
            <rFont val="Tahoma"/>
            <family val="2"/>
          </rPr>
          <t>Guy:</t>
        </r>
        <r>
          <rPr>
            <sz val="9"/>
            <color indexed="81"/>
            <rFont val="Tahoma"/>
            <family val="2"/>
          </rPr>
          <t xml:space="preserve">
Formules a modifier pour 2021</t>
        </r>
      </text>
    </comment>
  </commentList>
</comments>
</file>

<file path=xl/sharedStrings.xml><?xml version="1.0" encoding="utf-8"?>
<sst xmlns="http://schemas.openxmlformats.org/spreadsheetml/2006/main" count="1285" uniqueCount="266">
  <si>
    <t>km</t>
  </si>
  <si>
    <t>jour</t>
  </si>
  <si>
    <t>jeudi</t>
  </si>
  <si>
    <t>vendredi</t>
  </si>
  <si>
    <t>samedi</t>
  </si>
  <si>
    <t>dimanche</t>
  </si>
  <si>
    <t>lundi</t>
  </si>
  <si>
    <t>mardi</t>
  </si>
  <si>
    <t>mercredi</t>
  </si>
  <si>
    <t>date</t>
  </si>
  <si>
    <t>Total</t>
  </si>
  <si>
    <t>°C</t>
  </si>
  <si>
    <t>Moy</t>
  </si>
  <si>
    <t>Météo</t>
  </si>
  <si>
    <t>Parcours</t>
  </si>
  <si>
    <t>h</t>
  </si>
  <si>
    <t>min</t>
  </si>
  <si>
    <t>Déni</t>
  </si>
  <si>
    <t>velé</t>
  </si>
  <si>
    <t xml:space="preserve">FC </t>
  </si>
  <si>
    <t>moy</t>
  </si>
  <si>
    <t>max</t>
  </si>
  <si>
    <t>W</t>
  </si>
  <si>
    <t>Moyenne</t>
  </si>
  <si>
    <t xml:space="preserve">Total </t>
  </si>
  <si>
    <t>Total janvier</t>
  </si>
  <si>
    <t>Dénivelé</t>
  </si>
  <si>
    <t>Total février</t>
  </si>
  <si>
    <t>Total mars</t>
  </si>
  <si>
    <t>heure</t>
  </si>
  <si>
    <t>heures</t>
  </si>
  <si>
    <t>Total avril</t>
  </si>
  <si>
    <t>Total mai</t>
  </si>
  <si>
    <t>Total juin</t>
  </si>
  <si>
    <t>Total juillet</t>
  </si>
  <si>
    <t>Total août</t>
  </si>
  <si>
    <t>Total septembre</t>
  </si>
  <si>
    <t>Total octobre</t>
  </si>
  <si>
    <t>Total novembre</t>
  </si>
  <si>
    <t>Total décembre</t>
  </si>
  <si>
    <t>Cad</t>
  </si>
  <si>
    <t>Déniv.</t>
  </si>
  <si>
    <t>Km</t>
  </si>
  <si>
    <t>Carnet d'entraînement réalisé par Guy MAS</t>
  </si>
  <si>
    <t>Ce carnet d'entraînement est simple d'emploi, il est beaucoup moins complet que certains mais beaucoup plus synthétique.</t>
  </si>
  <si>
    <t>Pour beaucoup d'entre vous il sera largement suffisant!</t>
  </si>
  <si>
    <t>Ce carnet facile à transporter avec une simple clé USB est un complément à d'autres logiciels.</t>
  </si>
  <si>
    <t>Si votre compteur donne le dénivelè, la cadence de pédalage, la température, la puissance, la fréquence cardiaque moyenne et la fréquence cardiaque maximale:</t>
  </si>
  <si>
    <t>de l'Étoile Cycliste de Clermont-Ferrand,  il</t>
  </si>
  <si>
    <t xml:space="preserve">A chaque ligne, il faut indiquer le nombre de km (colonne C) puis le nombre d'heures (colonne D) puis le nombre de minutes (colonne E) de la sortie </t>
  </si>
  <si>
    <t>gérer votre saison cycliste pour y prendre un maximum de plaisir</t>
  </si>
  <si>
    <t xml:space="preserve">J'espère que ce carnet d'entraînement vous aidera à bien </t>
  </si>
  <si>
    <t>car c'est bien cela le plus important.</t>
  </si>
  <si>
    <t>Guy MAS</t>
  </si>
  <si>
    <t>est offert à tous et à toutes gratuitement.</t>
  </si>
  <si>
    <t>Semaine 2</t>
  </si>
  <si>
    <t>Semaine 3</t>
  </si>
  <si>
    <t>Semaine 4</t>
  </si>
  <si>
    <t>Semaine 5</t>
  </si>
  <si>
    <t>Semaine 7</t>
  </si>
  <si>
    <t>Semaine 8</t>
  </si>
  <si>
    <t>Semaine 9</t>
  </si>
  <si>
    <t>Semaine 11</t>
  </si>
  <si>
    <t>Semaine 12</t>
  </si>
  <si>
    <t>Semaine 13</t>
  </si>
  <si>
    <t>Semaine 15</t>
  </si>
  <si>
    <t>Semaine 16</t>
  </si>
  <si>
    <t>Semaine 19</t>
  </si>
  <si>
    <t>Semaine 18</t>
  </si>
  <si>
    <t>Semaine 20</t>
  </si>
  <si>
    <t>Semaine 21</t>
  </si>
  <si>
    <t>Semaine 23</t>
  </si>
  <si>
    <t>Semaine 24</t>
  </si>
  <si>
    <t>Semaine 25</t>
  </si>
  <si>
    <t>Semaine 26</t>
  </si>
  <si>
    <t>Semaine 27</t>
  </si>
  <si>
    <t>Semaine 28</t>
  </si>
  <si>
    <t>Semaine 29</t>
  </si>
  <si>
    <t>Semaine 30</t>
  </si>
  <si>
    <t>Semaine 31</t>
  </si>
  <si>
    <t>Semaine 33</t>
  </si>
  <si>
    <t>Semaine 34</t>
  </si>
  <si>
    <t>Semaine 36</t>
  </si>
  <si>
    <t>Semaine 37</t>
  </si>
  <si>
    <t>Semaine 38</t>
  </si>
  <si>
    <t>Semaine 41</t>
  </si>
  <si>
    <t>Semaine 42</t>
  </si>
  <si>
    <t>Semaine 43</t>
  </si>
  <si>
    <t>Semaine 44</t>
  </si>
  <si>
    <t>Semaine 45</t>
  </si>
  <si>
    <t>Semaine 46</t>
  </si>
  <si>
    <t>Semaine 47</t>
  </si>
  <si>
    <t>Semaine 48</t>
  </si>
  <si>
    <t>Semaine 49</t>
  </si>
  <si>
    <t>Semaine 50</t>
  </si>
  <si>
    <t>Semaine 51</t>
  </si>
  <si>
    <t>Semaine 52</t>
  </si>
  <si>
    <t>Vendredi</t>
  </si>
  <si>
    <t>Samedi</t>
  </si>
  <si>
    <t>Dimanche</t>
  </si>
  <si>
    <t>Lundi</t>
  </si>
  <si>
    <t>Jeudi</t>
  </si>
  <si>
    <t>Semaine 1</t>
  </si>
  <si>
    <t>Mardi</t>
  </si>
  <si>
    <t>Mercredi</t>
  </si>
  <si>
    <t>Récupération</t>
  </si>
  <si>
    <t>Endurance critique</t>
  </si>
  <si>
    <t>P.M.A.</t>
  </si>
  <si>
    <t>Seuil anaérobie</t>
  </si>
  <si>
    <t>Calcul du temps passé sur le vélo</t>
  </si>
  <si>
    <t>Km parcourus</t>
  </si>
  <si>
    <t>Heures</t>
  </si>
  <si>
    <t>Minutes</t>
  </si>
  <si>
    <t>Secondes</t>
  </si>
  <si>
    <t>Moyenne de la sortie</t>
  </si>
  <si>
    <t>Calcul de la moyenne de la sortie</t>
  </si>
  <si>
    <t>Calcul des kms parcourus</t>
  </si>
  <si>
    <t>Calcul de la cadence de pédalage</t>
  </si>
  <si>
    <t>Nombre de dents de la denture de la roue libre</t>
  </si>
  <si>
    <t>Nombre de dents du plateau du pédalier</t>
  </si>
  <si>
    <t>Vitesse du vélo en km par heures</t>
  </si>
  <si>
    <t>Cadence de pédalage en tours par minutes</t>
  </si>
  <si>
    <t>Calcul de la vitesse avec les dentures et la cadence</t>
  </si>
  <si>
    <t>Mais également la date de changement des piles du compteur par exemple.</t>
  </si>
  <si>
    <t>Partie non protégée, vous pouvez l'utiliser pour noter l'entretien de vos vélos (km des chaines, pneus, etc…)</t>
  </si>
  <si>
    <t xml:space="preserve">Calcul des seuils </t>
  </si>
  <si>
    <t>La feuille est en partie protégée en écriture</t>
  </si>
  <si>
    <t>Semaine 6</t>
  </si>
  <si>
    <t xml:space="preserve">La moyenne de la semaine et la moyenne du mois sont calculées alors automatiquement. </t>
  </si>
  <si>
    <t>d'entraînement. La moyenne de la sortie est alors calculée automatiquement.</t>
  </si>
  <si>
    <t>Le total de km, d'heures, de minutes et la moyenne de la semaine sont calculés automatiquement.</t>
  </si>
  <si>
    <t>Le total de km, d'heures, de minutes et la moyenne du mois sont calculés automatiquement.</t>
  </si>
  <si>
    <t>Le total de km, d'heures, de minutes et la moyenne de l'année sont calculés automatiquement.</t>
  </si>
  <si>
    <t xml:space="preserve">Les moyennes de la fréquence cardiaque moyenne (FC moy) et maximale (FC max) de la semaine et du mois sont calculées alors automatiquement. </t>
  </si>
  <si>
    <t>d =</t>
  </si>
  <si>
    <t xml:space="preserve">Il faut utiliser le point du pavé numérique pour écrire un nombre à virgule avec Excel ou libre office mais avec Star office classeur, il faut utiliser la virgule du clavier. </t>
  </si>
  <si>
    <t>F. C. max</t>
  </si>
  <si>
    <t>Semaine 0</t>
  </si>
  <si>
    <t>Total sur 13 mois</t>
  </si>
  <si>
    <r>
      <t xml:space="preserve">Semaine </t>
    </r>
    <r>
      <rPr>
        <b/>
        <sz val="10"/>
        <rFont val="Symbol"/>
        <family val="1"/>
        <charset val="2"/>
      </rPr>
      <t>-</t>
    </r>
    <r>
      <rPr>
        <b/>
        <sz val="10"/>
        <rFont val="Arial"/>
        <family val="2"/>
      </rPr>
      <t xml:space="preserve"> 3</t>
    </r>
  </si>
  <si>
    <r>
      <t xml:space="preserve">Semaine </t>
    </r>
    <r>
      <rPr>
        <b/>
        <sz val="10"/>
        <rFont val="Symbol"/>
        <family val="1"/>
        <charset val="2"/>
      </rPr>
      <t>-</t>
    </r>
    <r>
      <rPr>
        <b/>
        <sz val="10"/>
        <rFont val="Arial"/>
        <family val="2"/>
      </rPr>
      <t xml:space="preserve"> 2</t>
    </r>
  </si>
  <si>
    <r>
      <t xml:space="preserve">Semaine </t>
    </r>
    <r>
      <rPr>
        <b/>
        <sz val="10"/>
        <rFont val="Symbol"/>
        <family val="1"/>
        <charset val="2"/>
      </rPr>
      <t>-</t>
    </r>
    <r>
      <rPr>
        <b/>
        <sz val="10"/>
        <rFont val="Arial"/>
        <family val="2"/>
      </rPr>
      <t xml:space="preserve"> 1</t>
    </r>
  </si>
  <si>
    <t>Jour</t>
  </si>
  <si>
    <t>Développements maximum autorisés</t>
  </si>
  <si>
    <t>Catégories</t>
  </si>
  <si>
    <t>Route</t>
  </si>
  <si>
    <t>Piste</t>
  </si>
  <si>
    <t>Libre</t>
  </si>
  <si>
    <t xml:space="preserve">Chaine du vélo 1: 0 km </t>
  </si>
  <si>
    <t>chaine du vélo 2: 0 km</t>
  </si>
  <si>
    <t>Juniors hommes avec les seniors</t>
  </si>
  <si>
    <t>Juniors dames avec les seniors</t>
  </si>
  <si>
    <t>1ére méthode</t>
  </si>
  <si>
    <t>2ème méthode</t>
  </si>
  <si>
    <t>Plus rigoureuse</t>
  </si>
  <si>
    <t>Moins contraignante</t>
  </si>
  <si>
    <t>F. C. réserve:</t>
  </si>
  <si>
    <t>F. C. repos du jour</t>
  </si>
  <si>
    <r>
      <t xml:space="preserve">Vous pouvez </t>
    </r>
    <r>
      <rPr>
        <b/>
        <sz val="16"/>
        <color indexed="12"/>
        <rFont val="Times New Roman"/>
        <family val="1"/>
      </rPr>
      <t>uniquement</t>
    </r>
    <r>
      <rPr>
        <b/>
        <sz val="16"/>
        <rFont val="Times New Roman"/>
        <family val="1"/>
      </rPr>
      <t xml:space="preserve"> modifier les nombres </t>
    </r>
    <r>
      <rPr>
        <b/>
        <u/>
        <sz val="16"/>
        <color indexed="12"/>
        <rFont val="Times New Roman"/>
        <family val="1"/>
      </rPr>
      <t xml:space="preserve">en bleu </t>
    </r>
    <r>
      <rPr>
        <b/>
        <sz val="16"/>
        <rFont val="Times New Roman"/>
        <family val="1"/>
      </rPr>
      <t xml:space="preserve">et les nombres </t>
    </r>
    <r>
      <rPr>
        <b/>
        <u/>
        <sz val="16"/>
        <color indexed="10"/>
        <rFont val="Times New Roman"/>
        <family val="1"/>
      </rPr>
      <t xml:space="preserve">en rouge </t>
    </r>
    <r>
      <rPr>
        <b/>
        <sz val="16"/>
        <rFont val="Times New Roman"/>
        <family val="1"/>
      </rPr>
      <t xml:space="preserve"> se calculent automatiquement</t>
    </r>
  </si>
  <si>
    <t>Calcul du poids de forme:  25 ans et plus (ce n'est q'une base de travail)</t>
  </si>
  <si>
    <t>Test de Ruffier-Dickson</t>
  </si>
  <si>
    <t>Homme</t>
  </si>
  <si>
    <t>Femme</t>
  </si>
  <si>
    <t>Pouls au repos: P1 =</t>
  </si>
  <si>
    <t>Taille en cm</t>
  </si>
  <si>
    <t>Tour de poignet en cm</t>
  </si>
  <si>
    <t>Pouls immédiatement après les 30 flexions:            P2 =</t>
  </si>
  <si>
    <t>Poids de forme</t>
  </si>
  <si>
    <t>Pouls une minute après les 30 flexions:                   P3 =</t>
  </si>
  <si>
    <t>Indice de Ruffier-Dickson</t>
  </si>
  <si>
    <t>Poids</t>
  </si>
  <si>
    <t>IMC =</t>
  </si>
  <si>
    <t>Faire 30 flexions complètes en 45 secondes, les fesses doivent toucher les talons et les talons restent fixés au sol.</t>
  </si>
  <si>
    <r>
      <t xml:space="preserve">Indice de masse corporelle: IMC; </t>
    </r>
    <r>
      <rPr>
        <b/>
        <sz val="12"/>
        <color indexed="10"/>
        <rFont val="Times New Roman"/>
        <family val="1"/>
      </rPr>
      <t>indiquer la taille en C63 ou E63</t>
    </r>
  </si>
  <si>
    <t>Total année 2015</t>
  </si>
  <si>
    <t>Total année 2014</t>
  </si>
  <si>
    <t>Total année 2013</t>
  </si>
  <si>
    <t>Total année 2012</t>
  </si>
  <si>
    <t>Total année 2011</t>
  </si>
  <si>
    <t>Total année 2010</t>
  </si>
  <si>
    <t>Total année 2009</t>
  </si>
  <si>
    <t>Total année 2008</t>
  </si>
  <si>
    <t>TOTAL général</t>
  </si>
  <si>
    <t>Semaine 14</t>
  </si>
  <si>
    <t>Semaine 40</t>
  </si>
  <si>
    <t>Total année 2016</t>
  </si>
  <si>
    <t>Total année 2017</t>
  </si>
  <si>
    <t>Semaine 10</t>
  </si>
  <si>
    <t>Semaine 17</t>
  </si>
  <si>
    <t>Semaine 22</t>
  </si>
  <si>
    <t>Semaine 32</t>
  </si>
  <si>
    <t>Semaine 35</t>
  </si>
  <si>
    <t>Semaine 39</t>
  </si>
  <si>
    <t>Home-trainer</t>
  </si>
  <si>
    <t>Toutes les cellules contenant des formules sont protégées en écritures (sans mot de passe).</t>
  </si>
  <si>
    <r>
      <t xml:space="preserve">Tableau des développements en mètres (horizontal en </t>
    </r>
    <r>
      <rPr>
        <b/>
        <sz val="18"/>
        <color indexed="10"/>
        <rFont val="Times New Roman"/>
        <family val="1"/>
      </rPr>
      <t>rouge</t>
    </r>
    <r>
      <rPr>
        <b/>
        <sz val="18"/>
        <rFont val="Times New Roman"/>
        <family val="1"/>
      </rPr>
      <t>: le nombre de dents de la roue libre et vertical en</t>
    </r>
    <r>
      <rPr>
        <b/>
        <sz val="18"/>
        <color rgb="FF0000FF"/>
        <rFont val="Times New Roman"/>
        <family val="1"/>
      </rPr>
      <t xml:space="preserve"> bleu</t>
    </r>
    <r>
      <rPr>
        <b/>
        <sz val="18"/>
        <rFont val="Times New Roman"/>
        <family val="1"/>
      </rPr>
      <t>: le nombre de dents du plateau)</t>
    </r>
  </si>
  <si>
    <t>Total année 2018</t>
  </si>
  <si>
    <t xml:space="preserve">Vous pouvez également indiquer en colonne H, I et J, les km et le temps passé sur votre Home trainer (ou footing ou piscine ou ….) et indiquer le détail des exercices dans la partie "parcours",  le total du mois et le total annuel sont calculés alors automatiquement. </t>
  </si>
  <si>
    <t>Total année 2019</t>
  </si>
  <si>
    <t>Mois de décembre 2019</t>
  </si>
  <si>
    <t xml:space="preserve">Fête des travailleurs      </t>
  </si>
  <si>
    <t xml:space="preserve">Toussaint    </t>
  </si>
  <si>
    <t>Vous pouvez modifier la circonférence de la roue en mètres de la cellule C39 à votre convenance pour avoir un tableau pour VTT par exemple.</t>
  </si>
  <si>
    <t>Ce carnet est sur 13 mois (1er décembre 2019 au 31 décembre 2020) .</t>
  </si>
  <si>
    <t>Bonne année 2020 à tous!</t>
  </si>
  <si>
    <t>Prélicenciés (5 et 6 ans donc nés en 2015 ou 2014)</t>
  </si>
  <si>
    <t>Poussins (7 et 8 ans donc nés en 2013 ou 2012)</t>
  </si>
  <si>
    <t>Pupilles (9 et 10 ans donc nés en 2011 et 2010)</t>
  </si>
  <si>
    <t>Benjamins (11 et 12 ans donc nés en 2009 et 2008)</t>
  </si>
  <si>
    <t>Minimes garçons (13 et 14 ans donc nés en 2007 et 2006)</t>
  </si>
  <si>
    <t>Minimes filles (13 et 14 ans donc nés en 2007 et 2006)</t>
  </si>
  <si>
    <t>Cadets (15 et 16 ans donc nés en 2005 et 2004)</t>
  </si>
  <si>
    <t>Cadettes (15 et 16 ans donc nés en 2005 et 2004)</t>
  </si>
  <si>
    <t>Juniors hommes (17 et 18 ans donc nés en 2003 et 2002)</t>
  </si>
  <si>
    <t>Juniors dames  (17 et 18 ans donc nés en 2003 et 2002)</t>
  </si>
  <si>
    <t>Batterie des dérailleurs:  chargée le 1er janvier 2020</t>
  </si>
  <si>
    <t>Calles des chaussures: changées le 1er janvier 2020</t>
  </si>
  <si>
    <t>Total décembre 19</t>
  </si>
  <si>
    <t>Mois de janvier 2020</t>
  </si>
  <si>
    <t>Décembre 2019</t>
  </si>
  <si>
    <t>Total année 2020</t>
  </si>
  <si>
    <t>Mois de février 2020</t>
  </si>
  <si>
    <t>Mois de mars 2020</t>
  </si>
  <si>
    <t>Mois d'avril 2020</t>
  </si>
  <si>
    <t>Mois de mai 2020</t>
  </si>
  <si>
    <t>Mois de juin 2020</t>
  </si>
  <si>
    <t>Mois de juillet 2020</t>
  </si>
  <si>
    <t>Mois d'août 2020</t>
  </si>
  <si>
    <t>Mois de septembre 2020</t>
  </si>
  <si>
    <t>Mois d'octobre 2020</t>
  </si>
  <si>
    <t>Mois de novembre 2020</t>
  </si>
  <si>
    <t>Mois de décembre 2020</t>
  </si>
  <si>
    <r>
      <t xml:space="preserve">Semaine </t>
    </r>
    <r>
      <rPr>
        <b/>
        <sz val="10"/>
        <rFont val="Symbol"/>
        <family val="1"/>
        <charset val="2"/>
      </rPr>
      <t>-</t>
    </r>
    <r>
      <rPr>
        <b/>
        <sz val="10"/>
        <rFont val="Arial"/>
        <family val="2"/>
      </rPr>
      <t xml:space="preserve"> 4</t>
    </r>
  </si>
  <si>
    <t xml:space="preserve">Vous pouvez également indiquer le dénivelé (colonne M), le total de la semaine, le total du mois et le total annuel sont calculés alors automatiquement. </t>
  </si>
  <si>
    <t>Vous pouvez également indiquer la cadence (Cad) de pédalage (colonne N : à vous de choisir: cadence moyenne, minimum ou maximum)</t>
  </si>
  <si>
    <t>Vous pouvez également indiquer la puissance (W) (colonne R : à vous de choisir: moyenne, minimum ou maximum de la sortie)</t>
  </si>
  <si>
    <t>Vous pouvez également indiquer la fréquence cardiaque (moyenne : colonne T et maximale : colonne: V))</t>
  </si>
  <si>
    <t>J'ai numéroté toutes les semaines (n°- 3 à 0 pour décembre 2019) puis de la n° 1 à la n°52, lorsque vous faites un travail sur plusieurs cycles, en général trois, vous travaillez en semaine. Vous pouvez avoir une semaine entre deux mois et il vous faut les informations sur toute la semaine. 
Vous avez une ligne sur fond vert pour indiquer une semaine entre deux mois, dans ce cas particulier il y a alors au dessus une ligne "total" pour donner les informations du 1er du mois à la fin de la semaine..</t>
  </si>
  <si>
    <t>Vous pouvez également indiquer la température (°C) (colonne P :  à vous de choisir: moyenne, minimum ou maximum de la sortie)</t>
  </si>
  <si>
    <t xml:space="preserve">Jour de Noël    </t>
  </si>
  <si>
    <t xml:space="preserve">Début des vacances de Noël     </t>
  </si>
  <si>
    <t xml:space="preserve">Jour de l'an   </t>
  </si>
  <si>
    <t xml:space="preserve">Fin des vacances scolaire de Noël  </t>
  </si>
  <si>
    <t xml:space="preserve">Début des vacances scolaires d'hiver   </t>
  </si>
  <si>
    <t xml:space="preserve">Fin des vacances scolaires d'hiver   </t>
  </si>
  <si>
    <t xml:space="preserve">Nuit de samedi à dimanche: changement d'heure: + 1h      </t>
  </si>
  <si>
    <t xml:space="preserve">Lundi de Pâques   </t>
  </si>
  <si>
    <t xml:space="preserve">Début des vacances scolaires de printemps      </t>
  </si>
  <si>
    <t xml:space="preserve">Fête des travailleurs   </t>
  </si>
  <si>
    <t xml:space="preserve">Fin des vacances scolaires de printemps    </t>
  </si>
  <si>
    <t xml:space="preserve">Victoire 1945 (armistice)        </t>
  </si>
  <si>
    <t xml:space="preserve">Jeudi de l'Ascension     </t>
  </si>
  <si>
    <t xml:space="preserve">Lundi de Pentecôte       </t>
  </si>
  <si>
    <r>
      <rPr>
        <b/>
        <sz val="8"/>
        <color indexed="10"/>
        <rFont val="Calibri"/>
        <family val="2"/>
      </rPr>
      <t>Fête des Mères</t>
    </r>
    <r>
      <rPr>
        <b/>
        <sz val="8"/>
        <rFont val="Calibri"/>
        <family val="2"/>
      </rPr>
      <t xml:space="preserve">      </t>
    </r>
  </si>
  <si>
    <t xml:space="preserve">Fête des Pères   </t>
  </si>
  <si>
    <t xml:space="preserve">Début des vacances d'été  </t>
  </si>
  <si>
    <t xml:space="preserve">Fête Nationale   </t>
  </si>
  <si>
    <t xml:space="preserve">Assomption     </t>
  </si>
  <si>
    <t xml:space="preserve">Fin des vacances d'été        </t>
  </si>
  <si>
    <t xml:space="preserve">Armistice 1918.      </t>
  </si>
  <si>
    <t xml:space="preserve">Fin des vacances scolaires d'Automne : Toussaint      </t>
  </si>
  <si>
    <t xml:space="preserve">Début des vacances scolaires d'Automne : Toussaint      </t>
  </si>
  <si>
    <t xml:space="preserve">Nuit de samedi à dimanche: changement d'heure : - 1h         </t>
  </si>
  <si>
    <t xml:space="preserve">Début des vacances de noël        </t>
  </si>
  <si>
    <t xml:space="preserve">Jour de Noël      </t>
  </si>
  <si>
    <t xml:space="preserve">Home-trainer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</si>
</sst>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60" x14ac:knownFonts="1">
    <font>
      <sz val="10"/>
      <name val="Arial"/>
    </font>
    <font>
      <sz val="10"/>
      <name val="Arial"/>
      <family val="2"/>
    </font>
    <font>
      <b/>
      <sz val="10"/>
      <name val="Arial"/>
      <family val="2"/>
    </font>
    <font>
      <sz val="10"/>
      <name val="Arial"/>
      <family val="2"/>
    </font>
    <font>
      <b/>
      <sz val="14"/>
      <name val="Arial"/>
      <family val="2"/>
    </font>
    <font>
      <b/>
      <sz val="10"/>
      <color indexed="10"/>
      <name val="Arial"/>
      <family val="2"/>
    </font>
    <font>
      <sz val="8"/>
      <name val="Arial"/>
      <family val="2"/>
    </font>
    <font>
      <b/>
      <sz val="8"/>
      <name val="Arial"/>
      <family val="2"/>
    </font>
    <font>
      <sz val="8"/>
      <name val="Arial"/>
      <family val="2"/>
    </font>
    <font>
      <b/>
      <sz val="8"/>
      <color indexed="10"/>
      <name val="Arial"/>
      <family val="2"/>
    </font>
    <font>
      <b/>
      <sz val="20"/>
      <name val="Arial"/>
      <family val="2"/>
    </font>
    <font>
      <b/>
      <sz val="12"/>
      <name val="Arial"/>
      <family val="2"/>
    </font>
    <font>
      <b/>
      <sz val="12"/>
      <name val="Times New Roman"/>
      <family val="1"/>
    </font>
    <font>
      <b/>
      <sz val="18"/>
      <name val="Times New Roman"/>
      <family val="1"/>
    </font>
    <font>
      <b/>
      <sz val="12"/>
      <color indexed="12"/>
      <name val="Times New Roman"/>
      <family val="1"/>
    </font>
    <font>
      <b/>
      <sz val="12"/>
      <color indexed="10"/>
      <name val="Times New Roman"/>
      <family val="1"/>
    </font>
    <font>
      <b/>
      <sz val="16"/>
      <name val="Times New Roman"/>
      <family val="1"/>
    </font>
    <font>
      <b/>
      <sz val="14"/>
      <name val="Times New Roman"/>
      <family val="1"/>
    </font>
    <font>
      <b/>
      <sz val="18"/>
      <color indexed="10"/>
      <name val="Times New Roman"/>
      <family val="1"/>
    </font>
    <font>
      <b/>
      <sz val="10"/>
      <name val="Symbol"/>
      <family val="1"/>
      <charset val="2"/>
    </font>
    <font>
      <b/>
      <sz val="16"/>
      <color indexed="10"/>
      <name val="Times New Roman"/>
      <family val="1"/>
    </font>
    <font>
      <sz val="14"/>
      <name val="Times New Roman"/>
      <family val="1"/>
    </font>
    <font>
      <sz val="16"/>
      <name val="Times New Roman"/>
      <family val="1"/>
    </font>
    <font>
      <b/>
      <u/>
      <sz val="16"/>
      <color indexed="10"/>
      <name val="Times New Roman"/>
      <family val="1"/>
    </font>
    <font>
      <b/>
      <sz val="16"/>
      <color indexed="12"/>
      <name val="Times New Roman"/>
      <family val="1"/>
    </font>
    <font>
      <b/>
      <u/>
      <sz val="16"/>
      <color indexed="12"/>
      <name val="Times New Roman"/>
      <family val="1"/>
    </font>
    <font>
      <b/>
      <sz val="20"/>
      <name val="Times New Roman"/>
      <family val="1"/>
    </font>
    <font>
      <b/>
      <sz val="8"/>
      <name val="Calibri"/>
      <family val="2"/>
    </font>
    <font>
      <b/>
      <sz val="8"/>
      <color indexed="10"/>
      <name val="Calibri"/>
      <family val="2"/>
    </font>
    <font>
      <b/>
      <sz val="10"/>
      <color rgb="FFFF0000"/>
      <name val="Arial"/>
      <family val="2"/>
    </font>
    <font>
      <sz val="10"/>
      <color rgb="FFFF0000"/>
      <name val="Arial"/>
      <family val="2"/>
    </font>
    <font>
      <b/>
      <sz val="8"/>
      <name val="Calibri"/>
      <family val="2"/>
      <scheme val="minor"/>
    </font>
    <font>
      <sz val="10"/>
      <name val="Calibri"/>
      <family val="2"/>
      <scheme val="minor"/>
    </font>
    <font>
      <b/>
      <sz val="8"/>
      <color rgb="FFFF0000"/>
      <name val="Arial"/>
      <family val="2"/>
    </font>
    <font>
      <sz val="8"/>
      <color rgb="FFFF0000"/>
      <name val="Arial"/>
      <family val="2"/>
    </font>
    <font>
      <b/>
      <sz val="8"/>
      <color rgb="FFFF0000"/>
      <name val="Calibri"/>
      <family val="2"/>
      <scheme val="minor"/>
    </font>
    <font>
      <sz val="8"/>
      <color rgb="FFFF0000"/>
      <name val="Calibri"/>
      <family val="2"/>
      <scheme val="minor"/>
    </font>
    <font>
      <sz val="10"/>
      <color rgb="FFFF0000"/>
      <name val="Calibri"/>
      <family val="2"/>
      <scheme val="minor"/>
    </font>
    <font>
      <b/>
      <sz val="8"/>
      <color rgb="FF0070C0"/>
      <name val="Arial"/>
      <family val="2"/>
    </font>
    <font>
      <sz val="12"/>
      <color theme="1"/>
      <name val="Times New Roman"/>
      <family val="1"/>
    </font>
    <font>
      <sz val="14"/>
      <color theme="1"/>
      <name val="Times New Roman"/>
      <family val="1"/>
    </font>
    <font>
      <b/>
      <sz val="14"/>
      <color rgb="FFFF0000"/>
      <name val="Times New Roman"/>
      <family val="1"/>
    </font>
    <font>
      <b/>
      <sz val="14"/>
      <color rgb="FF0070C0"/>
      <name val="Times New Roman"/>
      <family val="1"/>
    </font>
    <font>
      <b/>
      <sz val="16"/>
      <color rgb="FFFF0000"/>
      <name val="Times New Roman"/>
      <family val="1"/>
    </font>
    <font>
      <b/>
      <sz val="10"/>
      <color rgb="FF0070C0"/>
      <name val="Arial"/>
      <family val="2"/>
    </font>
    <font>
      <b/>
      <sz val="10"/>
      <color rgb="FF0000FF"/>
      <name val="Arial"/>
      <family val="2"/>
    </font>
    <font>
      <b/>
      <sz val="16"/>
      <color rgb="FF0000FF"/>
      <name val="Times New Roman"/>
      <family val="1"/>
    </font>
    <font>
      <sz val="10"/>
      <name val="Arial"/>
      <family val="2"/>
    </font>
    <font>
      <b/>
      <sz val="10"/>
      <color indexed="10"/>
      <name val="Arial"/>
      <family val="2"/>
    </font>
    <font>
      <b/>
      <sz val="10"/>
      <color rgb="FF0000FF"/>
      <name val="Arial"/>
      <family val="2"/>
    </font>
    <font>
      <sz val="10"/>
      <name val="Arial"/>
      <family val="2"/>
    </font>
    <font>
      <b/>
      <sz val="12"/>
      <name val="Arial"/>
      <family val="2"/>
    </font>
    <font>
      <b/>
      <sz val="14"/>
      <name val="Arial"/>
      <family val="2"/>
    </font>
    <font>
      <b/>
      <sz val="10"/>
      <name val="Arial"/>
      <family val="2"/>
    </font>
    <font>
      <sz val="12"/>
      <name val="Arial"/>
      <family val="2"/>
    </font>
    <font>
      <b/>
      <u/>
      <sz val="14"/>
      <name val="Arial"/>
      <family val="2"/>
    </font>
    <font>
      <b/>
      <sz val="18"/>
      <color rgb="FF0000FF"/>
      <name val="Times New Roman"/>
      <family val="1"/>
    </font>
    <font>
      <sz val="8"/>
      <name val="Arial"/>
    </font>
    <font>
      <sz val="9"/>
      <color indexed="81"/>
      <name val="Tahoma"/>
      <family val="2"/>
    </font>
    <font>
      <b/>
      <sz val="9"/>
      <color indexed="81"/>
      <name val="Tahoma"/>
      <family val="2"/>
    </font>
  </fonts>
  <fills count="29">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13"/>
        <bgColor indexed="34"/>
      </patternFill>
    </fill>
    <fill>
      <patternFill patternType="solid">
        <fgColor indexed="40"/>
        <bgColor indexed="49"/>
      </patternFill>
    </fill>
    <fill>
      <patternFill patternType="solid">
        <fgColor indexed="51"/>
        <bgColor indexed="13"/>
      </patternFill>
    </fill>
    <fill>
      <patternFill patternType="solid">
        <fgColor indexed="10"/>
        <bgColor indexed="60"/>
      </patternFill>
    </fill>
    <fill>
      <patternFill patternType="solid">
        <fgColor indexed="22"/>
        <bgColor indexed="31"/>
      </patternFill>
    </fill>
    <fill>
      <patternFill patternType="solid">
        <fgColor rgb="FF92D050"/>
        <bgColor indexed="64"/>
      </patternFill>
    </fill>
    <fill>
      <patternFill patternType="solid">
        <fgColor theme="0"/>
        <bgColor indexed="64"/>
      </patternFill>
    </fill>
    <fill>
      <patternFill patternType="solid">
        <fgColor rgb="FFFFCC99"/>
        <bgColor indexed="64"/>
      </patternFill>
    </fill>
    <fill>
      <patternFill patternType="solid">
        <fgColor rgb="FF33CCCC"/>
        <bgColor indexed="64"/>
      </patternFill>
    </fill>
    <fill>
      <patternFill patternType="solid">
        <fgColor theme="9" tint="0.39997558519241921"/>
        <bgColor indexed="64"/>
      </patternFill>
    </fill>
    <fill>
      <patternFill patternType="solid">
        <fgColor rgb="FFFF0000"/>
        <bgColor indexed="64"/>
      </patternFill>
    </fill>
    <fill>
      <patternFill patternType="solid">
        <fgColor rgb="FFCCFFFF"/>
        <bgColor indexed="64"/>
      </patternFill>
    </fill>
    <fill>
      <patternFill patternType="solid">
        <fgColor rgb="FFFF9966"/>
        <bgColor indexed="64"/>
      </patternFill>
    </fill>
    <fill>
      <patternFill patternType="solid">
        <fgColor rgb="FFFFC000"/>
        <bgColor indexed="64"/>
      </patternFill>
    </fill>
    <fill>
      <patternFill patternType="solid">
        <fgColor rgb="FFFF990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00B0F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n">
        <color indexed="8"/>
      </left>
      <right style="thick">
        <color indexed="8"/>
      </right>
      <top style="thin">
        <color indexed="8"/>
      </top>
      <bottom style="thick">
        <color indexed="8"/>
      </bottom>
      <diagonal/>
    </border>
    <border>
      <left/>
      <right/>
      <top style="thin">
        <color indexed="64"/>
      </top>
      <bottom style="thin">
        <color indexed="64"/>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n">
        <color indexed="8"/>
      </left>
      <right style="thin">
        <color indexed="8"/>
      </right>
      <top style="thin">
        <color indexed="8"/>
      </top>
      <bottom style="thick">
        <color indexed="8"/>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ck">
        <color indexed="8"/>
      </left>
      <right style="thin">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style="thin">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8"/>
      </right>
      <top style="thick">
        <color indexed="8"/>
      </top>
      <bottom style="thin">
        <color indexed="8"/>
      </bottom>
      <diagonal/>
    </border>
    <border>
      <left/>
      <right style="thin">
        <color indexed="8"/>
      </right>
      <top style="thin">
        <color indexed="8"/>
      </top>
      <bottom style="thick">
        <color indexed="8"/>
      </bottom>
      <diagonal/>
    </border>
  </borders>
  <cellStyleXfs count="1">
    <xf numFmtId="0" fontId="0" fillId="0" borderId="0"/>
  </cellStyleXfs>
  <cellXfs count="643">
    <xf numFmtId="0" fontId="0" fillId="0" borderId="0" xfId="0"/>
    <xf numFmtId="0" fontId="2" fillId="0" borderId="0" xfId="0" applyFont="1"/>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Fill="1"/>
    <xf numFmtId="0" fontId="2" fillId="0" borderId="3" xfId="0" applyFont="1" applyBorder="1" applyAlignment="1">
      <alignment horizontal="center" vertical="center"/>
    </xf>
    <xf numFmtId="0" fontId="3" fillId="0" borderId="0" xfId="0" applyFont="1" applyFill="1"/>
    <xf numFmtId="0" fontId="3" fillId="0" borderId="0" xfId="0" applyFont="1"/>
    <xf numFmtId="1"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2" fillId="4" borderId="1" xfId="0" applyFont="1" applyFill="1" applyBorder="1" applyAlignment="1" applyProtection="1">
      <alignment horizontal="center" vertical="center"/>
    </xf>
    <xf numFmtId="1" fontId="5"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0" fillId="0" borderId="0" xfId="0" applyProtection="1"/>
    <xf numFmtId="0" fontId="2" fillId="0" borderId="1" xfId="0" applyFont="1" applyBorder="1" applyAlignment="1" applyProtection="1">
      <alignment horizontal="center" vertical="center"/>
    </xf>
    <xf numFmtId="0" fontId="2" fillId="0" borderId="0" xfId="0" applyFont="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4"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left" vertical="center"/>
    </xf>
    <xf numFmtId="0" fontId="7" fillId="0" borderId="1" xfId="0" applyFont="1" applyBorder="1" applyAlignment="1">
      <alignment horizontal="center" vertical="center"/>
    </xf>
    <xf numFmtId="0" fontId="6" fillId="0" borderId="0" xfId="0" applyFont="1"/>
    <xf numFmtId="0" fontId="7" fillId="0" borderId="1" xfId="0" applyFont="1" applyBorder="1" applyAlignment="1" applyProtection="1">
      <alignment horizontal="center" vertical="center"/>
    </xf>
    <xf numFmtId="0" fontId="2"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0" xfId="0" applyFont="1" applyAlignment="1">
      <alignment horizontal="left" vertical="center"/>
    </xf>
    <xf numFmtId="1" fontId="9" fillId="3" borderId="1"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pplyProtection="1">
      <alignment horizontal="center" vertical="center"/>
    </xf>
    <xf numFmtId="0" fontId="2" fillId="5" borderId="1" xfId="0" applyFont="1" applyFill="1" applyBorder="1" applyAlignment="1">
      <alignment horizontal="center" vertical="center"/>
    </xf>
    <xf numFmtId="1" fontId="2" fillId="5" borderId="1" xfId="0" applyNumberFormat="1"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7" fillId="5" borderId="1" xfId="0" applyFont="1" applyFill="1" applyBorder="1" applyAlignment="1" applyProtection="1">
      <alignment horizontal="center" vertical="center"/>
    </xf>
    <xf numFmtId="0" fontId="2" fillId="6" borderId="1" xfId="0" applyFont="1" applyFill="1" applyBorder="1" applyAlignment="1">
      <alignment horizontal="center" vertical="center"/>
    </xf>
    <xf numFmtId="0" fontId="7"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1" fontId="7" fillId="5" borderId="1" xfId="0" applyNumberFormat="1" applyFont="1" applyFill="1" applyBorder="1" applyAlignment="1">
      <alignment horizontal="center" vertical="center"/>
    </xf>
    <xf numFmtId="0" fontId="7" fillId="5" borderId="1" xfId="0" applyFont="1" applyFill="1" applyBorder="1" applyAlignment="1">
      <alignment horizontal="center"/>
    </xf>
    <xf numFmtId="0" fontId="2" fillId="2" borderId="1" xfId="0" applyFont="1" applyFill="1" applyBorder="1" applyAlignment="1">
      <alignment horizontal="left" vertical="center" indent="2"/>
    </xf>
    <xf numFmtId="1" fontId="2" fillId="2" borderId="1" xfId="0" applyNumberFormat="1" applyFont="1" applyFill="1" applyBorder="1" applyAlignment="1" applyProtection="1">
      <alignment horizontal="center" vertical="center"/>
    </xf>
    <xf numFmtId="0" fontId="2" fillId="2" borderId="1" xfId="0" applyFont="1" applyFill="1" applyBorder="1" applyAlignment="1" applyProtection="1">
      <alignment horizontal="left" vertical="center" indent="2"/>
    </xf>
    <xf numFmtId="0" fontId="5" fillId="7" borderId="1" xfId="0" applyFont="1" applyFill="1" applyBorder="1" applyAlignment="1">
      <alignment horizontal="center" vertical="center"/>
    </xf>
    <xf numFmtId="0" fontId="5" fillId="7" borderId="1" xfId="0" applyFont="1" applyFill="1" applyBorder="1" applyAlignment="1" applyProtection="1">
      <alignment horizontal="center" vertical="center"/>
    </xf>
    <xf numFmtId="0" fontId="2" fillId="6" borderId="1" xfId="0" applyFont="1" applyFill="1" applyBorder="1" applyAlignment="1" applyProtection="1">
      <alignment horizontal="center" vertical="center"/>
    </xf>
    <xf numFmtId="0" fontId="5" fillId="0" borderId="0" xfId="0" applyFont="1"/>
    <xf numFmtId="0" fontId="5" fillId="0" borderId="0" xfId="0" applyFont="1" applyBorder="1" applyAlignment="1"/>
    <xf numFmtId="0" fontId="9" fillId="0" borderId="0" xfId="0" applyFont="1" applyBorder="1" applyAlignment="1"/>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Border="1" applyAlignment="1" applyProtection="1"/>
    <xf numFmtId="0" fontId="7"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0" xfId="0" applyFont="1"/>
    <xf numFmtId="0" fontId="2" fillId="15" borderId="1" xfId="0" applyFont="1" applyFill="1" applyBorder="1" applyAlignment="1">
      <alignment horizontal="center" vertical="center"/>
    </xf>
    <xf numFmtId="0" fontId="30" fillId="0" borderId="0" xfId="0" applyFont="1"/>
    <xf numFmtId="0" fontId="0" fillId="16" borderId="0" xfId="0" applyFill="1"/>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4" borderId="1" xfId="0" applyFont="1" applyFill="1" applyBorder="1" applyAlignment="1">
      <alignment horizontal="center" vertical="center"/>
    </xf>
    <xf numFmtId="0" fontId="32" fillId="0" borderId="0" xfId="0" applyFont="1"/>
    <xf numFmtId="0" fontId="2" fillId="0" borderId="5" xfId="0" applyFont="1" applyBorder="1" applyAlignment="1">
      <alignment horizontal="center" vertical="center"/>
    </xf>
    <xf numFmtId="0" fontId="2" fillId="16" borderId="7" xfId="0" applyFont="1" applyFill="1" applyBorder="1" applyAlignment="1">
      <alignment horizontal="center" vertical="center"/>
    </xf>
    <xf numFmtId="0" fontId="2" fillId="16" borderId="1" xfId="0" applyFont="1" applyFill="1" applyBorder="1" applyAlignment="1">
      <alignment horizontal="center" vertical="center"/>
    </xf>
    <xf numFmtId="0" fontId="7" fillId="15" borderId="1" xfId="0" applyFont="1" applyFill="1" applyBorder="1" applyAlignment="1">
      <alignment horizontal="center" vertical="center"/>
    </xf>
    <xf numFmtId="0" fontId="3" fillId="16" borderId="0" xfId="0" applyFont="1" applyFill="1"/>
    <xf numFmtId="0" fontId="2" fillId="0" borderId="5" xfId="0" applyFont="1" applyFill="1" applyBorder="1" applyAlignment="1">
      <alignment horizontal="center" vertical="center"/>
    </xf>
    <xf numFmtId="0" fontId="2" fillId="9" borderId="1" xfId="0" applyFont="1" applyFill="1" applyBorder="1" applyAlignment="1">
      <alignment horizontal="center" vertical="center"/>
    </xf>
    <xf numFmtId="0" fontId="2" fillId="0" borderId="0" xfId="0" applyFont="1" applyFill="1"/>
    <xf numFmtId="0" fontId="0" fillId="0" borderId="0" xfId="0" applyBorder="1" applyAlignment="1">
      <alignment horizontal="center" vertical="center"/>
    </xf>
    <xf numFmtId="1" fontId="0" fillId="0" borderId="0" xfId="0" applyNumberFormat="1" applyBorder="1" applyAlignment="1">
      <alignment horizontal="center" vertical="center"/>
    </xf>
    <xf numFmtId="1" fontId="0" fillId="0" borderId="0" xfId="0" applyNumberFormat="1" applyBorder="1" applyAlignment="1">
      <alignment vertical="center"/>
    </xf>
    <xf numFmtId="0" fontId="2" fillId="16" borderId="4" xfId="0" applyFont="1" applyFill="1" applyBorder="1" applyAlignment="1">
      <alignment horizontal="center" vertical="center"/>
    </xf>
    <xf numFmtId="0" fontId="2" fillId="0" borderId="0" xfId="0" applyFont="1" applyAlignment="1"/>
    <xf numFmtId="0" fontId="2" fillId="16" borderId="0" xfId="0" applyFont="1" applyFill="1"/>
    <xf numFmtId="0" fontId="2" fillId="17" borderId="1" xfId="0" applyFont="1" applyFill="1" applyBorder="1" applyAlignment="1">
      <alignment horizontal="center" vertical="center"/>
    </xf>
    <xf numFmtId="0" fontId="7" fillId="17" borderId="1" xfId="0" applyFont="1" applyFill="1" applyBorder="1" applyAlignment="1" applyProtection="1">
      <alignment horizontal="center" vertical="center"/>
      <protection locked="0"/>
    </xf>
    <xf numFmtId="0" fontId="7" fillId="17" borderId="1" xfId="0" applyFont="1" applyFill="1" applyBorder="1" applyAlignment="1">
      <alignment horizontal="center" vertical="center"/>
    </xf>
    <xf numFmtId="0" fontId="2" fillId="15" borderId="1" xfId="0" applyFont="1" applyFill="1" applyBorder="1" applyAlignment="1" applyProtection="1">
      <alignment horizontal="center" vertical="center"/>
    </xf>
    <xf numFmtId="0" fontId="7" fillId="15" borderId="1" xfId="0" applyFont="1" applyFill="1" applyBorder="1" applyAlignment="1" applyProtection="1">
      <alignment horizontal="center" vertical="center"/>
    </xf>
    <xf numFmtId="0" fontId="2" fillId="17" borderId="1" xfId="0" applyFont="1" applyFill="1" applyBorder="1" applyAlignment="1" applyProtection="1">
      <alignment horizontal="center" vertical="center"/>
    </xf>
    <xf numFmtId="0" fontId="7" fillId="17" borderId="1" xfId="0" applyFont="1" applyFill="1" applyBorder="1" applyAlignment="1" applyProtection="1">
      <alignment horizontal="center" vertical="center"/>
    </xf>
    <xf numFmtId="0" fontId="2" fillId="9" borderId="1" xfId="0" applyFont="1" applyFill="1" applyBorder="1" applyAlignment="1" applyProtection="1">
      <alignment horizontal="center" vertical="center"/>
    </xf>
    <xf numFmtId="0" fontId="12" fillId="0" borderId="0" xfId="0" applyFont="1" applyAlignment="1">
      <alignment horizontal="center" vertical="center"/>
    </xf>
    <xf numFmtId="0" fontId="0" fillId="0" borderId="8" xfId="0" applyBorder="1" applyAlignment="1">
      <alignment horizontal="center" vertical="center"/>
    </xf>
    <xf numFmtId="0" fontId="12"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3" fillId="0" borderId="0" xfId="0" applyFont="1" applyAlignment="1">
      <alignment horizontal="center" vertical="center"/>
    </xf>
    <xf numFmtId="1" fontId="29" fillId="0" borderId="1" xfId="0" applyNumberFormat="1" applyFont="1" applyBorder="1" applyAlignment="1">
      <alignment horizontal="center" vertical="center"/>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4" xfId="0" applyFont="1" applyFill="1" applyBorder="1" applyAlignment="1">
      <alignment horizontal="center" vertical="center"/>
    </xf>
    <xf numFmtId="0" fontId="29" fillId="0" borderId="1" xfId="0" applyFont="1" applyFill="1" applyBorder="1" applyAlignment="1">
      <alignment horizontal="center" vertical="center"/>
    </xf>
    <xf numFmtId="0" fontId="2" fillId="18"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2" fillId="19" borderId="1" xfId="0" applyFont="1" applyFill="1" applyBorder="1" applyAlignment="1">
      <alignment horizontal="center" vertical="center"/>
    </xf>
    <xf numFmtId="0" fontId="31" fillId="19" borderId="1" xfId="0" applyFont="1" applyFill="1" applyBorder="1" applyAlignment="1" applyProtection="1">
      <alignment horizontal="center" vertical="center"/>
      <protection locked="0"/>
    </xf>
    <xf numFmtId="0" fontId="29" fillId="16" borderId="1" xfId="0" applyFont="1" applyFill="1" applyBorder="1" applyAlignment="1">
      <alignment horizontal="center" vertical="center"/>
    </xf>
    <xf numFmtId="0" fontId="29" fillId="16" borderId="7" xfId="0" applyFont="1" applyFill="1" applyBorder="1" applyAlignment="1">
      <alignment horizontal="center" vertical="center"/>
    </xf>
    <xf numFmtId="0" fontId="31" fillId="0" borderId="5"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3" fillId="15" borderId="1" xfId="0" applyFont="1" applyFill="1" applyBorder="1" applyAlignment="1">
      <alignment horizontal="center" vertical="center"/>
    </xf>
    <xf numFmtId="0" fontId="34" fillId="0" borderId="0" xfId="0" applyFont="1" applyAlignment="1" applyProtection="1">
      <alignment horizontal="center" vertical="center"/>
      <protection locked="0"/>
    </xf>
    <xf numFmtId="0" fontId="29" fillId="0" borderId="0" xfId="0" applyFont="1" applyAlignment="1">
      <alignment horizontal="center" vertical="center"/>
    </xf>
    <xf numFmtId="0" fontId="33" fillId="0" borderId="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15" borderId="4" xfId="0" applyFont="1" applyFill="1" applyBorder="1" applyAlignment="1">
      <alignment horizontal="center" vertical="center"/>
    </xf>
    <xf numFmtId="0" fontId="29" fillId="4" borderId="1" xfId="0" applyFont="1" applyFill="1" applyBorder="1" applyAlignment="1">
      <alignment horizontal="center" vertical="center"/>
    </xf>
    <xf numFmtId="0" fontId="29" fillId="15" borderId="1" xfId="0" applyFont="1" applyFill="1" applyBorder="1" applyAlignment="1">
      <alignment horizontal="center" vertical="center"/>
    </xf>
    <xf numFmtId="0" fontId="29" fillId="3" borderId="1" xfId="0" applyFont="1" applyFill="1" applyBorder="1" applyAlignment="1">
      <alignment horizontal="center" vertical="center"/>
    </xf>
    <xf numFmtId="0" fontId="29" fillId="5" borderId="1" xfId="0" applyFont="1" applyFill="1" applyBorder="1" applyAlignment="1">
      <alignment horizontal="center" vertical="center"/>
    </xf>
    <xf numFmtId="1" fontId="29" fillId="5" borderId="1" xfId="0" applyNumberFormat="1" applyFont="1" applyFill="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10" xfId="0" applyFont="1" applyBorder="1" applyAlignment="1">
      <alignment horizontal="center" vertical="center"/>
    </xf>
    <xf numFmtId="0" fontId="29" fillId="17" borderId="1" xfId="0" applyFont="1" applyFill="1" applyBorder="1" applyAlignment="1">
      <alignment horizontal="center" vertical="center"/>
    </xf>
    <xf numFmtId="0" fontId="29" fillId="0" borderId="1" xfId="0" applyFont="1" applyBorder="1" applyAlignment="1" applyProtection="1">
      <alignment horizontal="center" vertical="center"/>
    </xf>
    <xf numFmtId="0" fontId="30" fillId="0" borderId="0" xfId="0" applyFont="1" applyAlignment="1">
      <alignment horizontal="center" vertical="center"/>
    </xf>
    <xf numFmtId="0" fontId="30" fillId="5" borderId="1" xfId="0" applyFont="1" applyFill="1" applyBorder="1" applyAlignment="1" applyProtection="1">
      <alignment horizontal="center" vertical="center"/>
    </xf>
    <xf numFmtId="0" fontId="29" fillId="17" borderId="1" xfId="0" applyFont="1" applyFill="1" applyBorder="1" applyAlignment="1" applyProtection="1">
      <alignment horizontal="center" vertical="center"/>
    </xf>
    <xf numFmtId="0" fontId="29" fillId="15" borderId="1" xfId="0" applyFont="1" applyFill="1" applyBorder="1" applyAlignment="1" applyProtection="1">
      <alignment horizontal="center" vertical="center"/>
    </xf>
    <xf numFmtId="0" fontId="29" fillId="4" borderId="1" xfId="0" applyFont="1" applyFill="1" applyBorder="1" applyAlignment="1" applyProtection="1">
      <alignment horizontal="center" vertical="center"/>
    </xf>
    <xf numFmtId="0" fontId="29" fillId="3" borderId="1" xfId="0" applyFont="1" applyFill="1" applyBorder="1" applyAlignment="1" applyProtection="1">
      <alignment horizontal="center" vertical="center"/>
    </xf>
    <xf numFmtId="0" fontId="29" fillId="5" borderId="1" xfId="0" applyFont="1" applyFill="1" applyBorder="1" applyAlignment="1" applyProtection="1">
      <alignment horizontal="center" vertical="center"/>
    </xf>
    <xf numFmtId="0" fontId="33" fillId="0" borderId="5" xfId="0" applyFont="1" applyBorder="1" applyAlignment="1" applyProtection="1">
      <alignment horizontal="center" vertical="center"/>
    </xf>
    <xf numFmtId="0" fontId="33" fillId="0" borderId="6" xfId="0" applyFont="1" applyBorder="1" applyAlignment="1" applyProtection="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6" fillId="0" borderId="0" xfId="0" applyFont="1" applyAlignment="1" applyProtection="1">
      <alignment horizontal="center" vertical="center"/>
      <protection locked="0"/>
    </xf>
    <xf numFmtId="0" fontId="29" fillId="0" borderId="0" xfId="0" applyFont="1" applyFill="1" applyBorder="1" applyAlignment="1">
      <alignment horizontal="center" vertical="center"/>
    </xf>
    <xf numFmtId="0" fontId="37" fillId="0" borderId="0" xfId="0" applyFont="1"/>
    <xf numFmtId="0" fontId="33" fillId="0" borderId="2" xfId="0" applyFont="1" applyBorder="1" applyAlignment="1" applyProtection="1">
      <alignment horizontal="center" vertical="center"/>
    </xf>
    <xf numFmtId="0" fontId="33" fillId="0" borderId="10" xfId="0" applyFont="1" applyBorder="1" applyAlignment="1" applyProtection="1">
      <alignment horizontal="center" vertical="center"/>
    </xf>
    <xf numFmtId="0" fontId="8" fillId="0" borderId="0" xfId="0" applyFont="1" applyAlignment="1" applyProtection="1">
      <alignment horizontal="center" vertical="center"/>
    </xf>
    <xf numFmtId="0" fontId="34" fillId="0" borderId="0" xfId="0" applyFont="1" applyAlignment="1" applyProtection="1">
      <alignment horizontal="center" vertical="center"/>
    </xf>
    <xf numFmtId="0" fontId="36" fillId="0" borderId="0" xfId="0" applyFont="1" applyAlignment="1" applyProtection="1">
      <alignment horizontal="center" vertical="center"/>
    </xf>
    <xf numFmtId="0" fontId="6" fillId="0" borderId="0" xfId="0" applyFont="1" applyAlignment="1" applyProtection="1">
      <alignment horizontal="center" vertical="center"/>
    </xf>
    <xf numFmtId="0" fontId="33" fillId="0" borderId="1" xfId="0" applyFont="1" applyBorder="1" applyAlignment="1" applyProtection="1">
      <alignment horizontal="center" vertical="center"/>
    </xf>
    <xf numFmtId="0" fontId="38" fillId="4" borderId="1" xfId="0" applyFont="1" applyFill="1" applyBorder="1" applyAlignment="1" applyProtection="1">
      <alignment horizontal="center" vertical="center"/>
    </xf>
    <xf numFmtId="1" fontId="2" fillId="20"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39" fillId="0" borderId="0" xfId="0" applyFont="1" applyAlignment="1">
      <alignment horizontal="center" vertical="center"/>
    </xf>
    <xf numFmtId="0" fontId="40" fillId="0" borderId="1" xfId="0" applyFont="1" applyBorder="1" applyAlignment="1">
      <alignment horizontal="center" vertical="center"/>
    </xf>
    <xf numFmtId="0" fontId="41" fillId="0" borderId="1" xfId="0" applyFont="1" applyBorder="1" applyAlignment="1">
      <alignment horizontal="center" vertical="center"/>
    </xf>
    <xf numFmtId="0" fontId="42" fillId="0" borderId="1" xfId="0" applyFont="1" applyBorder="1" applyAlignment="1">
      <alignment horizontal="center" vertical="center"/>
    </xf>
    <xf numFmtId="2" fontId="17" fillId="0" borderId="1" xfId="0" applyNumberFormat="1" applyFont="1" applyBorder="1" applyAlignment="1">
      <alignment horizontal="center" vertical="center"/>
    </xf>
    <xf numFmtId="0" fontId="43" fillId="0" borderId="0" xfId="0" applyFont="1" applyAlignment="1">
      <alignment horizontal="right" vertical="center"/>
    </xf>
    <xf numFmtId="164" fontId="17" fillId="0" borderId="1" xfId="0" applyNumberFormat="1" applyFont="1" applyBorder="1" applyAlignment="1">
      <alignment horizontal="center" vertical="center"/>
    </xf>
    <xf numFmtId="164" fontId="17" fillId="0" borderId="0" xfId="0" applyNumberFormat="1" applyFont="1" applyBorder="1" applyAlignment="1">
      <alignment horizontal="center" vertical="center"/>
    </xf>
    <xf numFmtId="0" fontId="41" fillId="0" borderId="3" xfId="0" applyFont="1" applyBorder="1" applyAlignment="1">
      <alignment vertical="center"/>
    </xf>
    <xf numFmtId="0" fontId="42" fillId="0" borderId="3" xfId="0" applyFont="1" applyBorder="1" applyAlignment="1">
      <alignment horizontal="center" vertical="center"/>
    </xf>
    <xf numFmtId="2" fontId="17" fillId="0" borderId="3" xfId="0" applyNumberFormat="1" applyFont="1" applyBorder="1" applyAlignment="1">
      <alignment horizontal="center" vertical="center"/>
    </xf>
    <xf numFmtId="164" fontId="43" fillId="0" borderId="11" xfId="0" applyNumberFormat="1" applyFont="1" applyBorder="1" applyAlignment="1" applyProtection="1">
      <alignment horizontal="center" vertical="center"/>
      <protection locked="0"/>
    </xf>
    <xf numFmtId="0" fontId="38" fillId="21" borderId="1" xfId="0" applyFont="1" applyFill="1" applyBorder="1" applyAlignment="1" applyProtection="1">
      <alignment horizontal="center" vertical="center"/>
    </xf>
    <xf numFmtId="0" fontId="2" fillId="22" borderId="1" xfId="0" applyFont="1" applyFill="1" applyBorder="1" applyAlignment="1">
      <alignment horizontal="center" vertical="center"/>
    </xf>
    <xf numFmtId="0" fontId="38" fillId="15" borderId="1" xfId="0" applyFont="1" applyFill="1" applyBorder="1" applyAlignment="1" applyProtection="1">
      <alignment horizontal="center" vertical="center"/>
    </xf>
    <xf numFmtId="0" fontId="31" fillId="16" borderId="2" xfId="0" applyFont="1" applyFill="1" applyBorder="1" applyAlignment="1" applyProtection="1">
      <alignment horizontal="center" vertical="center"/>
      <protection locked="0"/>
    </xf>
    <xf numFmtId="1" fontId="2" fillId="16" borderId="6" xfId="0" applyNumberFormat="1" applyFont="1" applyFill="1" applyBorder="1" applyAlignment="1">
      <alignment horizontal="center" vertical="center"/>
    </xf>
    <xf numFmtId="0" fontId="2" fillId="16" borderId="6" xfId="0" applyFont="1" applyFill="1" applyBorder="1" applyAlignment="1">
      <alignment horizontal="center" vertical="center"/>
    </xf>
    <xf numFmtId="0" fontId="2" fillId="0" borderId="0" xfId="0" applyFont="1" applyFill="1" applyBorder="1" applyAlignment="1">
      <alignment horizontal="center" vertical="center"/>
    </xf>
    <xf numFmtId="1" fontId="2" fillId="0" borderId="0" xfId="0" applyNumberFormat="1" applyFont="1" applyFill="1" applyBorder="1" applyAlignment="1" applyProtection="1">
      <alignment horizontal="center" vertical="center"/>
    </xf>
    <xf numFmtId="1" fontId="2"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34" fillId="0" borderId="3" xfId="0" applyFont="1" applyBorder="1" applyAlignment="1" applyProtection="1">
      <alignment horizontal="center" vertical="center"/>
      <protection locked="0"/>
    </xf>
    <xf numFmtId="0" fontId="7" fillId="0" borderId="3" xfId="0" applyFont="1" applyBorder="1" applyAlignment="1">
      <alignment horizontal="center"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6" fillId="0" borderId="2" xfId="0" applyFont="1" applyBorder="1"/>
    <xf numFmtId="0" fontId="6" fillId="0" borderId="3" xfId="0" applyFont="1" applyBorder="1"/>
    <xf numFmtId="0" fontId="29" fillId="0" borderId="3" xfId="0" applyFont="1" applyBorder="1" applyAlignment="1">
      <alignment horizontal="center" vertical="center"/>
    </xf>
    <xf numFmtId="0" fontId="2" fillId="0" borderId="3" xfId="0" applyFont="1" applyFill="1" applyBorder="1" applyAlignment="1">
      <alignment horizontal="center" vertical="center"/>
    </xf>
    <xf numFmtId="0" fontId="6" fillId="0" borderId="3" xfId="0" applyFont="1" applyBorder="1" applyAlignment="1" applyProtection="1">
      <alignment horizontal="center" vertical="center"/>
    </xf>
    <xf numFmtId="0" fontId="34" fillId="0" borderId="3" xfId="0" applyFont="1" applyBorder="1" applyAlignment="1" applyProtection="1">
      <alignment horizontal="center" vertical="center"/>
    </xf>
    <xf numFmtId="0" fontId="2" fillId="0" borderId="0" xfId="0" applyFont="1" applyBorder="1" applyAlignment="1">
      <alignment horizontal="right"/>
    </xf>
    <xf numFmtId="1" fontId="7" fillId="5" borderId="1" xfId="0" applyNumberFormat="1" applyFont="1" applyFill="1" applyBorder="1" applyAlignment="1" applyProtection="1">
      <alignment horizontal="center" vertical="center"/>
    </xf>
    <xf numFmtId="0" fontId="0" fillId="20" borderId="0" xfId="0" applyFill="1" applyAlignment="1">
      <alignment horizontal="center" vertical="center"/>
    </xf>
    <xf numFmtId="0" fontId="4" fillId="0" borderId="0" xfId="0" applyFont="1" applyAlignment="1">
      <alignment horizontal="center"/>
    </xf>
    <xf numFmtId="0" fontId="4" fillId="0" borderId="0" xfId="0" applyFont="1" applyAlignment="1" applyProtection="1">
      <alignment horizontal="center"/>
    </xf>
    <xf numFmtId="0" fontId="2" fillId="16" borderId="1" xfId="0" applyFont="1" applyFill="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right" vertical="center"/>
    </xf>
    <xf numFmtId="1" fontId="0" fillId="20" borderId="0" xfId="0" applyNumberFormat="1" applyFill="1" applyAlignment="1">
      <alignment horizontal="center" vertical="center"/>
    </xf>
    <xf numFmtId="0" fontId="2" fillId="0" borderId="0" xfId="0" applyFont="1" applyBorder="1" applyAlignment="1">
      <alignment vertical="center"/>
    </xf>
    <xf numFmtId="0" fontId="2" fillId="0" borderId="0" xfId="0" applyFont="1" applyBorder="1" applyAlignment="1" applyProtection="1">
      <alignment horizontal="center" vertical="center"/>
    </xf>
    <xf numFmtId="1" fontId="2" fillId="20" borderId="4"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alignment horizontal="right" vertical="center"/>
    </xf>
    <xf numFmtId="0" fontId="2" fillId="20" borderId="1" xfId="0" applyFont="1" applyFill="1" applyBorder="1" applyAlignment="1">
      <alignment horizontal="center" vertical="center"/>
    </xf>
    <xf numFmtId="1" fontId="0" fillId="0" borderId="0" xfId="0" applyNumberFormat="1"/>
    <xf numFmtId="1" fontId="2" fillId="23" borderId="0" xfId="0" applyNumberFormat="1" applyFont="1" applyFill="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xf>
    <xf numFmtId="1" fontId="2" fillId="23" borderId="1" xfId="0" applyNumberFormat="1" applyFont="1" applyFill="1" applyBorder="1" applyAlignment="1">
      <alignment horizontal="center" vertical="center"/>
    </xf>
    <xf numFmtId="1" fontId="2" fillId="23" borderId="4" xfId="0" applyNumberFormat="1" applyFont="1" applyFill="1" applyBorder="1" applyAlignment="1">
      <alignment horizontal="center" vertical="center"/>
    </xf>
    <xf numFmtId="1" fontId="2" fillId="23" borderId="1" xfId="0" applyNumberFormat="1" applyFont="1" applyFill="1" applyBorder="1" applyAlignment="1" applyProtection="1">
      <alignment horizontal="center" vertical="center"/>
    </xf>
    <xf numFmtId="0" fontId="2" fillId="23" borderId="1" xfId="0" applyFont="1" applyFill="1" applyBorder="1" applyAlignment="1" applyProtection="1">
      <alignment horizontal="left" vertical="center" indent="2"/>
    </xf>
    <xf numFmtId="1" fontId="0" fillId="23" borderId="0" xfId="0" applyNumberFormat="1" applyFill="1" applyAlignment="1">
      <alignment horizontal="center" vertical="center"/>
    </xf>
    <xf numFmtId="0" fontId="2" fillId="20" borderId="1" xfId="0" applyFont="1" applyFill="1" applyBorder="1" applyAlignment="1">
      <alignment horizontal="center" vertical="center"/>
    </xf>
    <xf numFmtId="1" fontId="2" fillId="2" borderId="0" xfId="0" applyNumberFormat="1" applyFont="1" applyFill="1" applyBorder="1" applyAlignment="1">
      <alignment horizontal="center" vertical="center"/>
    </xf>
    <xf numFmtId="0" fontId="2" fillId="23" borderId="0" xfId="0" applyFont="1" applyFill="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xf numFmtId="0" fontId="2" fillId="16" borderId="1" xfId="0" applyFont="1" applyFill="1" applyBorder="1" applyAlignment="1">
      <alignment horizontal="center" vertical="center"/>
    </xf>
    <xf numFmtId="0" fontId="2" fillId="20" borderId="1" xfId="0" applyFont="1" applyFill="1" applyBorder="1" applyAlignment="1">
      <alignment horizontal="center" vertical="center"/>
    </xf>
    <xf numFmtId="0" fontId="2" fillId="0" borderId="1" xfId="0" applyFont="1" applyBorder="1" applyAlignment="1">
      <alignment horizontal="left" vertical="center"/>
    </xf>
    <xf numFmtId="0" fontId="4" fillId="0" borderId="0" xfId="0" applyFont="1" applyBorder="1" applyAlignment="1">
      <alignment horizontal="center"/>
    </xf>
    <xf numFmtId="0" fontId="2" fillId="23" borderId="1" xfId="0" applyFont="1" applyFill="1" applyBorder="1" applyAlignment="1">
      <alignment horizontal="center" vertical="center"/>
    </xf>
    <xf numFmtId="0" fontId="2" fillId="16" borderId="5" xfId="0" applyFont="1" applyFill="1" applyBorder="1" applyAlignment="1">
      <alignment horizontal="center" vertical="center"/>
    </xf>
    <xf numFmtId="0" fontId="31" fillId="17"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4" fillId="0" borderId="0" xfId="0" applyFont="1" applyBorder="1" applyAlignment="1" applyProtection="1">
      <alignment horizontal="center"/>
    </xf>
    <xf numFmtId="0" fontId="2" fillId="16" borderId="1" xfId="0" applyFont="1" applyFill="1" applyBorder="1" applyAlignment="1">
      <alignment horizontal="center" vertical="center"/>
    </xf>
    <xf numFmtId="0" fontId="31" fillId="0" borderId="1" xfId="0" applyFont="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31" fillId="16" borderId="1" xfId="0" applyFont="1" applyFill="1" applyBorder="1" applyAlignment="1" applyProtection="1">
      <alignment horizontal="center" vertical="center"/>
      <protection locked="0"/>
    </xf>
    <xf numFmtId="0" fontId="2" fillId="24" borderId="1" xfId="0" applyFont="1" applyFill="1" applyBorder="1" applyAlignment="1" applyProtection="1">
      <alignment horizontal="center" vertical="center"/>
    </xf>
    <xf numFmtId="2" fontId="17" fillId="23" borderId="1" xfId="0" applyNumberFormat="1" applyFont="1" applyFill="1" applyBorder="1" applyAlignment="1">
      <alignment horizontal="center" vertical="center"/>
    </xf>
    <xf numFmtId="2" fontId="17" fillId="20" borderId="1" xfId="0" applyNumberFormat="1" applyFont="1" applyFill="1" applyBorder="1" applyAlignment="1">
      <alignment horizontal="center" vertical="center"/>
    </xf>
    <xf numFmtId="2" fontId="17" fillId="25"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23" borderId="1" xfId="0" applyFont="1" applyFill="1" applyBorder="1" applyAlignment="1">
      <alignment horizontal="center" vertical="center"/>
    </xf>
    <xf numFmtId="2" fontId="17" fillId="10" borderId="12" xfId="0" applyNumberFormat="1" applyFont="1" applyFill="1" applyBorder="1" applyAlignment="1">
      <alignment horizontal="center" vertical="center"/>
    </xf>
    <xf numFmtId="0" fontId="17" fillId="11" borderId="12" xfId="0" applyFont="1" applyFill="1" applyBorder="1" applyAlignment="1">
      <alignment horizontal="center" vertical="center"/>
    </xf>
    <xf numFmtId="0" fontId="17" fillId="12" borderId="12" xfId="0" applyFont="1" applyFill="1" applyBorder="1" applyAlignment="1">
      <alignment horizontal="center" vertical="center"/>
    </xf>
    <xf numFmtId="0" fontId="17" fillId="13" borderId="12" xfId="0" applyFont="1" applyFill="1" applyBorder="1" applyAlignment="1">
      <alignment horizontal="center" vertical="center"/>
    </xf>
    <xf numFmtId="0" fontId="17" fillId="0" borderId="12" xfId="0" applyFont="1" applyBorder="1" applyAlignment="1">
      <alignment horizontal="center" vertical="center"/>
    </xf>
    <xf numFmtId="0" fontId="17" fillId="14" borderId="13" xfId="0" applyFont="1" applyFill="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7" fillId="0" borderId="7" xfId="0" applyFont="1" applyBorder="1" applyAlignment="1">
      <alignment vertical="center"/>
    </xf>
    <xf numFmtId="0" fontId="7" fillId="0" borderId="15" xfId="0" applyFont="1" applyBorder="1" applyAlignment="1">
      <alignment vertical="center"/>
    </xf>
    <xf numFmtId="1" fontId="2" fillId="20" borderId="0" xfId="0" applyNumberFormat="1" applyFont="1" applyFill="1" applyAlignment="1">
      <alignment horizontal="center" vertical="center"/>
    </xf>
    <xf numFmtId="0" fontId="20" fillId="0" borderId="0" xfId="0" applyFont="1" applyBorder="1" applyAlignment="1">
      <alignment vertical="center"/>
    </xf>
    <xf numFmtId="0" fontId="21" fillId="0" borderId="16" xfId="0" applyFont="1" applyBorder="1" applyAlignment="1">
      <alignment horizontal="center" vertical="center"/>
    </xf>
    <xf numFmtId="0" fontId="22" fillId="0" borderId="17" xfId="0" applyFont="1" applyBorder="1" applyAlignment="1">
      <alignment horizontal="center" vertical="center"/>
    </xf>
    <xf numFmtId="2" fontId="17" fillId="10" borderId="13" xfId="0" applyNumberFormat="1" applyFont="1" applyFill="1" applyBorder="1" applyAlignment="1">
      <alignment horizontal="center" vertical="center"/>
    </xf>
    <xf numFmtId="0" fontId="17" fillId="11" borderId="13" xfId="0" applyFont="1" applyFill="1" applyBorder="1" applyAlignment="1">
      <alignment horizontal="center" vertical="center"/>
    </xf>
    <xf numFmtId="0" fontId="17" fillId="0" borderId="18" xfId="0" applyFont="1" applyBorder="1" applyAlignment="1">
      <alignment horizontal="center" vertical="center"/>
    </xf>
    <xf numFmtId="1" fontId="29" fillId="0" borderId="0" xfId="0" applyNumberFormat="1" applyFont="1" applyBorder="1" applyAlignment="1">
      <alignment horizontal="center" vertical="center"/>
    </xf>
    <xf numFmtId="0" fontId="12" fillId="0" borderId="0" xfId="0" applyFont="1" applyBorder="1" applyAlignment="1">
      <alignment horizontal="center" vertical="center"/>
    </xf>
    <xf numFmtId="0" fontId="44" fillId="0" borderId="0" xfId="0" applyFont="1" applyBorder="1" applyAlignment="1" applyProtection="1">
      <alignment horizontal="center" vertical="center"/>
      <protection locked="0"/>
    </xf>
    <xf numFmtId="0" fontId="3" fillId="0" borderId="0" xfId="0" applyFont="1" applyBorder="1"/>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45" fillId="0" borderId="1" xfId="0" applyFont="1" applyBorder="1" applyAlignment="1" applyProtection="1">
      <alignment horizontal="center" vertical="center"/>
      <protection locked="0"/>
    </xf>
    <xf numFmtId="0" fontId="44" fillId="0" borderId="0" xfId="0" applyFont="1" applyBorder="1" applyAlignment="1" applyProtection="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46" fillId="0" borderId="21" xfId="0" applyFont="1" applyBorder="1" applyAlignment="1" applyProtection="1">
      <alignment horizontal="center" vertical="center"/>
      <protection locked="0"/>
    </xf>
    <xf numFmtId="0" fontId="43" fillId="0" borderId="11" xfId="0" applyFont="1" applyBorder="1" applyAlignment="1" applyProtection="1">
      <alignment horizontal="center" vertical="center"/>
    </xf>
    <xf numFmtId="0" fontId="12" fillId="0" borderId="1" xfId="0" applyFont="1" applyBorder="1" applyAlignment="1">
      <alignment horizontal="center" vertical="center" wrapText="1"/>
    </xf>
    <xf numFmtId="0" fontId="46" fillId="0" borderId="6" xfId="0" applyFont="1" applyBorder="1" applyAlignment="1" applyProtection="1">
      <alignment horizontal="center" vertical="center"/>
      <protection locked="0"/>
    </xf>
    <xf numFmtId="0" fontId="43" fillId="0" borderId="11" xfId="0" applyFont="1" applyBorder="1" applyAlignment="1" applyProtection="1">
      <alignment horizontal="center" vertical="center" wrapText="1"/>
    </xf>
    <xf numFmtId="165" fontId="41" fillId="0" borderId="1" xfId="0" applyNumberFormat="1" applyFont="1" applyBorder="1" applyAlignment="1">
      <alignment horizontal="center" vertical="center"/>
    </xf>
    <xf numFmtId="0" fontId="46" fillId="0" borderId="1" xfId="0" applyFont="1" applyBorder="1" applyAlignment="1" applyProtection="1">
      <alignment horizontal="center" vertical="center"/>
      <protection locked="0"/>
    </xf>
    <xf numFmtId="0" fontId="43" fillId="0" borderId="4" xfId="0" applyFont="1" applyBorder="1" applyAlignment="1" applyProtection="1">
      <alignment horizontal="center" vertical="center"/>
    </xf>
    <xf numFmtId="0" fontId="12" fillId="0" borderId="1" xfId="0" applyFont="1" applyFill="1" applyBorder="1" applyAlignment="1">
      <alignment horizontal="right" vertical="center"/>
    </xf>
    <xf numFmtId="0" fontId="11" fillId="26" borderId="8" xfId="0" applyFont="1" applyFill="1" applyBorder="1" applyAlignment="1" applyProtection="1">
      <alignment horizontal="center" vertical="center"/>
      <protection locked="0"/>
    </xf>
    <xf numFmtId="0" fontId="0" fillId="26" borderId="0" xfId="0" applyFill="1" applyProtection="1">
      <protection locked="0"/>
    </xf>
    <xf numFmtId="0" fontId="3" fillId="26" borderId="0" xfId="0" applyFont="1" applyFill="1" applyProtection="1">
      <protection locked="0"/>
    </xf>
    <xf numFmtId="0" fontId="3" fillId="26" borderId="0" xfId="0" applyFont="1" applyFill="1" applyBorder="1" applyAlignment="1" applyProtection="1">
      <alignment horizontal="left"/>
      <protection locked="0"/>
    </xf>
    <xf numFmtId="0" fontId="2"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1" fontId="2" fillId="17" borderId="1" xfId="0" applyNumberFormat="1" applyFont="1" applyFill="1" applyBorder="1" applyAlignment="1">
      <alignment horizontal="center" vertical="center"/>
    </xf>
    <xf numFmtId="0" fontId="29" fillId="25" borderId="1"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0" fontId="31" fillId="16" borderId="4" xfId="0" applyFont="1" applyFill="1" applyBorder="1" applyAlignment="1" applyProtection="1">
      <alignment horizontal="left" vertical="center"/>
      <protection locked="0"/>
    </xf>
    <xf numFmtId="0" fontId="29"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29" fillId="21" borderId="1" xfId="0" applyFont="1" applyFill="1" applyBorder="1" applyAlignment="1">
      <alignment horizontal="center" vertical="center"/>
    </xf>
    <xf numFmtId="0" fontId="29" fillId="9" borderId="1" xfId="0" applyFont="1" applyFill="1" applyBorder="1" applyAlignment="1">
      <alignment horizontal="center" vertical="center"/>
    </xf>
    <xf numFmtId="0" fontId="33" fillId="21" borderId="1" xfId="0" applyFont="1" applyFill="1" applyBorder="1" applyAlignment="1" applyProtection="1">
      <alignment horizontal="center" vertical="center"/>
    </xf>
    <xf numFmtId="0" fontId="2" fillId="0" borderId="9" xfId="0" applyFont="1" applyFill="1" applyBorder="1" applyAlignment="1">
      <alignment vertical="center"/>
    </xf>
    <xf numFmtId="0" fontId="2" fillId="0" borderId="0" xfId="0" applyFont="1" applyFill="1" applyBorder="1" applyAlignment="1">
      <alignment vertical="center"/>
    </xf>
    <xf numFmtId="0" fontId="2" fillId="25" borderId="1"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31" fillId="17" borderId="1" xfId="0" applyFont="1" applyFill="1" applyBorder="1" applyAlignment="1" applyProtection="1">
      <alignment horizontal="center" vertical="center"/>
      <protection locked="0"/>
    </xf>
    <xf numFmtId="0" fontId="31" fillId="15" borderId="4"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16" borderId="4" xfId="0" applyFont="1" applyFill="1" applyBorder="1" applyAlignment="1">
      <alignment horizontal="center" vertical="center"/>
    </xf>
    <xf numFmtId="0" fontId="29" fillId="0" borderId="6" xfId="0" applyFont="1" applyBorder="1" applyAlignment="1">
      <alignment horizontal="center" vertical="center"/>
    </xf>
    <xf numFmtId="0" fontId="31" fillId="0" borderId="4" xfId="0" applyFont="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0" fontId="2" fillId="9" borderId="6" xfId="0" applyFont="1" applyFill="1" applyBorder="1" applyAlignment="1" applyProtection="1">
      <alignment horizontal="center" vertical="center"/>
    </xf>
    <xf numFmtId="0" fontId="2" fillId="9"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27" borderId="6" xfId="0" applyFont="1" applyFill="1" applyBorder="1" applyAlignment="1" applyProtection="1">
      <alignment horizontal="center" vertical="center" wrapText="1"/>
    </xf>
    <xf numFmtId="0" fontId="2" fillId="27" borderId="1" xfId="0" applyFont="1" applyFill="1" applyBorder="1" applyAlignment="1" applyProtection="1">
      <alignment horizontal="center" vertical="center"/>
      <protection locked="0"/>
    </xf>
    <xf numFmtId="0" fontId="2" fillId="27" borderId="1" xfId="0" applyFont="1" applyFill="1" applyBorder="1" applyAlignment="1" applyProtection="1">
      <alignment horizontal="center" vertical="center" wrapText="1"/>
    </xf>
    <xf numFmtId="0" fontId="2" fillId="0" borderId="6" xfId="0" applyFont="1" applyFill="1" applyBorder="1" applyAlignment="1">
      <alignment horizontal="center" vertical="center"/>
    </xf>
    <xf numFmtId="0" fontId="2" fillId="0" borderId="9" xfId="0" applyFont="1" applyBorder="1" applyAlignment="1">
      <alignment horizontal="center" vertical="center"/>
    </xf>
    <xf numFmtId="0" fontId="0" fillId="0" borderId="1" xfId="0" applyBorder="1"/>
    <xf numFmtId="0" fontId="2" fillId="23" borderId="1" xfId="0" applyFont="1" applyFill="1" applyBorder="1" applyAlignment="1">
      <alignment vertical="center"/>
    </xf>
    <xf numFmtId="0" fontId="2" fillId="23" borderId="45"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xf>
    <xf numFmtId="0" fontId="2" fillId="27" borderId="1" xfId="0" applyFont="1" applyFill="1" applyBorder="1" applyAlignment="1" applyProtection="1">
      <alignment horizontal="center" vertical="center" wrapText="1"/>
    </xf>
    <xf numFmtId="0" fontId="2" fillId="9"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9" borderId="6" xfId="0" applyFont="1" applyFill="1" applyBorder="1" applyAlignment="1" applyProtection="1">
      <alignment horizontal="center" vertical="center"/>
      <protection locked="0"/>
    </xf>
    <xf numFmtId="0" fontId="7" fillId="9" borderId="6" xfId="0" applyFont="1" applyFill="1" applyBorder="1" applyAlignment="1">
      <alignment horizontal="center" vertical="center"/>
    </xf>
    <xf numFmtId="0" fontId="2" fillId="27" borderId="1" xfId="0" applyFont="1" applyFill="1" applyBorder="1" applyAlignment="1">
      <alignment horizontal="center" vertical="center"/>
    </xf>
    <xf numFmtId="0" fontId="2" fillId="27" borderId="4" xfId="0" applyFont="1" applyFill="1" applyBorder="1" applyAlignment="1" applyProtection="1">
      <alignment horizontal="center" vertical="center"/>
    </xf>
    <xf numFmtId="1" fontId="2" fillId="27" borderId="1" xfId="0" applyNumberFormat="1" applyFont="1" applyFill="1" applyBorder="1" applyAlignment="1">
      <alignment horizontal="center" vertical="center"/>
    </xf>
    <xf numFmtId="0" fontId="2" fillId="27" borderId="1" xfId="0" applyFont="1" applyFill="1" applyBorder="1" applyAlignment="1" applyProtection="1">
      <alignment horizontal="center" vertical="center"/>
    </xf>
    <xf numFmtId="1" fontId="2" fillId="27" borderId="4" xfId="0" applyNumberFormat="1" applyFont="1" applyFill="1" applyBorder="1" applyAlignment="1" applyProtection="1">
      <alignment horizontal="center" vertical="center"/>
    </xf>
    <xf numFmtId="0" fontId="7" fillId="15"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16" borderId="1" xfId="0" applyFont="1" applyFill="1" applyBorder="1" applyAlignment="1" applyProtection="1">
      <alignment horizontal="center" vertical="center"/>
      <protection locked="0"/>
    </xf>
    <xf numFmtId="0" fontId="2" fillId="20" borderId="0" xfId="0" applyFont="1" applyFill="1" applyBorder="1" applyAlignment="1">
      <alignment horizontal="center" vertical="center"/>
    </xf>
    <xf numFmtId="0" fontId="47" fillId="0" borderId="0" xfId="0" applyFont="1"/>
    <xf numFmtId="0" fontId="49" fillId="0" borderId="22" xfId="0" applyFont="1" applyBorder="1" applyAlignment="1">
      <alignment vertical="center" wrapText="1"/>
    </xf>
    <xf numFmtId="0" fontId="50" fillId="3" borderId="0" xfId="0" applyFont="1" applyFill="1"/>
    <xf numFmtId="0" fontId="53" fillId="8" borderId="0" xfId="0" applyFont="1" applyFill="1"/>
    <xf numFmtId="0" fontId="47" fillId="0" borderId="0" xfId="0" applyFont="1" applyFill="1" applyAlignment="1">
      <alignment horizontal="left"/>
    </xf>
    <xf numFmtId="0" fontId="47" fillId="0" borderId="0" xfId="0" applyFont="1" applyFill="1"/>
    <xf numFmtId="0" fontId="54" fillId="0" borderId="0" xfId="0" applyFont="1" applyAlignment="1" applyProtection="1">
      <alignment horizontal="left" vertical="center" wrapText="1"/>
    </xf>
    <xf numFmtId="0" fontId="54" fillId="0" borderId="0" xfId="0" applyFont="1" applyAlignment="1" applyProtection="1">
      <alignment vertical="center"/>
    </xf>
    <xf numFmtId="2" fontId="17" fillId="28" borderId="1" xfId="0" applyNumberFormat="1" applyFont="1" applyFill="1" applyBorder="1" applyAlignment="1">
      <alignment horizontal="center" vertical="center"/>
    </xf>
    <xf numFmtId="0" fontId="31" fillId="0" borderId="4" xfId="0" applyFont="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25"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7" borderId="5" xfId="0" applyFont="1" applyFill="1" applyBorder="1" applyAlignment="1" applyProtection="1">
      <alignment horizontal="center" vertical="center"/>
    </xf>
    <xf numFmtId="0" fontId="2" fillId="27" borderId="5" xfId="0" applyFont="1" applyFill="1" applyBorder="1" applyAlignment="1">
      <alignment vertical="center"/>
    </xf>
    <xf numFmtId="0" fontId="2" fillId="27" borderId="5" xfId="0" applyFont="1" applyFill="1" applyBorder="1" applyAlignment="1">
      <alignment horizontal="center" vertical="center"/>
    </xf>
    <xf numFmtId="0" fontId="2" fillId="16" borderId="4" xfId="0" applyFont="1" applyFill="1" applyBorder="1" applyAlignment="1" applyProtection="1">
      <alignment horizontal="center" vertical="center"/>
    </xf>
    <xf numFmtId="0" fontId="2" fillId="27" borderId="6" xfId="0" applyFont="1" applyFill="1" applyBorder="1" applyAlignment="1">
      <alignment horizontal="center" vertical="center"/>
    </xf>
    <xf numFmtId="0" fontId="2" fillId="23" borderId="1" xfId="0" applyFont="1" applyFill="1" applyBorder="1" applyAlignment="1">
      <alignment horizontal="center" vertical="center"/>
    </xf>
    <xf numFmtId="1" fontId="2" fillId="27" borderId="4" xfId="0" applyNumberFormat="1" applyFont="1" applyFill="1" applyBorder="1" applyAlignment="1">
      <alignment horizontal="center" vertical="center"/>
    </xf>
    <xf numFmtId="0" fontId="2" fillId="27" borderId="5" xfId="0" applyFont="1" applyFill="1" applyBorder="1" applyAlignment="1" applyProtection="1">
      <alignment horizontal="center" vertical="center"/>
      <protection locked="0"/>
    </xf>
    <xf numFmtId="0" fontId="7" fillId="27" borderId="5" xfId="0" applyFont="1" applyFill="1" applyBorder="1" applyAlignment="1">
      <alignment horizontal="center" vertical="center"/>
    </xf>
    <xf numFmtId="1" fontId="2" fillId="15" borderId="1" xfId="0" applyNumberFormat="1" applyFont="1" applyFill="1" applyBorder="1" applyAlignment="1">
      <alignment horizontal="center" vertical="center"/>
    </xf>
    <xf numFmtId="1" fontId="2" fillId="15" borderId="1" xfId="0" applyNumberFormat="1" applyFont="1" applyFill="1" applyBorder="1" applyAlignment="1" applyProtection="1">
      <alignment horizontal="center" vertical="center"/>
    </xf>
    <xf numFmtId="1" fontId="7" fillId="15" borderId="1" xfId="0" applyNumberFormat="1" applyFont="1" applyFill="1" applyBorder="1" applyAlignment="1" applyProtection="1">
      <alignment horizontal="center" vertical="center"/>
    </xf>
    <xf numFmtId="0" fontId="31" fillId="0" borderId="1" xfId="0" applyFont="1" applyFill="1" applyBorder="1" applyAlignment="1" applyProtection="1">
      <alignment horizontal="center" vertical="center"/>
      <protection locked="0"/>
    </xf>
    <xf numFmtId="0" fontId="2" fillId="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24" borderId="0" xfId="0" applyFont="1" applyFill="1" applyBorder="1" applyAlignment="1">
      <alignment horizontal="center" vertical="center"/>
    </xf>
    <xf numFmtId="0" fontId="31" fillId="0" borderId="4" xfId="0" applyFont="1" applyBorder="1" applyAlignment="1" applyProtection="1">
      <alignment horizontal="center" vertical="center"/>
      <protection locked="0"/>
    </xf>
    <xf numFmtId="0" fontId="17" fillId="0" borderId="1" xfId="0" applyFont="1" applyBorder="1" applyAlignment="1">
      <alignment horizontal="center" vertical="center"/>
    </xf>
    <xf numFmtId="0" fontId="2" fillId="17"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16"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9" fillId="0" borderId="46" xfId="0" applyFont="1" applyBorder="1" applyAlignment="1">
      <alignment horizontal="center" vertical="center"/>
    </xf>
    <xf numFmtId="0" fontId="2" fillId="0" borderId="46" xfId="0" applyFont="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5" fillId="10" borderId="12" xfId="0" applyFont="1" applyFill="1" applyBorder="1" applyAlignment="1" applyProtection="1">
      <alignment horizontal="center" vertical="center"/>
      <protection locked="0"/>
    </xf>
    <xf numFmtId="0" fontId="53" fillId="8" borderId="0" xfId="0" applyFont="1" applyFill="1" applyAlignment="1">
      <alignment horizontal="left"/>
    </xf>
    <xf numFmtId="0" fontId="52" fillId="16" borderId="0" xfId="0" applyFont="1" applyFill="1" applyAlignment="1">
      <alignment horizontal="center"/>
    </xf>
    <xf numFmtId="0" fontId="55" fillId="0" borderId="0" xfId="0" applyFont="1" applyAlignment="1">
      <alignment horizontal="center"/>
    </xf>
    <xf numFmtId="0" fontId="50" fillId="7" borderId="0" xfId="0" applyFont="1" applyFill="1" applyAlignment="1">
      <alignment horizontal="left"/>
    </xf>
    <xf numFmtId="0" fontId="47" fillId="7" borderId="0" xfId="0" applyFont="1" applyFill="1" applyAlignment="1">
      <alignment horizontal="left"/>
    </xf>
    <xf numFmtId="0" fontId="1" fillId="7" borderId="0" xfId="0" applyFont="1" applyFill="1" applyAlignment="1">
      <alignment horizontal="left"/>
    </xf>
    <xf numFmtId="0" fontId="1" fillId="27" borderId="0" xfId="0" applyFont="1" applyFill="1" applyAlignment="1">
      <alignment horizontal="left" vertical="center" wrapText="1"/>
    </xf>
    <xf numFmtId="0" fontId="47" fillId="27" borderId="0" xfId="0" applyFont="1" applyFill="1" applyAlignment="1">
      <alignment horizontal="left" vertical="center" wrapText="1"/>
    </xf>
    <xf numFmtId="0" fontId="54" fillId="0" borderId="0" xfId="0" applyFont="1" applyAlignment="1" applyProtection="1">
      <alignment horizontal="left" vertical="center" wrapText="1"/>
    </xf>
    <xf numFmtId="0" fontId="45" fillId="0" borderId="23" xfId="0" applyFont="1" applyBorder="1" applyAlignment="1">
      <alignment horizontal="center" vertical="center" wrapText="1"/>
    </xf>
    <xf numFmtId="0" fontId="49" fillId="0" borderId="24" xfId="0" applyFont="1" applyBorder="1" applyAlignment="1">
      <alignment horizontal="center" vertical="center" wrapText="1"/>
    </xf>
    <xf numFmtId="0" fontId="49" fillId="0" borderId="22" xfId="0" applyFont="1" applyBorder="1" applyAlignment="1">
      <alignment horizontal="center" vertical="center" wrapText="1"/>
    </xf>
    <xf numFmtId="0" fontId="49" fillId="0" borderId="25" xfId="0" applyFont="1" applyBorder="1" applyAlignment="1">
      <alignment horizontal="center" vertical="center" wrapText="1"/>
    </xf>
    <xf numFmtId="0" fontId="49" fillId="0" borderId="26" xfId="0" applyFont="1" applyBorder="1" applyAlignment="1">
      <alignment horizontal="center" vertical="center" wrapText="1"/>
    </xf>
    <xf numFmtId="0" fontId="49" fillId="0" borderId="27" xfId="0" applyFont="1" applyBorder="1" applyAlignment="1">
      <alignment horizontal="center" vertical="center" wrapText="1"/>
    </xf>
    <xf numFmtId="0" fontId="52" fillId="20" borderId="0" xfId="0" applyFont="1" applyFill="1" applyAlignment="1">
      <alignment horizontal="center"/>
    </xf>
    <xf numFmtId="0" fontId="50" fillId="4" borderId="0" xfId="0" applyFont="1" applyFill="1" applyAlignment="1">
      <alignment horizontal="left"/>
    </xf>
    <xf numFmtId="0" fontId="47" fillId="4" borderId="0" xfId="0" applyFont="1" applyFill="1" applyAlignment="1">
      <alignment horizontal="left"/>
    </xf>
    <xf numFmtId="0" fontId="48" fillId="0" borderId="23" xfId="0" applyFont="1" applyBorder="1" applyAlignment="1">
      <alignment horizontal="center" vertical="center"/>
    </xf>
    <xf numFmtId="0" fontId="48" fillId="0" borderId="28" xfId="0" applyFont="1" applyBorder="1" applyAlignment="1">
      <alignment horizontal="center" vertical="center"/>
    </xf>
    <xf numFmtId="0" fontId="48" fillId="0" borderId="24" xfId="0" applyFont="1" applyBorder="1" applyAlignment="1">
      <alignment horizontal="center" vertical="center"/>
    </xf>
    <xf numFmtId="0" fontId="48" fillId="0" borderId="22" xfId="0" applyFont="1" applyBorder="1" applyAlignment="1">
      <alignment horizontal="center" vertical="center"/>
    </xf>
    <xf numFmtId="0" fontId="48" fillId="0" borderId="0" xfId="0" applyFont="1" applyBorder="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9" xfId="0" applyFont="1" applyBorder="1" applyAlignment="1">
      <alignment horizontal="center" vertical="center"/>
    </xf>
    <xf numFmtId="0" fontId="48" fillId="0" borderId="27" xfId="0" applyFont="1" applyBorder="1" applyAlignment="1">
      <alignment horizontal="center" vertical="center"/>
    </xf>
    <xf numFmtId="0" fontId="50" fillId="3" borderId="0" xfId="0" applyFont="1" applyFill="1" applyAlignment="1">
      <alignment horizontal="left"/>
    </xf>
    <xf numFmtId="0" fontId="51" fillId="3" borderId="0" xfId="0" applyFont="1" applyFill="1" applyAlignment="1">
      <alignment horizontal="center"/>
    </xf>
    <xf numFmtId="0" fontId="21" fillId="0" borderId="30" xfId="0" applyFont="1" applyBorder="1" applyAlignment="1">
      <alignment horizontal="center" vertical="center"/>
    </xf>
    <xf numFmtId="0" fontId="21" fillId="0" borderId="34" xfId="0" applyFont="1" applyBorder="1" applyAlignment="1">
      <alignment horizontal="center" vertical="center"/>
    </xf>
    <xf numFmtId="0" fontId="21" fillId="0" borderId="12" xfId="0" applyFont="1" applyBorder="1" applyAlignment="1">
      <alignment horizontal="center" vertical="center"/>
    </xf>
    <xf numFmtId="0" fontId="21" fillId="0" borderId="31" xfId="0" applyFont="1" applyBorder="1" applyAlignment="1">
      <alignment horizontal="center" vertical="center"/>
    </xf>
    <xf numFmtId="0" fontId="21" fillId="0" borderId="48" xfId="0" applyFont="1" applyBorder="1" applyAlignment="1">
      <alignment horizontal="center" vertical="center"/>
    </xf>
    <xf numFmtId="0" fontId="21" fillId="0" borderId="18"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13" fillId="0" borderId="0" xfId="0" applyFont="1" applyAlignment="1">
      <alignment horizontal="center" vertical="center"/>
    </xf>
    <xf numFmtId="0" fontId="41" fillId="0" borderId="3" xfId="0" applyFont="1" applyBorder="1" applyAlignment="1">
      <alignment horizontal="center" vertical="center"/>
    </xf>
    <xf numFmtId="0" fontId="21" fillId="0" borderId="35" xfId="0" applyFont="1" applyBorder="1" applyAlignment="1">
      <alignment horizontal="center" vertical="center"/>
    </xf>
    <xf numFmtId="0" fontId="21" fillId="0" borderId="47" xfId="0" applyFont="1" applyBorder="1" applyAlignment="1">
      <alignment horizontal="center" vertical="center"/>
    </xf>
    <xf numFmtId="0" fontId="21" fillId="0" borderId="16"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15" fillId="0" borderId="1" xfId="0" applyFont="1" applyBorder="1" applyAlignment="1">
      <alignment horizontal="center" vertical="center"/>
    </xf>
    <xf numFmtId="0" fontId="14" fillId="0" borderId="4"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2" fillId="0" borderId="6" xfId="0" applyFont="1" applyBorder="1" applyAlignment="1">
      <alignment horizontal="center" vertical="center"/>
    </xf>
    <xf numFmtId="0" fontId="3" fillId="26" borderId="1" xfId="0" applyFont="1" applyFill="1" applyBorder="1" applyAlignment="1" applyProtection="1">
      <alignment horizontal="left"/>
      <protection locked="0"/>
    </xf>
    <xf numFmtId="0" fontId="1" fillId="26" borderId="1" xfId="0" applyFont="1" applyFill="1" applyBorder="1" applyAlignment="1" applyProtection="1">
      <protection locked="0"/>
    </xf>
    <xf numFmtId="0" fontId="3" fillId="26" borderId="1" xfId="0" applyFont="1" applyFill="1" applyBorder="1" applyAlignment="1" applyProtection="1">
      <protection locked="0"/>
    </xf>
    <xf numFmtId="0" fontId="14" fillId="0" borderId="1" xfId="0" applyFont="1" applyBorder="1" applyAlignment="1" applyProtection="1">
      <alignment horizontal="center" vertical="center"/>
      <protection locked="0"/>
    </xf>
    <xf numFmtId="0" fontId="0" fillId="26" borderId="1" xfId="0" applyFill="1" applyBorder="1" applyAlignment="1" applyProtection="1">
      <protection locked="0"/>
    </xf>
    <xf numFmtId="0" fontId="3" fillId="0" borderId="0" xfId="0" applyFont="1" applyBorder="1" applyAlignment="1">
      <alignment horizontal="center"/>
    </xf>
    <xf numFmtId="0" fontId="13" fillId="0" borderId="39" xfId="0" applyFont="1" applyBorder="1" applyAlignment="1">
      <alignment horizontal="center" vertical="center"/>
    </xf>
    <xf numFmtId="0" fontId="13" fillId="0" borderId="21" xfId="0" applyFont="1" applyBorder="1" applyAlignment="1">
      <alignment horizontal="center" vertical="center"/>
    </xf>
    <xf numFmtId="0" fontId="13" fillId="0" borderId="9" xfId="0" applyFont="1" applyBorder="1" applyAlignment="1">
      <alignment horizontal="center" vertical="center"/>
    </xf>
    <xf numFmtId="0" fontId="12" fillId="0" borderId="1"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7" fillId="26" borderId="0" xfId="0" applyFont="1" applyFill="1" applyAlignment="1" applyProtection="1">
      <alignment horizontal="center" vertical="center"/>
      <protection locked="0"/>
    </xf>
    <xf numFmtId="0" fontId="11" fillId="26" borderId="8" xfId="0" applyFont="1" applyFill="1" applyBorder="1" applyAlignment="1" applyProtection="1">
      <alignment horizontal="center" vertical="center"/>
      <protection locked="0"/>
    </xf>
    <xf numFmtId="0" fontId="17" fillId="0" borderId="8" xfId="0" applyFont="1" applyBorder="1" applyAlignment="1">
      <alignment horizontal="center" vertical="center" wrapText="1"/>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42" xfId="0" applyFont="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3" xfId="0" applyFont="1" applyBorder="1" applyAlignment="1">
      <alignment horizontal="right" vertical="center" wrapText="1"/>
    </xf>
    <xf numFmtId="0" fontId="17" fillId="0" borderId="28" xfId="0" applyFont="1" applyBorder="1" applyAlignment="1">
      <alignment horizontal="right" vertical="center" wrapText="1"/>
    </xf>
    <xf numFmtId="0" fontId="17" fillId="0" borderId="44" xfId="0" applyFont="1" applyBorder="1" applyAlignment="1">
      <alignment horizontal="right" vertical="center" wrapText="1"/>
    </xf>
    <xf numFmtId="0" fontId="17" fillId="0" borderId="15"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10" xfId="0" applyFont="1" applyBorder="1" applyAlignment="1">
      <alignment horizontal="right" vertical="center" wrapText="1"/>
    </xf>
    <xf numFmtId="0" fontId="17" fillId="0" borderId="8" xfId="0" applyFont="1" applyBorder="1" applyAlignment="1">
      <alignment horizontal="right" vertical="center" wrapText="1"/>
    </xf>
    <xf numFmtId="0" fontId="17" fillId="0" borderId="45" xfId="0" applyFont="1" applyBorder="1" applyAlignment="1">
      <alignment horizontal="right" vertical="center" wrapText="1"/>
    </xf>
    <xf numFmtId="0" fontId="17" fillId="0" borderId="4" xfId="0" applyFont="1" applyBorder="1" applyAlignment="1">
      <alignment horizontal="right" vertical="center" wrapText="1"/>
    </xf>
    <xf numFmtId="0" fontId="17" fillId="0" borderId="15" xfId="0" applyFont="1" applyBorder="1" applyAlignment="1">
      <alignment horizontal="right" vertical="center" wrapText="1"/>
    </xf>
    <xf numFmtId="0" fontId="17" fillId="0" borderId="7" xfId="0" applyFont="1" applyBorder="1" applyAlignment="1">
      <alignment horizontal="right" vertical="center" wrapText="1"/>
    </xf>
    <xf numFmtId="0" fontId="12" fillId="0" borderId="8" xfId="0" applyFont="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31" fillId="4" borderId="4" xfId="0" applyFont="1" applyFill="1" applyBorder="1" applyAlignment="1" applyProtection="1">
      <alignment horizontal="center" vertical="center"/>
      <protection locked="0"/>
    </xf>
    <xf numFmtId="0" fontId="31" fillId="4" borderId="7" xfId="0" applyFont="1" applyFill="1" applyBorder="1" applyAlignment="1" applyProtection="1">
      <alignment horizontal="center" vertical="center"/>
      <protection locked="0"/>
    </xf>
    <xf numFmtId="0" fontId="31" fillId="4" borderId="4" xfId="0" applyFont="1" applyFill="1" applyBorder="1" applyAlignment="1" applyProtection="1">
      <alignment horizontal="left" vertical="center"/>
      <protection locked="0"/>
    </xf>
    <xf numFmtId="0" fontId="31" fillId="4" borderId="15" xfId="0" applyFont="1" applyFill="1" applyBorder="1" applyAlignment="1" applyProtection="1">
      <alignment horizontal="left" vertical="center"/>
      <protection locked="0"/>
    </xf>
    <xf numFmtId="0" fontId="31" fillId="4" borderId="7" xfId="0" applyFont="1" applyFill="1" applyBorder="1" applyAlignment="1" applyProtection="1">
      <alignment horizontal="left" vertical="center"/>
      <protection locked="0"/>
    </xf>
    <xf numFmtId="0" fontId="31" fillId="0" borderId="4" xfId="0" applyFont="1" applyBorder="1" applyAlignment="1" applyProtection="1">
      <alignment horizontal="left" vertical="center"/>
      <protection locked="0"/>
    </xf>
    <xf numFmtId="0" fontId="31" fillId="0" borderId="15" xfId="0" applyFont="1" applyBorder="1" applyAlignment="1" applyProtection="1">
      <alignment horizontal="left" vertical="center"/>
      <protection locked="0"/>
    </xf>
    <xf numFmtId="0" fontId="31" fillId="0" borderId="7" xfId="0" applyFont="1" applyBorder="1" applyAlignment="1" applyProtection="1">
      <alignment horizontal="left" vertical="center"/>
      <protection locked="0"/>
    </xf>
    <xf numFmtId="0" fontId="31" fillId="0" borderId="4"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1" fillId="0" borderId="7" xfId="0" applyFont="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4" fillId="0" borderId="8" xfId="0" applyFont="1" applyBorder="1" applyAlignment="1" applyProtection="1">
      <alignment horizontal="center"/>
    </xf>
    <xf numFmtId="0" fontId="4" fillId="0" borderId="0" xfId="0" applyFont="1" applyBorder="1" applyAlignment="1" applyProtection="1">
      <alignment horizont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9" borderId="5" xfId="0" applyFont="1" applyFill="1" applyBorder="1" applyAlignment="1" applyProtection="1">
      <alignment horizontal="center" vertical="center"/>
    </xf>
    <xf numFmtId="0" fontId="2" fillId="9" borderId="6" xfId="0" applyFont="1" applyFill="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6"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45" xfId="0" applyFont="1" applyBorder="1" applyAlignment="1" applyProtection="1">
      <alignment horizontal="center" vertical="center"/>
    </xf>
    <xf numFmtId="0" fontId="7" fillId="27" borderId="2" xfId="0" applyFont="1" applyFill="1" applyBorder="1" applyAlignment="1" applyProtection="1">
      <alignment horizontal="center" vertical="center" wrapText="1"/>
    </xf>
    <xf numFmtId="0" fontId="7" fillId="27" borderId="3" xfId="0" applyFont="1" applyFill="1" applyBorder="1" applyAlignment="1" applyProtection="1">
      <alignment horizontal="center" vertical="center" wrapText="1"/>
    </xf>
    <xf numFmtId="0" fontId="7" fillId="27" borderId="46" xfId="0" applyFont="1" applyFill="1" applyBorder="1" applyAlignment="1" applyProtection="1">
      <alignment horizontal="center" vertical="center" wrapText="1"/>
    </xf>
    <xf numFmtId="0" fontId="31" fillId="4" borderId="15"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35" fillId="26" borderId="4" xfId="0" applyFont="1" applyFill="1" applyBorder="1" applyAlignment="1" applyProtection="1">
      <alignment horizontal="left" vertical="center"/>
      <protection locked="0"/>
    </xf>
    <xf numFmtId="0" fontId="35" fillId="26" borderId="15" xfId="0" applyFont="1" applyFill="1" applyBorder="1" applyAlignment="1" applyProtection="1">
      <alignment horizontal="left" vertical="center"/>
      <protection locked="0"/>
    </xf>
    <xf numFmtId="0" fontId="35" fillId="26" borderId="7" xfId="0" applyFont="1" applyFill="1" applyBorder="1" applyAlignment="1" applyProtection="1">
      <alignment horizontal="left" vertical="center"/>
      <protection locked="0"/>
    </xf>
    <xf numFmtId="0" fontId="31" fillId="26" borderId="4" xfId="0" applyFont="1" applyFill="1" applyBorder="1" applyAlignment="1" applyProtection="1">
      <alignment horizontal="left" vertical="center"/>
      <protection locked="0"/>
    </xf>
    <xf numFmtId="0" fontId="31" fillId="26" borderId="15" xfId="0" applyFont="1" applyFill="1" applyBorder="1" applyAlignment="1" applyProtection="1">
      <alignment horizontal="left" vertical="center"/>
      <protection locked="0"/>
    </xf>
    <xf numFmtId="0" fontId="31" fillId="26" borderId="7" xfId="0" applyFont="1" applyFill="1" applyBorder="1" applyAlignment="1" applyProtection="1">
      <alignment horizontal="left" vertical="center"/>
      <protection locked="0"/>
    </xf>
    <xf numFmtId="0" fontId="31" fillId="17" borderId="4" xfId="0" applyFont="1" applyFill="1" applyBorder="1" applyAlignment="1" applyProtection="1">
      <alignment horizontal="left" vertical="center"/>
      <protection locked="0"/>
    </xf>
    <xf numFmtId="0" fontId="31" fillId="17" borderId="15" xfId="0" applyFont="1" applyFill="1" applyBorder="1" applyAlignment="1" applyProtection="1">
      <alignment horizontal="left" vertical="center"/>
      <protection locked="0"/>
    </xf>
    <xf numFmtId="0" fontId="31" fillId="17" borderId="7" xfId="0" applyFont="1" applyFill="1" applyBorder="1" applyAlignment="1" applyProtection="1">
      <alignment horizontal="left" vertical="center"/>
      <protection locked="0"/>
    </xf>
    <xf numFmtId="0" fontId="2" fillId="20" borderId="4" xfId="0" applyFont="1" applyFill="1" applyBorder="1" applyAlignment="1">
      <alignment horizontal="center" vertical="center"/>
    </xf>
    <xf numFmtId="0" fontId="2" fillId="20" borderId="15" xfId="0" applyFont="1" applyFill="1" applyBorder="1" applyAlignment="1">
      <alignment horizontal="center" vertical="center"/>
    </xf>
    <xf numFmtId="0" fontId="2" fillId="20" borderId="7"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2" fillId="0" borderId="3" xfId="0" applyFont="1" applyBorder="1" applyAlignment="1">
      <alignment horizontal="center"/>
    </xf>
    <xf numFmtId="0" fontId="2" fillId="20" borderId="1" xfId="0" applyFont="1" applyFill="1" applyBorder="1" applyAlignment="1">
      <alignment horizontal="center" vertical="center"/>
    </xf>
    <xf numFmtId="0" fontId="31" fillId="16" borderId="4" xfId="0" applyFont="1" applyFill="1" applyBorder="1" applyAlignment="1" applyProtection="1">
      <alignment horizontal="left" vertical="center"/>
      <protection locked="0"/>
    </xf>
    <xf numFmtId="0" fontId="31" fillId="16" borderId="15" xfId="0" applyFont="1" applyFill="1" applyBorder="1" applyAlignment="1" applyProtection="1">
      <alignment horizontal="left" vertical="center"/>
      <protection locked="0"/>
    </xf>
    <xf numFmtId="0" fontId="31" fillId="16" borderId="7" xfId="0" applyFont="1" applyFill="1" applyBorder="1" applyAlignment="1" applyProtection="1">
      <alignment horizontal="left" vertical="center"/>
      <protection locked="0"/>
    </xf>
    <xf numFmtId="0" fontId="2" fillId="15" borderId="4" xfId="0" applyFont="1" applyFill="1" applyBorder="1" applyAlignment="1">
      <alignment horizontal="center" vertical="center"/>
    </xf>
    <xf numFmtId="0" fontId="2" fillId="15" borderId="7" xfId="0" applyFont="1" applyFill="1" applyBorder="1" applyAlignment="1">
      <alignment horizontal="center" vertical="center"/>
    </xf>
    <xf numFmtId="0" fontId="2" fillId="17" borderId="4" xfId="0" applyFont="1" applyFill="1" applyBorder="1" applyAlignment="1">
      <alignment horizontal="center" vertical="center"/>
    </xf>
    <xf numFmtId="0" fontId="2" fillId="17" borderId="7" xfId="0" applyFont="1" applyFill="1" applyBorder="1" applyAlignment="1">
      <alignment horizontal="center" vertical="center"/>
    </xf>
    <xf numFmtId="0" fontId="31" fillId="15" borderId="4" xfId="0" applyFont="1" applyFill="1" applyBorder="1" applyAlignment="1" applyProtection="1">
      <alignment horizontal="left" vertical="center"/>
      <protection locked="0"/>
    </xf>
    <xf numFmtId="0" fontId="31" fillId="15" borderId="15" xfId="0" applyFont="1" applyFill="1" applyBorder="1" applyAlignment="1" applyProtection="1">
      <alignment horizontal="left" vertical="center"/>
      <protection locked="0"/>
    </xf>
    <xf numFmtId="0" fontId="31" fillId="15" borderId="7" xfId="0" applyFont="1" applyFill="1" applyBorder="1" applyAlignment="1" applyProtection="1">
      <alignment horizontal="left" vertical="center"/>
      <protection locked="0"/>
    </xf>
    <xf numFmtId="0" fontId="4"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6"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45" xfId="0" applyFont="1" applyBorder="1" applyAlignment="1">
      <alignment horizontal="center" vertical="center"/>
    </xf>
    <xf numFmtId="0" fontId="35" fillId="0" borderId="4" xfId="0" applyFont="1" applyBorder="1" applyAlignment="1" applyProtection="1">
      <alignment horizontal="left" vertical="center"/>
      <protection locked="0"/>
    </xf>
    <xf numFmtId="0" fontId="35" fillId="0" borderId="15" xfId="0" applyFont="1" applyBorder="1" applyAlignment="1" applyProtection="1">
      <alignment horizontal="left" vertical="center"/>
      <protection locked="0"/>
    </xf>
    <xf numFmtId="0" fontId="35" fillId="0" borderId="7" xfId="0" applyFont="1" applyBorder="1" applyAlignment="1" applyProtection="1">
      <alignment horizontal="left" vertical="center"/>
      <protection locked="0"/>
    </xf>
    <xf numFmtId="0" fontId="31" fillId="4" borderId="2"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2" fillId="19" borderId="4" xfId="0" applyFont="1" applyFill="1" applyBorder="1" applyAlignment="1">
      <alignment horizontal="center" vertical="center"/>
    </xf>
    <xf numFmtId="0" fontId="2" fillId="19" borderId="7" xfId="0" applyFont="1" applyFill="1" applyBorder="1" applyAlignment="1">
      <alignment horizontal="center" vertical="center"/>
    </xf>
    <xf numFmtId="0" fontId="31" fillId="19" borderId="4" xfId="0" applyFont="1" applyFill="1" applyBorder="1" applyAlignment="1" applyProtection="1">
      <alignment horizontal="left" vertical="center"/>
      <protection locked="0"/>
    </xf>
    <xf numFmtId="0" fontId="31" fillId="19" borderId="15" xfId="0" applyFont="1" applyFill="1" applyBorder="1" applyAlignment="1" applyProtection="1">
      <alignment horizontal="left" vertical="center"/>
      <protection locked="0"/>
    </xf>
    <xf numFmtId="0" fontId="31" fillId="19" borderId="7" xfId="0" applyFont="1" applyFill="1" applyBorder="1" applyAlignment="1" applyProtection="1">
      <alignment horizontal="left" vertical="center"/>
      <protection locked="0"/>
    </xf>
    <xf numFmtId="0" fontId="2" fillId="23" borderId="4" xfId="0" applyFont="1" applyFill="1" applyBorder="1" applyAlignment="1">
      <alignment horizontal="center" vertical="center"/>
    </xf>
    <xf numFmtId="0" fontId="2" fillId="23" borderId="7" xfId="0" applyFont="1" applyFill="1" applyBorder="1" applyAlignment="1">
      <alignment horizontal="center" vertical="center"/>
    </xf>
    <xf numFmtId="49" fontId="2" fillId="5" borderId="1" xfId="0" applyNumberFormat="1" applyFont="1" applyFill="1" applyBorder="1" applyAlignment="1">
      <alignment horizontal="center" vertical="center"/>
    </xf>
    <xf numFmtId="0" fontId="31" fillId="0" borderId="1" xfId="0" applyFont="1" applyBorder="1" applyAlignment="1" applyProtection="1">
      <alignment horizontal="left" vertical="center"/>
      <protection locked="0"/>
    </xf>
    <xf numFmtId="0" fontId="35" fillId="26" borderId="1" xfId="0" applyFont="1" applyFill="1" applyBorder="1" applyAlignment="1" applyProtection="1">
      <alignment horizontal="left" vertical="center"/>
      <protection locked="0"/>
    </xf>
    <xf numFmtId="0" fontId="31" fillId="26" borderId="1" xfId="0" applyFont="1" applyFill="1" applyBorder="1" applyAlignment="1" applyProtection="1">
      <alignment horizontal="left" vertical="center"/>
      <protection locked="0"/>
    </xf>
    <xf numFmtId="0" fontId="31" fillId="19" borderId="1" xfId="0" applyFont="1" applyFill="1" applyBorder="1" applyAlignment="1" applyProtection="1">
      <alignment horizontal="left" vertical="center"/>
      <protection locked="0"/>
    </xf>
    <xf numFmtId="0" fontId="2" fillId="27" borderId="2" xfId="0" applyFont="1" applyFill="1" applyBorder="1" applyAlignment="1" applyProtection="1">
      <alignment horizontal="center" vertical="center" wrapText="1"/>
    </xf>
    <xf numFmtId="0" fontId="2" fillId="27" borderId="3" xfId="0" applyFont="1" applyFill="1" applyBorder="1" applyAlignment="1" applyProtection="1">
      <alignment horizontal="center" vertical="center" wrapText="1"/>
    </xf>
    <xf numFmtId="0" fontId="2" fillId="27" borderId="46" xfId="0" applyFont="1" applyFill="1" applyBorder="1" applyAlignment="1" applyProtection="1">
      <alignment horizontal="center" vertical="center" wrapText="1"/>
    </xf>
    <xf numFmtId="0" fontId="31" fillId="17" borderId="1" xfId="0" applyFont="1" applyFill="1" applyBorder="1" applyAlignment="1" applyProtection="1">
      <alignment horizontal="left" vertical="center"/>
      <protection locked="0"/>
    </xf>
    <xf numFmtId="0" fontId="31" fillId="15" borderId="1" xfId="0" applyFont="1" applyFill="1" applyBorder="1" applyAlignment="1" applyProtection="1">
      <alignment horizontal="left" vertical="center"/>
      <protection locked="0"/>
    </xf>
    <xf numFmtId="0" fontId="31" fillId="4" borderId="1" xfId="0" applyFont="1" applyFill="1" applyBorder="1" applyAlignment="1" applyProtection="1">
      <alignment horizontal="left" vertical="center"/>
      <protection locked="0"/>
    </xf>
    <xf numFmtId="0" fontId="2" fillId="5" borderId="1" xfId="0" applyFont="1" applyFill="1" applyBorder="1" applyAlignment="1">
      <alignment horizontal="center" vertical="center"/>
    </xf>
    <xf numFmtId="0" fontId="2" fillId="0" borderId="15" xfId="0" applyFont="1" applyBorder="1" applyAlignment="1">
      <alignment horizontal="center"/>
    </xf>
    <xf numFmtId="0" fontId="2" fillId="0" borderId="7" xfId="0" applyFont="1" applyBorder="1" applyAlignment="1">
      <alignment horizontal="center"/>
    </xf>
    <xf numFmtId="0" fontId="2" fillId="15" borderId="4" xfId="0" applyFont="1" applyFill="1" applyBorder="1" applyAlignment="1" applyProtection="1">
      <alignment horizontal="center" vertical="center"/>
    </xf>
    <xf numFmtId="0" fontId="2" fillId="15" borderId="7" xfId="0" applyFont="1" applyFill="1" applyBorder="1" applyAlignment="1" applyProtection="1">
      <alignment horizontal="center" vertical="center"/>
    </xf>
    <xf numFmtId="0" fontId="2" fillId="17" borderId="4" xfId="0" applyFont="1" applyFill="1" applyBorder="1" applyAlignment="1" applyProtection="1">
      <alignment horizontal="center" vertical="center"/>
    </xf>
    <xf numFmtId="0" fontId="2" fillId="17" borderId="7" xfId="0" applyFont="1" applyFill="1" applyBorder="1" applyAlignment="1" applyProtection="1">
      <alignment horizontal="center" vertical="center"/>
    </xf>
    <xf numFmtId="0" fontId="2" fillId="23" borderId="4" xfId="0" applyFont="1" applyFill="1" applyBorder="1" applyAlignment="1">
      <alignment horizontal="center"/>
    </xf>
    <xf numFmtId="0" fontId="2" fillId="23" borderId="7" xfId="0" applyFont="1" applyFill="1" applyBorder="1" applyAlignment="1">
      <alignment horizontal="center"/>
    </xf>
    <xf numFmtId="0" fontId="0" fillId="5" borderId="1" xfId="0" applyFill="1" applyBorder="1" applyAlignment="1">
      <alignment horizontal="center" vertical="center"/>
    </xf>
    <xf numFmtId="0" fontId="5" fillId="3" borderId="4"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2" fillId="0" borderId="3" xfId="0" applyFont="1" applyBorder="1" applyAlignment="1" applyProtection="1">
      <alignment horizontal="center"/>
    </xf>
    <xf numFmtId="0" fontId="4" fillId="0" borderId="0" xfId="0" applyFont="1" applyAlignment="1" applyProtection="1">
      <alignment horizont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31" fillId="16" borderId="1" xfId="0" applyFont="1" applyFill="1" applyBorder="1" applyAlignment="1" applyProtection="1">
      <alignment horizontal="left" vertical="center"/>
      <protection locked="0"/>
    </xf>
    <xf numFmtId="0" fontId="2" fillId="23" borderId="1" xfId="0" applyFont="1" applyFill="1" applyBorder="1" applyAlignment="1">
      <alignment horizontal="center" vertical="center"/>
    </xf>
    <xf numFmtId="0" fontId="10" fillId="0" borderId="1" xfId="0" applyFont="1" applyBorder="1" applyAlignment="1">
      <alignment horizontal="left" vertical="center"/>
    </xf>
    <xf numFmtId="0" fontId="2" fillId="4" borderId="4" xfId="0"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35" fillId="0" borderId="1" xfId="0" applyFont="1" applyBorder="1" applyAlignment="1" applyProtection="1">
      <alignment horizontal="left" vertical="center"/>
      <protection locked="0"/>
    </xf>
    <xf numFmtId="0" fontId="10" fillId="0" borderId="1" xfId="0" applyFont="1" applyBorder="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27" fillId="16" borderId="4" xfId="0" applyFont="1" applyFill="1" applyBorder="1" applyAlignment="1" applyProtection="1">
      <alignment horizontal="left" vertical="center"/>
      <protection locked="0"/>
    </xf>
    <xf numFmtId="0" fontId="10" fillId="0" borderId="4" xfId="0" applyFont="1" applyBorder="1" applyAlignment="1">
      <alignment horizontal="left" vertical="center"/>
    </xf>
    <xf numFmtId="0" fontId="10" fillId="0" borderId="15" xfId="0" applyFont="1" applyBorder="1" applyAlignment="1">
      <alignment horizontal="left" vertical="center"/>
    </xf>
    <xf numFmtId="0" fontId="10" fillId="0" borderId="7" xfId="0" applyFont="1" applyBorder="1" applyAlignment="1">
      <alignment horizontal="left" vertical="center"/>
    </xf>
    <xf numFmtId="0" fontId="4" fillId="0" borderId="8" xfId="0" applyFont="1" applyBorder="1" applyAlignment="1">
      <alignment horizontal="center"/>
    </xf>
    <xf numFmtId="0" fontId="4" fillId="0" borderId="0" xfId="0" applyFont="1" applyBorder="1" applyAlignment="1">
      <alignment horizont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31" fillId="15" borderId="15" xfId="0" applyFont="1" applyFill="1" applyBorder="1" applyProtection="1">
      <protection locked="0"/>
    </xf>
    <xf numFmtId="0" fontId="31" fillId="15" borderId="7" xfId="0" applyFont="1" applyFill="1" applyBorder="1" applyProtection="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7" fillId="0" borderId="15"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2" fillId="0" borderId="0" xfId="0" applyFont="1" applyBorder="1" applyAlignment="1">
      <alignment horizontal="center"/>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7" fillId="15" borderId="15" xfId="0" applyFont="1" applyFill="1" applyBorder="1" applyProtection="1">
      <protection locked="0"/>
    </xf>
    <xf numFmtId="0" fontId="7" fillId="15" borderId="7" xfId="0" applyFont="1" applyFill="1" applyBorder="1" applyProtection="1">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10" fillId="0" borderId="15" xfId="0" applyFont="1" applyBorder="1" applyAlignment="1">
      <alignment horizontal="center" vertical="center"/>
    </xf>
    <xf numFmtId="0" fontId="10" fillId="0" borderId="7" xfId="0" applyFont="1" applyBorder="1" applyAlignment="1">
      <alignment horizontal="center" vertical="center"/>
    </xf>
    <xf numFmtId="0" fontId="7" fillId="4" borderId="15" xfId="0" applyFont="1" applyFill="1" applyBorder="1" applyAlignment="1" applyProtection="1">
      <alignment horizontal="left" vertical="center"/>
      <protection locked="0"/>
    </xf>
    <xf numFmtId="0" fontId="7" fillId="4" borderId="7" xfId="0" applyFont="1" applyFill="1" applyBorder="1" applyAlignment="1" applyProtection="1">
      <alignment horizontal="left" vertical="center"/>
      <protection locked="0"/>
    </xf>
    <xf numFmtId="0" fontId="31" fillId="17" borderId="15" xfId="0" applyFont="1" applyFill="1" applyBorder="1" applyAlignment="1" applyProtection="1">
      <alignment horizontal="left"/>
      <protection locked="0"/>
    </xf>
    <xf numFmtId="0" fontId="31" fillId="17" borderId="7" xfId="0" applyFont="1" applyFill="1" applyBorder="1" applyAlignment="1" applyProtection="1">
      <alignment horizontal="left"/>
      <protection locked="0"/>
    </xf>
    <xf numFmtId="49" fontId="2" fillId="5" borderId="4" xfId="0" applyNumberFormat="1" applyFont="1" applyFill="1" applyBorder="1" applyAlignment="1">
      <alignment horizontal="center" vertical="center"/>
    </xf>
    <xf numFmtId="49" fontId="2" fillId="5" borderId="7" xfId="0" applyNumberFormat="1" applyFont="1" applyFill="1" applyBorder="1" applyAlignment="1">
      <alignment horizontal="center" vertical="center"/>
    </xf>
    <xf numFmtId="0" fontId="2" fillId="17" borderId="1" xfId="0" applyFont="1" applyFill="1" applyBorder="1" applyAlignment="1">
      <alignment horizontal="center" vertical="center"/>
    </xf>
    <xf numFmtId="0" fontId="10" fillId="0" borderId="15" xfId="0" applyFont="1" applyBorder="1" applyAlignment="1" applyProtection="1">
      <alignment horizontal="center" vertical="center"/>
    </xf>
    <xf numFmtId="0" fontId="10" fillId="0" borderId="7" xfId="0" applyFont="1" applyBorder="1" applyAlignment="1" applyProtection="1">
      <alignment horizontal="center" vertical="center"/>
    </xf>
    <xf numFmtId="0" fontId="11" fillId="0" borderId="1" xfId="0" applyFont="1" applyFill="1" applyBorder="1" applyAlignment="1" applyProtection="1">
      <alignment horizontal="center" vertical="center"/>
    </xf>
    <xf numFmtId="0" fontId="2" fillId="25" borderId="4" xfId="0" applyFont="1" applyFill="1" applyBorder="1" applyAlignment="1">
      <alignment horizontal="center" vertical="center"/>
    </xf>
    <xf numFmtId="0" fontId="2" fillId="25" borderId="7" xfId="0" applyFont="1" applyFill="1" applyBorder="1" applyAlignment="1">
      <alignment horizontal="center" vertical="center"/>
    </xf>
    <xf numFmtId="0" fontId="2" fillId="23" borderId="7" xfId="0" applyFont="1" applyFill="1" applyBorder="1" applyAlignment="1">
      <alignment vertical="center"/>
    </xf>
    <xf numFmtId="0" fontId="2" fillId="27" borderId="7" xfId="0" applyFont="1" applyFill="1" applyBorder="1" applyAlignment="1" applyProtection="1">
      <alignment vertical="center" wrapText="1"/>
    </xf>
    <xf numFmtId="0" fontId="2" fillId="20" borderId="7" xfId="0" applyFont="1" applyFill="1" applyBorder="1" applyAlignment="1">
      <alignment vertical="center"/>
    </xf>
  </cellXfs>
  <cellStyles count="1">
    <cellStyle name="Normal" xfId="0" builtinId="0"/>
  </cellStyles>
  <dxfs count="0"/>
  <tableStyles count="0" defaultTableStyle="TableStyleMedium9" defaultPivotStyle="PivotStyleLight16"/>
  <colors>
    <mruColors>
      <color rgb="FFFF9900"/>
      <color rgb="FFFFCC99"/>
      <color rgb="FFFFFF99"/>
      <color rgb="FF33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tabSelected="1" topLeftCell="A19" zoomScale="130" zoomScaleNormal="130" workbookViewId="0">
      <selection activeCell="C39" sqref="C39"/>
    </sheetView>
  </sheetViews>
  <sheetFormatPr baseColWidth="10" defaultColWidth="11.42578125" defaultRowHeight="12.75" x14ac:dyDescent="0.2"/>
  <cols>
    <col min="1" max="2" width="11.42578125" style="349"/>
    <col min="3" max="3" width="12.42578125" style="349" customWidth="1"/>
    <col min="4" max="8" width="11.42578125" style="349"/>
    <col min="9" max="9" width="13.7109375" style="349" customWidth="1"/>
    <col min="10" max="10" width="24.85546875" style="349" customWidth="1"/>
    <col min="11" max="11" width="5.85546875" style="349" customWidth="1"/>
    <col min="12" max="16384" width="11.42578125" style="349"/>
  </cols>
  <sheetData>
    <row r="1" spans="1:11" ht="13.5" thickBot="1" x14ac:dyDescent="0.25"/>
    <row r="2" spans="1:11" ht="15" customHeight="1" thickTop="1" x14ac:dyDescent="0.2">
      <c r="D2" s="413" t="s">
        <v>43</v>
      </c>
      <c r="E2" s="414"/>
      <c r="F2" s="414"/>
      <c r="G2" s="415"/>
      <c r="I2" s="404" t="s">
        <v>203</v>
      </c>
      <c r="J2" s="405"/>
      <c r="K2" s="350"/>
    </row>
    <row r="3" spans="1:11" ht="15" customHeight="1" x14ac:dyDescent="0.2">
      <c r="D3" s="416" t="s">
        <v>48</v>
      </c>
      <c r="E3" s="417"/>
      <c r="F3" s="417"/>
      <c r="G3" s="418"/>
      <c r="I3" s="406"/>
      <c r="J3" s="407"/>
      <c r="K3" s="350"/>
    </row>
    <row r="4" spans="1:11" ht="15" customHeight="1" thickBot="1" x14ac:dyDescent="0.25">
      <c r="D4" s="419" t="s">
        <v>54</v>
      </c>
      <c r="E4" s="420"/>
      <c r="F4" s="420"/>
      <c r="G4" s="421"/>
      <c r="I4" s="408"/>
      <c r="J4" s="409"/>
      <c r="K4" s="350"/>
    </row>
    <row r="5" spans="1:11" ht="15" customHeight="1" thickTop="1" x14ac:dyDescent="0.2"/>
    <row r="6" spans="1:11" ht="15" customHeight="1" x14ac:dyDescent="0.2">
      <c r="A6" s="422" t="s">
        <v>44</v>
      </c>
      <c r="B6" s="422"/>
      <c r="C6" s="422"/>
      <c r="D6" s="422"/>
      <c r="E6" s="422"/>
      <c r="F6" s="422"/>
      <c r="G6" s="422"/>
      <c r="H6" s="422"/>
      <c r="I6" s="422"/>
      <c r="J6" s="351"/>
      <c r="K6" s="351"/>
    </row>
    <row r="7" spans="1:11" ht="15" customHeight="1" x14ac:dyDescent="0.2">
      <c r="A7" s="422" t="s">
        <v>46</v>
      </c>
      <c r="B7" s="422"/>
      <c r="C7" s="422"/>
      <c r="D7" s="422"/>
      <c r="E7" s="422"/>
      <c r="F7" s="422"/>
      <c r="G7" s="422"/>
      <c r="H7" s="351"/>
      <c r="I7" s="351"/>
      <c r="J7" s="351"/>
      <c r="K7" s="351"/>
    </row>
    <row r="8" spans="1:11" ht="15" customHeight="1" x14ac:dyDescent="0.25">
      <c r="A8" s="423" t="s">
        <v>45</v>
      </c>
      <c r="B8" s="423"/>
      <c r="C8" s="423"/>
      <c r="D8" s="423"/>
      <c r="E8" s="423"/>
      <c r="F8" s="423"/>
      <c r="G8" s="423"/>
      <c r="H8" s="423"/>
      <c r="I8" s="423"/>
      <c r="J8" s="423"/>
      <c r="K8" s="423"/>
    </row>
    <row r="9" spans="1:11" ht="15" customHeight="1" x14ac:dyDescent="0.2"/>
    <row r="10" spans="1:11" ht="15" customHeight="1" x14ac:dyDescent="0.25">
      <c r="A10" s="410" t="s">
        <v>194</v>
      </c>
      <c r="B10" s="410"/>
      <c r="C10" s="410"/>
      <c r="D10" s="410"/>
      <c r="E10" s="410"/>
      <c r="F10" s="410"/>
      <c r="G10" s="410"/>
      <c r="H10" s="410"/>
      <c r="I10" s="410"/>
      <c r="J10" s="410"/>
      <c r="K10" s="410"/>
    </row>
    <row r="11" spans="1:11" ht="15" customHeight="1" x14ac:dyDescent="0.25">
      <c r="A11" s="396"/>
      <c r="B11" s="396"/>
      <c r="C11" s="396"/>
      <c r="D11" s="396"/>
      <c r="E11" s="396"/>
      <c r="F11" s="396"/>
      <c r="G11" s="396"/>
      <c r="H11" s="396"/>
      <c r="I11" s="396"/>
      <c r="J11" s="396"/>
      <c r="K11" s="396"/>
    </row>
    <row r="12" spans="1:11" ht="15" customHeight="1" x14ac:dyDescent="0.2">
      <c r="A12" s="411" t="s">
        <v>135</v>
      </c>
      <c r="B12" s="412"/>
      <c r="C12" s="412"/>
      <c r="D12" s="412"/>
      <c r="E12" s="412"/>
      <c r="F12" s="412"/>
      <c r="G12" s="412"/>
      <c r="H12" s="412"/>
      <c r="I12" s="412"/>
      <c r="J12" s="412"/>
      <c r="K12" s="412"/>
    </row>
    <row r="13" spans="1:11" ht="15" customHeight="1" x14ac:dyDescent="0.2"/>
    <row r="14" spans="1:11" ht="15" customHeight="1" x14ac:dyDescent="0.2">
      <c r="A14" s="395" t="s">
        <v>49</v>
      </c>
      <c r="B14" s="395"/>
      <c r="C14" s="395"/>
      <c r="D14" s="395"/>
      <c r="E14" s="395"/>
      <c r="F14" s="395"/>
      <c r="G14" s="395"/>
      <c r="H14" s="395"/>
      <c r="I14" s="395"/>
      <c r="J14" s="395"/>
      <c r="K14" s="395"/>
    </row>
    <row r="15" spans="1:11" ht="15" customHeight="1" x14ac:dyDescent="0.2">
      <c r="A15" s="395" t="s">
        <v>129</v>
      </c>
      <c r="B15" s="395"/>
      <c r="C15" s="395"/>
      <c r="D15" s="395"/>
      <c r="E15" s="395"/>
      <c r="F15" s="395"/>
      <c r="G15" s="395"/>
      <c r="H15" s="352"/>
      <c r="I15" s="352"/>
      <c r="J15" s="352"/>
      <c r="K15" s="352"/>
    </row>
    <row r="16" spans="1:11" ht="15" customHeight="1" x14ac:dyDescent="0.2">
      <c r="A16" s="395" t="s">
        <v>130</v>
      </c>
      <c r="B16" s="395"/>
      <c r="C16" s="395"/>
      <c r="D16" s="395"/>
      <c r="E16" s="395"/>
      <c r="F16" s="395"/>
      <c r="G16" s="395"/>
      <c r="H16" s="395"/>
      <c r="I16" s="352"/>
      <c r="J16" s="352"/>
      <c r="K16" s="352"/>
    </row>
    <row r="17" spans="1:11" ht="15" customHeight="1" x14ac:dyDescent="0.2">
      <c r="A17" s="395" t="s">
        <v>131</v>
      </c>
      <c r="B17" s="395"/>
      <c r="C17" s="395"/>
      <c r="D17" s="395"/>
      <c r="E17" s="395"/>
      <c r="F17" s="395"/>
      <c r="G17" s="395"/>
      <c r="H17" s="395"/>
      <c r="I17" s="352"/>
      <c r="J17" s="352"/>
      <c r="K17" s="352"/>
    </row>
    <row r="18" spans="1:11" ht="15" customHeight="1" x14ac:dyDescent="0.2">
      <c r="A18" s="395" t="s">
        <v>132</v>
      </c>
      <c r="B18" s="395"/>
      <c r="C18" s="395"/>
      <c r="D18" s="395"/>
      <c r="E18" s="395"/>
      <c r="F18" s="395"/>
      <c r="G18" s="395"/>
      <c r="H18" s="395"/>
      <c r="I18" s="352"/>
      <c r="J18" s="352"/>
      <c r="K18" s="352"/>
    </row>
    <row r="19" spans="1:11" ht="15" customHeight="1" x14ac:dyDescent="0.2"/>
    <row r="20" spans="1:11" ht="15" customHeight="1" x14ac:dyDescent="0.2">
      <c r="A20" s="399" t="s">
        <v>47</v>
      </c>
      <c r="B20" s="399"/>
      <c r="C20" s="399"/>
      <c r="D20" s="399"/>
      <c r="E20" s="399"/>
      <c r="F20" s="399"/>
      <c r="G20" s="399"/>
      <c r="H20" s="399"/>
      <c r="I20" s="399"/>
      <c r="J20" s="399"/>
      <c r="K20" s="399"/>
    </row>
    <row r="21" spans="1:11" ht="15" customHeight="1" x14ac:dyDescent="0.2"/>
    <row r="22" spans="1:11" ht="15" customHeight="1" x14ac:dyDescent="0.2">
      <c r="A22" s="400" t="s">
        <v>233</v>
      </c>
      <c r="B22" s="399"/>
      <c r="C22" s="399"/>
      <c r="D22" s="399"/>
      <c r="E22" s="399"/>
      <c r="F22" s="399"/>
      <c r="G22" s="399"/>
      <c r="H22" s="399"/>
      <c r="I22" s="399"/>
      <c r="J22" s="399"/>
      <c r="K22" s="399"/>
    </row>
    <row r="23" spans="1:11" ht="15" customHeight="1" x14ac:dyDescent="0.2"/>
    <row r="24" spans="1:11" ht="15" customHeight="1" x14ac:dyDescent="0.2">
      <c r="A24" s="400" t="s">
        <v>234</v>
      </c>
      <c r="B24" s="399"/>
      <c r="C24" s="399"/>
      <c r="D24" s="399"/>
      <c r="E24" s="399"/>
      <c r="F24" s="399"/>
      <c r="G24" s="399"/>
      <c r="H24" s="399"/>
      <c r="I24" s="399"/>
      <c r="J24" s="399"/>
    </row>
    <row r="25" spans="1:11" ht="15" customHeight="1" x14ac:dyDescent="0.2">
      <c r="A25" s="398" t="s">
        <v>128</v>
      </c>
      <c r="B25" s="399"/>
      <c r="C25" s="399"/>
      <c r="D25" s="399"/>
      <c r="E25" s="399"/>
      <c r="F25" s="399"/>
      <c r="G25" s="399"/>
    </row>
    <row r="26" spans="1:11" ht="15" customHeight="1" x14ac:dyDescent="0.2"/>
    <row r="27" spans="1:11" ht="15" customHeight="1" x14ac:dyDescent="0.2">
      <c r="A27" s="400" t="s">
        <v>238</v>
      </c>
      <c r="B27" s="399"/>
      <c r="C27" s="399"/>
      <c r="D27" s="399"/>
      <c r="E27" s="399"/>
      <c r="F27" s="399"/>
      <c r="G27" s="399"/>
      <c r="H27" s="399"/>
      <c r="I27" s="399"/>
      <c r="J27" s="399"/>
    </row>
    <row r="28" spans="1:11" ht="15" customHeight="1" x14ac:dyDescent="0.2">
      <c r="A28" s="398" t="s">
        <v>128</v>
      </c>
      <c r="B28" s="399"/>
      <c r="C28" s="399"/>
      <c r="D28" s="399"/>
      <c r="E28" s="399"/>
      <c r="F28" s="399"/>
      <c r="G28" s="399"/>
      <c r="H28" s="399"/>
      <c r="I28" s="399"/>
    </row>
    <row r="29" spans="1:11" ht="15" customHeight="1" x14ac:dyDescent="0.2"/>
    <row r="30" spans="1:11" ht="15" customHeight="1" x14ac:dyDescent="0.2">
      <c r="A30" s="400" t="s">
        <v>235</v>
      </c>
      <c r="B30" s="399"/>
      <c r="C30" s="399"/>
      <c r="D30" s="399"/>
      <c r="E30" s="399"/>
      <c r="F30" s="399"/>
      <c r="G30" s="399"/>
      <c r="H30" s="399"/>
      <c r="I30" s="399"/>
    </row>
    <row r="31" spans="1:11" ht="15" customHeight="1" x14ac:dyDescent="0.2">
      <c r="A31" s="398" t="s">
        <v>128</v>
      </c>
      <c r="B31" s="399"/>
      <c r="C31" s="399"/>
      <c r="D31" s="399"/>
      <c r="E31" s="399"/>
      <c r="F31" s="399"/>
      <c r="G31" s="399"/>
      <c r="H31" s="399"/>
    </row>
    <row r="32" spans="1:11" ht="15" customHeight="1" x14ac:dyDescent="0.2"/>
    <row r="33" spans="1:12" ht="15" customHeight="1" x14ac:dyDescent="0.2">
      <c r="A33" s="400" t="s">
        <v>236</v>
      </c>
      <c r="B33" s="399"/>
      <c r="C33" s="399"/>
      <c r="D33" s="399"/>
      <c r="E33" s="399"/>
      <c r="F33" s="399"/>
      <c r="G33" s="399"/>
      <c r="H33" s="399"/>
    </row>
    <row r="34" spans="1:12" ht="15" customHeight="1" x14ac:dyDescent="0.2">
      <c r="A34" s="398" t="s">
        <v>133</v>
      </c>
      <c r="B34" s="399"/>
      <c r="C34" s="399"/>
      <c r="D34" s="399"/>
      <c r="E34" s="399"/>
      <c r="F34" s="399"/>
      <c r="G34" s="399"/>
      <c r="H34" s="399"/>
      <c r="I34" s="399"/>
      <c r="J34" s="399"/>
      <c r="K34" s="399"/>
    </row>
    <row r="35" spans="1:12" s="354" customFormat="1" ht="15" customHeight="1" x14ac:dyDescent="0.2">
      <c r="A35" s="353"/>
      <c r="B35" s="353"/>
      <c r="C35" s="353"/>
      <c r="D35" s="353"/>
      <c r="E35" s="353"/>
      <c r="F35" s="353"/>
      <c r="G35" s="353"/>
      <c r="H35" s="353"/>
      <c r="I35" s="353"/>
      <c r="J35" s="353"/>
      <c r="K35" s="353"/>
    </row>
    <row r="36" spans="1:12" s="354" customFormat="1" ht="28.5" hidden="1" customHeight="1" x14ac:dyDescent="0.2">
      <c r="A36" s="401" t="s">
        <v>197</v>
      </c>
      <c r="B36" s="402"/>
      <c r="C36" s="402"/>
      <c r="D36" s="402"/>
      <c r="E36" s="402"/>
      <c r="F36" s="402"/>
      <c r="G36" s="402"/>
      <c r="H36" s="402"/>
      <c r="I36" s="402"/>
      <c r="J36" s="402"/>
      <c r="K36" s="402"/>
    </row>
    <row r="37" spans="1:12" s="354" customFormat="1" ht="15" customHeight="1" x14ac:dyDescent="0.2">
      <c r="A37" s="355"/>
      <c r="B37" s="355"/>
      <c r="C37" s="355"/>
      <c r="D37" s="355"/>
      <c r="E37" s="355"/>
      <c r="F37" s="355"/>
      <c r="G37" s="355"/>
      <c r="H37" s="355"/>
      <c r="I37" s="355"/>
      <c r="J37" s="355"/>
      <c r="K37" s="355"/>
    </row>
    <row r="38" spans="1:12" ht="86.25" customHeight="1" x14ac:dyDescent="0.2">
      <c r="A38" s="403" t="s">
        <v>237</v>
      </c>
      <c r="B38" s="403"/>
      <c r="C38" s="403"/>
      <c r="D38" s="403"/>
      <c r="E38" s="403"/>
      <c r="F38" s="403"/>
      <c r="G38" s="403"/>
      <c r="H38" s="403"/>
      <c r="I38" s="403"/>
      <c r="J38" s="403"/>
      <c r="K38" s="403"/>
      <c r="L38" s="356"/>
    </row>
    <row r="39" spans="1:12" ht="15" customHeight="1" x14ac:dyDescent="0.2">
      <c r="A39" s="355"/>
      <c r="B39" s="355"/>
      <c r="C39" s="355"/>
      <c r="D39" s="355"/>
      <c r="E39" s="355"/>
      <c r="F39" s="355"/>
      <c r="G39" s="355"/>
      <c r="H39" s="355"/>
      <c r="I39" s="355"/>
      <c r="J39" s="355"/>
      <c r="K39" s="355"/>
      <c r="L39" s="356"/>
    </row>
    <row r="40" spans="1:12" ht="18" x14ac:dyDescent="0.25">
      <c r="D40" s="397" t="s">
        <v>51</v>
      </c>
      <c r="E40" s="397"/>
      <c r="F40" s="397"/>
      <c r="G40" s="397"/>
      <c r="H40" s="397"/>
      <c r="I40" s="397"/>
      <c r="J40" s="397"/>
      <c r="K40" s="397"/>
    </row>
    <row r="41" spans="1:12" ht="18" x14ac:dyDescent="0.25">
      <c r="D41" s="397" t="s">
        <v>50</v>
      </c>
      <c r="E41" s="397"/>
      <c r="F41" s="397"/>
      <c r="G41" s="397"/>
      <c r="H41" s="397"/>
      <c r="I41" s="397"/>
      <c r="J41" s="397"/>
      <c r="K41" s="397"/>
    </row>
    <row r="42" spans="1:12" ht="18" x14ac:dyDescent="0.25">
      <c r="D42" s="397" t="s">
        <v>52</v>
      </c>
      <c r="E42" s="397"/>
      <c r="F42" s="397"/>
      <c r="G42" s="397"/>
      <c r="H42" s="397"/>
      <c r="I42" s="397"/>
      <c r="J42" s="397"/>
      <c r="K42" s="397"/>
    </row>
    <row r="43" spans="1:12" ht="18" x14ac:dyDescent="0.25">
      <c r="D43" s="397" t="s">
        <v>204</v>
      </c>
      <c r="E43" s="397"/>
      <c r="F43" s="397"/>
      <c r="G43" s="397"/>
      <c r="H43" s="397"/>
      <c r="I43" s="397"/>
      <c r="J43" s="397"/>
      <c r="K43" s="397"/>
    </row>
    <row r="44" spans="1:12" ht="5.25" customHeight="1" x14ac:dyDescent="0.2"/>
    <row r="45" spans="1:12" ht="18.75" customHeight="1" x14ac:dyDescent="0.25">
      <c r="G45" s="397" t="s">
        <v>53</v>
      </c>
      <c r="H45" s="397"/>
    </row>
  </sheetData>
  <sheetProtection sheet="1" selectLockedCells="1"/>
  <mergeCells count="32">
    <mergeCell ref="A28:I28"/>
    <mergeCell ref="A25:G25"/>
    <mergeCell ref="I2:J4"/>
    <mergeCell ref="A10:K10"/>
    <mergeCell ref="A12:K12"/>
    <mergeCell ref="A14:K14"/>
    <mergeCell ref="A20:K20"/>
    <mergeCell ref="A15:G15"/>
    <mergeCell ref="D2:G2"/>
    <mergeCell ref="D3:G3"/>
    <mergeCell ref="D4:G4"/>
    <mergeCell ref="A6:I6"/>
    <mergeCell ref="A7:G7"/>
    <mergeCell ref="A8:K8"/>
    <mergeCell ref="A16:H16"/>
    <mergeCell ref="A18:H18"/>
    <mergeCell ref="A17:H17"/>
    <mergeCell ref="A11:K11"/>
    <mergeCell ref="G45:H45"/>
    <mergeCell ref="D41:K41"/>
    <mergeCell ref="D40:K40"/>
    <mergeCell ref="D42:K42"/>
    <mergeCell ref="A31:H31"/>
    <mergeCell ref="A33:H33"/>
    <mergeCell ref="D43:K43"/>
    <mergeCell ref="A34:K34"/>
    <mergeCell ref="A36:K36"/>
    <mergeCell ref="A38:K38"/>
    <mergeCell ref="A27:J27"/>
    <mergeCell ref="A22:K22"/>
    <mergeCell ref="A24:J24"/>
    <mergeCell ref="A30:I30"/>
  </mergeCells>
  <phoneticPr fontId="8" type="noConversion"/>
  <pageMargins left="0.39370078740157483" right="0" top="0" bottom="0"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52"/>
  <sheetViews>
    <sheetView zoomScale="140" zoomScaleNormal="140" workbookViewId="0">
      <pane ySplit="3" topLeftCell="A35" activePane="bottomLeft" state="frozen"/>
      <selection pane="bottomLeft" activeCell="Z54" sqref="Z54"/>
    </sheetView>
  </sheetViews>
  <sheetFormatPr baseColWidth="10" defaultRowHeight="12.75" x14ac:dyDescent="0.2"/>
  <cols>
    <col min="1" max="1" width="9.7109375" customWidth="1"/>
    <col min="2" max="2" width="5.42578125" customWidth="1"/>
    <col min="3" max="3" width="6" customWidth="1"/>
    <col min="4" max="4" width="4.5703125" customWidth="1"/>
    <col min="5" max="5" width="5" customWidth="1"/>
    <col min="6" max="6" width="5.28515625" style="74" hidden="1" customWidth="1"/>
    <col min="7" max="7" width="6.7109375" customWidth="1"/>
    <col min="8" max="11" width="6.7109375" hidden="1" customWidth="1"/>
    <col min="12" max="12" width="5.42578125" hidden="1" customWidth="1"/>
    <col min="13" max="13" width="7.28515625" customWidth="1"/>
    <col min="14" max="14" width="3.85546875" customWidth="1"/>
    <col min="15" max="15" width="3.42578125" style="74" hidden="1" customWidth="1"/>
    <col min="16" max="16" width="4.140625" customWidth="1"/>
    <col min="17" max="17" width="3.285156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140625" customWidth="1"/>
    <col min="26" max="26" width="12.7109375" customWidth="1"/>
    <col min="27" max="27" width="10.140625" customWidth="1"/>
    <col min="28" max="28" width="6.140625" customWidth="1"/>
    <col min="29" max="29" width="9.85546875" customWidth="1"/>
    <col min="30" max="30" width="13.140625" customWidth="1"/>
    <col min="31" max="32" width="11.42578125" hidden="1" customWidth="1"/>
  </cols>
  <sheetData>
    <row r="1" spans="1:30" ht="18" x14ac:dyDescent="0.25">
      <c r="A1" s="539" t="s">
        <v>225</v>
      </c>
      <c r="B1" s="539"/>
      <c r="C1" s="539"/>
      <c r="D1" s="539"/>
      <c r="E1" s="539"/>
      <c r="F1" s="539"/>
      <c r="G1" s="539"/>
      <c r="H1" s="539"/>
      <c r="I1" s="539"/>
      <c r="J1" s="539"/>
      <c r="K1" s="539"/>
      <c r="L1" s="539"/>
      <c r="M1" s="539"/>
      <c r="N1" s="539"/>
      <c r="O1" s="539"/>
      <c r="P1" s="539"/>
      <c r="Q1" s="539"/>
      <c r="R1" s="539"/>
      <c r="S1" s="539"/>
      <c r="T1" s="539"/>
      <c r="U1" s="539"/>
      <c r="V1" s="539"/>
      <c r="W1" s="539"/>
      <c r="X1" s="539"/>
      <c r="Y1" s="539"/>
      <c r="Z1" s="539"/>
      <c r="AA1" s="539"/>
      <c r="AB1" s="539"/>
      <c r="AC1" s="539"/>
      <c r="AD1" s="200"/>
    </row>
    <row r="2" spans="1:30" ht="18.75" customHeight="1" x14ac:dyDescent="0.2">
      <c r="A2" s="540" t="s">
        <v>1</v>
      </c>
      <c r="B2" s="540" t="s">
        <v>9</v>
      </c>
      <c r="C2" s="540" t="s">
        <v>0</v>
      </c>
      <c r="D2" s="540" t="s">
        <v>15</v>
      </c>
      <c r="E2" s="540" t="s">
        <v>16</v>
      </c>
      <c r="F2" s="71" t="s">
        <v>16</v>
      </c>
      <c r="G2" s="546" t="s">
        <v>12</v>
      </c>
      <c r="H2" s="506" t="s">
        <v>265</v>
      </c>
      <c r="I2" s="507"/>
      <c r="J2" s="507"/>
      <c r="K2" s="507"/>
      <c r="L2" s="508"/>
      <c r="M2" s="25" t="s">
        <v>17</v>
      </c>
      <c r="N2" s="542" t="s">
        <v>40</v>
      </c>
      <c r="O2" s="135"/>
      <c r="P2" s="542" t="s">
        <v>11</v>
      </c>
      <c r="Q2" s="135"/>
      <c r="R2" s="542" t="s">
        <v>22</v>
      </c>
      <c r="S2" s="135"/>
      <c r="T2" s="25" t="s">
        <v>19</v>
      </c>
      <c r="U2" s="135"/>
      <c r="V2" s="25" t="s">
        <v>19</v>
      </c>
      <c r="W2" s="135"/>
      <c r="X2" s="600" t="s">
        <v>13</v>
      </c>
      <c r="Y2" s="599" t="s">
        <v>14</v>
      </c>
      <c r="Z2" s="599"/>
      <c r="AA2" s="599"/>
      <c r="AB2" s="599"/>
      <c r="AC2" s="599"/>
      <c r="AD2" s="599"/>
    </row>
    <row r="3" spans="1:30" ht="15" customHeight="1" x14ac:dyDescent="0.2">
      <c r="A3" s="541"/>
      <c r="B3" s="541"/>
      <c r="C3" s="541"/>
      <c r="D3" s="541"/>
      <c r="E3" s="541"/>
      <c r="F3" s="71"/>
      <c r="G3" s="547"/>
      <c r="H3" s="366" t="s">
        <v>0</v>
      </c>
      <c r="I3" s="335" t="s">
        <v>15</v>
      </c>
      <c r="J3" s="335" t="s">
        <v>16</v>
      </c>
      <c r="K3" s="336"/>
      <c r="L3" s="366" t="s">
        <v>12</v>
      </c>
      <c r="M3" s="26" t="s">
        <v>18</v>
      </c>
      <c r="N3" s="543"/>
      <c r="O3" s="136"/>
      <c r="P3" s="543"/>
      <c r="Q3" s="136"/>
      <c r="R3" s="543"/>
      <c r="S3" s="136"/>
      <c r="T3" s="26" t="s">
        <v>20</v>
      </c>
      <c r="U3" s="136"/>
      <c r="V3" s="26" t="s">
        <v>21</v>
      </c>
      <c r="W3" s="136"/>
      <c r="X3" s="601"/>
      <c r="Y3" s="599"/>
      <c r="Z3" s="599"/>
      <c r="AA3" s="599"/>
      <c r="AB3" s="599"/>
      <c r="AC3" s="599"/>
      <c r="AD3" s="599"/>
    </row>
    <row r="4" spans="1:30" hidden="1" x14ac:dyDescent="0.2">
      <c r="A4" s="80" t="s">
        <v>4</v>
      </c>
      <c r="B4" s="80">
        <v>1</v>
      </c>
      <c r="C4" s="40"/>
      <c r="D4" s="40"/>
      <c r="E4" s="40"/>
      <c r="F4" s="71">
        <f>E4</f>
        <v>0</v>
      </c>
      <c r="G4" s="86" t="str">
        <f t="shared" ref="G4:G22" si="0">IF((D4*60+F4)=0,"",ROUND((C4*60)/(D4*60+F4),1))</f>
        <v/>
      </c>
      <c r="H4" s="325"/>
      <c r="I4" s="325"/>
      <c r="J4" s="325"/>
      <c r="K4" s="71">
        <f t="shared" ref="K4:K5" si="1">J4</f>
        <v>0</v>
      </c>
      <c r="L4" s="340" t="str">
        <f t="shared" ref="L4:L22" si="2">IF((I4*60+K4)=0,"",ROUND((H4*60)/(I4*60+K4),1))</f>
        <v/>
      </c>
      <c r="M4" s="116"/>
      <c r="N4" s="116"/>
      <c r="O4" s="161">
        <f>IF(N4="",0,1)</f>
        <v>0</v>
      </c>
      <c r="P4" s="116"/>
      <c r="Q4" s="161">
        <f>IF(P4="",0,1)</f>
        <v>0</v>
      </c>
      <c r="R4" s="116"/>
      <c r="S4" s="161">
        <f>IF(R4="",0,1)</f>
        <v>0</v>
      </c>
      <c r="T4" s="116"/>
      <c r="U4" s="161">
        <f>IF(T4="",0,1)</f>
        <v>0</v>
      </c>
      <c r="V4" s="116"/>
      <c r="W4" s="161">
        <f>IF(V4="",0,1)</f>
        <v>0</v>
      </c>
      <c r="X4" s="358"/>
      <c r="Y4" s="567"/>
      <c r="Z4" s="567"/>
      <c r="AA4" s="567"/>
      <c r="AB4" s="567"/>
      <c r="AC4" s="567"/>
      <c r="AD4" s="567"/>
    </row>
    <row r="5" spans="1:30" hidden="1" x14ac:dyDescent="0.2">
      <c r="A5" s="112" t="s">
        <v>5</v>
      </c>
      <c r="B5" s="112">
        <f>B4+1</f>
        <v>2</v>
      </c>
      <c r="C5" s="40"/>
      <c r="D5" s="40"/>
      <c r="E5" s="40"/>
      <c r="F5" s="71">
        <f>E5</f>
        <v>0</v>
      </c>
      <c r="G5" s="86" t="str">
        <f t="shared" si="0"/>
        <v/>
      </c>
      <c r="H5" s="325"/>
      <c r="I5" s="325"/>
      <c r="J5" s="325"/>
      <c r="K5" s="71">
        <f t="shared" si="1"/>
        <v>0</v>
      </c>
      <c r="L5" s="340" t="str">
        <f t="shared" si="2"/>
        <v/>
      </c>
      <c r="M5" s="116"/>
      <c r="N5" s="116"/>
      <c r="O5" s="161">
        <f>IF(N5="",O4,O4+1)</f>
        <v>0</v>
      </c>
      <c r="P5" s="116"/>
      <c r="Q5" s="161">
        <f>IF(P5="",Q4,Q4+1)</f>
        <v>0</v>
      </c>
      <c r="R5" s="116"/>
      <c r="S5" s="161">
        <f>IF(R5="",S4,S4+1)</f>
        <v>0</v>
      </c>
      <c r="T5" s="116"/>
      <c r="U5" s="161">
        <f>IF(T5="",U4,U4+1)</f>
        <v>0</v>
      </c>
      <c r="V5" s="116"/>
      <c r="W5" s="161">
        <f>IF(V5="",W4,W4+1)</f>
        <v>0</v>
      </c>
      <c r="X5" s="380"/>
      <c r="Y5" s="567"/>
      <c r="Z5" s="567"/>
      <c r="AA5" s="567"/>
      <c r="AB5" s="567"/>
      <c r="AC5" s="567"/>
      <c r="AD5" s="567"/>
    </row>
    <row r="6" spans="1:30" hidden="1" x14ac:dyDescent="0.2">
      <c r="A6" s="559" t="s">
        <v>10</v>
      </c>
      <c r="B6" s="560"/>
      <c r="C6" s="13">
        <f>SUM(C4:C5)</f>
        <v>0</v>
      </c>
      <c r="D6" s="13">
        <f>SUM(D4:D5)+ROUNDDOWN(F6/60,0)</f>
        <v>0</v>
      </c>
      <c r="E6" s="13">
        <f>F6-60*ROUNDDOWN(F6/60,0)</f>
        <v>0</v>
      </c>
      <c r="F6" s="130">
        <f>SUM(F4:F5)</f>
        <v>0</v>
      </c>
      <c r="G6" s="52">
        <f>IF((D6*60+E6)=0,0,ROUND((C6*60)/(D6*60+E6),1))</f>
        <v>0</v>
      </c>
      <c r="H6" s="13">
        <f>SUM(H4:H5)</f>
        <v>0</v>
      </c>
      <c r="I6" s="13">
        <f>SUM(I4:I5)+ROUNDDOWN(K6/60,0)</f>
        <v>0</v>
      </c>
      <c r="J6" s="13">
        <f>K6-60*ROUNDDOWN(K6/60,0)</f>
        <v>0</v>
      </c>
      <c r="K6" s="130">
        <f>SUM(K4:K5)</f>
        <v>0</v>
      </c>
      <c r="L6" s="52">
        <f>IF((I6*60+J6)=0,0,ROUND((H6*60)/(I6*60+J6),1))</f>
        <v>0</v>
      </c>
      <c r="M6" s="27">
        <f>SUM(M4:M5)</f>
        <v>0</v>
      </c>
      <c r="N6" s="27">
        <f>IF(SUM(N4:N5)=0,0,ROUND(AVERAGE(N4:N5),0))</f>
        <v>0</v>
      </c>
      <c r="O6" s="162">
        <f>IF(O5=0,0,1)</f>
        <v>0</v>
      </c>
      <c r="P6" s="27">
        <f>IF(SUM(P4:P5)=0,0,ROUND(AVERAGE(P4:P5),0))</f>
        <v>0</v>
      </c>
      <c r="Q6" s="162">
        <f>IF(Q5=0,0,1)</f>
        <v>0</v>
      </c>
      <c r="R6" s="27">
        <f>IF(SUM(R4:R5)=0,0,ROUND(AVERAGE(R4:R5),0))</f>
        <v>0</v>
      </c>
      <c r="S6" s="162">
        <f>IF(S5=0,0,1)</f>
        <v>0</v>
      </c>
      <c r="T6" s="27">
        <f>IF(SUM(T4:T5)=0,0,ROUND(AVERAGE(T4:T5),0))</f>
        <v>0</v>
      </c>
      <c r="U6" s="162">
        <f>IF(U5=0,0,1)</f>
        <v>0</v>
      </c>
      <c r="V6" s="27">
        <f>IF(SUM(V4:V5)=0,0,ROUND(AVERAGE(V4:V5),0))</f>
        <v>0</v>
      </c>
      <c r="W6" s="162">
        <f>IF(W5=0,0,1)</f>
        <v>0</v>
      </c>
      <c r="X6" s="305"/>
      <c r="Y6" s="576"/>
      <c r="Z6" s="576"/>
      <c r="AA6" s="576"/>
      <c r="AB6" s="576"/>
      <c r="AC6" s="576"/>
      <c r="AD6" s="576"/>
    </row>
    <row r="7" spans="1:30" hidden="1" x14ac:dyDescent="0.2">
      <c r="A7" s="532" t="s">
        <v>189</v>
      </c>
      <c r="B7" s="533"/>
      <c r="C7" s="73">
        <f>C6+Mai!C42</f>
        <v>0</v>
      </c>
      <c r="D7" s="73">
        <f>ROUNDDOWN(F7/60,0)+Mai!D42+D6</f>
        <v>0</v>
      </c>
      <c r="E7" s="73">
        <f>F7-60*ROUNDDOWN(F7/60,0)</f>
        <v>0</v>
      </c>
      <c r="F7" s="131">
        <f>E6+Mai!E42</f>
        <v>0</v>
      </c>
      <c r="G7" s="73">
        <f>IF((D7*60+E7)=0,0,ROUND((C7*60)/(D7*60+E7),1))</f>
        <v>0</v>
      </c>
      <c r="H7" s="73">
        <f>H6+Mai!H42</f>
        <v>0</v>
      </c>
      <c r="I7" s="73">
        <f>ROUNDDOWN(K7/60,0)+Mai!I42+I6</f>
        <v>0</v>
      </c>
      <c r="J7" s="73">
        <f>K7-60*ROUNDDOWN(K7/60,0)</f>
        <v>0</v>
      </c>
      <c r="K7" s="131">
        <f>J6+Mai!J42</f>
        <v>0</v>
      </c>
      <c r="L7" s="73">
        <f>IF((I7*60+J7)=0,0,ROUND((H7*60)/(I7*60+J7),1))</f>
        <v>0</v>
      </c>
      <c r="M7" s="83">
        <f>M6+Mai!M42</f>
        <v>0</v>
      </c>
      <c r="N7" s="83">
        <f>IF(N6=0,Mai!N42,IF(N6+Mai!N42=0,"",ROUND((SUM(Mai!N35:N41)+SUM(N4:N5))/(O5+Mai!O41),0)))</f>
        <v>0</v>
      </c>
      <c r="O7" s="179"/>
      <c r="P7" s="83">
        <f>IF(P6=0,Mai!P42,IF(P6+Mai!P42=0,"",ROUND((SUM(Mai!P35:P41)+SUM(P4:P5))/(Q5+Mai!Q41),0)))</f>
        <v>0</v>
      </c>
      <c r="Q7" s="179"/>
      <c r="R7" s="83">
        <f>IF(R6=0,Mai!R42,IF(R6+Mai!R42=0,"",ROUND((SUM(Mai!R35:R41)+SUM(R4:R5))/(S5+Mai!S41),0)))</f>
        <v>0</v>
      </c>
      <c r="S7" s="179"/>
      <c r="T7" s="83">
        <f>IF(T6=0,Mai!T42,IF(T6+Mai!T42=0,"",ROUND((SUM(Mai!T35:T41)+SUM(T4:T5))/(U5+Mai!U41),0)))</f>
        <v>0</v>
      </c>
      <c r="U7" s="179"/>
      <c r="V7" s="83">
        <f>IF(V6=0,Mai!V42,IF(V6+Mai!V42=0,"",ROUND((SUM(Mai!V35:V41)+SUM(V4:V5))/(W5+Mai!W41),0)))</f>
        <v>0</v>
      </c>
      <c r="W7" s="179"/>
      <c r="X7" s="238"/>
      <c r="Y7" s="575"/>
      <c r="Z7" s="575"/>
      <c r="AA7" s="575"/>
      <c r="AB7" s="575"/>
      <c r="AC7" s="575"/>
      <c r="AD7" s="575"/>
    </row>
    <row r="8" spans="1:30" x14ac:dyDescent="0.2">
      <c r="A8" s="71" t="s">
        <v>6</v>
      </c>
      <c r="B8" s="71">
        <v>1</v>
      </c>
      <c r="C8" s="40"/>
      <c r="D8" s="40"/>
      <c r="E8" s="40"/>
      <c r="F8" s="71">
        <f>E8</f>
        <v>0</v>
      </c>
      <c r="G8" s="86" t="str">
        <f t="shared" si="0"/>
        <v/>
      </c>
      <c r="H8" s="325"/>
      <c r="I8" s="325"/>
      <c r="J8" s="325"/>
      <c r="K8" s="71">
        <f>J8</f>
        <v>0</v>
      </c>
      <c r="L8" s="340" t="str">
        <f t="shared" si="2"/>
        <v/>
      </c>
      <c r="M8" s="116"/>
      <c r="N8" s="116"/>
      <c r="O8" s="161">
        <f>IF(N8="",0,1)</f>
        <v>0</v>
      </c>
      <c r="P8" s="116"/>
      <c r="Q8" s="161">
        <f>IF(P8="",0,1)</f>
        <v>0</v>
      </c>
      <c r="R8" s="116"/>
      <c r="S8" s="161">
        <f>IF(R8="",0,1)</f>
        <v>0</v>
      </c>
      <c r="T8" s="116"/>
      <c r="U8" s="161">
        <f>IF(T8="",0,1)</f>
        <v>0</v>
      </c>
      <c r="V8" s="116"/>
      <c r="W8" s="161">
        <f>IF(V8="",0,1)</f>
        <v>0</v>
      </c>
      <c r="X8" s="312"/>
      <c r="Y8" s="568" t="s">
        <v>252</v>
      </c>
      <c r="Z8" s="568"/>
      <c r="AA8" s="568"/>
      <c r="AB8" s="568"/>
      <c r="AC8" s="568"/>
      <c r="AD8" s="568"/>
    </row>
    <row r="9" spans="1:30" x14ac:dyDescent="0.2">
      <c r="A9" s="2" t="s">
        <v>7</v>
      </c>
      <c r="B9" s="2">
        <f t="shared" ref="B9:B20" si="3">B8+1</f>
        <v>2</v>
      </c>
      <c r="C9" s="40"/>
      <c r="D9" s="40"/>
      <c r="E9" s="40"/>
      <c r="F9" s="71">
        <f t="shared" ref="F9:F14" si="4">E9</f>
        <v>0</v>
      </c>
      <c r="G9" s="86" t="str">
        <f t="shared" si="0"/>
        <v/>
      </c>
      <c r="H9" s="325"/>
      <c r="I9" s="325"/>
      <c r="J9" s="325"/>
      <c r="K9" s="71">
        <f t="shared" ref="K9:K14" si="5">J9</f>
        <v>0</v>
      </c>
      <c r="L9" s="340" t="str">
        <f t="shared" si="2"/>
        <v/>
      </c>
      <c r="M9" s="116"/>
      <c r="N9" s="116"/>
      <c r="O9" s="161">
        <f t="shared" ref="O9:O14" si="6">IF(N9="",O8,O8+1)</f>
        <v>0</v>
      </c>
      <c r="P9" s="116"/>
      <c r="Q9" s="161">
        <f t="shared" ref="Q9:Q14" si="7">IF(P9="",Q8,Q8+1)</f>
        <v>0</v>
      </c>
      <c r="R9" s="116"/>
      <c r="S9" s="161">
        <f t="shared" ref="S9:S14" si="8">IF(R9="",S8,S8+1)</f>
        <v>0</v>
      </c>
      <c r="T9" s="116"/>
      <c r="U9" s="161">
        <f t="shared" ref="U9:U14" si="9">IF(T9="",U8,U8+1)</f>
        <v>0</v>
      </c>
      <c r="V9" s="116"/>
      <c r="W9" s="161">
        <f t="shared" ref="W9:W14" si="10">IF(V9="",W8,W8+1)</f>
        <v>0</v>
      </c>
      <c r="X9" s="390"/>
      <c r="Y9" s="567"/>
      <c r="Z9" s="567"/>
      <c r="AA9" s="567"/>
      <c r="AB9" s="567"/>
      <c r="AC9" s="567"/>
      <c r="AD9" s="567"/>
    </row>
    <row r="10" spans="1:30" x14ac:dyDescent="0.2">
      <c r="A10" s="2" t="s">
        <v>8</v>
      </c>
      <c r="B10" s="2">
        <f t="shared" si="3"/>
        <v>3</v>
      </c>
      <c r="C10" s="40"/>
      <c r="D10" s="40"/>
      <c r="E10" s="40"/>
      <c r="F10" s="71">
        <f t="shared" si="4"/>
        <v>0</v>
      </c>
      <c r="G10" s="86" t="str">
        <f t="shared" si="0"/>
        <v/>
      </c>
      <c r="H10" s="325"/>
      <c r="I10" s="325"/>
      <c r="J10" s="325"/>
      <c r="K10" s="71">
        <f t="shared" si="5"/>
        <v>0</v>
      </c>
      <c r="L10" s="340" t="str">
        <f t="shared" si="2"/>
        <v/>
      </c>
      <c r="M10" s="116"/>
      <c r="N10" s="116"/>
      <c r="O10" s="161">
        <f t="shared" si="6"/>
        <v>0</v>
      </c>
      <c r="P10" s="116"/>
      <c r="Q10" s="161">
        <f t="shared" si="7"/>
        <v>0</v>
      </c>
      <c r="R10" s="116"/>
      <c r="S10" s="161">
        <f t="shared" si="8"/>
        <v>0</v>
      </c>
      <c r="T10" s="116"/>
      <c r="U10" s="161">
        <f t="shared" si="9"/>
        <v>0</v>
      </c>
      <c r="V10" s="116"/>
      <c r="W10" s="161">
        <f t="shared" si="10"/>
        <v>0</v>
      </c>
      <c r="X10" s="390"/>
      <c r="Y10" s="567"/>
      <c r="Z10" s="567"/>
      <c r="AA10" s="567"/>
      <c r="AB10" s="567"/>
      <c r="AC10" s="567"/>
      <c r="AD10" s="567"/>
    </row>
    <row r="11" spans="1:30" x14ac:dyDescent="0.2">
      <c r="A11" s="2" t="s">
        <v>2</v>
      </c>
      <c r="B11" s="2">
        <f t="shared" si="3"/>
        <v>4</v>
      </c>
      <c r="C11" s="40"/>
      <c r="D11" s="40"/>
      <c r="E11" s="40"/>
      <c r="F11" s="71">
        <f t="shared" si="4"/>
        <v>0</v>
      </c>
      <c r="G11" s="86" t="str">
        <f t="shared" si="0"/>
        <v/>
      </c>
      <c r="H11" s="325"/>
      <c r="I11" s="325"/>
      <c r="J11" s="325"/>
      <c r="K11" s="71">
        <f t="shared" si="5"/>
        <v>0</v>
      </c>
      <c r="L11" s="340" t="str">
        <f t="shared" si="2"/>
        <v/>
      </c>
      <c r="M11" s="116"/>
      <c r="N11" s="116"/>
      <c r="O11" s="161">
        <f t="shared" si="6"/>
        <v>0</v>
      </c>
      <c r="P11" s="116"/>
      <c r="Q11" s="161">
        <f t="shared" si="7"/>
        <v>0</v>
      </c>
      <c r="R11" s="116"/>
      <c r="S11" s="161">
        <f t="shared" si="8"/>
        <v>0</v>
      </c>
      <c r="T11" s="116"/>
      <c r="U11" s="161">
        <f t="shared" si="9"/>
        <v>0</v>
      </c>
      <c r="V11" s="116"/>
      <c r="W11" s="161">
        <f t="shared" si="10"/>
        <v>0</v>
      </c>
      <c r="X11" s="390"/>
      <c r="Y11" s="567"/>
      <c r="Z11" s="567"/>
      <c r="AA11" s="567"/>
      <c r="AB11" s="567"/>
      <c r="AC11" s="567"/>
      <c r="AD11" s="567"/>
    </row>
    <row r="12" spans="1:30" x14ac:dyDescent="0.2">
      <c r="A12" s="2" t="s">
        <v>3</v>
      </c>
      <c r="B12" s="2">
        <f t="shared" si="3"/>
        <v>5</v>
      </c>
      <c r="C12" s="40"/>
      <c r="D12" s="40"/>
      <c r="E12" s="40"/>
      <c r="F12" s="71">
        <f t="shared" si="4"/>
        <v>0</v>
      </c>
      <c r="G12" s="86" t="str">
        <f t="shared" si="0"/>
        <v/>
      </c>
      <c r="H12" s="325"/>
      <c r="I12" s="325"/>
      <c r="J12" s="325"/>
      <c r="K12" s="71">
        <f t="shared" si="5"/>
        <v>0</v>
      </c>
      <c r="L12" s="340" t="str">
        <f t="shared" si="2"/>
        <v/>
      </c>
      <c r="M12" s="116"/>
      <c r="N12" s="116"/>
      <c r="O12" s="161">
        <f t="shared" si="6"/>
        <v>0</v>
      </c>
      <c r="P12" s="116"/>
      <c r="Q12" s="161">
        <f t="shared" si="7"/>
        <v>0</v>
      </c>
      <c r="R12" s="116"/>
      <c r="S12" s="161">
        <f t="shared" si="8"/>
        <v>0</v>
      </c>
      <c r="T12" s="116"/>
      <c r="U12" s="161">
        <f t="shared" si="9"/>
        <v>0</v>
      </c>
      <c r="V12" s="116"/>
      <c r="W12" s="161">
        <f t="shared" si="10"/>
        <v>0</v>
      </c>
      <c r="X12" s="390"/>
      <c r="Y12" s="567"/>
      <c r="Z12" s="567"/>
      <c r="AA12" s="567"/>
      <c r="AB12" s="567"/>
      <c r="AC12" s="567"/>
      <c r="AD12" s="567"/>
    </row>
    <row r="13" spans="1:30" x14ac:dyDescent="0.2">
      <c r="A13" s="2" t="s">
        <v>4</v>
      </c>
      <c r="B13" s="2">
        <f t="shared" si="3"/>
        <v>6</v>
      </c>
      <c r="C13" s="40"/>
      <c r="D13" s="40"/>
      <c r="E13" s="40"/>
      <c r="F13" s="71">
        <f t="shared" si="4"/>
        <v>0</v>
      </c>
      <c r="G13" s="86" t="str">
        <f t="shared" si="0"/>
        <v/>
      </c>
      <c r="H13" s="325"/>
      <c r="I13" s="325"/>
      <c r="J13" s="325"/>
      <c r="K13" s="71">
        <f t="shared" si="5"/>
        <v>0</v>
      </c>
      <c r="L13" s="340" t="str">
        <f t="shared" si="2"/>
        <v/>
      </c>
      <c r="M13" s="116"/>
      <c r="N13" s="116"/>
      <c r="O13" s="161">
        <f t="shared" si="6"/>
        <v>0</v>
      </c>
      <c r="P13" s="116"/>
      <c r="Q13" s="161">
        <f t="shared" si="7"/>
        <v>0</v>
      </c>
      <c r="R13" s="116"/>
      <c r="S13" s="161">
        <f t="shared" si="8"/>
        <v>0</v>
      </c>
      <c r="T13" s="116"/>
      <c r="U13" s="161">
        <f t="shared" si="9"/>
        <v>0</v>
      </c>
      <c r="V13" s="116"/>
      <c r="W13" s="161">
        <f t="shared" si="10"/>
        <v>0</v>
      </c>
      <c r="X13" s="390"/>
      <c r="Y13" s="567"/>
      <c r="Z13" s="567"/>
      <c r="AA13" s="567"/>
      <c r="AB13" s="567"/>
      <c r="AC13" s="567"/>
      <c r="AD13" s="567"/>
    </row>
    <row r="14" spans="1:30" s="72" customFormat="1" x14ac:dyDescent="0.2">
      <c r="A14" s="71" t="s">
        <v>5</v>
      </c>
      <c r="B14" s="71">
        <f t="shared" si="3"/>
        <v>7</v>
      </c>
      <c r="C14" s="40"/>
      <c r="D14" s="40"/>
      <c r="E14" s="40"/>
      <c r="F14" s="71">
        <f t="shared" si="4"/>
        <v>0</v>
      </c>
      <c r="G14" s="86" t="str">
        <f t="shared" si="0"/>
        <v/>
      </c>
      <c r="H14" s="325"/>
      <c r="I14" s="325"/>
      <c r="J14" s="325"/>
      <c r="K14" s="71">
        <f t="shared" si="5"/>
        <v>0</v>
      </c>
      <c r="L14" s="340" t="str">
        <f t="shared" si="2"/>
        <v/>
      </c>
      <c r="M14" s="116"/>
      <c r="N14" s="116"/>
      <c r="O14" s="161">
        <f t="shared" si="6"/>
        <v>0</v>
      </c>
      <c r="P14" s="116"/>
      <c r="Q14" s="161">
        <f t="shared" si="7"/>
        <v>0</v>
      </c>
      <c r="R14" s="116"/>
      <c r="S14" s="161">
        <f t="shared" si="8"/>
        <v>0</v>
      </c>
      <c r="T14" s="116"/>
      <c r="U14" s="161">
        <f t="shared" si="9"/>
        <v>0</v>
      </c>
      <c r="V14" s="116"/>
      <c r="W14" s="161">
        <f t="shared" si="10"/>
        <v>0</v>
      </c>
      <c r="X14" s="390"/>
      <c r="Y14" s="602" t="s">
        <v>253</v>
      </c>
      <c r="Z14" s="530"/>
      <c r="AA14" s="530"/>
      <c r="AB14" s="530"/>
      <c r="AC14" s="530"/>
      <c r="AD14" s="531"/>
    </row>
    <row r="15" spans="1:30" x14ac:dyDescent="0.2">
      <c r="A15" s="476" t="s">
        <v>71</v>
      </c>
      <c r="B15" s="477"/>
      <c r="C15" s="13">
        <f>SUM(C8:C14)</f>
        <v>0</v>
      </c>
      <c r="D15" s="13">
        <f>SUM(D8:D14)+ROUNDDOWN(F15/60,0)</f>
        <v>0</v>
      </c>
      <c r="E15" s="13">
        <f>F15-60*ROUNDDOWN(F15/60,0)</f>
        <v>0</v>
      </c>
      <c r="F15" s="130">
        <f>SUM(F8:F14)</f>
        <v>0</v>
      </c>
      <c r="G15" s="52">
        <f>IF((D15*60+E15)=0,0,ROUND((C15*60)/(D15*60+E15),1))</f>
        <v>0</v>
      </c>
      <c r="H15" s="13">
        <f>SUM(H8:H14)</f>
        <v>0</v>
      </c>
      <c r="I15" s="13">
        <f>SUM(I8:I14)+ROUNDDOWN(K15/60,0)</f>
        <v>0</v>
      </c>
      <c r="J15" s="13">
        <f>K15-60*ROUNDDOWN(K15/60,0)</f>
        <v>0</v>
      </c>
      <c r="K15" s="130">
        <f>SUM(K8:K14)</f>
        <v>0</v>
      </c>
      <c r="L15" s="52">
        <f>IF((I15*60+J15)=0,0,ROUND((H15*60)/(I15*60+J15),1))</f>
        <v>0</v>
      </c>
      <c r="M15" s="27">
        <f>SUM(M8:M14)</f>
        <v>0</v>
      </c>
      <c r="N15" s="27">
        <f>IF(SUM(N8:N14)=0,0,ROUND(AVERAGE(N8:N14),0))</f>
        <v>0</v>
      </c>
      <c r="O15" s="162">
        <f>IF(O14=0,0,1)</f>
        <v>0</v>
      </c>
      <c r="P15" s="27">
        <f>IF(SUM(P8:P14)=0,0,ROUND(AVERAGE(P8:P14),0))</f>
        <v>0</v>
      </c>
      <c r="Q15" s="162">
        <f>IF(Q14=0,0,1)</f>
        <v>0</v>
      </c>
      <c r="R15" s="27">
        <f>IF(SUM(R8:R14)=0,0,ROUND(AVERAGE(R8:R14),0))</f>
        <v>0</v>
      </c>
      <c r="S15" s="162">
        <f>IF(S14=0,0,1)</f>
        <v>0</v>
      </c>
      <c r="T15" s="27">
        <f>IF(SUM(T8:T14)=0,0,ROUND(AVERAGE(T8:T14),0))</f>
        <v>0</v>
      </c>
      <c r="U15" s="162">
        <f>IF(U14=0,0,1)</f>
        <v>0</v>
      </c>
      <c r="V15" s="27">
        <f>IF(SUM(V8:V14)=0,0,ROUND(AVERAGE(V8:V14),0))</f>
        <v>0</v>
      </c>
      <c r="W15" s="162">
        <f>IF(W14=0,0,1)</f>
        <v>0</v>
      </c>
      <c r="X15" s="305"/>
      <c r="Y15" s="576"/>
      <c r="Z15" s="576"/>
      <c r="AA15" s="576"/>
      <c r="AB15" s="576"/>
      <c r="AC15" s="576"/>
      <c r="AD15" s="576"/>
    </row>
    <row r="16" spans="1:30" x14ac:dyDescent="0.2">
      <c r="A16" s="2" t="s">
        <v>6</v>
      </c>
      <c r="B16" s="2">
        <f>B14+1</f>
        <v>8</v>
      </c>
      <c r="C16" s="40"/>
      <c r="D16" s="40"/>
      <c r="E16" s="40"/>
      <c r="F16" s="71">
        <f t="shared" ref="F16:F22" si="11">E16</f>
        <v>0</v>
      </c>
      <c r="G16" s="86" t="str">
        <f t="shared" si="0"/>
        <v/>
      </c>
      <c r="H16" s="325"/>
      <c r="I16" s="325"/>
      <c r="J16" s="325"/>
      <c r="K16" s="71">
        <f>J16</f>
        <v>0</v>
      </c>
      <c r="L16" s="340" t="str">
        <f t="shared" si="2"/>
        <v/>
      </c>
      <c r="M16" s="347"/>
      <c r="N16" s="347"/>
      <c r="O16" s="161">
        <f>IF(N16="",0,1)</f>
        <v>0</v>
      </c>
      <c r="P16" s="347"/>
      <c r="Q16" s="161">
        <f>IF(P16="",0,1)</f>
        <v>0</v>
      </c>
      <c r="R16" s="116"/>
      <c r="S16" s="161">
        <f>IF(R16="",0,1)</f>
        <v>0</v>
      </c>
      <c r="T16" s="116"/>
      <c r="U16" s="161">
        <f>IF(T16="",0,1)</f>
        <v>0</v>
      </c>
      <c r="V16" s="116"/>
      <c r="W16" s="161">
        <f>IF(V16="",0,1)</f>
        <v>0</v>
      </c>
      <c r="X16" s="312"/>
      <c r="Y16" s="567"/>
      <c r="Z16" s="567"/>
      <c r="AA16" s="567"/>
      <c r="AB16" s="567"/>
      <c r="AC16" s="567"/>
      <c r="AD16" s="567"/>
    </row>
    <row r="17" spans="1:30" x14ac:dyDescent="0.2">
      <c r="A17" s="2" t="s">
        <v>7</v>
      </c>
      <c r="B17" s="2">
        <f t="shared" si="3"/>
        <v>9</v>
      </c>
      <c r="C17" s="40"/>
      <c r="D17" s="40"/>
      <c r="E17" s="40"/>
      <c r="F17" s="71">
        <f t="shared" si="11"/>
        <v>0</v>
      </c>
      <c r="G17" s="86" t="str">
        <f t="shared" si="0"/>
        <v/>
      </c>
      <c r="H17" s="325"/>
      <c r="I17" s="325"/>
      <c r="J17" s="325"/>
      <c r="K17" s="71">
        <f t="shared" ref="K17:K22" si="12">J17</f>
        <v>0</v>
      </c>
      <c r="L17" s="340" t="str">
        <f t="shared" si="2"/>
        <v/>
      </c>
      <c r="M17" s="347"/>
      <c r="N17" s="347"/>
      <c r="O17" s="161">
        <f t="shared" ref="O17:O22" si="13">IF(N17="",O16,O16+1)</f>
        <v>0</v>
      </c>
      <c r="P17" s="347"/>
      <c r="Q17" s="161">
        <f t="shared" ref="Q17:Q22" si="14">IF(P17="",Q16,Q16+1)</f>
        <v>0</v>
      </c>
      <c r="R17" s="116"/>
      <c r="S17" s="161">
        <f t="shared" ref="S17:S22" si="15">IF(R17="",S16,S16+1)</f>
        <v>0</v>
      </c>
      <c r="T17" s="116"/>
      <c r="U17" s="161">
        <f t="shared" ref="U17:U22" si="16">IF(T17="",U16,U16+1)</f>
        <v>0</v>
      </c>
      <c r="V17" s="116"/>
      <c r="W17" s="161">
        <f t="shared" ref="W17:W22" si="17">IF(V17="",W16,W16+1)</f>
        <v>0</v>
      </c>
      <c r="X17" s="390"/>
      <c r="Y17" s="567"/>
      <c r="Z17" s="567"/>
      <c r="AA17" s="567"/>
      <c r="AB17" s="567"/>
      <c r="AC17" s="567"/>
      <c r="AD17" s="567"/>
    </row>
    <row r="18" spans="1:30" x14ac:dyDescent="0.2">
      <c r="A18" s="2" t="s">
        <v>8</v>
      </c>
      <c r="B18" s="2">
        <f t="shared" si="3"/>
        <v>10</v>
      </c>
      <c r="C18" s="40"/>
      <c r="D18" s="40"/>
      <c r="E18" s="40"/>
      <c r="F18" s="71">
        <f t="shared" si="11"/>
        <v>0</v>
      </c>
      <c r="G18" s="86" t="str">
        <f>IF((D18*60+F18)=0,"",ROUND((C18*60)/(D18*60+F18),1))</f>
        <v/>
      </c>
      <c r="H18" s="325"/>
      <c r="I18" s="325"/>
      <c r="J18" s="325"/>
      <c r="K18" s="71">
        <f t="shared" si="12"/>
        <v>0</v>
      </c>
      <c r="L18" s="340" t="str">
        <f>IF((I18*60+K18)=0,"",ROUND((H18*60)/(I18*60+K18),1))</f>
        <v/>
      </c>
      <c r="M18" s="116"/>
      <c r="N18" s="116"/>
      <c r="O18" s="161">
        <f t="shared" si="13"/>
        <v>0</v>
      </c>
      <c r="P18" s="116"/>
      <c r="Q18" s="161">
        <f t="shared" si="14"/>
        <v>0</v>
      </c>
      <c r="R18" s="116"/>
      <c r="S18" s="161">
        <f t="shared" si="15"/>
        <v>0</v>
      </c>
      <c r="T18" s="116"/>
      <c r="U18" s="161">
        <f t="shared" si="16"/>
        <v>0</v>
      </c>
      <c r="V18" s="116"/>
      <c r="W18" s="161">
        <f t="shared" si="17"/>
        <v>0</v>
      </c>
      <c r="X18" s="390"/>
      <c r="Y18" s="567"/>
      <c r="Z18" s="567"/>
      <c r="AA18" s="567"/>
      <c r="AB18" s="567"/>
      <c r="AC18" s="567"/>
      <c r="AD18" s="567"/>
    </row>
    <row r="19" spans="1:30" x14ac:dyDescent="0.2">
      <c r="A19" s="2" t="s">
        <v>2</v>
      </c>
      <c r="B19" s="2">
        <f t="shared" si="3"/>
        <v>11</v>
      </c>
      <c r="C19" s="40"/>
      <c r="D19" s="40"/>
      <c r="E19" s="40"/>
      <c r="F19" s="71">
        <f t="shared" si="11"/>
        <v>0</v>
      </c>
      <c r="G19" s="86" t="str">
        <f t="shared" si="0"/>
        <v/>
      </c>
      <c r="H19" s="325"/>
      <c r="I19" s="325"/>
      <c r="J19" s="325"/>
      <c r="K19" s="71">
        <f t="shared" si="12"/>
        <v>0</v>
      </c>
      <c r="L19" s="340" t="str">
        <f t="shared" si="2"/>
        <v/>
      </c>
      <c r="M19" s="116"/>
      <c r="N19" s="116"/>
      <c r="O19" s="161">
        <f t="shared" si="13"/>
        <v>0</v>
      </c>
      <c r="P19" s="116"/>
      <c r="Q19" s="161">
        <f t="shared" si="14"/>
        <v>0</v>
      </c>
      <c r="R19" s="116"/>
      <c r="S19" s="161">
        <f t="shared" si="15"/>
        <v>0</v>
      </c>
      <c r="T19" s="116"/>
      <c r="U19" s="161">
        <f t="shared" si="16"/>
        <v>0</v>
      </c>
      <c r="V19" s="116"/>
      <c r="W19" s="161">
        <f t="shared" si="17"/>
        <v>0</v>
      </c>
      <c r="X19" s="390"/>
      <c r="Y19" s="567"/>
      <c r="Z19" s="567"/>
      <c r="AA19" s="567"/>
      <c r="AB19" s="567"/>
      <c r="AC19" s="567"/>
      <c r="AD19" s="567"/>
    </row>
    <row r="20" spans="1:30" x14ac:dyDescent="0.2">
      <c r="A20" s="2" t="s">
        <v>3</v>
      </c>
      <c r="B20" s="2">
        <f t="shared" si="3"/>
        <v>12</v>
      </c>
      <c r="C20" s="40"/>
      <c r="D20" s="40"/>
      <c r="E20" s="40"/>
      <c r="F20" s="71">
        <f t="shared" si="11"/>
        <v>0</v>
      </c>
      <c r="G20" s="86" t="str">
        <f t="shared" si="0"/>
        <v/>
      </c>
      <c r="H20" s="325"/>
      <c r="I20" s="325"/>
      <c r="J20" s="325"/>
      <c r="K20" s="71">
        <f t="shared" si="12"/>
        <v>0</v>
      </c>
      <c r="L20" s="340" t="str">
        <f t="shared" si="2"/>
        <v/>
      </c>
      <c r="M20" s="116"/>
      <c r="N20" s="116"/>
      <c r="O20" s="161">
        <f t="shared" si="13"/>
        <v>0</v>
      </c>
      <c r="P20" s="116"/>
      <c r="Q20" s="161">
        <f t="shared" si="14"/>
        <v>0</v>
      </c>
      <c r="R20" s="116"/>
      <c r="S20" s="161">
        <f t="shared" si="15"/>
        <v>0</v>
      </c>
      <c r="T20" s="116"/>
      <c r="U20" s="161">
        <f t="shared" si="16"/>
        <v>0</v>
      </c>
      <c r="V20" s="116"/>
      <c r="W20" s="161">
        <f t="shared" si="17"/>
        <v>0</v>
      </c>
      <c r="X20" s="390"/>
      <c r="Y20" s="567"/>
      <c r="Z20" s="567"/>
      <c r="AA20" s="567"/>
      <c r="AB20" s="567"/>
      <c r="AC20" s="567"/>
      <c r="AD20" s="567"/>
    </row>
    <row r="21" spans="1:30" x14ac:dyDescent="0.2">
      <c r="A21" s="80" t="s">
        <v>4</v>
      </c>
      <c r="B21" s="80">
        <f>B20+1</f>
        <v>13</v>
      </c>
      <c r="C21" s="40"/>
      <c r="D21" s="40"/>
      <c r="E21" s="40"/>
      <c r="F21" s="71">
        <f t="shared" si="11"/>
        <v>0</v>
      </c>
      <c r="G21" s="86" t="str">
        <f t="shared" si="0"/>
        <v/>
      </c>
      <c r="H21" s="325"/>
      <c r="I21" s="325"/>
      <c r="J21" s="325"/>
      <c r="K21" s="71">
        <f t="shared" si="12"/>
        <v>0</v>
      </c>
      <c r="L21" s="340" t="str">
        <f t="shared" si="2"/>
        <v/>
      </c>
      <c r="M21" s="116"/>
      <c r="N21" s="116"/>
      <c r="O21" s="161">
        <f t="shared" si="13"/>
        <v>0</v>
      </c>
      <c r="P21" s="116"/>
      <c r="Q21" s="161">
        <f t="shared" si="14"/>
        <v>0</v>
      </c>
      <c r="R21" s="116"/>
      <c r="S21" s="161">
        <f t="shared" si="15"/>
        <v>0</v>
      </c>
      <c r="T21" s="116"/>
      <c r="U21" s="161">
        <f t="shared" si="16"/>
        <v>0</v>
      </c>
      <c r="V21" s="116"/>
      <c r="W21" s="161">
        <f t="shared" si="17"/>
        <v>0</v>
      </c>
      <c r="X21" s="390"/>
      <c r="Y21" s="567"/>
      <c r="Z21" s="567"/>
      <c r="AA21" s="567"/>
      <c r="AB21" s="567"/>
      <c r="AC21" s="567"/>
      <c r="AD21" s="567"/>
    </row>
    <row r="22" spans="1:30" x14ac:dyDescent="0.2">
      <c r="A22" s="71" t="s">
        <v>5</v>
      </c>
      <c r="B22" s="71">
        <f>B21+1</f>
        <v>14</v>
      </c>
      <c r="C22" s="40"/>
      <c r="D22" s="40"/>
      <c r="E22" s="40"/>
      <c r="F22" s="71">
        <f t="shared" si="11"/>
        <v>0</v>
      </c>
      <c r="G22" s="86" t="str">
        <f t="shared" si="0"/>
        <v/>
      </c>
      <c r="H22" s="325"/>
      <c r="I22" s="325"/>
      <c r="J22" s="325"/>
      <c r="K22" s="71">
        <f t="shared" si="12"/>
        <v>0</v>
      </c>
      <c r="L22" s="340" t="str">
        <f t="shared" si="2"/>
        <v/>
      </c>
      <c r="M22" s="116"/>
      <c r="N22" s="116"/>
      <c r="O22" s="161">
        <f t="shared" si="13"/>
        <v>0</v>
      </c>
      <c r="P22" s="116"/>
      <c r="Q22" s="161">
        <f t="shared" si="14"/>
        <v>0</v>
      </c>
      <c r="R22" s="116"/>
      <c r="S22" s="161">
        <f t="shared" si="15"/>
        <v>0</v>
      </c>
      <c r="T22" s="116"/>
      <c r="U22" s="161">
        <f t="shared" si="16"/>
        <v>0</v>
      </c>
      <c r="V22" s="116"/>
      <c r="W22" s="161">
        <f t="shared" si="17"/>
        <v>0</v>
      </c>
      <c r="X22" s="390"/>
      <c r="Y22" s="567"/>
      <c r="Z22" s="567"/>
      <c r="AA22" s="567"/>
      <c r="AB22" s="567"/>
      <c r="AC22" s="567"/>
      <c r="AD22" s="567"/>
    </row>
    <row r="23" spans="1:30" x14ac:dyDescent="0.2">
      <c r="A23" s="476" t="s">
        <v>72</v>
      </c>
      <c r="B23" s="477"/>
      <c r="C23" s="13">
        <f>SUM(C16:C22)</f>
        <v>0</v>
      </c>
      <c r="D23" s="13">
        <f>SUM(D16:D22)+ROUNDDOWN(F23/60,0)</f>
        <v>0</v>
      </c>
      <c r="E23" s="13">
        <f>F23-60*ROUNDDOWN(F23/60,0)</f>
        <v>0</v>
      </c>
      <c r="F23" s="130">
        <f>SUM(F16:F22)</f>
        <v>0</v>
      </c>
      <c r="G23" s="52">
        <f>IF((D23*60+E23)=0,0,ROUND((C23*60)/(D23*60+E23),1))</f>
        <v>0</v>
      </c>
      <c r="H23" s="13">
        <f>SUM(H16:H22)</f>
        <v>0</v>
      </c>
      <c r="I23" s="13">
        <f>SUM(I16:I22)+ROUNDDOWN(K23/60,0)</f>
        <v>0</v>
      </c>
      <c r="J23" s="13">
        <f>K23-60*ROUNDDOWN(K23/60,0)</f>
        <v>0</v>
      </c>
      <c r="K23" s="130">
        <f>SUM(K16:K22)</f>
        <v>0</v>
      </c>
      <c r="L23" s="52">
        <f>IF((I23*60+J23)=0,0,ROUND((H23*60)/(I23*60+J23),1))</f>
        <v>0</v>
      </c>
      <c r="M23" s="27">
        <f>SUM(M16:M22)</f>
        <v>0</v>
      </c>
      <c r="N23" s="27">
        <f>IF(SUM(N16:N22)=0,0,ROUND(AVERAGE(N16:N22),0))</f>
        <v>0</v>
      </c>
      <c r="O23" s="162">
        <f>IF(O22=0,0,1)</f>
        <v>0</v>
      </c>
      <c r="P23" s="27">
        <f>IF(SUM(P16:P22)=0,0,ROUND(AVERAGE(P16:P22),0))</f>
        <v>0</v>
      </c>
      <c r="Q23" s="162">
        <f>IF(Q22=0,0,1)</f>
        <v>0</v>
      </c>
      <c r="R23" s="27">
        <f>IF(SUM(R16:R22)=0,0,ROUND(AVERAGE(R16:R22),0))</f>
        <v>0</v>
      </c>
      <c r="S23" s="162">
        <f>IF(S22=0,0,1)</f>
        <v>0</v>
      </c>
      <c r="T23" s="27">
        <f>IF(SUM(T16:T22)=0,0,ROUND(AVERAGE(T16:T22),0))</f>
        <v>0</v>
      </c>
      <c r="U23" s="162">
        <f>IF(U22=0,0,1)</f>
        <v>0</v>
      </c>
      <c r="V23" s="27">
        <f>IF(SUM(V16:V22)=0,0,ROUND(AVERAGE(V16:V22),0))</f>
        <v>0</v>
      </c>
      <c r="W23" s="162">
        <f>IF(W22=0,0,1)</f>
        <v>0</v>
      </c>
      <c r="X23" s="305"/>
      <c r="Y23" s="576"/>
      <c r="Z23" s="576"/>
      <c r="AA23" s="576"/>
      <c r="AB23" s="576"/>
      <c r="AC23" s="576"/>
      <c r="AD23" s="576"/>
    </row>
    <row r="24" spans="1:30" s="5" customFormat="1" x14ac:dyDescent="0.2">
      <c r="A24" s="21" t="s">
        <v>6</v>
      </c>
      <c r="B24" s="22">
        <f>B22+1</f>
        <v>15</v>
      </c>
      <c r="C24" s="40"/>
      <c r="D24" s="40"/>
      <c r="E24" s="40"/>
      <c r="F24" s="71">
        <f t="shared" ref="F24:F38" si="18">E24</f>
        <v>0</v>
      </c>
      <c r="G24" s="86" t="str">
        <f t="shared" ref="G24:G38" si="19">IF((D24*60+F24)=0,"",ROUND((C24*60)/(D24*60+F24),1))</f>
        <v/>
      </c>
      <c r="H24" s="325"/>
      <c r="I24" s="325"/>
      <c r="J24" s="325"/>
      <c r="K24" s="71">
        <f>J24</f>
        <v>0</v>
      </c>
      <c r="L24" s="340" t="str">
        <f t="shared" ref="L24:L38" si="20">IF((I24*60+K24)=0,"",ROUND((H24*60)/(I24*60+K24),1))</f>
        <v/>
      </c>
      <c r="M24" s="347"/>
      <c r="N24" s="347"/>
      <c r="O24" s="161">
        <f>IF(N24="",0,1)</f>
        <v>0</v>
      </c>
      <c r="P24" s="347"/>
      <c r="Q24" s="161">
        <f>IF(P24="",0,1)</f>
        <v>0</v>
      </c>
      <c r="R24" s="116"/>
      <c r="S24" s="161">
        <f>IF(R24="",0,1)</f>
        <v>0</v>
      </c>
      <c r="T24" s="116"/>
      <c r="U24" s="161">
        <f>IF(T24="",0,1)</f>
        <v>0</v>
      </c>
      <c r="V24" s="116"/>
      <c r="W24" s="161">
        <f>IF(V24="",0,1)</f>
        <v>0</v>
      </c>
      <c r="X24" s="312"/>
      <c r="Y24" s="567"/>
      <c r="Z24" s="567"/>
      <c r="AA24" s="567"/>
      <c r="AB24" s="567"/>
      <c r="AC24" s="567"/>
      <c r="AD24" s="567"/>
    </row>
    <row r="25" spans="1:30" s="5" customFormat="1" x14ac:dyDescent="0.2">
      <c r="A25" s="21" t="s">
        <v>7</v>
      </c>
      <c r="B25" s="22">
        <f t="shared" ref="B25:B30" si="21">B24+1</f>
        <v>16</v>
      </c>
      <c r="C25" s="40"/>
      <c r="D25" s="40"/>
      <c r="E25" s="40"/>
      <c r="F25" s="71">
        <f t="shared" si="18"/>
        <v>0</v>
      </c>
      <c r="G25" s="86" t="str">
        <f t="shared" si="19"/>
        <v/>
      </c>
      <c r="H25" s="325"/>
      <c r="I25" s="325"/>
      <c r="J25" s="325"/>
      <c r="K25" s="71">
        <f t="shared" ref="K25:K30" si="22">J25</f>
        <v>0</v>
      </c>
      <c r="L25" s="340" t="str">
        <f t="shared" si="20"/>
        <v/>
      </c>
      <c r="M25" s="347"/>
      <c r="N25" s="347"/>
      <c r="O25" s="161">
        <f t="shared" ref="O25:O30" si="23">IF(N25="",O24,O24+1)</f>
        <v>0</v>
      </c>
      <c r="P25" s="347"/>
      <c r="Q25" s="161">
        <f t="shared" ref="Q25:Q30" si="24">IF(P25="",Q24,Q24+1)</f>
        <v>0</v>
      </c>
      <c r="R25" s="116"/>
      <c r="S25" s="161">
        <f t="shared" ref="S25:S30" si="25">IF(R25="",S24,S24+1)</f>
        <v>0</v>
      </c>
      <c r="T25" s="116"/>
      <c r="U25" s="161">
        <f t="shared" ref="U25:U30" si="26">IF(T25="",U24,U24+1)</f>
        <v>0</v>
      </c>
      <c r="V25" s="116"/>
      <c r="W25" s="161">
        <f t="shared" ref="W25:W30" si="27">IF(V25="",W24,W24+1)</f>
        <v>0</v>
      </c>
      <c r="X25" s="390"/>
      <c r="Y25" s="567"/>
      <c r="Z25" s="567"/>
      <c r="AA25" s="567"/>
      <c r="AB25" s="567"/>
      <c r="AC25" s="567"/>
      <c r="AD25" s="567"/>
    </row>
    <row r="26" spans="1:30" s="5" customFormat="1" x14ac:dyDescent="0.2">
      <c r="A26" s="21" t="s">
        <v>8</v>
      </c>
      <c r="B26" s="22">
        <f t="shared" si="21"/>
        <v>17</v>
      </c>
      <c r="C26" s="40"/>
      <c r="D26" s="40"/>
      <c r="E26" s="40"/>
      <c r="F26" s="71">
        <f t="shared" si="18"/>
        <v>0</v>
      </c>
      <c r="G26" s="86" t="str">
        <f t="shared" si="19"/>
        <v/>
      </c>
      <c r="H26" s="325"/>
      <c r="I26" s="325"/>
      <c r="J26" s="325"/>
      <c r="K26" s="71">
        <f t="shared" si="22"/>
        <v>0</v>
      </c>
      <c r="L26" s="340" t="str">
        <f t="shared" si="20"/>
        <v/>
      </c>
      <c r="M26" s="116"/>
      <c r="N26" s="116"/>
      <c r="O26" s="161">
        <f t="shared" si="23"/>
        <v>0</v>
      </c>
      <c r="P26" s="116"/>
      <c r="Q26" s="161">
        <f t="shared" si="24"/>
        <v>0</v>
      </c>
      <c r="R26" s="116"/>
      <c r="S26" s="161">
        <f t="shared" si="25"/>
        <v>0</v>
      </c>
      <c r="T26" s="116"/>
      <c r="U26" s="161">
        <f t="shared" si="26"/>
        <v>0</v>
      </c>
      <c r="V26" s="116"/>
      <c r="W26" s="161">
        <f t="shared" si="27"/>
        <v>0</v>
      </c>
      <c r="X26" s="390"/>
      <c r="Y26" s="567"/>
      <c r="Z26" s="567"/>
      <c r="AA26" s="567"/>
      <c r="AB26" s="567"/>
      <c r="AC26" s="567"/>
      <c r="AD26" s="567"/>
    </row>
    <row r="27" spans="1:30" s="5" customFormat="1" x14ac:dyDescent="0.2">
      <c r="A27" s="21" t="s">
        <v>2</v>
      </c>
      <c r="B27" s="22">
        <f t="shared" si="21"/>
        <v>18</v>
      </c>
      <c r="C27" s="40"/>
      <c r="D27" s="40"/>
      <c r="E27" s="40"/>
      <c r="F27" s="71">
        <f t="shared" si="18"/>
        <v>0</v>
      </c>
      <c r="G27" s="86" t="str">
        <f t="shared" si="19"/>
        <v/>
      </c>
      <c r="H27" s="325"/>
      <c r="I27" s="325"/>
      <c r="J27" s="325"/>
      <c r="K27" s="71">
        <f t="shared" si="22"/>
        <v>0</v>
      </c>
      <c r="L27" s="340" t="str">
        <f t="shared" si="20"/>
        <v/>
      </c>
      <c r="M27" s="116"/>
      <c r="N27" s="116"/>
      <c r="O27" s="161">
        <f t="shared" si="23"/>
        <v>0</v>
      </c>
      <c r="P27" s="116"/>
      <c r="Q27" s="161">
        <f t="shared" si="24"/>
        <v>0</v>
      </c>
      <c r="R27" s="116"/>
      <c r="S27" s="161">
        <f t="shared" si="25"/>
        <v>0</v>
      </c>
      <c r="T27" s="116"/>
      <c r="U27" s="161">
        <f t="shared" si="26"/>
        <v>0</v>
      </c>
      <c r="V27" s="116"/>
      <c r="W27" s="161">
        <f t="shared" si="27"/>
        <v>0</v>
      </c>
      <c r="X27" s="390"/>
      <c r="Y27" s="567"/>
      <c r="Z27" s="567"/>
      <c r="AA27" s="567"/>
      <c r="AB27" s="567"/>
      <c r="AC27" s="567"/>
      <c r="AD27" s="567"/>
    </row>
    <row r="28" spans="1:30" s="5" customFormat="1" x14ac:dyDescent="0.2">
      <c r="A28" s="21" t="s">
        <v>3</v>
      </c>
      <c r="B28" s="22">
        <f t="shared" si="21"/>
        <v>19</v>
      </c>
      <c r="C28" s="40"/>
      <c r="D28" s="40"/>
      <c r="E28" s="40"/>
      <c r="F28" s="71">
        <f t="shared" si="18"/>
        <v>0</v>
      </c>
      <c r="G28" s="86" t="str">
        <f t="shared" si="19"/>
        <v/>
      </c>
      <c r="H28" s="325"/>
      <c r="I28" s="325"/>
      <c r="J28" s="325"/>
      <c r="K28" s="71">
        <f t="shared" si="22"/>
        <v>0</v>
      </c>
      <c r="L28" s="340" t="str">
        <f t="shared" si="20"/>
        <v/>
      </c>
      <c r="M28" s="116"/>
      <c r="N28" s="116"/>
      <c r="O28" s="161">
        <f t="shared" si="23"/>
        <v>0</v>
      </c>
      <c r="P28" s="116"/>
      <c r="Q28" s="161">
        <f t="shared" si="24"/>
        <v>0</v>
      </c>
      <c r="R28" s="116"/>
      <c r="S28" s="161">
        <f t="shared" si="25"/>
        <v>0</v>
      </c>
      <c r="T28" s="116"/>
      <c r="U28" s="161">
        <f t="shared" si="26"/>
        <v>0</v>
      </c>
      <c r="V28" s="116"/>
      <c r="W28" s="161">
        <f t="shared" si="27"/>
        <v>0</v>
      </c>
      <c r="X28" s="390"/>
      <c r="Y28" s="567"/>
      <c r="Z28" s="567"/>
      <c r="AA28" s="567"/>
      <c r="AB28" s="567"/>
      <c r="AC28" s="567"/>
      <c r="AD28" s="567"/>
    </row>
    <row r="29" spans="1:30" s="5" customFormat="1" x14ac:dyDescent="0.2">
      <c r="A29" s="21" t="s">
        <v>4</v>
      </c>
      <c r="B29" s="22">
        <f t="shared" si="21"/>
        <v>20</v>
      </c>
      <c r="C29" s="40"/>
      <c r="D29" s="40"/>
      <c r="E29" s="40"/>
      <c r="F29" s="71">
        <f t="shared" si="18"/>
        <v>0</v>
      </c>
      <c r="G29" s="86" t="str">
        <f t="shared" si="19"/>
        <v/>
      </c>
      <c r="H29" s="325"/>
      <c r="I29" s="325"/>
      <c r="J29" s="325"/>
      <c r="K29" s="71">
        <f t="shared" si="22"/>
        <v>0</v>
      </c>
      <c r="L29" s="340" t="str">
        <f t="shared" si="20"/>
        <v/>
      </c>
      <c r="M29" s="116"/>
      <c r="N29" s="116"/>
      <c r="O29" s="161">
        <f t="shared" si="23"/>
        <v>0</v>
      </c>
      <c r="P29" s="116"/>
      <c r="Q29" s="161">
        <f t="shared" si="24"/>
        <v>0</v>
      </c>
      <c r="R29" s="116"/>
      <c r="S29" s="161">
        <f t="shared" si="25"/>
        <v>0</v>
      </c>
      <c r="T29" s="116"/>
      <c r="U29" s="161">
        <f t="shared" si="26"/>
        <v>0</v>
      </c>
      <c r="V29" s="116"/>
      <c r="W29" s="161">
        <f t="shared" si="27"/>
        <v>0</v>
      </c>
      <c r="X29" s="390"/>
      <c r="Y29" s="567"/>
      <c r="Z29" s="567"/>
      <c r="AA29" s="567"/>
      <c r="AB29" s="567"/>
      <c r="AC29" s="567"/>
      <c r="AD29" s="567"/>
    </row>
    <row r="30" spans="1:30" s="5" customFormat="1" x14ac:dyDescent="0.2">
      <c r="A30" s="113" t="s">
        <v>5</v>
      </c>
      <c r="B30" s="114">
        <f t="shared" si="21"/>
        <v>21</v>
      </c>
      <c r="C30" s="40"/>
      <c r="D30" s="40"/>
      <c r="E30" s="40"/>
      <c r="F30" s="71">
        <f t="shared" si="18"/>
        <v>0</v>
      </c>
      <c r="G30" s="86" t="str">
        <f t="shared" si="19"/>
        <v/>
      </c>
      <c r="H30" s="325"/>
      <c r="I30" s="325"/>
      <c r="J30" s="325"/>
      <c r="K30" s="71">
        <f t="shared" si="22"/>
        <v>0</v>
      </c>
      <c r="L30" s="340" t="str">
        <f t="shared" si="20"/>
        <v/>
      </c>
      <c r="M30" s="116"/>
      <c r="N30" s="116"/>
      <c r="O30" s="161">
        <f t="shared" si="23"/>
        <v>0</v>
      </c>
      <c r="P30" s="116"/>
      <c r="Q30" s="161">
        <f t="shared" si="24"/>
        <v>0</v>
      </c>
      <c r="R30" s="116"/>
      <c r="S30" s="161">
        <f t="shared" si="25"/>
        <v>0</v>
      </c>
      <c r="T30" s="116"/>
      <c r="U30" s="161">
        <f t="shared" si="26"/>
        <v>0</v>
      </c>
      <c r="V30" s="116"/>
      <c r="W30" s="161">
        <f t="shared" si="27"/>
        <v>0</v>
      </c>
      <c r="X30" s="390"/>
      <c r="Y30" s="554" t="s">
        <v>254</v>
      </c>
      <c r="Z30" s="555"/>
      <c r="AA30" s="555"/>
      <c r="AB30" s="555"/>
      <c r="AC30" s="555"/>
      <c r="AD30" s="556"/>
    </row>
    <row r="31" spans="1:30" s="5" customFormat="1" x14ac:dyDescent="0.2">
      <c r="A31" s="476" t="s">
        <v>73</v>
      </c>
      <c r="B31" s="477"/>
      <c r="C31" s="13">
        <f>SUM(C24:C30)</f>
        <v>0</v>
      </c>
      <c r="D31" s="13">
        <f>SUM(D24:D30)+ROUNDDOWN(F31/60,0)</f>
        <v>0</v>
      </c>
      <c r="E31" s="13">
        <f>F31-60*ROUNDDOWN(F31/60,0)</f>
        <v>0</v>
      </c>
      <c r="F31" s="130">
        <f>SUM(F24:F30)</f>
        <v>0</v>
      </c>
      <c r="G31" s="52">
        <f>IF((D31*60+E31)=0,0,ROUND((C31*60)/(D31*60+E31),1))</f>
        <v>0</v>
      </c>
      <c r="H31" s="13">
        <f>SUM(H24:H30)</f>
        <v>0</v>
      </c>
      <c r="I31" s="13">
        <f>SUM(I24:I30)+ROUNDDOWN(K31/60,0)</f>
        <v>0</v>
      </c>
      <c r="J31" s="13">
        <f>K31-60*ROUNDDOWN(K31/60,0)</f>
        <v>0</v>
      </c>
      <c r="K31" s="130">
        <f>SUM(K24:K30)</f>
        <v>0</v>
      </c>
      <c r="L31" s="52">
        <f>IF((I31*60+J31)=0,0,ROUND((H31*60)/(I31*60+J31),1))</f>
        <v>0</v>
      </c>
      <c r="M31" s="27">
        <f>SUM(M24:M30)</f>
        <v>0</v>
      </c>
      <c r="N31" s="27">
        <f>IF(SUM(N24:N30)=0,0,ROUND(AVERAGE(N24:N30),0))</f>
        <v>0</v>
      </c>
      <c r="O31" s="162">
        <f>IF(O30=0,0,1)</f>
        <v>0</v>
      </c>
      <c r="P31" s="27">
        <f>IF(SUM(P24:P30)=0,0,ROUND(AVERAGE(P24:P30),0))</f>
        <v>0</v>
      </c>
      <c r="Q31" s="162">
        <f>IF(Q30=0,0,1)</f>
        <v>0</v>
      </c>
      <c r="R31" s="27">
        <f>IF(SUM(R24:R30)=0,0,ROUND(AVERAGE(R24:R30),0))</f>
        <v>0</v>
      </c>
      <c r="S31" s="162">
        <f>IF(S30=0,0,1)</f>
        <v>0</v>
      </c>
      <c r="T31" s="27">
        <f>IF(SUM(T24:T30)=0,0,ROUND(AVERAGE(T24:T30),0))</f>
        <v>0</v>
      </c>
      <c r="U31" s="162">
        <f>IF(U30=0,0,1)</f>
        <v>0</v>
      </c>
      <c r="V31" s="27">
        <f>IF(SUM(V24:V30)=0,0,ROUND(AVERAGE(V24:V30),0))</f>
        <v>0</v>
      </c>
      <c r="W31" s="162">
        <f>IF(W30=0,0,1)</f>
        <v>0</v>
      </c>
      <c r="X31" s="305"/>
      <c r="Y31" s="576"/>
      <c r="Z31" s="576"/>
      <c r="AA31" s="576"/>
      <c r="AB31" s="576"/>
      <c r="AC31" s="576"/>
      <c r="AD31" s="576"/>
    </row>
    <row r="32" spans="1:30" s="5" customFormat="1" x14ac:dyDescent="0.2">
      <c r="A32" s="21" t="s">
        <v>6</v>
      </c>
      <c r="B32" s="22">
        <f>B30+1</f>
        <v>22</v>
      </c>
      <c r="C32" s="40"/>
      <c r="D32" s="40"/>
      <c r="E32" s="40"/>
      <c r="F32" s="71">
        <f t="shared" si="18"/>
        <v>0</v>
      </c>
      <c r="G32" s="86" t="str">
        <f t="shared" si="19"/>
        <v/>
      </c>
      <c r="H32" s="325"/>
      <c r="I32" s="325"/>
      <c r="J32" s="325"/>
      <c r="K32" s="71">
        <f>J32</f>
        <v>0</v>
      </c>
      <c r="L32" s="340" t="str">
        <f t="shared" si="20"/>
        <v/>
      </c>
      <c r="M32" s="347"/>
      <c r="N32" s="347"/>
      <c r="O32" s="161">
        <f>IF(N32="",0,1)</f>
        <v>0</v>
      </c>
      <c r="P32" s="347"/>
      <c r="Q32" s="161">
        <f>IF(P32="",0,1)</f>
        <v>0</v>
      </c>
      <c r="R32" s="116"/>
      <c r="S32" s="161">
        <f>IF(R32="",0,1)</f>
        <v>0</v>
      </c>
      <c r="T32" s="116"/>
      <c r="U32" s="161">
        <f>IF(T32="",0,1)</f>
        <v>0</v>
      </c>
      <c r="V32" s="116"/>
      <c r="W32" s="161">
        <f>IF(V32="",0,1)</f>
        <v>0</v>
      </c>
      <c r="X32" s="180"/>
      <c r="Y32" s="529"/>
      <c r="Z32" s="530"/>
      <c r="AA32" s="530"/>
      <c r="AB32" s="530"/>
      <c r="AC32" s="530"/>
      <c r="AD32" s="531"/>
    </row>
    <row r="33" spans="1:32" s="5" customFormat="1" x14ac:dyDescent="0.2">
      <c r="A33" s="21" t="s">
        <v>7</v>
      </c>
      <c r="B33" s="22">
        <f>B32+1</f>
        <v>23</v>
      </c>
      <c r="C33" s="40"/>
      <c r="D33" s="40"/>
      <c r="E33" s="40"/>
      <c r="F33" s="71">
        <f t="shared" si="18"/>
        <v>0</v>
      </c>
      <c r="G33" s="86" t="str">
        <f t="shared" si="19"/>
        <v/>
      </c>
      <c r="H33" s="325"/>
      <c r="I33" s="325"/>
      <c r="J33" s="325"/>
      <c r="K33" s="71">
        <f t="shared" ref="K33:K38" si="28">J33</f>
        <v>0</v>
      </c>
      <c r="L33" s="340" t="str">
        <f t="shared" si="20"/>
        <v/>
      </c>
      <c r="M33" s="347"/>
      <c r="N33" s="347"/>
      <c r="O33" s="161">
        <f>IF(N33="",O32,O32+1)</f>
        <v>0</v>
      </c>
      <c r="P33" s="347"/>
      <c r="Q33" s="161">
        <f t="shared" ref="Q33:W38" si="29">IF(P33="",Q32,Q32+1)</f>
        <v>0</v>
      </c>
      <c r="R33" s="116"/>
      <c r="S33" s="161">
        <f t="shared" si="29"/>
        <v>0</v>
      </c>
      <c r="T33" s="116"/>
      <c r="U33" s="161">
        <f t="shared" si="29"/>
        <v>0</v>
      </c>
      <c r="V33" s="116"/>
      <c r="W33" s="161">
        <f t="shared" si="29"/>
        <v>0</v>
      </c>
      <c r="X33" s="180"/>
      <c r="Y33" s="529"/>
      <c r="Z33" s="530"/>
      <c r="AA33" s="530"/>
      <c r="AB33" s="530"/>
      <c r="AC33" s="530"/>
      <c r="AD33" s="531"/>
    </row>
    <row r="34" spans="1:32" s="5" customFormat="1" x14ac:dyDescent="0.2">
      <c r="A34" s="21" t="s">
        <v>8</v>
      </c>
      <c r="B34" s="22">
        <f>B33+1</f>
        <v>24</v>
      </c>
      <c r="C34" s="40"/>
      <c r="D34" s="40"/>
      <c r="E34" s="40"/>
      <c r="F34" s="71">
        <f t="shared" si="18"/>
        <v>0</v>
      </c>
      <c r="G34" s="86" t="str">
        <f t="shared" si="19"/>
        <v/>
      </c>
      <c r="H34" s="325"/>
      <c r="I34" s="325"/>
      <c r="J34" s="325"/>
      <c r="K34" s="71">
        <f t="shared" si="28"/>
        <v>0</v>
      </c>
      <c r="L34" s="340" t="str">
        <f t="shared" si="20"/>
        <v/>
      </c>
      <c r="M34" s="116"/>
      <c r="N34" s="116"/>
      <c r="O34" s="161">
        <f>IF(N34="",O33,O33+1)</f>
        <v>0</v>
      </c>
      <c r="P34" s="116"/>
      <c r="Q34" s="161">
        <f t="shared" si="29"/>
        <v>0</v>
      </c>
      <c r="R34" s="116"/>
      <c r="S34" s="161">
        <f t="shared" si="29"/>
        <v>0</v>
      </c>
      <c r="T34" s="116"/>
      <c r="U34" s="161">
        <f t="shared" si="29"/>
        <v>0</v>
      </c>
      <c r="V34" s="116"/>
      <c r="W34" s="161">
        <f t="shared" si="29"/>
        <v>0</v>
      </c>
      <c r="X34" s="180"/>
      <c r="Y34" s="529"/>
      <c r="Z34" s="530"/>
      <c r="AA34" s="530"/>
      <c r="AB34" s="530"/>
      <c r="AC34" s="530"/>
      <c r="AD34" s="531"/>
    </row>
    <row r="35" spans="1:32" s="5" customFormat="1" x14ac:dyDescent="0.2">
      <c r="A35" s="21" t="s">
        <v>2</v>
      </c>
      <c r="B35" s="22">
        <f>B34+1</f>
        <v>25</v>
      </c>
      <c r="C35" s="40"/>
      <c r="D35" s="40"/>
      <c r="E35" s="40"/>
      <c r="F35" s="71">
        <f t="shared" si="18"/>
        <v>0</v>
      </c>
      <c r="G35" s="86" t="str">
        <f t="shared" si="19"/>
        <v/>
      </c>
      <c r="H35" s="325"/>
      <c r="I35" s="325"/>
      <c r="J35" s="325"/>
      <c r="K35" s="71">
        <f t="shared" si="28"/>
        <v>0</v>
      </c>
      <c r="L35" s="340" t="str">
        <f t="shared" si="20"/>
        <v/>
      </c>
      <c r="M35" s="116"/>
      <c r="N35" s="116"/>
      <c r="O35" s="161">
        <f>IF(N35="",O34,O34+1)</f>
        <v>0</v>
      </c>
      <c r="P35" s="116"/>
      <c r="Q35" s="161">
        <f t="shared" si="29"/>
        <v>0</v>
      </c>
      <c r="R35" s="116"/>
      <c r="S35" s="161">
        <f t="shared" si="29"/>
        <v>0</v>
      </c>
      <c r="T35" s="116"/>
      <c r="U35" s="161">
        <f t="shared" si="29"/>
        <v>0</v>
      </c>
      <c r="V35" s="116"/>
      <c r="W35" s="161">
        <f t="shared" si="29"/>
        <v>0</v>
      </c>
      <c r="X35" s="180"/>
      <c r="Y35" s="529"/>
      <c r="Z35" s="530"/>
      <c r="AA35" s="530"/>
      <c r="AB35" s="530"/>
      <c r="AC35" s="530"/>
      <c r="AD35" s="531"/>
    </row>
    <row r="36" spans="1:32" s="5" customFormat="1" x14ac:dyDescent="0.2">
      <c r="A36" s="21" t="s">
        <v>3</v>
      </c>
      <c r="B36" s="22">
        <f t="shared" ref="B36:B38" si="30">B35+1</f>
        <v>26</v>
      </c>
      <c r="C36" s="40"/>
      <c r="D36" s="40"/>
      <c r="E36" s="40"/>
      <c r="F36" s="71">
        <f t="shared" si="18"/>
        <v>0</v>
      </c>
      <c r="G36" s="86" t="str">
        <f t="shared" si="19"/>
        <v/>
      </c>
      <c r="H36" s="325"/>
      <c r="I36" s="325"/>
      <c r="J36" s="325"/>
      <c r="K36" s="71">
        <f t="shared" si="28"/>
        <v>0</v>
      </c>
      <c r="L36" s="340" t="str">
        <f t="shared" si="20"/>
        <v/>
      </c>
      <c r="M36" s="116"/>
      <c r="N36" s="116"/>
      <c r="O36" s="161">
        <f t="shared" ref="O36:O38" si="31">IF(N36="",O35,O35+1)</f>
        <v>0</v>
      </c>
      <c r="P36" s="116"/>
      <c r="Q36" s="161">
        <f t="shared" si="29"/>
        <v>0</v>
      </c>
      <c r="R36" s="116"/>
      <c r="S36" s="161">
        <f t="shared" si="29"/>
        <v>0</v>
      </c>
      <c r="T36" s="116"/>
      <c r="U36" s="161">
        <f t="shared" si="29"/>
        <v>0</v>
      </c>
      <c r="V36" s="116"/>
      <c r="W36" s="161">
        <f t="shared" si="29"/>
        <v>0</v>
      </c>
      <c r="X36" s="180"/>
      <c r="Y36" s="529"/>
      <c r="Z36" s="530"/>
      <c r="AA36" s="530"/>
      <c r="AB36" s="530"/>
      <c r="AC36" s="530"/>
      <c r="AD36" s="531"/>
    </row>
    <row r="37" spans="1:32" s="5" customFormat="1" x14ac:dyDescent="0.2">
      <c r="A37" s="21" t="s">
        <v>4</v>
      </c>
      <c r="B37" s="22">
        <f t="shared" si="30"/>
        <v>27</v>
      </c>
      <c r="C37" s="40"/>
      <c r="D37" s="40"/>
      <c r="E37" s="40"/>
      <c r="F37" s="71">
        <f t="shared" si="18"/>
        <v>0</v>
      </c>
      <c r="G37" s="86" t="str">
        <f t="shared" si="19"/>
        <v/>
      </c>
      <c r="H37" s="325"/>
      <c r="I37" s="325"/>
      <c r="J37" s="325"/>
      <c r="K37" s="71">
        <f t="shared" si="28"/>
        <v>0</v>
      </c>
      <c r="L37" s="340" t="str">
        <f t="shared" si="20"/>
        <v/>
      </c>
      <c r="M37" s="116"/>
      <c r="N37" s="116"/>
      <c r="O37" s="161">
        <f t="shared" si="31"/>
        <v>0</v>
      </c>
      <c r="P37" s="116"/>
      <c r="Q37" s="161">
        <f t="shared" si="29"/>
        <v>0</v>
      </c>
      <c r="R37" s="116"/>
      <c r="S37" s="161">
        <f t="shared" si="29"/>
        <v>0</v>
      </c>
      <c r="T37" s="116"/>
      <c r="U37" s="161">
        <f t="shared" si="29"/>
        <v>0</v>
      </c>
      <c r="V37" s="116"/>
      <c r="W37" s="161">
        <f t="shared" si="29"/>
        <v>0</v>
      </c>
      <c r="X37" s="180"/>
      <c r="Y37" s="529"/>
      <c r="Z37" s="530"/>
      <c r="AA37" s="530"/>
      <c r="AB37" s="530"/>
      <c r="AC37" s="530"/>
      <c r="AD37" s="531"/>
    </row>
    <row r="38" spans="1:32" s="5" customFormat="1" x14ac:dyDescent="0.2">
      <c r="A38" s="113" t="s">
        <v>5</v>
      </c>
      <c r="B38" s="114">
        <f t="shared" si="30"/>
        <v>28</v>
      </c>
      <c r="C38" s="40"/>
      <c r="D38" s="40"/>
      <c r="E38" s="40"/>
      <c r="F38" s="71">
        <f t="shared" si="18"/>
        <v>0</v>
      </c>
      <c r="G38" s="86" t="str">
        <f t="shared" si="19"/>
        <v/>
      </c>
      <c r="H38" s="325"/>
      <c r="I38" s="325"/>
      <c r="J38" s="325"/>
      <c r="K38" s="71">
        <f t="shared" si="28"/>
        <v>0</v>
      </c>
      <c r="L38" s="340" t="str">
        <f t="shared" si="20"/>
        <v/>
      </c>
      <c r="M38" s="116"/>
      <c r="N38" s="116"/>
      <c r="O38" s="161">
        <f t="shared" si="31"/>
        <v>0</v>
      </c>
      <c r="P38" s="116"/>
      <c r="Q38" s="161">
        <f t="shared" si="29"/>
        <v>0</v>
      </c>
      <c r="R38" s="116"/>
      <c r="S38" s="161">
        <f t="shared" si="29"/>
        <v>0</v>
      </c>
      <c r="T38" s="116"/>
      <c r="U38" s="161">
        <f t="shared" si="29"/>
        <v>0</v>
      </c>
      <c r="V38" s="116"/>
      <c r="W38" s="161">
        <f t="shared" si="29"/>
        <v>0</v>
      </c>
      <c r="X38" s="180"/>
      <c r="Y38" s="529"/>
      <c r="Z38" s="530"/>
      <c r="AA38" s="530"/>
      <c r="AB38" s="530"/>
      <c r="AC38" s="530"/>
      <c r="AD38" s="531"/>
    </row>
    <row r="39" spans="1:32" s="5" customFormat="1" x14ac:dyDescent="0.2">
      <c r="A39" s="476" t="s">
        <v>74</v>
      </c>
      <c r="B39" s="477"/>
      <c r="C39" s="13">
        <f>SUM(C32:C38)</f>
        <v>0</v>
      </c>
      <c r="D39" s="13">
        <f>SUM(D32:D38)+ROUNDDOWN(F39/60,0)</f>
        <v>0</v>
      </c>
      <c r="E39" s="13">
        <f>F39-60*ROUNDDOWN(F39/60,0)</f>
        <v>0</v>
      </c>
      <c r="F39" s="130">
        <f>SUM(F32:F38)</f>
        <v>0</v>
      </c>
      <c r="G39" s="52">
        <f>IF((D39*60+E39)=0,0,ROUND((C39*60)/(D39*60+E39),1))</f>
        <v>0</v>
      </c>
      <c r="H39" s="13">
        <f>SUM(H32:H38)</f>
        <v>0</v>
      </c>
      <c r="I39" s="13">
        <f>SUM(I32:I38)+ROUNDDOWN(K39/60,0)</f>
        <v>0</v>
      </c>
      <c r="J39" s="13">
        <f>K39-60*ROUNDDOWN(K39/60,0)</f>
        <v>0</v>
      </c>
      <c r="K39" s="130">
        <f>SUM(K32:K38)</f>
        <v>0</v>
      </c>
      <c r="L39" s="52">
        <f>IF((I39*60+J39)=0,0,ROUND((H39*60)/(I39*60+J39),1))</f>
        <v>0</v>
      </c>
      <c r="M39" s="27">
        <f>SUM(M32:M38)</f>
        <v>0</v>
      </c>
      <c r="N39" s="27">
        <f>IF(SUM(N32:N38)=0,0,ROUND(AVERAGE(N32:N38),0))</f>
        <v>0</v>
      </c>
      <c r="O39" s="162">
        <f>IF(O38=0,0,1)</f>
        <v>0</v>
      </c>
      <c r="P39" s="27">
        <f>IF(SUM(P32:P38)=0,0,ROUND(AVERAGE(P32:P38),0))</f>
        <v>0</v>
      </c>
      <c r="Q39" s="162">
        <f>IF(Q38=0,0,1)</f>
        <v>0</v>
      </c>
      <c r="R39" s="27">
        <f>IF(SUM(R32:R38)=0,0,ROUND(AVERAGE(R32:R38),0))</f>
        <v>0</v>
      </c>
      <c r="S39" s="162">
        <f>IF(S38=0,0,1)</f>
        <v>0</v>
      </c>
      <c r="T39" s="27">
        <f>IF(SUM(T32:T38)=0,0,ROUND(AVERAGE(T32:T38),0))</f>
        <v>0</v>
      </c>
      <c r="U39" s="162">
        <f>IF(U38=0,0,1)</f>
        <v>0</v>
      </c>
      <c r="V39" s="27">
        <f>IF(SUM(V32:V38)=0,0,ROUND(AVERAGE(V32:V38),0))</f>
        <v>0</v>
      </c>
      <c r="W39" s="162">
        <f>IF(W38=0,0,1)</f>
        <v>0</v>
      </c>
      <c r="X39" s="237"/>
      <c r="Y39" s="480"/>
      <c r="Z39" s="481"/>
      <c r="AA39" s="481"/>
      <c r="AB39" s="481"/>
      <c r="AC39" s="481"/>
      <c r="AD39" s="482"/>
    </row>
    <row r="40" spans="1:32" s="5" customFormat="1" x14ac:dyDescent="0.2">
      <c r="A40" s="21" t="s">
        <v>6</v>
      </c>
      <c r="B40" s="22">
        <f>B38+1</f>
        <v>29</v>
      </c>
      <c r="C40" s="40"/>
      <c r="D40" s="40"/>
      <c r="E40" s="40"/>
      <c r="F40" s="71">
        <f t="shared" ref="F40:F41" si="32">E40</f>
        <v>0</v>
      </c>
      <c r="G40" s="86" t="str">
        <f t="shared" ref="G40:G41" si="33">IF((D40*60+F40)=0,"",ROUND((C40*60)/(D40*60+F40),1))</f>
        <v/>
      </c>
      <c r="H40" s="325"/>
      <c r="I40" s="325"/>
      <c r="J40" s="325"/>
      <c r="K40" s="71">
        <f>J40</f>
        <v>0</v>
      </c>
      <c r="L40" s="340" t="str">
        <f t="shared" ref="L40:L41" si="34">IF((I40*60+K40)=0,"",ROUND((H40*60)/(I40*60+K40),1))</f>
        <v/>
      </c>
      <c r="M40" s="116"/>
      <c r="N40" s="116"/>
      <c r="O40" s="161">
        <f>IF(N40="",0,1)</f>
        <v>0</v>
      </c>
      <c r="P40" s="116"/>
      <c r="Q40" s="161">
        <f>IF(P40="",0,1)</f>
        <v>0</v>
      </c>
      <c r="R40" s="116"/>
      <c r="S40" s="161">
        <f>IF(R40="",0,1)</f>
        <v>0</v>
      </c>
      <c r="T40" s="116"/>
      <c r="U40" s="161">
        <f>IF(T40="",0,1)</f>
        <v>0</v>
      </c>
      <c r="V40" s="116"/>
      <c r="W40" s="161">
        <f>IF(V40="",0,1)</f>
        <v>0</v>
      </c>
      <c r="X40" s="180"/>
      <c r="Y40" s="529"/>
      <c r="Z40" s="530"/>
      <c r="AA40" s="530"/>
      <c r="AB40" s="530"/>
      <c r="AC40" s="530"/>
      <c r="AD40" s="531"/>
    </row>
    <row r="41" spans="1:32" s="5" customFormat="1" x14ac:dyDescent="0.2">
      <c r="A41" s="21" t="s">
        <v>7</v>
      </c>
      <c r="B41" s="22">
        <f>B40+1</f>
        <v>30</v>
      </c>
      <c r="C41" s="40"/>
      <c r="D41" s="40"/>
      <c r="E41" s="40"/>
      <c r="F41" s="71">
        <f t="shared" si="32"/>
        <v>0</v>
      </c>
      <c r="G41" s="86" t="str">
        <f t="shared" si="33"/>
        <v/>
      </c>
      <c r="H41" s="325"/>
      <c r="I41" s="325"/>
      <c r="J41" s="325"/>
      <c r="K41" s="71">
        <f t="shared" ref="K41" si="35">J41</f>
        <v>0</v>
      </c>
      <c r="L41" s="340" t="str">
        <f t="shared" si="34"/>
        <v/>
      </c>
      <c r="M41" s="116"/>
      <c r="N41" s="116"/>
      <c r="O41" s="161">
        <f>IF(N41="",O40,O40+1)</f>
        <v>0</v>
      </c>
      <c r="P41" s="116"/>
      <c r="Q41" s="161">
        <f t="shared" ref="Q41" si="36">IF(P41="",Q40,Q40+1)</f>
        <v>0</v>
      </c>
      <c r="R41" s="116"/>
      <c r="S41" s="161">
        <f t="shared" ref="S41" si="37">IF(R41="",S40,S40+1)</f>
        <v>0</v>
      </c>
      <c r="T41" s="116"/>
      <c r="U41" s="161">
        <f t="shared" ref="U41" si="38">IF(T41="",U40,U40+1)</f>
        <v>0</v>
      </c>
      <c r="V41" s="116"/>
      <c r="W41" s="161">
        <f t="shared" ref="W41" si="39">IF(V41="",W40,W40+1)</f>
        <v>0</v>
      </c>
      <c r="X41" s="180"/>
      <c r="Y41" s="529"/>
      <c r="Z41" s="530"/>
      <c r="AA41" s="530"/>
      <c r="AB41" s="530"/>
      <c r="AC41" s="530"/>
      <c r="AD41" s="531"/>
    </row>
    <row r="42" spans="1:32" s="5" customFormat="1" x14ac:dyDescent="0.2">
      <c r="A42" s="476" t="s">
        <v>10</v>
      </c>
      <c r="B42" s="477"/>
      <c r="C42" s="13">
        <f>SUM(C40:C41)</f>
        <v>0</v>
      </c>
      <c r="D42" s="13">
        <f>SUM(D40:D41)+ROUNDDOWN(F42/60,0)</f>
        <v>0</v>
      </c>
      <c r="E42" s="13">
        <f>F42-60*ROUNDDOWN(F42/60,0)</f>
        <v>0</v>
      </c>
      <c r="F42" s="130">
        <f>SUM(F40:F41)</f>
        <v>0</v>
      </c>
      <c r="G42" s="52">
        <f>IF((D42*60+E42)=0,0,ROUND((C42*60)/(D42*60+E42),1))</f>
        <v>0</v>
      </c>
      <c r="H42" s="13">
        <f>SUM(H40:H41)</f>
        <v>0</v>
      </c>
      <c r="I42" s="13">
        <f>SUM(I40:I41)+ROUNDDOWN(K42/60,0)</f>
        <v>0</v>
      </c>
      <c r="J42" s="13">
        <f>K42-60*ROUNDDOWN(K42/60,0)</f>
        <v>0</v>
      </c>
      <c r="K42" s="130">
        <f>SUM(K40:K41)</f>
        <v>0</v>
      </c>
      <c r="L42" s="52">
        <f>IF((I42*60+J42)=0,0,ROUND((H42*60)/(I42*60+J42),1))</f>
        <v>0</v>
      </c>
      <c r="M42" s="27">
        <f>SUM(M40:M41)</f>
        <v>0</v>
      </c>
      <c r="N42" s="27">
        <f>IF(SUM(N40:N41)=0,0,ROUND(AVERAGE(N40:N41),0))</f>
        <v>0</v>
      </c>
      <c r="O42" s="162">
        <f>IF(O41=0,0,1)</f>
        <v>0</v>
      </c>
      <c r="P42" s="27">
        <f>IF(SUM(P40:P41)=0,0,ROUND(AVERAGE(P40:P41),0))</f>
        <v>0</v>
      </c>
      <c r="Q42" s="162">
        <f>IF(Q41=0,0,1)</f>
        <v>0</v>
      </c>
      <c r="R42" s="27">
        <f>IF(SUM(R40:R41)=0,0,ROUND(AVERAGE(R40:R41),0))</f>
        <v>0</v>
      </c>
      <c r="S42" s="162">
        <f>IF(S41=0,0,1)</f>
        <v>0</v>
      </c>
      <c r="T42" s="27">
        <f>IF(SUM(T40:T41)=0,0,ROUND(AVERAGE(T40:T41),0))</f>
        <v>0</v>
      </c>
      <c r="U42" s="162">
        <f>IF(U41=0,0,1)</f>
        <v>0</v>
      </c>
      <c r="V42" s="27">
        <f>IF(SUM(V40:V41)=0,0,ROUND(AVERAGE(V40:V41),0))</f>
        <v>0</v>
      </c>
      <c r="W42" s="162">
        <f>IF(W41=0,0,1)</f>
        <v>0</v>
      </c>
      <c r="X42" s="237"/>
      <c r="Y42" s="576"/>
      <c r="Z42" s="576"/>
      <c r="AA42" s="576"/>
      <c r="AB42" s="576"/>
      <c r="AC42" s="576"/>
      <c r="AD42" s="576"/>
    </row>
    <row r="43" spans="1:32" x14ac:dyDescent="0.2">
      <c r="A43" s="525" t="s">
        <v>33</v>
      </c>
      <c r="B43" s="526"/>
      <c r="C43" s="14">
        <f>C6+C15+C23+C31+C39+C42</f>
        <v>0</v>
      </c>
      <c r="D43" s="11">
        <f>D6+D15+D23+D31+D39+D42+ROUNDDOWN(F43/60,0)</f>
        <v>0</v>
      </c>
      <c r="E43" s="11">
        <f>F43-60*ROUNDDOWN(F43/60,0)</f>
        <v>0</v>
      </c>
      <c r="F43" s="132">
        <f>E31+E6+E15+E23+E39+E42</f>
        <v>0</v>
      </c>
      <c r="G43" s="60">
        <f>IF((D43*60+E43)=0,0,ROUND((C43*60)/(D43*60+E43),1))</f>
        <v>0</v>
      </c>
      <c r="H43" s="14">
        <f>H6+H15+H23+H31+H39+H42</f>
        <v>0</v>
      </c>
      <c r="I43" s="11">
        <f>I6+I15+I23+I31+I39+I42+ROUNDDOWN(K43/60,0)</f>
        <v>0</v>
      </c>
      <c r="J43" s="11">
        <f>K43-60*ROUNDDOWN(K43/60,0)</f>
        <v>0</v>
      </c>
      <c r="K43" s="132">
        <f>J31+J6+J15+J23+J39+J42</f>
        <v>0</v>
      </c>
      <c r="L43" s="60">
        <f>IF((I43*60+J43)=0,0,ROUND((H43*60)/(I43*60+J43),1))</f>
        <v>0</v>
      </c>
      <c r="M43" s="28">
        <f>M31+M6+M15+M23+M39+M42</f>
        <v>0</v>
      </c>
      <c r="N43" s="28" t="str">
        <f>IF(N44=0,"",(N31+N6+N15+N23+N39+N42)/N44)</f>
        <v/>
      </c>
      <c r="O43" s="177"/>
      <c r="P43" s="28" t="str">
        <f>IF(P44=0,"",(P31+P6+P15+P23+P39+P42)/P44)</f>
        <v/>
      </c>
      <c r="Q43" s="177"/>
      <c r="R43" s="28" t="str">
        <f>IF(R44=0,"",(R31+R6+R15+R23+R39+R42)/R44)</f>
        <v/>
      </c>
      <c r="S43" s="177"/>
      <c r="T43" s="28" t="str">
        <f>IF(T44=0,"",(T31+T6+T15+T23+T39+T42)/T44)</f>
        <v/>
      </c>
      <c r="U43" s="177"/>
      <c r="V43" s="28" t="str">
        <f>IF(V44=0,"",(V31+V6+V15+V23+V39+V42)/V44)</f>
        <v/>
      </c>
      <c r="W43" s="177"/>
      <c r="X43" s="29"/>
      <c r="Y43" s="30"/>
      <c r="Z43" s="2" t="s">
        <v>0</v>
      </c>
      <c r="AA43" s="2" t="s">
        <v>30</v>
      </c>
      <c r="AB43" s="2" t="s">
        <v>16</v>
      </c>
      <c r="AC43" s="2" t="s">
        <v>23</v>
      </c>
      <c r="AD43" s="2" t="s">
        <v>26</v>
      </c>
      <c r="AE43" s="5"/>
    </row>
    <row r="44" spans="1:32" ht="12" customHeight="1" x14ac:dyDescent="0.2">
      <c r="A44" s="527"/>
      <c r="B44" s="527"/>
      <c r="C44" s="2" t="s">
        <v>0</v>
      </c>
      <c r="D44" s="2" t="s">
        <v>15</v>
      </c>
      <c r="E44" s="2" t="s">
        <v>16</v>
      </c>
      <c r="F44" s="71"/>
      <c r="G44" s="22" t="s">
        <v>12</v>
      </c>
      <c r="H44" s="340" t="s">
        <v>0</v>
      </c>
      <c r="I44" s="340" t="s">
        <v>15</v>
      </c>
      <c r="J44" s="340" t="s">
        <v>16</v>
      </c>
      <c r="K44" s="22"/>
      <c r="L44" s="340" t="s">
        <v>12</v>
      </c>
      <c r="M44" s="37" t="s">
        <v>17</v>
      </c>
      <c r="N44" s="157">
        <f>O6+O15+O23+O31+O39+O42</f>
        <v>0</v>
      </c>
      <c r="O44" s="158"/>
      <c r="P44" s="157">
        <f>Q6+Q15+Q23+Q31+Q39+Q42</f>
        <v>0</v>
      </c>
      <c r="Q44" s="158"/>
      <c r="R44" s="157">
        <f>S6+S15+S23+S31+S39+S42</f>
        <v>0</v>
      </c>
      <c r="S44" s="158"/>
      <c r="T44" s="157">
        <f>U6+U15+U23+U31+U39+U42</f>
        <v>0</v>
      </c>
      <c r="U44" s="158"/>
      <c r="V44" s="157">
        <f>W6+W15+W23+W31+W39+W42</f>
        <v>0</v>
      </c>
      <c r="W44" s="125"/>
      <c r="X44" s="206"/>
      <c r="Y44" s="211" t="s">
        <v>138</v>
      </c>
      <c r="Z44" s="23">
        <f>C43+Mai!Z44</f>
        <v>0</v>
      </c>
      <c r="AA44" s="23">
        <f>D43+Mai!AA44+ROUNDDOWN(AE44/60,0)</f>
        <v>0</v>
      </c>
      <c r="AB44" s="12">
        <f>AE44-60*ROUNDDOWN(AE44/60,0)</f>
        <v>0</v>
      </c>
      <c r="AC44" s="12">
        <f>IF((AA44*60+AB44)=0,0,ROUND((Z44*60)/(AA44*60+AB44),1))</f>
        <v>0</v>
      </c>
      <c r="AD44" s="23">
        <f>M43+Mai!AD44</f>
        <v>0</v>
      </c>
      <c r="AE44" s="10">
        <f>E43+Mai!AB44</f>
        <v>0</v>
      </c>
    </row>
    <row r="45" spans="1:32" ht="11.45" customHeight="1" x14ac:dyDescent="0.2">
      <c r="A45" s="566" t="s">
        <v>219</v>
      </c>
      <c r="B45" s="566"/>
      <c r="C45" s="48">
        <f>'Décembre 19'!$C$41</f>
        <v>0</v>
      </c>
      <c r="D45" s="49">
        <f>'Décembre 19'!$D$41</f>
        <v>0</v>
      </c>
      <c r="E45" s="49">
        <f>'Décembre 19'!$E$41</f>
        <v>0</v>
      </c>
      <c r="F45" s="142"/>
      <c r="G45" s="50">
        <f t="shared" ref="G45:G50" si="40">IF((D45*60+E45)=0,0,ROUND((C45*60)/(D45*60+E45),1))</f>
        <v>0</v>
      </c>
      <c r="H45" s="344">
        <f>Mai!H45</f>
        <v>0</v>
      </c>
      <c r="I45" s="341">
        <f>Mai!$I$45</f>
        <v>0</v>
      </c>
      <c r="J45" s="341">
        <f>Mai!$J$45</f>
        <v>0</v>
      </c>
      <c r="K45" s="50"/>
      <c r="L45" s="341">
        <f>IF((I45*60+J45)=0,0,ROUND((H45*60)/(I45*60+J45),1))</f>
        <v>0</v>
      </c>
      <c r="M45" s="198">
        <f>'Décembre 19'!$M$41</f>
        <v>0</v>
      </c>
      <c r="N45" s="157"/>
      <c r="O45" s="158"/>
      <c r="P45" s="157"/>
      <c r="Q45" s="158"/>
      <c r="R45" s="157"/>
      <c r="S45" s="158"/>
      <c r="T45" s="157"/>
      <c r="U45" s="158"/>
      <c r="V45" s="157"/>
      <c r="W45" s="125"/>
      <c r="X45" s="210"/>
      <c r="Y45" s="316" t="s">
        <v>220</v>
      </c>
      <c r="Z45" s="216">
        <f>$C$43+Mai!Z45</f>
        <v>0</v>
      </c>
      <c r="AA45" s="214">
        <f>$D$43+Mai!AA45+ROUNDDOWN(AE45/60,0)</f>
        <v>0</v>
      </c>
      <c r="AB45" s="214">
        <f>AE45-60*ROUNDDOWN(AE45/60,0)</f>
        <v>0</v>
      </c>
      <c r="AC45" s="214">
        <f>IF((AA45*60+AB45)=0,0,ROUND((Z45*60)/(AA45*60+AB45),1))</f>
        <v>0</v>
      </c>
      <c r="AD45" s="216">
        <f>M43+Mai!AD45</f>
        <v>0</v>
      </c>
      <c r="AE45" s="223">
        <f>E43+Mai!AB45</f>
        <v>0</v>
      </c>
    </row>
    <row r="46" spans="1:32" ht="11.45" customHeight="1" x14ac:dyDescent="0.2">
      <c r="A46" s="577" t="s">
        <v>25</v>
      </c>
      <c r="B46" s="577"/>
      <c r="C46" s="48">
        <f>Janvier!C44</f>
        <v>0</v>
      </c>
      <c r="D46" s="48">
        <f>Janvier!D44</f>
        <v>0</v>
      </c>
      <c r="E46" s="48">
        <f>Janvier!E44</f>
        <v>0</v>
      </c>
      <c r="F46" s="133"/>
      <c r="G46" s="47">
        <f t="shared" si="40"/>
        <v>0</v>
      </c>
      <c r="H46" s="344">
        <f>Mai!H46</f>
        <v>0</v>
      </c>
      <c r="I46" s="340">
        <f>Mai!$I$46</f>
        <v>0</v>
      </c>
      <c r="J46" s="340">
        <f>Mai!$J$46</f>
        <v>0</v>
      </c>
      <c r="K46" s="337"/>
      <c r="L46" s="341">
        <f>IF((I46*60+J46)=0,0,ROUND((H46*60)/(I46*60+J46),1))</f>
        <v>0</v>
      </c>
      <c r="M46" s="53">
        <f>Janvier!M44</f>
        <v>0</v>
      </c>
      <c r="X46" s="64"/>
      <c r="Y46" s="64"/>
    </row>
    <row r="47" spans="1:32" ht="11.45" customHeight="1" x14ac:dyDescent="0.2">
      <c r="A47" s="577" t="s">
        <v>27</v>
      </c>
      <c r="B47" s="586"/>
      <c r="C47" s="48">
        <f>Février!C39</f>
        <v>0</v>
      </c>
      <c r="D47" s="48">
        <f>Février!D39</f>
        <v>0</v>
      </c>
      <c r="E47" s="48">
        <f>Février!E39</f>
        <v>0</v>
      </c>
      <c r="F47" s="133"/>
      <c r="G47" s="47">
        <f t="shared" si="40"/>
        <v>0</v>
      </c>
      <c r="H47" s="344">
        <f>Mai!H47</f>
        <v>0</v>
      </c>
      <c r="I47" s="340">
        <f>Mai!$I$47</f>
        <v>0</v>
      </c>
      <c r="J47" s="340">
        <f>Mai!$J$47</f>
        <v>0</v>
      </c>
      <c r="K47" s="337"/>
      <c r="L47" s="341">
        <f>IF((I47*60+J47)=0,0,ROUND((H47*60)/(I47*60+J47),1))</f>
        <v>0</v>
      </c>
      <c r="M47" s="53">
        <f>Février!M39</f>
        <v>0</v>
      </c>
      <c r="X47" s="64"/>
      <c r="Y47" s="64"/>
      <c r="Z47" s="64"/>
      <c r="AA47" s="64"/>
      <c r="AB47" s="189"/>
      <c r="AC47" s="189"/>
      <c r="AD47" s="189"/>
      <c r="AE47" s="65"/>
      <c r="AF47" s="205">
        <f>J43+SUM(J45:J50)</f>
        <v>0</v>
      </c>
    </row>
    <row r="48" spans="1:32" ht="11.45" customHeight="1" x14ac:dyDescent="0.2">
      <c r="A48" s="577" t="s">
        <v>28</v>
      </c>
      <c r="B48" s="577"/>
      <c r="C48" s="54">
        <f>Mars!C44</f>
        <v>0</v>
      </c>
      <c r="D48" s="54">
        <f>Mars!D44</f>
        <v>0</v>
      </c>
      <c r="E48" s="54">
        <f>Mars!E44</f>
        <v>0</v>
      </c>
      <c r="F48" s="133"/>
      <c r="G48" s="47">
        <f t="shared" si="40"/>
        <v>0</v>
      </c>
      <c r="H48" s="344">
        <f>Mai!H48</f>
        <v>0</v>
      </c>
      <c r="I48" s="340">
        <f>Mai!$I$48</f>
        <v>0</v>
      </c>
      <c r="J48" s="340">
        <f>Mai!$J$48</f>
        <v>0</v>
      </c>
      <c r="K48" s="337"/>
      <c r="L48" s="341">
        <f>IF((I48*60+J48)=0,0,ROUND((H48*60)/(I48*60+J48),1))</f>
        <v>0</v>
      </c>
      <c r="M48" s="53">
        <f>Mars!M44</f>
        <v>0</v>
      </c>
      <c r="X48" s="64"/>
      <c r="Y48" s="64"/>
      <c r="Z48" s="64"/>
      <c r="AA48" s="64"/>
      <c r="AB48" s="189"/>
      <c r="AC48" s="189"/>
      <c r="AD48" s="189"/>
      <c r="AE48" s="64"/>
      <c r="AF48" s="199">
        <f>J43+SUM(J46:J50)</f>
        <v>0</v>
      </c>
    </row>
    <row r="49" spans="1:30" ht="11.45" customHeight="1" x14ac:dyDescent="0.2">
      <c r="A49" s="577" t="s">
        <v>31</v>
      </c>
      <c r="B49" s="577"/>
      <c r="C49" s="54">
        <f>Avril!C43</f>
        <v>0</v>
      </c>
      <c r="D49" s="54">
        <f>Avril!D43</f>
        <v>0</v>
      </c>
      <c r="E49" s="47">
        <f>Avril!E43</f>
        <v>0</v>
      </c>
      <c r="F49" s="133"/>
      <c r="G49" s="47">
        <f t="shared" si="40"/>
        <v>0</v>
      </c>
      <c r="H49" s="344">
        <f>Mai!H49</f>
        <v>0</v>
      </c>
      <c r="I49" s="342">
        <f>Mai!$I$49</f>
        <v>0</v>
      </c>
      <c r="J49" s="340">
        <f>Mai!$J$49</f>
        <v>0</v>
      </c>
      <c r="K49" s="337"/>
      <c r="L49" s="341">
        <f>IF((I49*60+J49)=0,0,ROUND((H49*60)/(I49*60+J49),1))</f>
        <v>0</v>
      </c>
      <c r="M49" s="53">
        <f>Avril!M43</f>
        <v>0</v>
      </c>
      <c r="X49" s="64"/>
      <c r="Y49" s="64"/>
      <c r="Z49" s="64"/>
      <c r="AA49" s="64"/>
    </row>
    <row r="50" spans="1:30" ht="11.45" customHeight="1" x14ac:dyDescent="0.2">
      <c r="A50" s="577" t="s">
        <v>32</v>
      </c>
      <c r="B50" s="577"/>
      <c r="C50" s="54">
        <f>Mai!C43</f>
        <v>0</v>
      </c>
      <c r="D50" s="47">
        <f>Mai!D43</f>
        <v>0</v>
      </c>
      <c r="E50" s="47">
        <f>Mai!E43</f>
        <v>0</v>
      </c>
      <c r="F50" s="133"/>
      <c r="G50" s="47">
        <f t="shared" si="40"/>
        <v>0</v>
      </c>
      <c r="H50" s="342">
        <f>Mai!H43</f>
        <v>0</v>
      </c>
      <c r="I50" s="340">
        <f>Mai!$I$43</f>
        <v>0</v>
      </c>
      <c r="J50" s="340">
        <f>Mai!$J$43</f>
        <v>0</v>
      </c>
      <c r="K50" s="337"/>
      <c r="L50" s="341">
        <f t="shared" ref="L50:L52" si="41">IF((I50*60+J50)=0,0,ROUND((H50*60)/(I50*60+J50),1))</f>
        <v>0</v>
      </c>
      <c r="M50" s="53">
        <f>Mai!M43</f>
        <v>0</v>
      </c>
      <c r="X50" s="69"/>
      <c r="Y50" s="66"/>
      <c r="AA50" s="66"/>
      <c r="AB50" s="66"/>
      <c r="AC50" s="66"/>
      <c r="AD50" s="66"/>
    </row>
    <row r="51" spans="1:30" hidden="1" x14ac:dyDescent="0.2">
      <c r="C51" s="212">
        <f>SUM(C45:C50)+C43</f>
        <v>0</v>
      </c>
      <c r="D51" s="212">
        <f>SUM(D45:D50)+D43</f>
        <v>0</v>
      </c>
      <c r="E51" s="212">
        <f>SUM(E45:E50)+E43</f>
        <v>0</v>
      </c>
      <c r="L51" s="341">
        <f t="shared" si="41"/>
        <v>0</v>
      </c>
      <c r="M51" s="212">
        <f>SUM(M45:M50)+M43</f>
        <v>0</v>
      </c>
    </row>
    <row r="52" spans="1:30" hidden="1" x14ac:dyDescent="0.2">
      <c r="C52" s="212">
        <f>SUM(C46:C50)+C43</f>
        <v>0</v>
      </c>
      <c r="D52" s="212">
        <f>SUM(D46:D50)+D43</f>
        <v>0</v>
      </c>
      <c r="E52" s="212">
        <f>SUM(E46:E50)+E43</f>
        <v>0</v>
      </c>
      <c r="L52" s="341">
        <f t="shared" si="41"/>
        <v>0</v>
      </c>
      <c r="M52" s="212">
        <f>SUM(M46:M50)+M43</f>
        <v>0</v>
      </c>
    </row>
  </sheetData>
  <sheetProtection sheet="1" selectLockedCells="1"/>
  <mergeCells count="67">
    <mergeCell ref="Y39:AD39"/>
    <mergeCell ref="Y33:AD33"/>
    <mergeCell ref="Y38:AD38"/>
    <mergeCell ref="Y34:AD34"/>
    <mergeCell ref="Y35:AD35"/>
    <mergeCell ref="Y36:AD36"/>
    <mergeCell ref="Y37:AD37"/>
    <mergeCell ref="Y40:AD40"/>
    <mergeCell ref="Y41:AD41"/>
    <mergeCell ref="Y42:AD42"/>
    <mergeCell ref="Y13:AD13"/>
    <mergeCell ref="Y5:AD5"/>
    <mergeCell ref="Y30:AD30"/>
    <mergeCell ref="Y31:AD31"/>
    <mergeCell ref="Y20:AD20"/>
    <mergeCell ref="Y19:AD19"/>
    <mergeCell ref="Y16:AD16"/>
    <mergeCell ref="Y15:AD15"/>
    <mergeCell ref="Y17:AD17"/>
    <mergeCell ref="Y21:AD21"/>
    <mergeCell ref="Y32:AD32"/>
    <mergeCell ref="Y14:AD14"/>
    <mergeCell ref="Y25:AD25"/>
    <mergeCell ref="Y23:AD23"/>
    <mergeCell ref="Y18:AD18"/>
    <mergeCell ref="Y22:AD22"/>
    <mergeCell ref="Y26:AD26"/>
    <mergeCell ref="Y27:AD27"/>
    <mergeCell ref="Y28:AD28"/>
    <mergeCell ref="Y29:AD29"/>
    <mergeCell ref="Y24:AD24"/>
    <mergeCell ref="A50:B50"/>
    <mergeCell ref="A49:B49"/>
    <mergeCell ref="A15:B15"/>
    <mergeCell ref="A23:B23"/>
    <mergeCell ref="A39:B39"/>
    <mergeCell ref="A44:B44"/>
    <mergeCell ref="A46:B46"/>
    <mergeCell ref="A48:B48"/>
    <mergeCell ref="A31:B31"/>
    <mergeCell ref="A47:B47"/>
    <mergeCell ref="A45:B45"/>
    <mergeCell ref="A43:B43"/>
    <mergeCell ref="A42:B42"/>
    <mergeCell ref="A1:AC1"/>
    <mergeCell ref="A2:A3"/>
    <mergeCell ref="B2:B3"/>
    <mergeCell ref="C2:C3"/>
    <mergeCell ref="D2:D3"/>
    <mergeCell ref="X2:X3"/>
    <mergeCell ref="R2:R3"/>
    <mergeCell ref="E2:E3"/>
    <mergeCell ref="G2:G3"/>
    <mergeCell ref="N2:N3"/>
    <mergeCell ref="P2:P3"/>
    <mergeCell ref="Y2:AD3"/>
    <mergeCell ref="H2:L2"/>
    <mergeCell ref="A7:B7"/>
    <mergeCell ref="Y10:AD10"/>
    <mergeCell ref="Y11:AD11"/>
    <mergeCell ref="Y12:AD12"/>
    <mergeCell ref="Y4:AD4"/>
    <mergeCell ref="Y8:AD8"/>
    <mergeCell ref="Y9:AD9"/>
    <mergeCell ref="A6:B6"/>
    <mergeCell ref="Y7:AD7"/>
    <mergeCell ref="Y6:AD6"/>
  </mergeCells>
  <phoneticPr fontId="0" type="noConversion"/>
  <pageMargins left="0" right="0" top="0" bottom="0"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55"/>
  <sheetViews>
    <sheetView zoomScale="130" zoomScaleNormal="130" workbookViewId="0">
      <pane ySplit="3" topLeftCell="A13" activePane="bottomLeft" state="frozen"/>
      <selection pane="bottomLeft" activeCell="C4" sqref="C4"/>
    </sheetView>
  </sheetViews>
  <sheetFormatPr baseColWidth="10" defaultRowHeight="12.75" x14ac:dyDescent="0.2"/>
  <cols>
    <col min="1" max="1" width="9.7109375" customWidth="1"/>
    <col min="2" max="2" width="6.140625" customWidth="1"/>
    <col min="3" max="3" width="6" customWidth="1"/>
    <col min="4" max="4" width="4.28515625" customWidth="1"/>
    <col min="5" max="5" width="3.85546875" customWidth="1"/>
    <col min="6" max="6" width="4.5703125" style="74" hidden="1" customWidth="1"/>
    <col min="7" max="7" width="6.42578125" customWidth="1"/>
    <col min="8" max="8" width="7.5703125" hidden="1" customWidth="1"/>
    <col min="9" max="11" width="6.42578125" hidden="1" customWidth="1"/>
    <col min="12" max="12" width="5.28515625" hidden="1" customWidth="1"/>
    <col min="13" max="13" width="6" customWidth="1"/>
    <col min="14" max="14" width="4.140625" customWidth="1"/>
    <col min="15" max="15" width="3.42578125" style="74" hidden="1" customWidth="1"/>
    <col min="16" max="16" width="3.42578125" customWidth="1"/>
    <col min="17" max="17" width="3.425781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28515625" customWidth="1"/>
    <col min="28" max="28" width="9.85546875" customWidth="1"/>
    <col min="29" max="30" width="10.140625" customWidth="1"/>
    <col min="31" max="32" width="11.42578125" hidden="1" customWidth="1"/>
  </cols>
  <sheetData>
    <row r="1" spans="1:30" ht="18" x14ac:dyDescent="0.25">
      <c r="A1" s="539" t="s">
        <v>226</v>
      </c>
      <c r="B1" s="539"/>
      <c r="C1" s="539"/>
      <c r="D1" s="539"/>
      <c r="E1" s="539"/>
      <c r="F1" s="539"/>
      <c r="G1" s="539"/>
      <c r="H1" s="539"/>
      <c r="I1" s="539"/>
      <c r="J1" s="539"/>
      <c r="K1" s="539"/>
      <c r="L1" s="539"/>
      <c r="M1" s="539"/>
      <c r="N1" s="539"/>
      <c r="O1" s="539"/>
      <c r="P1" s="539"/>
      <c r="Q1" s="539"/>
      <c r="R1" s="539"/>
      <c r="S1" s="539"/>
      <c r="T1" s="539"/>
      <c r="U1" s="539"/>
      <c r="V1" s="539"/>
      <c r="W1" s="539"/>
      <c r="X1" s="539"/>
      <c r="Y1" s="539"/>
      <c r="Z1" s="539"/>
      <c r="AA1" s="539"/>
      <c r="AB1" s="539"/>
      <c r="AC1" s="539"/>
      <c r="AD1" s="200"/>
    </row>
    <row r="2" spans="1:30" ht="15.75" customHeight="1" x14ac:dyDescent="0.2">
      <c r="A2" s="540" t="s">
        <v>1</v>
      </c>
      <c r="B2" s="540" t="s">
        <v>9</v>
      </c>
      <c r="C2" s="540" t="s">
        <v>0</v>
      </c>
      <c r="D2" s="540" t="s">
        <v>15</v>
      </c>
      <c r="E2" s="540" t="s">
        <v>16</v>
      </c>
      <c r="F2" s="71" t="s">
        <v>16</v>
      </c>
      <c r="G2" s="546" t="s">
        <v>12</v>
      </c>
      <c r="H2" s="506" t="s">
        <v>265</v>
      </c>
      <c r="I2" s="507"/>
      <c r="J2" s="507"/>
      <c r="K2" s="507"/>
      <c r="L2" s="508"/>
      <c r="M2" s="25" t="s">
        <v>17</v>
      </c>
      <c r="N2" s="542" t="s">
        <v>40</v>
      </c>
      <c r="O2" s="135"/>
      <c r="P2" s="542" t="s">
        <v>11</v>
      </c>
      <c r="Q2" s="135"/>
      <c r="R2" s="542" t="s">
        <v>22</v>
      </c>
      <c r="S2" s="135"/>
      <c r="T2" s="25" t="s">
        <v>19</v>
      </c>
      <c r="U2" s="135"/>
      <c r="V2" s="25" t="s">
        <v>19</v>
      </c>
      <c r="W2" s="135"/>
      <c r="X2" s="544" t="s">
        <v>13</v>
      </c>
      <c r="Y2" s="599" t="s">
        <v>14</v>
      </c>
      <c r="Z2" s="599"/>
      <c r="AA2" s="599"/>
      <c r="AB2" s="599"/>
      <c r="AC2" s="599"/>
      <c r="AD2" s="599"/>
    </row>
    <row r="3" spans="1:30" ht="12.75" customHeight="1" x14ac:dyDescent="0.2">
      <c r="A3" s="541"/>
      <c r="B3" s="541"/>
      <c r="C3" s="541"/>
      <c r="D3" s="541"/>
      <c r="E3" s="541"/>
      <c r="F3" s="71"/>
      <c r="G3" s="547"/>
      <c r="H3" s="366" t="s">
        <v>0</v>
      </c>
      <c r="I3" s="335" t="s">
        <v>15</v>
      </c>
      <c r="J3" s="335" t="s">
        <v>16</v>
      </c>
      <c r="K3" s="336"/>
      <c r="L3" s="366" t="s">
        <v>12</v>
      </c>
      <c r="M3" s="26" t="s">
        <v>18</v>
      </c>
      <c r="N3" s="543"/>
      <c r="O3" s="136"/>
      <c r="P3" s="543"/>
      <c r="Q3" s="136"/>
      <c r="R3" s="543"/>
      <c r="S3" s="136"/>
      <c r="T3" s="26" t="s">
        <v>20</v>
      </c>
      <c r="U3" s="136"/>
      <c r="V3" s="26" t="s">
        <v>21</v>
      </c>
      <c r="W3" s="136"/>
      <c r="X3" s="545"/>
      <c r="Y3" s="599"/>
      <c r="Z3" s="599"/>
      <c r="AA3" s="599"/>
      <c r="AB3" s="599"/>
      <c r="AC3" s="599"/>
      <c r="AD3" s="599"/>
    </row>
    <row r="4" spans="1:30" ht="11.45" customHeight="1" x14ac:dyDescent="0.2">
      <c r="A4" s="2" t="s">
        <v>8</v>
      </c>
      <c r="B4" s="393">
        <v>1</v>
      </c>
      <c r="C4" s="40"/>
      <c r="D4" s="40"/>
      <c r="E4" s="40"/>
      <c r="F4" s="71">
        <f>E4</f>
        <v>0</v>
      </c>
      <c r="G4" s="86" t="str">
        <f t="shared" ref="G4:G25" si="0">IF((D4*60+F4)=0,"",ROUND((C4*60)/(D4*60+F4),1))</f>
        <v/>
      </c>
      <c r="H4" s="325"/>
      <c r="I4" s="325"/>
      <c r="J4" s="325"/>
      <c r="K4" s="71">
        <f t="shared" ref="K4:K8" si="1">J4</f>
        <v>0</v>
      </c>
      <c r="L4" s="340" t="str">
        <f t="shared" ref="L4:L25" si="2">IF((I4*60+K4)=0,"",ROUND((H4*60)/(I4*60+K4),1))</f>
        <v/>
      </c>
      <c r="M4" s="116"/>
      <c r="N4" s="116"/>
      <c r="O4" s="161">
        <f>IF(N4="",0,1)</f>
        <v>0</v>
      </c>
      <c r="P4" s="116"/>
      <c r="Q4" s="161">
        <f>IF(P4="",0,1)</f>
        <v>0</v>
      </c>
      <c r="R4" s="116"/>
      <c r="S4" s="161">
        <f>IF(R4="",0,1)</f>
        <v>0</v>
      </c>
      <c r="T4" s="116"/>
      <c r="U4" s="161">
        <f>IF(T4="",0,1)</f>
        <v>0</v>
      </c>
      <c r="V4" s="116"/>
      <c r="W4" s="161">
        <f>IF(V4="",0,1)</f>
        <v>0</v>
      </c>
      <c r="X4" s="236"/>
      <c r="Y4" s="567"/>
      <c r="Z4" s="567"/>
      <c r="AA4" s="567"/>
      <c r="AB4" s="567"/>
      <c r="AC4" s="567"/>
      <c r="AD4" s="567"/>
    </row>
    <row r="5" spans="1:30" ht="11.45" customHeight="1" x14ac:dyDescent="0.2">
      <c r="A5" s="2" t="s">
        <v>2</v>
      </c>
      <c r="B5" s="388">
        <f>B4+1</f>
        <v>2</v>
      </c>
      <c r="C5" s="40"/>
      <c r="D5" s="40"/>
      <c r="E5" s="40"/>
      <c r="F5" s="71">
        <f t="shared" ref="F5:F8" si="3">E5</f>
        <v>0</v>
      </c>
      <c r="G5" s="86" t="str">
        <f t="shared" si="0"/>
        <v/>
      </c>
      <c r="H5" s="325"/>
      <c r="I5" s="325"/>
      <c r="J5" s="325"/>
      <c r="K5" s="71">
        <f t="shared" si="1"/>
        <v>0</v>
      </c>
      <c r="L5" s="340" t="str">
        <f t="shared" si="2"/>
        <v/>
      </c>
      <c r="M5" s="116"/>
      <c r="N5" s="116"/>
      <c r="O5" s="161">
        <f t="shared" ref="O5:W8" si="4">IF(N5="",O4,O4+1)</f>
        <v>0</v>
      </c>
      <c r="P5" s="116"/>
      <c r="Q5" s="161">
        <f t="shared" si="4"/>
        <v>0</v>
      </c>
      <c r="R5" s="116"/>
      <c r="S5" s="161">
        <f t="shared" si="4"/>
        <v>0</v>
      </c>
      <c r="T5" s="116"/>
      <c r="U5" s="161">
        <f t="shared" si="4"/>
        <v>0</v>
      </c>
      <c r="V5" s="116"/>
      <c r="W5" s="161">
        <f t="shared" si="4"/>
        <v>0</v>
      </c>
      <c r="X5" s="236"/>
      <c r="Y5" s="567"/>
      <c r="Z5" s="567"/>
      <c r="AA5" s="567"/>
      <c r="AB5" s="567"/>
      <c r="AC5" s="567"/>
      <c r="AD5" s="567"/>
    </row>
    <row r="6" spans="1:30" ht="11.45" customHeight="1" x14ac:dyDescent="0.2">
      <c r="A6" s="2" t="s">
        <v>3</v>
      </c>
      <c r="B6" s="388">
        <f t="shared" ref="B6:B8" si="5">B5+1</f>
        <v>3</v>
      </c>
      <c r="C6" s="40"/>
      <c r="D6" s="40"/>
      <c r="E6" s="40"/>
      <c r="F6" s="71">
        <f t="shared" si="3"/>
        <v>0</v>
      </c>
      <c r="G6" s="86" t="str">
        <f t="shared" si="0"/>
        <v/>
      </c>
      <c r="H6" s="325"/>
      <c r="I6" s="325"/>
      <c r="J6" s="325"/>
      <c r="K6" s="71">
        <f t="shared" si="1"/>
        <v>0</v>
      </c>
      <c r="L6" s="340" t="str">
        <f t="shared" si="2"/>
        <v/>
      </c>
      <c r="M6" s="116"/>
      <c r="N6" s="116"/>
      <c r="O6" s="161">
        <f t="shared" si="4"/>
        <v>0</v>
      </c>
      <c r="P6" s="116"/>
      <c r="Q6" s="161">
        <f t="shared" si="4"/>
        <v>0</v>
      </c>
      <c r="R6" s="116"/>
      <c r="S6" s="161">
        <f t="shared" si="4"/>
        <v>0</v>
      </c>
      <c r="T6" s="116"/>
      <c r="U6" s="161">
        <f t="shared" si="4"/>
        <v>0</v>
      </c>
      <c r="V6" s="116"/>
      <c r="W6" s="161">
        <f t="shared" si="4"/>
        <v>0</v>
      </c>
      <c r="X6" s="236"/>
      <c r="Y6" s="567"/>
      <c r="Z6" s="567"/>
      <c r="AA6" s="567"/>
      <c r="AB6" s="567"/>
      <c r="AC6" s="567"/>
      <c r="AD6" s="567"/>
    </row>
    <row r="7" spans="1:30" ht="11.45" customHeight="1" x14ac:dyDescent="0.2">
      <c r="A7" s="2" t="s">
        <v>4</v>
      </c>
      <c r="B7" s="388">
        <f t="shared" si="5"/>
        <v>4</v>
      </c>
      <c r="C7" s="40"/>
      <c r="D7" s="40"/>
      <c r="E7" s="40"/>
      <c r="F7" s="71">
        <f t="shared" si="3"/>
        <v>0</v>
      </c>
      <c r="G7" s="86" t="str">
        <f t="shared" si="0"/>
        <v/>
      </c>
      <c r="H7" s="325"/>
      <c r="I7" s="325"/>
      <c r="J7" s="325"/>
      <c r="K7" s="71">
        <f t="shared" si="1"/>
        <v>0</v>
      </c>
      <c r="L7" s="340" t="str">
        <f t="shared" si="2"/>
        <v/>
      </c>
      <c r="M7" s="116"/>
      <c r="N7" s="116"/>
      <c r="O7" s="161">
        <f t="shared" si="4"/>
        <v>0</v>
      </c>
      <c r="P7" s="116"/>
      <c r="Q7" s="161">
        <f t="shared" si="4"/>
        <v>0</v>
      </c>
      <c r="R7" s="116"/>
      <c r="S7" s="161">
        <f t="shared" si="4"/>
        <v>0</v>
      </c>
      <c r="T7" s="116"/>
      <c r="U7" s="161">
        <f t="shared" si="4"/>
        <v>0</v>
      </c>
      <c r="V7" s="116"/>
      <c r="W7" s="161">
        <f t="shared" si="4"/>
        <v>0</v>
      </c>
      <c r="X7" s="236"/>
      <c r="Y7" s="568" t="s">
        <v>255</v>
      </c>
      <c r="Z7" s="568"/>
      <c r="AA7" s="568"/>
      <c r="AB7" s="568"/>
      <c r="AC7" s="568"/>
      <c r="AD7" s="568"/>
    </row>
    <row r="8" spans="1:30" ht="11.45" customHeight="1" x14ac:dyDescent="0.2">
      <c r="A8" s="71" t="s">
        <v>5</v>
      </c>
      <c r="B8" s="387">
        <f t="shared" si="5"/>
        <v>5</v>
      </c>
      <c r="C8" s="40"/>
      <c r="D8" s="40"/>
      <c r="E8" s="40"/>
      <c r="F8" s="71">
        <f t="shared" si="3"/>
        <v>0</v>
      </c>
      <c r="G8" s="86" t="str">
        <f t="shared" si="0"/>
        <v/>
      </c>
      <c r="H8" s="325"/>
      <c r="I8" s="325"/>
      <c r="J8" s="325"/>
      <c r="K8" s="71">
        <f t="shared" si="1"/>
        <v>0</v>
      </c>
      <c r="L8" s="340" t="str">
        <f t="shared" si="2"/>
        <v/>
      </c>
      <c r="M8" s="116"/>
      <c r="N8" s="116"/>
      <c r="O8" s="161">
        <f t="shared" si="4"/>
        <v>0</v>
      </c>
      <c r="P8" s="116"/>
      <c r="Q8" s="161">
        <f t="shared" si="4"/>
        <v>0</v>
      </c>
      <c r="R8" s="116"/>
      <c r="S8" s="161">
        <f t="shared" si="4"/>
        <v>0</v>
      </c>
      <c r="T8" s="116"/>
      <c r="U8" s="161">
        <f t="shared" si="4"/>
        <v>0</v>
      </c>
      <c r="V8" s="116"/>
      <c r="W8" s="161">
        <f t="shared" si="4"/>
        <v>0</v>
      </c>
      <c r="X8" s="236"/>
      <c r="Y8" s="569"/>
      <c r="Z8" s="569"/>
      <c r="AA8" s="569"/>
      <c r="AB8" s="569"/>
      <c r="AC8" s="569"/>
      <c r="AD8" s="569"/>
    </row>
    <row r="9" spans="1:30" ht="11.45" customHeight="1" x14ac:dyDescent="0.2">
      <c r="A9" s="476" t="s">
        <v>10</v>
      </c>
      <c r="B9" s="477"/>
      <c r="C9" s="13">
        <f>SUM(C4:C8)</f>
        <v>0</v>
      </c>
      <c r="D9" s="13">
        <f>SUM(D4:D8)+ROUNDDOWN(F9/60,0)</f>
        <v>0</v>
      </c>
      <c r="E9" s="13">
        <f>F9-60*ROUNDDOWN(F9/60,0)</f>
        <v>0</v>
      </c>
      <c r="F9" s="130">
        <f>SUM(F4:F8)</f>
        <v>0</v>
      </c>
      <c r="G9" s="52">
        <f>IF((D9*60+E9)=0,0,ROUND((C9*60)/(D9*60+E9),1))</f>
        <v>0</v>
      </c>
      <c r="H9" s="13">
        <f>SUM(H4:H8)</f>
        <v>0</v>
      </c>
      <c r="I9" s="13">
        <f>SUM(I4:I8)+ROUNDDOWN(K9/60,0)</f>
        <v>0</v>
      </c>
      <c r="J9" s="13">
        <f>K9-60*ROUNDDOWN(K9/60,0)</f>
        <v>0</v>
      </c>
      <c r="K9" s="130">
        <f>SUM(K4:K8)</f>
        <v>0</v>
      </c>
      <c r="L9" s="52">
        <f>IF((I9*60+J9)=0,0,ROUND((H9*60)/(I9*60+J9),1))</f>
        <v>0</v>
      </c>
      <c r="M9" s="27">
        <f>SUM(M4:M8)</f>
        <v>0</v>
      </c>
      <c r="N9" s="27">
        <f>IF(SUM(N4:N8)=0,0,ROUND(AVERAGE(N4:N8),0))</f>
        <v>0</v>
      </c>
      <c r="O9" s="162">
        <f>IF(O4=0,0,1)</f>
        <v>0</v>
      </c>
      <c r="P9" s="27">
        <f>IF(SUM(P4:P8)=0,0,ROUND(AVERAGE(P4:P8),0))</f>
        <v>0</v>
      </c>
      <c r="Q9" s="162">
        <f>IF(Q4=0,0,1)</f>
        <v>0</v>
      </c>
      <c r="R9" s="27">
        <f>IF(SUM(R4:R8)=0,0,ROUND(AVERAGE(R4:R8),0))</f>
        <v>0</v>
      </c>
      <c r="S9" s="162">
        <f>IF(S4=0,0,1)</f>
        <v>0</v>
      </c>
      <c r="T9" s="27">
        <f>IF(SUM(T4:T8)=0,0,ROUND(AVERAGE(T4:T8),0))</f>
        <v>0</v>
      </c>
      <c r="U9" s="162">
        <f>IF(U4=0,0,1)</f>
        <v>0</v>
      </c>
      <c r="V9" s="27">
        <f>IF(SUM(V4:V8)=0,0,ROUND(AVERAGE(V4:V8),0))</f>
        <v>0</v>
      </c>
      <c r="W9" s="162">
        <f>IF(W4=0,0,1)</f>
        <v>0</v>
      </c>
      <c r="X9" s="237"/>
      <c r="Y9" s="576"/>
      <c r="Z9" s="576"/>
      <c r="AA9" s="576"/>
      <c r="AB9" s="576"/>
      <c r="AC9" s="576"/>
      <c r="AD9" s="576"/>
    </row>
    <row r="10" spans="1:30" ht="11.45" customHeight="1" x14ac:dyDescent="0.2">
      <c r="A10" s="532" t="s">
        <v>75</v>
      </c>
      <c r="B10" s="533"/>
      <c r="C10" s="73">
        <f>C9+Juin!C42</f>
        <v>0</v>
      </c>
      <c r="D10" s="73">
        <f>ROUNDDOWN(F10/60,0)+Juin!D42+D9</f>
        <v>0</v>
      </c>
      <c r="E10" s="73">
        <f>F10-60*ROUNDDOWN(F10/60,0)</f>
        <v>0</v>
      </c>
      <c r="F10" s="131">
        <f>E9+Juin!E42</f>
        <v>0</v>
      </c>
      <c r="G10" s="73">
        <f>IF((D10*60+E10)=0,0,ROUND((C10*60)/(D10*60+E10),1))</f>
        <v>0</v>
      </c>
      <c r="H10" s="73">
        <f>H9+Juin!H42</f>
        <v>0</v>
      </c>
      <c r="I10" s="73">
        <f>ROUNDDOWN(K10/60,0)+Juin!I42+I9</f>
        <v>0</v>
      </c>
      <c r="J10" s="73">
        <f>K10-60*ROUNDDOWN(K10/60,0)</f>
        <v>0</v>
      </c>
      <c r="K10" s="131">
        <f>J9+Juin!J39</f>
        <v>0</v>
      </c>
      <c r="L10" s="73">
        <f>IF((I10*60+J10)=0,0,ROUND((H10*60)/(I10*60+J10),1))</f>
        <v>0</v>
      </c>
      <c r="M10" s="83">
        <f>M9+Juin!M42</f>
        <v>0</v>
      </c>
      <c r="N10" s="83">
        <f>IF(N9=0,Juin!N42,IF(N9+Juin!N42=0,"",ROUND((SUM(N4:N8)+SUM(Juin!N40:'Juin'!N41))/(O8+Juin!O41),0)))</f>
        <v>0</v>
      </c>
      <c r="O10" s="179"/>
      <c r="P10" s="83">
        <f>IF(P9=0,Juin!P42,IF(P9+Juin!P42=0,"",ROUND((SUM(P4:P8)+SUM(Juin!P40:'Juin'!P41))/(Q8+Juin!Q41),0)))</f>
        <v>0</v>
      </c>
      <c r="Q10" s="179"/>
      <c r="R10" s="83">
        <f>IF(R9=0,Juin!R42,IF(R9+Juin!R42=0,"",ROUND((SUM(R4:R8)+SUM(Juin!R40:'Juin'!R41))/(S8+Juin!S41),0)))</f>
        <v>0</v>
      </c>
      <c r="S10" s="179"/>
      <c r="T10" s="83">
        <f>IF(T9=0,Juin!T42,IF(T9+Juin!T42=0,"",ROUND((SUM(T4:T8)+SUM(Juin!T40:'Juin'!T41))/(U8+Juin!U41),0)))</f>
        <v>0</v>
      </c>
      <c r="U10" s="179"/>
      <c r="V10" s="83">
        <f>IF(V9=0,Juin!V42,IF(V9+Juin!V42=0,"",ROUND((SUM(V4:V8)+SUM(Juin!V40:'Juin'!V41))/(W8+Juin!W41),0)))</f>
        <v>0</v>
      </c>
      <c r="W10" s="179"/>
      <c r="X10" s="308"/>
      <c r="Y10" s="575"/>
      <c r="Z10" s="575"/>
      <c r="AA10" s="575"/>
      <c r="AB10" s="575"/>
      <c r="AC10" s="575"/>
      <c r="AD10" s="575"/>
    </row>
    <row r="11" spans="1:30" ht="11.45" customHeight="1" x14ac:dyDescent="0.2">
      <c r="A11" s="2" t="s">
        <v>6</v>
      </c>
      <c r="B11" s="2">
        <f>B8+1</f>
        <v>6</v>
      </c>
      <c r="C11" s="40"/>
      <c r="D11" s="40"/>
      <c r="E11" s="40"/>
      <c r="F11" s="71">
        <f t="shared" ref="F11:F17" si="6">E11</f>
        <v>0</v>
      </c>
      <c r="G11" s="86" t="str">
        <f t="shared" si="0"/>
        <v/>
      </c>
      <c r="H11" s="325"/>
      <c r="I11" s="325"/>
      <c r="J11" s="325"/>
      <c r="K11" s="71">
        <f>J11</f>
        <v>0</v>
      </c>
      <c r="L11" s="340" t="str">
        <f t="shared" si="2"/>
        <v/>
      </c>
      <c r="M11" s="347"/>
      <c r="N11" s="347"/>
      <c r="O11" s="161">
        <f>IF(N11="",0,1)</f>
        <v>0</v>
      </c>
      <c r="P11" s="347"/>
      <c r="Q11" s="161">
        <f>IF(P11="",0,1)</f>
        <v>0</v>
      </c>
      <c r="R11" s="116"/>
      <c r="S11" s="161">
        <f>IF(R11="",0,1)</f>
        <v>0</v>
      </c>
      <c r="T11" s="116"/>
      <c r="U11" s="161">
        <f>IF(T11="",0,1)</f>
        <v>0</v>
      </c>
      <c r="V11" s="116"/>
      <c r="W11" s="161">
        <f>IF(V11="",0,1)</f>
        <v>0</v>
      </c>
      <c r="X11" s="236"/>
      <c r="Y11" s="569"/>
      <c r="Z11" s="569"/>
      <c r="AA11" s="569"/>
      <c r="AB11" s="569"/>
      <c r="AC11" s="569"/>
      <c r="AD11" s="569"/>
    </row>
    <row r="12" spans="1:30" ht="11.45" customHeight="1" x14ac:dyDescent="0.2">
      <c r="A12" s="80" t="s">
        <v>7</v>
      </c>
      <c r="B12" s="80">
        <f t="shared" ref="B12:B17" si="7">B11+1</f>
        <v>7</v>
      </c>
      <c r="C12" s="40"/>
      <c r="D12" s="40"/>
      <c r="E12" s="40"/>
      <c r="F12" s="71">
        <f t="shared" si="6"/>
        <v>0</v>
      </c>
      <c r="G12" s="86" t="str">
        <f t="shared" si="0"/>
        <v/>
      </c>
      <c r="H12" s="325"/>
      <c r="I12" s="325"/>
      <c r="J12" s="325"/>
      <c r="K12" s="71">
        <f t="shared" ref="K12:K17" si="8">J12</f>
        <v>0</v>
      </c>
      <c r="L12" s="340" t="str">
        <f t="shared" si="2"/>
        <v/>
      </c>
      <c r="M12" s="347"/>
      <c r="N12" s="347"/>
      <c r="O12" s="161">
        <f t="shared" ref="O12:O17" si="9">IF(N12="",O11,O11+1)</f>
        <v>0</v>
      </c>
      <c r="P12" s="347"/>
      <c r="Q12" s="161">
        <f t="shared" ref="Q12:Q17" si="10">IF(P12="",Q11,Q11+1)</f>
        <v>0</v>
      </c>
      <c r="R12" s="116"/>
      <c r="S12" s="161">
        <f t="shared" ref="S12:S17" si="11">IF(R12="",S11,S11+1)</f>
        <v>0</v>
      </c>
      <c r="T12" s="116"/>
      <c r="U12" s="161">
        <f t="shared" ref="U12:U17" si="12">IF(T12="",U11,U11+1)</f>
        <v>0</v>
      </c>
      <c r="V12" s="116"/>
      <c r="W12" s="161">
        <f t="shared" ref="W12:W17" si="13">IF(V12="",W11,W11+1)</f>
        <v>0</v>
      </c>
      <c r="X12" s="236"/>
      <c r="Y12" s="569"/>
      <c r="Z12" s="569"/>
      <c r="AA12" s="569"/>
      <c r="AB12" s="569"/>
      <c r="AC12" s="569"/>
      <c r="AD12" s="569"/>
    </row>
    <row r="13" spans="1:30" ht="11.45" customHeight="1" x14ac:dyDescent="0.2">
      <c r="A13" s="2" t="s">
        <v>8</v>
      </c>
      <c r="B13" s="2">
        <f t="shared" si="7"/>
        <v>8</v>
      </c>
      <c r="C13" s="40"/>
      <c r="D13" s="40"/>
      <c r="E13" s="40"/>
      <c r="F13" s="71">
        <f t="shared" si="6"/>
        <v>0</v>
      </c>
      <c r="G13" s="86" t="str">
        <f t="shared" si="0"/>
        <v/>
      </c>
      <c r="H13" s="325"/>
      <c r="I13" s="325"/>
      <c r="J13" s="325"/>
      <c r="K13" s="71">
        <f t="shared" si="8"/>
        <v>0</v>
      </c>
      <c r="L13" s="340" t="str">
        <f t="shared" si="2"/>
        <v/>
      </c>
      <c r="M13" s="116"/>
      <c r="N13" s="116"/>
      <c r="O13" s="161">
        <f t="shared" si="9"/>
        <v>0</v>
      </c>
      <c r="P13" s="116"/>
      <c r="Q13" s="161">
        <f t="shared" si="10"/>
        <v>0</v>
      </c>
      <c r="R13" s="116"/>
      <c r="S13" s="161">
        <f t="shared" si="11"/>
        <v>0</v>
      </c>
      <c r="T13" s="116"/>
      <c r="U13" s="161">
        <f t="shared" si="12"/>
        <v>0</v>
      </c>
      <c r="V13" s="116"/>
      <c r="W13" s="161">
        <f t="shared" si="13"/>
        <v>0</v>
      </c>
      <c r="X13" s="236"/>
      <c r="Y13" s="569"/>
      <c r="Z13" s="569"/>
      <c r="AA13" s="569"/>
      <c r="AB13" s="569"/>
      <c r="AC13" s="569"/>
      <c r="AD13" s="569"/>
    </row>
    <row r="14" spans="1:30" ht="11.45" customHeight="1" x14ac:dyDescent="0.2">
      <c r="A14" s="2" t="s">
        <v>2</v>
      </c>
      <c r="B14" s="2">
        <f t="shared" si="7"/>
        <v>9</v>
      </c>
      <c r="C14" s="40"/>
      <c r="D14" s="40"/>
      <c r="E14" s="40"/>
      <c r="F14" s="71">
        <f t="shared" si="6"/>
        <v>0</v>
      </c>
      <c r="G14" s="86" t="str">
        <f t="shared" si="0"/>
        <v/>
      </c>
      <c r="H14" s="325"/>
      <c r="I14" s="325"/>
      <c r="J14" s="325"/>
      <c r="K14" s="71">
        <f t="shared" si="8"/>
        <v>0</v>
      </c>
      <c r="L14" s="340" t="str">
        <f t="shared" si="2"/>
        <v/>
      </c>
      <c r="M14" s="116"/>
      <c r="N14" s="116"/>
      <c r="O14" s="161">
        <f t="shared" si="9"/>
        <v>0</v>
      </c>
      <c r="P14" s="116"/>
      <c r="Q14" s="161">
        <f t="shared" si="10"/>
        <v>0</v>
      </c>
      <c r="R14" s="116"/>
      <c r="S14" s="161">
        <f t="shared" si="11"/>
        <v>0</v>
      </c>
      <c r="T14" s="116"/>
      <c r="U14" s="161">
        <f t="shared" si="12"/>
        <v>0</v>
      </c>
      <c r="V14" s="116"/>
      <c r="W14" s="161">
        <f t="shared" si="13"/>
        <v>0</v>
      </c>
      <c r="X14" s="236"/>
      <c r="Y14" s="569"/>
      <c r="Z14" s="569"/>
      <c r="AA14" s="569"/>
      <c r="AB14" s="569"/>
      <c r="AC14" s="569"/>
      <c r="AD14" s="569"/>
    </row>
    <row r="15" spans="1:30" ht="11.45" customHeight="1" x14ac:dyDescent="0.2">
      <c r="A15" s="2" t="s">
        <v>3</v>
      </c>
      <c r="B15" s="2">
        <f t="shared" si="7"/>
        <v>10</v>
      </c>
      <c r="C15" s="40"/>
      <c r="D15" s="40"/>
      <c r="E15" s="40"/>
      <c r="F15" s="71">
        <f t="shared" si="6"/>
        <v>0</v>
      </c>
      <c r="G15" s="86" t="str">
        <f t="shared" si="0"/>
        <v/>
      </c>
      <c r="H15" s="325"/>
      <c r="I15" s="325"/>
      <c r="J15" s="325"/>
      <c r="K15" s="71">
        <f t="shared" si="8"/>
        <v>0</v>
      </c>
      <c r="L15" s="340" t="str">
        <f t="shared" si="2"/>
        <v/>
      </c>
      <c r="M15" s="116"/>
      <c r="N15" s="116"/>
      <c r="O15" s="161">
        <f t="shared" si="9"/>
        <v>0</v>
      </c>
      <c r="P15" s="116"/>
      <c r="Q15" s="161">
        <f t="shared" si="10"/>
        <v>0</v>
      </c>
      <c r="R15" s="116"/>
      <c r="S15" s="161">
        <f t="shared" si="11"/>
        <v>0</v>
      </c>
      <c r="T15" s="116"/>
      <c r="U15" s="161">
        <f t="shared" si="12"/>
        <v>0</v>
      </c>
      <c r="V15" s="116"/>
      <c r="W15" s="161">
        <f t="shared" si="13"/>
        <v>0</v>
      </c>
      <c r="X15" s="236"/>
      <c r="Y15" s="569"/>
      <c r="Z15" s="569"/>
      <c r="AA15" s="569"/>
      <c r="AB15" s="569"/>
      <c r="AC15" s="569"/>
      <c r="AD15" s="569"/>
    </row>
    <row r="16" spans="1:30" ht="11.45" customHeight="1" x14ac:dyDescent="0.2">
      <c r="A16" s="2" t="s">
        <v>4</v>
      </c>
      <c r="B16" s="2">
        <f t="shared" si="7"/>
        <v>11</v>
      </c>
      <c r="C16" s="40"/>
      <c r="D16" s="40"/>
      <c r="E16" s="40"/>
      <c r="F16" s="71">
        <f t="shared" si="6"/>
        <v>0</v>
      </c>
      <c r="G16" s="86" t="str">
        <f t="shared" si="0"/>
        <v/>
      </c>
      <c r="H16" s="325"/>
      <c r="I16" s="325"/>
      <c r="J16" s="325"/>
      <c r="K16" s="71">
        <f t="shared" si="8"/>
        <v>0</v>
      </c>
      <c r="L16" s="340" t="str">
        <f t="shared" si="2"/>
        <v/>
      </c>
      <c r="M16" s="116"/>
      <c r="N16" s="116"/>
      <c r="O16" s="161">
        <f t="shared" si="9"/>
        <v>0</v>
      </c>
      <c r="P16" s="116"/>
      <c r="Q16" s="161">
        <f t="shared" si="10"/>
        <v>0</v>
      </c>
      <c r="R16" s="116"/>
      <c r="S16" s="161">
        <f t="shared" si="11"/>
        <v>0</v>
      </c>
      <c r="T16" s="116"/>
      <c r="U16" s="161">
        <f t="shared" si="12"/>
        <v>0</v>
      </c>
      <c r="V16" s="116"/>
      <c r="W16" s="161">
        <f t="shared" si="13"/>
        <v>0</v>
      </c>
      <c r="X16" s="236"/>
      <c r="Y16" s="569"/>
      <c r="Z16" s="569"/>
      <c r="AA16" s="569"/>
      <c r="AB16" s="569"/>
      <c r="AC16" s="569"/>
      <c r="AD16" s="569"/>
    </row>
    <row r="17" spans="1:32" ht="11.45" customHeight="1" x14ac:dyDescent="0.2">
      <c r="A17" s="71" t="s">
        <v>5</v>
      </c>
      <c r="B17" s="71">
        <f t="shared" si="7"/>
        <v>12</v>
      </c>
      <c r="C17" s="40"/>
      <c r="D17" s="40"/>
      <c r="E17" s="40"/>
      <c r="F17" s="71">
        <f t="shared" si="6"/>
        <v>0</v>
      </c>
      <c r="G17" s="86" t="str">
        <f t="shared" si="0"/>
        <v/>
      </c>
      <c r="H17" s="325"/>
      <c r="I17" s="325"/>
      <c r="J17" s="325"/>
      <c r="K17" s="71">
        <f t="shared" si="8"/>
        <v>0</v>
      </c>
      <c r="L17" s="340" t="str">
        <f t="shared" si="2"/>
        <v/>
      </c>
      <c r="M17" s="116"/>
      <c r="N17" s="116"/>
      <c r="O17" s="161">
        <f t="shared" si="9"/>
        <v>0</v>
      </c>
      <c r="P17" s="116"/>
      <c r="Q17" s="161">
        <f t="shared" si="10"/>
        <v>0</v>
      </c>
      <c r="R17" s="116"/>
      <c r="S17" s="161">
        <f t="shared" si="11"/>
        <v>0</v>
      </c>
      <c r="T17" s="116"/>
      <c r="U17" s="161">
        <f t="shared" si="12"/>
        <v>0</v>
      </c>
      <c r="V17" s="116"/>
      <c r="W17" s="161">
        <f t="shared" si="13"/>
        <v>0</v>
      </c>
      <c r="X17" s="236"/>
      <c r="Y17" s="569"/>
      <c r="Z17" s="569"/>
      <c r="AA17" s="569"/>
      <c r="AB17" s="569"/>
      <c r="AC17" s="569"/>
      <c r="AD17" s="569"/>
    </row>
    <row r="18" spans="1:32" ht="11.45" customHeight="1" x14ac:dyDescent="0.2">
      <c r="A18" s="476" t="s">
        <v>76</v>
      </c>
      <c r="B18" s="477"/>
      <c r="C18" s="13">
        <f>SUM(C11:C17)</f>
        <v>0</v>
      </c>
      <c r="D18" s="13">
        <f>SUM(D11:D17)+ROUNDDOWN(F18/60,0)</f>
        <v>0</v>
      </c>
      <c r="E18" s="13">
        <f>F18-60*ROUNDDOWN(F18/60,0)</f>
        <v>0</v>
      </c>
      <c r="F18" s="130">
        <f>SUM(F11:F17)</f>
        <v>0</v>
      </c>
      <c r="G18" s="52">
        <f>IF((D18*60+E18)=0,0,ROUND((C18*60)/(D18*60+E18),1))</f>
        <v>0</v>
      </c>
      <c r="H18" s="13">
        <f>SUM(H11:H17)</f>
        <v>0</v>
      </c>
      <c r="I18" s="13">
        <f>SUM(I11:I17)+ROUNDDOWN(K18/60,0)</f>
        <v>0</v>
      </c>
      <c r="J18" s="13">
        <f>K18-60*ROUNDDOWN(K18/60,0)</f>
        <v>0</v>
      </c>
      <c r="K18" s="130">
        <f>SUM(K11:K17)</f>
        <v>0</v>
      </c>
      <c r="L18" s="52">
        <f>IF((I18*60+J18)=0,0,ROUND((H18*60)/(I18*60+J18),1))</f>
        <v>0</v>
      </c>
      <c r="M18" s="27">
        <f>SUM(M11:M17)</f>
        <v>0</v>
      </c>
      <c r="N18" s="27">
        <f>IF(SUM(N11:N17)=0,0,ROUND(AVERAGE(N11:N17),0))</f>
        <v>0</v>
      </c>
      <c r="O18" s="162">
        <f>IF(O17=0,0,1)</f>
        <v>0</v>
      </c>
      <c r="P18" s="27">
        <f>IF(SUM(P11:P17)=0,0,ROUND(AVERAGE(P11:P17),0))</f>
        <v>0</v>
      </c>
      <c r="Q18" s="162">
        <f>IF(Q17=0,0,1)</f>
        <v>0</v>
      </c>
      <c r="R18" s="27">
        <f>IF(SUM(R11:R17)=0,0,ROUND(AVERAGE(R11:R17),0))</f>
        <v>0</v>
      </c>
      <c r="S18" s="162">
        <f>IF(S17=0,0,1)</f>
        <v>0</v>
      </c>
      <c r="T18" s="27">
        <f>IF(SUM(T11:T17)=0,0,ROUND(AVERAGE(T11:T17),0))</f>
        <v>0</v>
      </c>
      <c r="U18" s="162">
        <f>IF(U17=0,0,1)</f>
        <v>0</v>
      </c>
      <c r="V18" s="27">
        <f>IF(SUM(V11:V17)=0,0,ROUND(AVERAGE(V11:V17),0))</f>
        <v>0</v>
      </c>
      <c r="W18" s="162">
        <f>IF(W17=0,0,1)</f>
        <v>0</v>
      </c>
      <c r="X18" s="237"/>
      <c r="Y18" s="576"/>
      <c r="Z18" s="576"/>
      <c r="AA18" s="576"/>
      <c r="AB18" s="576"/>
      <c r="AC18" s="576"/>
      <c r="AD18" s="576"/>
    </row>
    <row r="19" spans="1:32" s="72" customFormat="1" ht="11.45" customHeight="1" x14ac:dyDescent="0.2">
      <c r="A19" s="80" t="s">
        <v>6</v>
      </c>
      <c r="B19" s="80">
        <f>B17+1</f>
        <v>13</v>
      </c>
      <c r="C19" s="40"/>
      <c r="D19" s="40"/>
      <c r="E19" s="40"/>
      <c r="F19" s="71">
        <f t="shared" ref="F19:F25" si="14">E19</f>
        <v>0</v>
      </c>
      <c r="G19" s="86" t="str">
        <f t="shared" si="0"/>
        <v/>
      </c>
      <c r="H19" s="325"/>
      <c r="I19" s="325"/>
      <c r="J19" s="325"/>
      <c r="K19" s="71">
        <f>J19</f>
        <v>0</v>
      </c>
      <c r="L19" s="340" t="str">
        <f t="shared" si="2"/>
        <v/>
      </c>
      <c r="M19" s="347"/>
      <c r="N19" s="347"/>
      <c r="O19" s="161">
        <f>IF(N19="",0,1)</f>
        <v>0</v>
      </c>
      <c r="P19" s="347"/>
      <c r="Q19" s="161">
        <f>IF(P19="",0,1)</f>
        <v>0</v>
      </c>
      <c r="R19" s="116"/>
      <c r="S19" s="161">
        <f>IF(R19="",0,1)</f>
        <v>0</v>
      </c>
      <c r="T19" s="116"/>
      <c r="U19" s="161">
        <f>IF(T19="",0,1)</f>
        <v>0</v>
      </c>
      <c r="V19" s="116"/>
      <c r="W19" s="161">
        <f>IF(V19="",0,1)</f>
        <v>0</v>
      </c>
      <c r="X19" s="121"/>
      <c r="Y19" s="569"/>
      <c r="Z19" s="569"/>
      <c r="AA19" s="569"/>
      <c r="AB19" s="569"/>
      <c r="AC19" s="569"/>
      <c r="AD19" s="569"/>
    </row>
    <row r="20" spans="1:32" ht="11.45" customHeight="1" x14ac:dyDescent="0.2">
      <c r="A20" s="71" t="s">
        <v>7</v>
      </c>
      <c r="B20" s="71">
        <f t="shared" ref="B20:B25" si="15">B19+1</f>
        <v>14</v>
      </c>
      <c r="C20" s="40"/>
      <c r="D20" s="40"/>
      <c r="E20" s="40"/>
      <c r="F20" s="71">
        <f t="shared" si="14"/>
        <v>0</v>
      </c>
      <c r="G20" s="86" t="str">
        <f t="shared" si="0"/>
        <v/>
      </c>
      <c r="H20" s="325"/>
      <c r="I20" s="325"/>
      <c r="J20" s="325"/>
      <c r="K20" s="71">
        <f t="shared" ref="K20:K25" si="16">J20</f>
        <v>0</v>
      </c>
      <c r="L20" s="340" t="str">
        <f t="shared" si="2"/>
        <v/>
      </c>
      <c r="M20" s="347"/>
      <c r="N20" s="347"/>
      <c r="O20" s="161">
        <f t="shared" ref="O20:O25" si="17">IF(N20="",O19,O19+1)</f>
        <v>0</v>
      </c>
      <c r="P20" s="347"/>
      <c r="Q20" s="161">
        <f t="shared" ref="Q20:Q25" si="18">IF(P20="",Q19,Q19+1)</f>
        <v>0</v>
      </c>
      <c r="R20" s="116"/>
      <c r="S20" s="161">
        <f t="shared" ref="S20:S25" si="19">IF(R20="",S19,S19+1)</f>
        <v>0</v>
      </c>
      <c r="T20" s="116"/>
      <c r="U20" s="161">
        <f t="shared" ref="U20:U25" si="20">IF(T20="",U19,U19+1)</f>
        <v>0</v>
      </c>
      <c r="V20" s="116"/>
      <c r="W20" s="161">
        <f t="shared" ref="W20:W25" si="21">IF(V20="",W19,W19+1)</f>
        <v>0</v>
      </c>
      <c r="X20" s="121"/>
      <c r="Y20" s="568" t="s">
        <v>256</v>
      </c>
      <c r="Z20" s="568"/>
      <c r="AA20" s="568"/>
      <c r="AB20" s="568"/>
      <c r="AC20" s="568"/>
      <c r="AD20" s="568"/>
    </row>
    <row r="21" spans="1:32" ht="11.45" customHeight="1" x14ac:dyDescent="0.2">
      <c r="A21" s="2" t="s">
        <v>8</v>
      </c>
      <c r="B21" s="2">
        <f t="shared" si="15"/>
        <v>15</v>
      </c>
      <c r="C21" s="40"/>
      <c r="D21" s="40"/>
      <c r="E21" s="40"/>
      <c r="F21" s="71">
        <f t="shared" si="14"/>
        <v>0</v>
      </c>
      <c r="G21" s="86" t="str">
        <f>IF((D21*60+F21)=0,"",ROUND((C21*60)/(D21*60+F21),1))</f>
        <v/>
      </c>
      <c r="H21" s="325"/>
      <c r="I21" s="325"/>
      <c r="J21" s="325"/>
      <c r="K21" s="71">
        <f t="shared" si="16"/>
        <v>0</v>
      </c>
      <c r="L21" s="340" t="str">
        <f>IF((I21*60+K21)=0,"",ROUND((H21*60)/(I21*60+K21),1))</f>
        <v/>
      </c>
      <c r="M21" s="116"/>
      <c r="N21" s="116"/>
      <c r="O21" s="161">
        <f t="shared" si="17"/>
        <v>0</v>
      </c>
      <c r="P21" s="116"/>
      <c r="Q21" s="161">
        <f t="shared" si="18"/>
        <v>0</v>
      </c>
      <c r="R21" s="116"/>
      <c r="S21" s="161">
        <f t="shared" si="19"/>
        <v>0</v>
      </c>
      <c r="T21" s="116"/>
      <c r="U21" s="161">
        <f t="shared" si="20"/>
        <v>0</v>
      </c>
      <c r="V21" s="116"/>
      <c r="W21" s="161">
        <f>IF(X21="",W20,W20+1)</f>
        <v>0</v>
      </c>
      <c r="X21" s="121"/>
      <c r="Y21" s="569"/>
      <c r="Z21" s="569"/>
      <c r="AA21" s="569"/>
      <c r="AB21" s="569"/>
      <c r="AC21" s="569"/>
      <c r="AD21" s="569"/>
    </row>
    <row r="22" spans="1:32" ht="11.45" customHeight="1" x14ac:dyDescent="0.2">
      <c r="A22" s="2" t="s">
        <v>2</v>
      </c>
      <c r="B22" s="2">
        <f t="shared" si="15"/>
        <v>16</v>
      </c>
      <c r="C22" s="40"/>
      <c r="D22" s="40"/>
      <c r="E22" s="40"/>
      <c r="F22" s="71">
        <f t="shared" si="14"/>
        <v>0</v>
      </c>
      <c r="G22" s="86" t="str">
        <f t="shared" si="0"/>
        <v/>
      </c>
      <c r="H22" s="325"/>
      <c r="I22" s="325"/>
      <c r="J22" s="325"/>
      <c r="K22" s="71">
        <f t="shared" si="16"/>
        <v>0</v>
      </c>
      <c r="L22" s="340" t="str">
        <f t="shared" si="2"/>
        <v/>
      </c>
      <c r="M22" s="116"/>
      <c r="N22" s="116"/>
      <c r="O22" s="161">
        <f t="shared" si="17"/>
        <v>0</v>
      </c>
      <c r="P22" s="116"/>
      <c r="Q22" s="161">
        <f t="shared" si="18"/>
        <v>0</v>
      </c>
      <c r="R22" s="116"/>
      <c r="S22" s="161">
        <f t="shared" si="19"/>
        <v>0</v>
      </c>
      <c r="T22" s="116"/>
      <c r="U22" s="161">
        <f t="shared" si="20"/>
        <v>0</v>
      </c>
      <c r="V22" s="116"/>
      <c r="W22" s="161">
        <f t="shared" si="21"/>
        <v>0</v>
      </c>
      <c r="X22" s="121"/>
      <c r="Y22" s="569"/>
      <c r="Z22" s="569"/>
      <c r="AA22" s="569"/>
      <c r="AB22" s="569"/>
      <c r="AC22" s="569"/>
      <c r="AD22" s="569"/>
    </row>
    <row r="23" spans="1:32" ht="11.45" customHeight="1" x14ac:dyDescent="0.2">
      <c r="A23" s="2" t="s">
        <v>3</v>
      </c>
      <c r="B23" s="2">
        <f t="shared" si="15"/>
        <v>17</v>
      </c>
      <c r="C23" s="40"/>
      <c r="D23" s="40"/>
      <c r="E23" s="40"/>
      <c r="F23" s="71">
        <f t="shared" si="14"/>
        <v>0</v>
      </c>
      <c r="G23" s="86" t="str">
        <f t="shared" si="0"/>
        <v/>
      </c>
      <c r="H23" s="325"/>
      <c r="I23" s="325"/>
      <c r="J23" s="325"/>
      <c r="K23" s="71">
        <f t="shared" si="16"/>
        <v>0</v>
      </c>
      <c r="L23" s="340" t="str">
        <f t="shared" si="2"/>
        <v/>
      </c>
      <c r="M23" s="116"/>
      <c r="N23" s="116"/>
      <c r="O23" s="161">
        <f t="shared" si="17"/>
        <v>0</v>
      </c>
      <c r="P23" s="116"/>
      <c r="Q23" s="161">
        <f t="shared" si="18"/>
        <v>0</v>
      </c>
      <c r="R23" s="116"/>
      <c r="S23" s="161">
        <f t="shared" si="19"/>
        <v>0</v>
      </c>
      <c r="T23" s="116"/>
      <c r="U23" s="161">
        <f t="shared" si="20"/>
        <v>0</v>
      </c>
      <c r="V23" s="116"/>
      <c r="W23" s="161">
        <f t="shared" si="21"/>
        <v>0</v>
      </c>
      <c r="X23" s="121"/>
      <c r="Y23" s="569"/>
      <c r="Z23" s="569"/>
      <c r="AA23" s="569"/>
      <c r="AB23" s="569"/>
      <c r="AC23" s="569"/>
      <c r="AD23" s="569"/>
    </row>
    <row r="24" spans="1:32" ht="11.45" customHeight="1" x14ac:dyDescent="0.2">
      <c r="A24" s="2" t="s">
        <v>4</v>
      </c>
      <c r="B24" s="2">
        <f t="shared" si="15"/>
        <v>18</v>
      </c>
      <c r="C24" s="40"/>
      <c r="D24" s="40"/>
      <c r="E24" s="40"/>
      <c r="F24" s="71">
        <f t="shared" si="14"/>
        <v>0</v>
      </c>
      <c r="G24" s="86" t="str">
        <f t="shared" si="0"/>
        <v/>
      </c>
      <c r="H24" s="325"/>
      <c r="I24" s="325"/>
      <c r="J24" s="325"/>
      <c r="K24" s="71">
        <f t="shared" si="16"/>
        <v>0</v>
      </c>
      <c r="L24" s="340" t="str">
        <f t="shared" si="2"/>
        <v/>
      </c>
      <c r="M24" s="116"/>
      <c r="N24" s="116"/>
      <c r="O24" s="161">
        <f t="shared" si="17"/>
        <v>0</v>
      </c>
      <c r="P24" s="116"/>
      <c r="Q24" s="161">
        <f t="shared" si="18"/>
        <v>0</v>
      </c>
      <c r="R24" s="116"/>
      <c r="S24" s="161">
        <f t="shared" si="19"/>
        <v>0</v>
      </c>
      <c r="T24" s="116"/>
      <c r="U24" s="161">
        <f t="shared" si="20"/>
        <v>0</v>
      </c>
      <c r="V24" s="116"/>
      <c r="W24" s="161">
        <f t="shared" si="21"/>
        <v>0</v>
      </c>
      <c r="X24" s="121"/>
      <c r="Y24" s="569"/>
      <c r="Z24" s="569"/>
      <c r="AA24" s="569"/>
      <c r="AB24" s="569"/>
      <c r="AC24" s="569"/>
      <c r="AD24" s="569"/>
    </row>
    <row r="25" spans="1:32" ht="11.45" customHeight="1" x14ac:dyDescent="0.2">
      <c r="A25" s="71" t="s">
        <v>5</v>
      </c>
      <c r="B25" s="71">
        <f t="shared" si="15"/>
        <v>19</v>
      </c>
      <c r="C25" s="40"/>
      <c r="D25" s="40"/>
      <c r="E25" s="40"/>
      <c r="F25" s="71">
        <f t="shared" si="14"/>
        <v>0</v>
      </c>
      <c r="G25" s="86" t="str">
        <f t="shared" si="0"/>
        <v/>
      </c>
      <c r="H25" s="325"/>
      <c r="I25" s="325"/>
      <c r="J25" s="325"/>
      <c r="K25" s="71">
        <f t="shared" si="16"/>
        <v>0</v>
      </c>
      <c r="L25" s="340" t="str">
        <f t="shared" si="2"/>
        <v/>
      </c>
      <c r="M25" s="116"/>
      <c r="N25" s="116"/>
      <c r="O25" s="161">
        <f t="shared" si="17"/>
        <v>0</v>
      </c>
      <c r="P25" s="116"/>
      <c r="Q25" s="161">
        <f t="shared" si="18"/>
        <v>0</v>
      </c>
      <c r="R25" s="116"/>
      <c r="S25" s="161">
        <f t="shared" si="19"/>
        <v>0</v>
      </c>
      <c r="T25" s="116"/>
      <c r="U25" s="161">
        <f t="shared" si="20"/>
        <v>0</v>
      </c>
      <c r="V25" s="116"/>
      <c r="W25" s="161">
        <f t="shared" si="21"/>
        <v>0</v>
      </c>
      <c r="X25" s="121"/>
      <c r="Y25" s="569"/>
      <c r="Z25" s="569"/>
      <c r="AA25" s="569"/>
      <c r="AB25" s="569"/>
      <c r="AC25" s="569"/>
      <c r="AD25" s="569"/>
    </row>
    <row r="26" spans="1:32" ht="11.45" customHeight="1" x14ac:dyDescent="0.2">
      <c r="A26" s="476" t="s">
        <v>77</v>
      </c>
      <c r="B26" s="477"/>
      <c r="C26" s="13">
        <f>SUM(C19:C25)</f>
        <v>0</v>
      </c>
      <c r="D26" s="13">
        <f>SUM(D19:D25)+ROUNDDOWN(F26/60,0)</f>
        <v>0</v>
      </c>
      <c r="E26" s="13">
        <f>F26-60*ROUNDDOWN(F26/60,0)</f>
        <v>0</v>
      </c>
      <c r="F26" s="130">
        <f>SUM(F19:F25)</f>
        <v>0</v>
      </c>
      <c r="G26" s="52">
        <f>IF((D26*60+E26)=0,0,ROUND((C26*60)/(D26*60+E26),1))</f>
        <v>0</v>
      </c>
      <c r="H26" s="13">
        <f>SUM(H19:H25)</f>
        <v>0</v>
      </c>
      <c r="I26" s="13">
        <f>SUM(I19:I25)+ROUNDDOWN(K26/60,0)</f>
        <v>0</v>
      </c>
      <c r="J26" s="13">
        <f>K26-60*ROUNDDOWN(K26/60,0)</f>
        <v>0</v>
      </c>
      <c r="K26" s="130">
        <f>SUM(K19:K25)</f>
        <v>0</v>
      </c>
      <c r="L26" s="52">
        <f>IF((I26*60+J26)=0,0,ROUND((H26*60)/(I26*60+J26),1))</f>
        <v>0</v>
      </c>
      <c r="M26" s="27">
        <f>SUM(M19:M25)</f>
        <v>0</v>
      </c>
      <c r="N26" s="27">
        <f>IF(SUM(N19:N25)=0,0,ROUND(AVERAGE(N19:N25),0))</f>
        <v>0</v>
      </c>
      <c r="O26" s="162">
        <f>IF(O25=0,0,1)</f>
        <v>0</v>
      </c>
      <c r="P26" s="27">
        <f>IF(SUM(P19:P25)=0,0,ROUND(AVERAGE(P19:P25),0))</f>
        <v>0</v>
      </c>
      <c r="Q26" s="162">
        <f>IF(Q25=0,0,1)</f>
        <v>0</v>
      </c>
      <c r="R26" s="27">
        <f>IF(SUM(R19:R25)=0,0,ROUND(AVERAGE(R19:R25),0))</f>
        <v>0</v>
      </c>
      <c r="S26" s="162">
        <f>IF(S25=0,0,1)</f>
        <v>0</v>
      </c>
      <c r="T26" s="27">
        <f>IF(SUM(T19:T25)=0,0,ROUND(AVERAGE(T19:T25),0))</f>
        <v>0</v>
      </c>
      <c r="U26" s="162">
        <f>IF(U25=0,0,1)</f>
        <v>0</v>
      </c>
      <c r="V26" s="27">
        <f>IF(SUM(V19:V25)=0,0,ROUND(AVERAGE(V19:V25),0))</f>
        <v>0</v>
      </c>
      <c r="W26" s="162">
        <f>IF(W25=0,0,1)</f>
        <v>0</v>
      </c>
      <c r="X26" s="237"/>
      <c r="Y26" s="576"/>
      <c r="Z26" s="576"/>
      <c r="AA26" s="576"/>
      <c r="AB26" s="576"/>
      <c r="AC26" s="576"/>
      <c r="AD26" s="576"/>
    </row>
    <row r="27" spans="1:32" ht="11.45" customHeight="1" x14ac:dyDescent="0.2">
      <c r="A27" s="21" t="s">
        <v>6</v>
      </c>
      <c r="B27" s="22">
        <f>B25+1</f>
        <v>20</v>
      </c>
      <c r="C27" s="40"/>
      <c r="D27" s="40"/>
      <c r="E27" s="40"/>
      <c r="F27" s="71">
        <f t="shared" ref="F27:F43" si="22">E27</f>
        <v>0</v>
      </c>
      <c r="G27" s="86" t="str">
        <f t="shared" ref="G27:G43" si="23">IF((D27*60+F27)=0,"",ROUND((C27*60)/(D27*60+F27),1))</f>
        <v/>
      </c>
      <c r="H27" s="325"/>
      <c r="I27" s="325"/>
      <c r="J27" s="325"/>
      <c r="K27" s="71">
        <f>J27</f>
        <v>0</v>
      </c>
      <c r="L27" s="340" t="str">
        <f t="shared" ref="L27:L43" si="24">IF((I27*60+K27)=0,"",ROUND((H27*60)/(I27*60+K27),1))</f>
        <v/>
      </c>
      <c r="M27" s="347"/>
      <c r="N27" s="347"/>
      <c r="O27" s="161">
        <f>IF(N27="",0,1)</f>
        <v>0</v>
      </c>
      <c r="P27" s="347"/>
      <c r="Q27" s="161">
        <f>IF(P27="",0,1)</f>
        <v>0</v>
      </c>
      <c r="R27" s="116"/>
      <c r="S27" s="161">
        <f>IF(R27="",0,1)</f>
        <v>0</v>
      </c>
      <c r="T27" s="116"/>
      <c r="U27" s="161">
        <f>IF(T27="",0,1)</f>
        <v>0</v>
      </c>
      <c r="V27" s="116"/>
      <c r="W27" s="161">
        <f>IF(V27="",0,1)</f>
        <v>0</v>
      </c>
      <c r="X27" s="304"/>
      <c r="Y27" s="569"/>
      <c r="Z27" s="569"/>
      <c r="AA27" s="569"/>
      <c r="AB27" s="569"/>
      <c r="AC27" s="569"/>
      <c r="AD27" s="569"/>
      <c r="AE27" s="5"/>
      <c r="AF27" s="5"/>
    </row>
    <row r="28" spans="1:32" ht="11.45" customHeight="1" x14ac:dyDescent="0.2">
      <c r="A28" s="21" t="s">
        <v>7</v>
      </c>
      <c r="B28" s="22">
        <f t="shared" ref="B28:B33" si="25">B27+1</f>
        <v>21</v>
      </c>
      <c r="C28" s="40"/>
      <c r="D28" s="40"/>
      <c r="E28" s="40"/>
      <c r="F28" s="71">
        <f t="shared" si="22"/>
        <v>0</v>
      </c>
      <c r="G28" s="86" t="str">
        <f t="shared" si="23"/>
        <v/>
      </c>
      <c r="H28" s="325"/>
      <c r="I28" s="325"/>
      <c r="J28" s="325"/>
      <c r="K28" s="71">
        <f t="shared" ref="K28:K33" si="26">J28</f>
        <v>0</v>
      </c>
      <c r="L28" s="340" t="str">
        <f t="shared" si="24"/>
        <v/>
      </c>
      <c r="M28" s="347"/>
      <c r="N28" s="347"/>
      <c r="O28" s="161">
        <f t="shared" ref="O28:O33" si="27">IF(N28="",O27,O27+1)</f>
        <v>0</v>
      </c>
      <c r="P28" s="347"/>
      <c r="Q28" s="161">
        <f t="shared" ref="Q28:Q33" si="28">IF(P28="",Q27,Q27+1)</f>
        <v>0</v>
      </c>
      <c r="R28" s="116"/>
      <c r="S28" s="161">
        <f t="shared" ref="S28:S33" si="29">IF(R28="",S27,S27+1)</f>
        <v>0</v>
      </c>
      <c r="T28" s="116"/>
      <c r="U28" s="161">
        <f t="shared" ref="U28:U33" si="30">IF(T28="",U27,U27+1)</f>
        <v>0</v>
      </c>
      <c r="V28" s="116"/>
      <c r="W28" s="161">
        <f t="shared" ref="W28:W33" si="31">IF(V28="",W27,W27+1)</f>
        <v>0</v>
      </c>
      <c r="X28" s="391"/>
      <c r="Y28" s="569"/>
      <c r="Z28" s="569"/>
      <c r="AA28" s="569"/>
      <c r="AB28" s="569"/>
      <c r="AC28" s="569"/>
      <c r="AD28" s="569"/>
      <c r="AE28" s="5"/>
      <c r="AF28" s="5"/>
    </row>
    <row r="29" spans="1:32" ht="11.45" customHeight="1" x14ac:dyDescent="0.2">
      <c r="A29" s="21" t="s">
        <v>8</v>
      </c>
      <c r="B29" s="22">
        <f t="shared" si="25"/>
        <v>22</v>
      </c>
      <c r="C29" s="40"/>
      <c r="D29" s="40"/>
      <c r="E29" s="40"/>
      <c r="F29" s="71">
        <f t="shared" si="22"/>
        <v>0</v>
      </c>
      <c r="G29" s="86" t="str">
        <f t="shared" si="23"/>
        <v/>
      </c>
      <c r="H29" s="325"/>
      <c r="I29" s="325"/>
      <c r="J29" s="325"/>
      <c r="K29" s="71">
        <f t="shared" si="26"/>
        <v>0</v>
      </c>
      <c r="L29" s="340" t="str">
        <f t="shared" si="24"/>
        <v/>
      </c>
      <c r="M29" s="116"/>
      <c r="N29" s="116"/>
      <c r="O29" s="161">
        <f t="shared" si="27"/>
        <v>0</v>
      </c>
      <c r="P29" s="116"/>
      <c r="Q29" s="161">
        <f t="shared" si="28"/>
        <v>0</v>
      </c>
      <c r="R29" s="116"/>
      <c r="S29" s="161">
        <f t="shared" si="29"/>
        <v>0</v>
      </c>
      <c r="T29" s="116"/>
      <c r="U29" s="161">
        <f t="shared" si="30"/>
        <v>0</v>
      </c>
      <c r="V29" s="116"/>
      <c r="W29" s="161">
        <f t="shared" si="31"/>
        <v>0</v>
      </c>
      <c r="X29" s="391"/>
      <c r="Y29" s="569"/>
      <c r="Z29" s="569"/>
      <c r="AA29" s="569"/>
      <c r="AB29" s="569"/>
      <c r="AC29" s="569"/>
      <c r="AD29" s="569"/>
      <c r="AE29" s="5"/>
      <c r="AF29" s="5"/>
    </row>
    <row r="30" spans="1:32" ht="11.45" customHeight="1" x14ac:dyDescent="0.2">
      <c r="A30" s="21" t="s">
        <v>2</v>
      </c>
      <c r="B30" s="22">
        <f t="shared" si="25"/>
        <v>23</v>
      </c>
      <c r="C30" s="40"/>
      <c r="D30" s="40"/>
      <c r="E30" s="40"/>
      <c r="F30" s="71">
        <f t="shared" si="22"/>
        <v>0</v>
      </c>
      <c r="G30" s="86" t="str">
        <f t="shared" si="23"/>
        <v/>
      </c>
      <c r="H30" s="325"/>
      <c r="I30" s="325"/>
      <c r="J30" s="325"/>
      <c r="K30" s="71">
        <f t="shared" si="26"/>
        <v>0</v>
      </c>
      <c r="L30" s="340" t="str">
        <f t="shared" si="24"/>
        <v/>
      </c>
      <c r="M30" s="116"/>
      <c r="N30" s="116"/>
      <c r="O30" s="161">
        <f t="shared" si="27"/>
        <v>0</v>
      </c>
      <c r="P30" s="116"/>
      <c r="Q30" s="161">
        <f t="shared" si="28"/>
        <v>0</v>
      </c>
      <c r="R30" s="116"/>
      <c r="S30" s="161">
        <f t="shared" si="29"/>
        <v>0</v>
      </c>
      <c r="T30" s="116"/>
      <c r="U30" s="161">
        <f t="shared" si="30"/>
        <v>0</v>
      </c>
      <c r="V30" s="116"/>
      <c r="W30" s="161">
        <f t="shared" si="31"/>
        <v>0</v>
      </c>
      <c r="X30" s="391"/>
      <c r="Y30" s="569"/>
      <c r="Z30" s="569"/>
      <c r="AA30" s="569"/>
      <c r="AB30" s="569"/>
      <c r="AC30" s="569"/>
      <c r="AD30" s="569"/>
      <c r="AE30" s="5"/>
      <c r="AF30" s="5"/>
    </row>
    <row r="31" spans="1:32" ht="11.45" customHeight="1" x14ac:dyDescent="0.2">
      <c r="A31" s="21" t="s">
        <v>3</v>
      </c>
      <c r="B31" s="22">
        <f t="shared" si="25"/>
        <v>24</v>
      </c>
      <c r="C31" s="40"/>
      <c r="D31" s="40"/>
      <c r="E31" s="40"/>
      <c r="F31" s="71">
        <f t="shared" si="22"/>
        <v>0</v>
      </c>
      <c r="G31" s="86" t="str">
        <f t="shared" si="23"/>
        <v/>
      </c>
      <c r="H31" s="325"/>
      <c r="I31" s="325"/>
      <c r="J31" s="325"/>
      <c r="K31" s="71">
        <f t="shared" si="26"/>
        <v>0</v>
      </c>
      <c r="L31" s="340" t="str">
        <f t="shared" si="24"/>
        <v/>
      </c>
      <c r="M31" s="116"/>
      <c r="N31" s="116"/>
      <c r="O31" s="161">
        <f t="shared" si="27"/>
        <v>0</v>
      </c>
      <c r="P31" s="116"/>
      <c r="Q31" s="161">
        <f t="shared" si="28"/>
        <v>0</v>
      </c>
      <c r="R31" s="116"/>
      <c r="S31" s="161">
        <f t="shared" si="29"/>
        <v>0</v>
      </c>
      <c r="T31" s="116"/>
      <c r="U31" s="161">
        <f t="shared" si="30"/>
        <v>0</v>
      </c>
      <c r="V31" s="116"/>
      <c r="W31" s="161">
        <f t="shared" si="31"/>
        <v>0</v>
      </c>
      <c r="X31" s="391"/>
      <c r="Y31" s="569"/>
      <c r="Z31" s="569"/>
      <c r="AA31" s="569"/>
      <c r="AB31" s="569"/>
      <c r="AC31" s="569"/>
      <c r="AD31" s="569"/>
      <c r="AE31" s="5"/>
      <c r="AF31" s="5"/>
    </row>
    <row r="32" spans="1:32" ht="11.45" customHeight="1" x14ac:dyDescent="0.2">
      <c r="A32" s="21" t="s">
        <v>4</v>
      </c>
      <c r="B32" s="22">
        <f t="shared" si="25"/>
        <v>25</v>
      </c>
      <c r="C32" s="40"/>
      <c r="D32" s="40"/>
      <c r="E32" s="40"/>
      <c r="F32" s="71">
        <f t="shared" si="22"/>
        <v>0</v>
      </c>
      <c r="G32" s="86" t="str">
        <f t="shared" si="23"/>
        <v/>
      </c>
      <c r="H32" s="325"/>
      <c r="I32" s="325"/>
      <c r="J32" s="325"/>
      <c r="K32" s="71">
        <f t="shared" si="26"/>
        <v>0</v>
      </c>
      <c r="L32" s="340" t="str">
        <f t="shared" si="24"/>
        <v/>
      </c>
      <c r="M32" s="116"/>
      <c r="N32" s="116"/>
      <c r="O32" s="161">
        <f t="shared" si="27"/>
        <v>0</v>
      </c>
      <c r="P32" s="116"/>
      <c r="Q32" s="161">
        <f t="shared" si="28"/>
        <v>0</v>
      </c>
      <c r="R32" s="116"/>
      <c r="S32" s="161">
        <f t="shared" si="29"/>
        <v>0</v>
      </c>
      <c r="T32" s="116"/>
      <c r="U32" s="161">
        <f t="shared" si="30"/>
        <v>0</v>
      </c>
      <c r="V32" s="116"/>
      <c r="W32" s="161">
        <f t="shared" si="31"/>
        <v>0</v>
      </c>
      <c r="X32" s="391"/>
      <c r="Y32" s="569"/>
      <c r="Z32" s="569"/>
      <c r="AA32" s="569"/>
      <c r="AB32" s="569"/>
      <c r="AC32" s="569"/>
      <c r="AD32" s="569"/>
      <c r="AE32" s="5"/>
      <c r="AF32" s="5"/>
    </row>
    <row r="33" spans="1:32" ht="11.45" customHeight="1" x14ac:dyDescent="0.2">
      <c r="A33" s="113" t="s">
        <v>5</v>
      </c>
      <c r="B33" s="114">
        <f t="shared" si="25"/>
        <v>26</v>
      </c>
      <c r="C33" s="40"/>
      <c r="D33" s="40"/>
      <c r="E33" s="40"/>
      <c r="F33" s="71">
        <f t="shared" si="22"/>
        <v>0</v>
      </c>
      <c r="G33" s="86" t="str">
        <f t="shared" si="23"/>
        <v/>
      </c>
      <c r="H33" s="325"/>
      <c r="I33" s="325"/>
      <c r="J33" s="325"/>
      <c r="K33" s="71">
        <f t="shared" si="26"/>
        <v>0</v>
      </c>
      <c r="L33" s="340" t="str">
        <f t="shared" si="24"/>
        <v/>
      </c>
      <c r="M33" s="116"/>
      <c r="N33" s="116"/>
      <c r="O33" s="161">
        <f t="shared" si="27"/>
        <v>0</v>
      </c>
      <c r="P33" s="116"/>
      <c r="Q33" s="161">
        <f t="shared" si="28"/>
        <v>0</v>
      </c>
      <c r="R33" s="116"/>
      <c r="S33" s="161">
        <f t="shared" si="29"/>
        <v>0</v>
      </c>
      <c r="T33" s="116"/>
      <c r="U33" s="161">
        <f t="shared" si="30"/>
        <v>0</v>
      </c>
      <c r="V33" s="116"/>
      <c r="W33" s="161">
        <f t="shared" si="31"/>
        <v>0</v>
      </c>
      <c r="X33" s="391"/>
      <c r="Y33" s="569"/>
      <c r="Z33" s="569"/>
      <c r="AA33" s="569"/>
      <c r="AB33" s="569"/>
      <c r="AC33" s="569"/>
      <c r="AD33" s="569"/>
      <c r="AE33" s="5"/>
      <c r="AF33" s="5"/>
    </row>
    <row r="34" spans="1:32" ht="11.45" customHeight="1" x14ac:dyDescent="0.2">
      <c r="A34" s="476" t="s">
        <v>78</v>
      </c>
      <c r="B34" s="477"/>
      <c r="C34" s="13">
        <f>SUM(C27:C33)</f>
        <v>0</v>
      </c>
      <c r="D34" s="13">
        <f>SUM(D27:D33)+ROUNDDOWN(F34/60,0)</f>
        <v>0</v>
      </c>
      <c r="E34" s="13">
        <f>F34-60*ROUNDDOWN(F34/60,0)</f>
        <v>0</v>
      </c>
      <c r="F34" s="130">
        <f>SUM(F27:F33)</f>
        <v>0</v>
      </c>
      <c r="G34" s="52">
        <f>IF((D34*60+E34)=0,0,ROUND((C34*60)/(D34*60+E34),1))</f>
        <v>0</v>
      </c>
      <c r="H34" s="13">
        <f>SUM(H27:H33)</f>
        <v>0</v>
      </c>
      <c r="I34" s="13">
        <f>SUM(I27:I33)+ROUNDDOWN(K34/60,0)</f>
        <v>0</v>
      </c>
      <c r="J34" s="13">
        <f>K34-60*ROUNDDOWN(K34/60,0)</f>
        <v>0</v>
      </c>
      <c r="K34" s="130">
        <f>SUM(K27:K33)</f>
        <v>0</v>
      </c>
      <c r="L34" s="52">
        <f>IF((I34*60+J34)=0,0,ROUND((H34*60)/(I34*60+J34),1))</f>
        <v>0</v>
      </c>
      <c r="M34" s="27">
        <f>SUM(M27:M33)</f>
        <v>0</v>
      </c>
      <c r="N34" s="27">
        <f>IF(SUM(N27:N33)=0,0,ROUND(AVERAGE(N27:N33),0))</f>
        <v>0</v>
      </c>
      <c r="O34" s="162">
        <f>IF(O33=0,0,1)</f>
        <v>0</v>
      </c>
      <c r="P34" s="27">
        <f>IF(SUM(P27:P33)=0,0,ROUND(AVERAGE(P27:P33),0))</f>
        <v>0</v>
      </c>
      <c r="Q34" s="162">
        <f>IF(Q33=0,0,1)</f>
        <v>0</v>
      </c>
      <c r="R34" s="27">
        <f>IF(SUM(R27:R33)=0,0,ROUND(AVERAGE(R27:R33),0))</f>
        <v>0</v>
      </c>
      <c r="S34" s="162">
        <f>IF(S33=0,0,1)</f>
        <v>0</v>
      </c>
      <c r="T34" s="27">
        <f>IF(SUM(T27:T33)=0,0,ROUND(AVERAGE(T27:T33),0))</f>
        <v>0</v>
      </c>
      <c r="U34" s="162">
        <f>IF(U33=0,0,1)</f>
        <v>0</v>
      </c>
      <c r="V34" s="27">
        <f>IF(SUM(V27:V33)=0,0,ROUND(AVERAGE(V27:V33),0))</f>
        <v>0</v>
      </c>
      <c r="W34" s="162">
        <f>IF(W33=0,0,1)</f>
        <v>0</v>
      </c>
      <c r="X34" s="237"/>
      <c r="Y34" s="574"/>
      <c r="Z34" s="574"/>
      <c r="AA34" s="574"/>
      <c r="AB34" s="574"/>
      <c r="AC34" s="574"/>
      <c r="AD34" s="574"/>
      <c r="AE34" s="5"/>
      <c r="AF34" s="5"/>
    </row>
    <row r="35" spans="1:32" ht="11.45" customHeight="1" x14ac:dyDescent="0.2">
      <c r="A35" s="22" t="s">
        <v>6</v>
      </c>
      <c r="B35" s="81">
        <f>B33+1</f>
        <v>27</v>
      </c>
      <c r="C35" s="40"/>
      <c r="D35" s="40"/>
      <c r="E35" s="40"/>
      <c r="F35" s="71">
        <f t="shared" si="22"/>
        <v>0</v>
      </c>
      <c r="G35" s="86" t="str">
        <f t="shared" si="23"/>
        <v/>
      </c>
      <c r="H35" s="325"/>
      <c r="I35" s="325"/>
      <c r="J35" s="325"/>
      <c r="K35" s="71">
        <f>J35</f>
        <v>0</v>
      </c>
      <c r="L35" s="340" t="str">
        <f t="shared" si="24"/>
        <v/>
      </c>
      <c r="M35" s="116"/>
      <c r="N35" s="116"/>
      <c r="O35" s="161">
        <f>IF(N35="",0,1)</f>
        <v>0</v>
      </c>
      <c r="P35" s="116"/>
      <c r="Q35" s="161">
        <f>IF(P35="",0,1)</f>
        <v>0</v>
      </c>
      <c r="R35" s="116"/>
      <c r="S35" s="161">
        <f>IF(R35="",0,1)</f>
        <v>0</v>
      </c>
      <c r="T35" s="116"/>
      <c r="U35" s="161">
        <f>IF(T35="",0,1)</f>
        <v>0</v>
      </c>
      <c r="V35" s="116"/>
      <c r="W35" s="161">
        <f>IF(V35="",0,1)</f>
        <v>0</v>
      </c>
      <c r="X35" s="239"/>
      <c r="Y35" s="569"/>
      <c r="Z35" s="569"/>
      <c r="AA35" s="569"/>
      <c r="AB35" s="569"/>
      <c r="AC35" s="569"/>
      <c r="AD35" s="569"/>
      <c r="AE35" s="5"/>
      <c r="AF35" s="5"/>
    </row>
    <row r="36" spans="1:32" ht="11.45" customHeight="1" x14ac:dyDescent="0.2">
      <c r="A36" s="22" t="s">
        <v>7</v>
      </c>
      <c r="B36" s="81">
        <f t="shared" ref="B36:B39" si="32">B35+1</f>
        <v>28</v>
      </c>
      <c r="C36" s="40"/>
      <c r="D36" s="40"/>
      <c r="E36" s="40"/>
      <c r="F36" s="71">
        <f t="shared" si="22"/>
        <v>0</v>
      </c>
      <c r="G36" s="86" t="str">
        <f t="shared" si="23"/>
        <v/>
      </c>
      <c r="H36" s="325"/>
      <c r="I36" s="325"/>
      <c r="J36" s="325"/>
      <c r="K36" s="71">
        <f t="shared" ref="K36:K39" si="33">J36</f>
        <v>0</v>
      </c>
      <c r="L36" s="340" t="str">
        <f t="shared" si="24"/>
        <v/>
      </c>
      <c r="M36" s="116"/>
      <c r="N36" s="116"/>
      <c r="O36" s="161">
        <f t="shared" ref="O36:O39" si="34">IF(N36="",O35,O35+1)</f>
        <v>0</v>
      </c>
      <c r="P36" s="116"/>
      <c r="Q36" s="161">
        <f t="shared" ref="Q36:Q39" si="35">IF(P36="",Q35,Q35+1)</f>
        <v>0</v>
      </c>
      <c r="R36" s="116"/>
      <c r="S36" s="161">
        <f t="shared" ref="S36:S39" si="36">IF(R36="",S35,S35+1)</f>
        <v>0</v>
      </c>
      <c r="T36" s="116"/>
      <c r="U36" s="161">
        <f t="shared" ref="U36:U39" si="37">IF(T36="",U35,U35+1)</f>
        <v>0</v>
      </c>
      <c r="V36" s="116"/>
      <c r="W36" s="161">
        <f t="shared" ref="W36:W39" si="38">IF(V36="",W35,W35+1)</f>
        <v>0</v>
      </c>
      <c r="X36" s="239"/>
      <c r="Y36" s="569"/>
      <c r="Z36" s="569"/>
      <c r="AA36" s="569"/>
      <c r="AB36" s="569"/>
      <c r="AC36" s="569"/>
      <c r="AD36" s="569"/>
      <c r="AE36" s="5"/>
      <c r="AF36" s="5"/>
    </row>
    <row r="37" spans="1:32" ht="11.45" customHeight="1" x14ac:dyDescent="0.2">
      <c r="A37" s="22" t="s">
        <v>8</v>
      </c>
      <c r="B37" s="81">
        <f t="shared" si="32"/>
        <v>29</v>
      </c>
      <c r="C37" s="40"/>
      <c r="D37" s="40"/>
      <c r="E37" s="40"/>
      <c r="F37" s="71">
        <f t="shared" si="22"/>
        <v>0</v>
      </c>
      <c r="G37" s="86" t="str">
        <f t="shared" si="23"/>
        <v/>
      </c>
      <c r="H37" s="325"/>
      <c r="I37" s="325"/>
      <c r="J37" s="325"/>
      <c r="K37" s="71">
        <f t="shared" si="33"/>
        <v>0</v>
      </c>
      <c r="L37" s="340" t="str">
        <f t="shared" si="24"/>
        <v/>
      </c>
      <c r="M37" s="116"/>
      <c r="N37" s="116"/>
      <c r="O37" s="161">
        <f t="shared" si="34"/>
        <v>0</v>
      </c>
      <c r="P37" s="116"/>
      <c r="Q37" s="161">
        <f t="shared" si="35"/>
        <v>0</v>
      </c>
      <c r="R37" s="116"/>
      <c r="S37" s="161">
        <f t="shared" si="36"/>
        <v>0</v>
      </c>
      <c r="T37" s="116"/>
      <c r="U37" s="161">
        <f t="shared" si="37"/>
        <v>0</v>
      </c>
      <c r="V37" s="116"/>
      <c r="W37" s="161">
        <f t="shared" si="38"/>
        <v>0</v>
      </c>
      <c r="X37" s="239"/>
      <c r="Y37" s="569"/>
      <c r="Z37" s="569"/>
      <c r="AA37" s="569"/>
      <c r="AB37" s="569"/>
      <c r="AC37" s="569"/>
      <c r="AD37" s="569"/>
      <c r="AE37" s="5"/>
      <c r="AF37" s="5"/>
    </row>
    <row r="38" spans="1:32" ht="11.45" customHeight="1" x14ac:dyDescent="0.2">
      <c r="A38" s="22" t="s">
        <v>101</v>
      </c>
      <c r="B38" s="81">
        <f>B37+1</f>
        <v>30</v>
      </c>
      <c r="C38" s="40"/>
      <c r="D38" s="40"/>
      <c r="E38" s="40"/>
      <c r="F38" s="71">
        <f t="shared" si="22"/>
        <v>0</v>
      </c>
      <c r="G38" s="86" t="str">
        <f t="shared" si="23"/>
        <v/>
      </c>
      <c r="H38" s="325"/>
      <c r="I38" s="325"/>
      <c r="J38" s="325"/>
      <c r="K38" s="71">
        <f t="shared" si="33"/>
        <v>0</v>
      </c>
      <c r="L38" s="340" t="str">
        <f t="shared" si="24"/>
        <v/>
      </c>
      <c r="M38" s="116"/>
      <c r="N38" s="116"/>
      <c r="O38" s="161">
        <f>IF(N38="",O37,O37+1)</f>
        <v>0</v>
      </c>
      <c r="P38" s="116"/>
      <c r="Q38" s="161">
        <f>IF(P38="",Q37,Q37+1)</f>
        <v>0</v>
      </c>
      <c r="R38" s="116"/>
      <c r="S38" s="161">
        <f>IF(R38="",S37,S37+1)</f>
        <v>0</v>
      </c>
      <c r="T38" s="116"/>
      <c r="U38" s="161">
        <f>IF(T38="",U37,U37+1)</f>
        <v>0</v>
      </c>
      <c r="V38" s="116"/>
      <c r="W38" s="161">
        <f>IF(V38="",W37,W37+1)</f>
        <v>0</v>
      </c>
      <c r="X38" s="239"/>
      <c r="Y38" s="569"/>
      <c r="Z38" s="569"/>
      <c r="AA38" s="569"/>
      <c r="AB38" s="569"/>
      <c r="AC38" s="569"/>
      <c r="AD38" s="569"/>
      <c r="AE38" s="5"/>
      <c r="AF38" s="5"/>
    </row>
    <row r="39" spans="1:32" ht="11.45" customHeight="1" x14ac:dyDescent="0.2">
      <c r="A39" s="22" t="s">
        <v>97</v>
      </c>
      <c r="B39" s="287">
        <f t="shared" si="32"/>
        <v>31</v>
      </c>
      <c r="C39" s="40"/>
      <c r="D39" s="40"/>
      <c r="E39" s="40"/>
      <c r="F39" s="71">
        <f t="shared" si="22"/>
        <v>0</v>
      </c>
      <c r="G39" s="86" t="str">
        <f t="shared" si="23"/>
        <v/>
      </c>
      <c r="H39" s="325"/>
      <c r="I39" s="325"/>
      <c r="J39" s="325"/>
      <c r="K39" s="71">
        <f t="shared" si="33"/>
        <v>0</v>
      </c>
      <c r="L39" s="340" t="str">
        <f t="shared" si="24"/>
        <v/>
      </c>
      <c r="M39" s="116"/>
      <c r="N39" s="116"/>
      <c r="O39" s="161">
        <f t="shared" si="34"/>
        <v>0</v>
      </c>
      <c r="P39" s="116"/>
      <c r="Q39" s="161">
        <f t="shared" si="35"/>
        <v>0</v>
      </c>
      <c r="R39" s="116"/>
      <c r="S39" s="161">
        <f t="shared" si="36"/>
        <v>0</v>
      </c>
      <c r="T39" s="116"/>
      <c r="U39" s="161">
        <f t="shared" si="37"/>
        <v>0</v>
      </c>
      <c r="V39" s="116"/>
      <c r="W39" s="161">
        <f t="shared" si="38"/>
        <v>0</v>
      </c>
      <c r="X39" s="239"/>
      <c r="Y39" s="569"/>
      <c r="Z39" s="569"/>
      <c r="AA39" s="569"/>
      <c r="AB39" s="569"/>
      <c r="AC39" s="569"/>
      <c r="AD39" s="569"/>
      <c r="AE39" s="5"/>
      <c r="AF39" s="5"/>
    </row>
    <row r="40" spans="1:32" ht="11.45" customHeight="1" x14ac:dyDescent="0.2">
      <c r="A40" s="476" t="s">
        <v>10</v>
      </c>
      <c r="B40" s="477"/>
      <c r="C40" s="13">
        <f>SUM(C35:C39)</f>
        <v>0</v>
      </c>
      <c r="D40" s="13">
        <f>SUM(D35:D39)+ROUNDDOWN(F40/60,0)</f>
        <v>0</v>
      </c>
      <c r="E40" s="13">
        <f>F40-60*ROUNDDOWN(F40/60,0)</f>
        <v>0</v>
      </c>
      <c r="F40" s="130">
        <f>SUM(F35:F39)</f>
        <v>0</v>
      </c>
      <c r="G40" s="52">
        <f>IF((D40*60+E40)=0,0,ROUND((C40*60)/(D40*60+E40),1))</f>
        <v>0</v>
      </c>
      <c r="H40" s="13">
        <f>SUM(H35:H39)</f>
        <v>0</v>
      </c>
      <c r="I40" s="13">
        <f>SUM(I35:I39)+ROUNDDOWN(K40/60,0)</f>
        <v>0</v>
      </c>
      <c r="J40" s="13">
        <f>K40-60*ROUNDDOWN(K40/60,0)</f>
        <v>0</v>
      </c>
      <c r="K40" s="130">
        <f>SUM(K35:K39)</f>
        <v>0</v>
      </c>
      <c r="L40" s="52">
        <f>IF((I40*60+J40)=0,0,ROUND((H40*60)/(I40*60+J40),1))</f>
        <v>0</v>
      </c>
      <c r="M40" s="27">
        <f>SUM(M35:M39)</f>
        <v>0</v>
      </c>
      <c r="N40" s="27">
        <f>IF(SUM(N35:N39)=0,0,ROUND(AVERAGE(N35:N39),0))</f>
        <v>0</v>
      </c>
      <c r="O40" s="162">
        <f>IF(O39=0,0,1)</f>
        <v>0</v>
      </c>
      <c r="P40" s="27">
        <f>IF(SUM(P35:P39)=0,0,ROUND(AVERAGE(P35:P39),0))</f>
        <v>0</v>
      </c>
      <c r="Q40" s="162">
        <f>IF(Q39=0,0,1)</f>
        <v>0</v>
      </c>
      <c r="R40" s="27">
        <f>IF(SUM(R35:R39)=0,0,ROUND(AVERAGE(R35:R39),0))</f>
        <v>0</v>
      </c>
      <c r="S40" s="162">
        <f>IF(S39=0,0,1)</f>
        <v>0</v>
      </c>
      <c r="T40" s="27">
        <f>IF(SUM(T35:T39)=0,0,ROUND(AVERAGE(T35:T39),0))</f>
        <v>0</v>
      </c>
      <c r="U40" s="162">
        <f>IF(U39=0,0,1)</f>
        <v>0</v>
      </c>
      <c r="V40" s="27">
        <f>IF(SUM(V35:V39)=0,0,ROUND(AVERAGE(V35:V39),0))</f>
        <v>0</v>
      </c>
      <c r="W40" s="162">
        <f>IF(W39=0,0,1)</f>
        <v>0</v>
      </c>
      <c r="X40" s="237"/>
      <c r="Y40" s="576"/>
      <c r="Z40" s="576"/>
      <c r="AA40" s="576"/>
      <c r="AB40" s="576"/>
      <c r="AC40" s="576"/>
      <c r="AD40" s="576"/>
      <c r="AE40" s="5"/>
      <c r="AF40" s="5"/>
    </row>
    <row r="41" spans="1:32" ht="11.45" hidden="1" customHeight="1" x14ac:dyDescent="0.2">
      <c r="A41" s="22" t="s">
        <v>6</v>
      </c>
      <c r="B41" s="315" t="e">
        <f>#REF!+1</f>
        <v>#REF!</v>
      </c>
      <c r="C41" s="40"/>
      <c r="D41" s="40"/>
      <c r="E41" s="40"/>
      <c r="F41" s="71">
        <f t="shared" si="22"/>
        <v>0</v>
      </c>
      <c r="G41" s="86" t="str">
        <f t="shared" si="23"/>
        <v/>
      </c>
      <c r="H41" s="325"/>
      <c r="I41" s="325"/>
      <c r="J41" s="325"/>
      <c r="K41" s="71">
        <f>J41</f>
        <v>0</v>
      </c>
      <c r="L41" s="340" t="str">
        <f t="shared" si="24"/>
        <v/>
      </c>
      <c r="M41" s="116"/>
      <c r="N41" s="116"/>
      <c r="O41" s="161">
        <f>IF(N41="",0,1)</f>
        <v>0</v>
      </c>
      <c r="P41" s="116"/>
      <c r="Q41" s="161">
        <f>IF(P41="",0,1)</f>
        <v>0</v>
      </c>
      <c r="R41" s="116"/>
      <c r="S41" s="161">
        <f>IF(R41="",0,1)</f>
        <v>0</v>
      </c>
      <c r="T41" s="116"/>
      <c r="U41" s="161">
        <f>IF(T41="",0,1)</f>
        <v>0</v>
      </c>
      <c r="V41" s="116"/>
      <c r="W41" s="161">
        <f>IF(V41="",0,1)</f>
        <v>0</v>
      </c>
      <c r="X41" s="239"/>
      <c r="Y41" s="569"/>
      <c r="Z41" s="569"/>
      <c r="AA41" s="569"/>
      <c r="AB41" s="569"/>
      <c r="AC41" s="569"/>
      <c r="AD41" s="569"/>
      <c r="AE41" s="5"/>
      <c r="AF41" s="5"/>
    </row>
    <row r="42" spans="1:32" ht="11.45" hidden="1" customHeight="1" x14ac:dyDescent="0.2">
      <c r="A42" s="22" t="s">
        <v>7</v>
      </c>
      <c r="B42" s="315" t="e">
        <f>B41+1</f>
        <v>#REF!</v>
      </c>
      <c r="C42" s="40"/>
      <c r="D42" s="40"/>
      <c r="E42" s="40"/>
      <c r="F42" s="71">
        <f t="shared" si="22"/>
        <v>0</v>
      </c>
      <c r="G42" s="86" t="str">
        <f t="shared" si="23"/>
        <v/>
      </c>
      <c r="H42" s="325"/>
      <c r="I42" s="325"/>
      <c r="J42" s="325"/>
      <c r="K42" s="71">
        <f>J42</f>
        <v>0</v>
      </c>
      <c r="L42" s="340" t="str">
        <f t="shared" si="24"/>
        <v/>
      </c>
      <c r="M42" s="116"/>
      <c r="N42" s="116"/>
      <c r="O42" s="161">
        <f>IF(N42="",O41,O41+1)</f>
        <v>0</v>
      </c>
      <c r="P42" s="116"/>
      <c r="Q42" s="161">
        <f>IF(P42="",Q41,Q41+1)</f>
        <v>0</v>
      </c>
      <c r="R42" s="116"/>
      <c r="S42" s="161">
        <f>IF(R42="",S41,S41+1)</f>
        <v>0</v>
      </c>
      <c r="T42" s="116"/>
      <c r="U42" s="161">
        <f>IF(T42="",U41,U41+1)</f>
        <v>0</v>
      </c>
      <c r="V42" s="116"/>
      <c r="W42" s="161">
        <f>IF(V42="",W41,W41+1)</f>
        <v>0</v>
      </c>
      <c r="X42" s="239"/>
      <c r="Y42" s="569"/>
      <c r="Z42" s="569"/>
      <c r="AA42" s="569"/>
      <c r="AB42" s="569"/>
      <c r="AC42" s="569"/>
      <c r="AD42" s="569"/>
      <c r="AE42" s="5"/>
      <c r="AF42" s="5"/>
    </row>
    <row r="43" spans="1:32" ht="11.45" hidden="1" customHeight="1" x14ac:dyDescent="0.2">
      <c r="A43" s="22" t="s">
        <v>8</v>
      </c>
      <c r="B43" s="315" t="e">
        <f>B42+1</f>
        <v>#REF!</v>
      </c>
      <c r="C43" s="40"/>
      <c r="D43" s="40"/>
      <c r="E43" s="40"/>
      <c r="F43" s="71">
        <f t="shared" si="22"/>
        <v>0</v>
      </c>
      <c r="G43" s="86" t="str">
        <f t="shared" si="23"/>
        <v/>
      </c>
      <c r="H43" s="325"/>
      <c r="I43" s="325"/>
      <c r="J43" s="325"/>
      <c r="K43" s="71">
        <f>J43</f>
        <v>0</v>
      </c>
      <c r="L43" s="340" t="str">
        <f t="shared" si="24"/>
        <v/>
      </c>
      <c r="M43" s="116"/>
      <c r="N43" s="116"/>
      <c r="O43" s="161">
        <f>IF(N43="",O42,O42+1)</f>
        <v>0</v>
      </c>
      <c r="P43" s="116"/>
      <c r="Q43" s="161">
        <f>IF(P43="",Q42,Q42+1)</f>
        <v>0</v>
      </c>
      <c r="R43" s="116"/>
      <c r="S43" s="161">
        <f>IF(R43="",S42,S42+1)</f>
        <v>0</v>
      </c>
      <c r="T43" s="116"/>
      <c r="U43" s="161">
        <f>IF(T43="",U42,U42+1)</f>
        <v>0</v>
      </c>
      <c r="V43" s="116"/>
      <c r="W43" s="161">
        <f>IF(V43="",W42,W42+1)</f>
        <v>0</v>
      </c>
      <c r="X43" s="239"/>
      <c r="Y43" s="569"/>
      <c r="Z43" s="569"/>
      <c r="AA43" s="569"/>
      <c r="AB43" s="569"/>
      <c r="AC43" s="569"/>
      <c r="AD43" s="569"/>
      <c r="AE43" s="5"/>
      <c r="AF43" s="5"/>
    </row>
    <row r="44" spans="1:32" ht="11.45" hidden="1" customHeight="1" x14ac:dyDescent="0.2">
      <c r="A44" s="476" t="s">
        <v>10</v>
      </c>
      <c r="B44" s="477"/>
      <c r="C44" s="13">
        <f>SUM(C41:C43)</f>
        <v>0</v>
      </c>
      <c r="D44" s="13">
        <f>SUM(D41:D43)+ROUNDDOWN(F44/60,0)</f>
        <v>0</v>
      </c>
      <c r="E44" s="13">
        <f>F44-60*ROUNDDOWN(F44/60,0)</f>
        <v>0</v>
      </c>
      <c r="F44" s="130">
        <f>SUM(F41:F43)</f>
        <v>0</v>
      </c>
      <c r="G44" s="52">
        <f>IF((D44*60+E44)=0,0,ROUND((C44*60)/(D44*60+E44),1))</f>
        <v>0</v>
      </c>
      <c r="H44" s="13">
        <f>SUM(H41:H43)</f>
        <v>0</v>
      </c>
      <c r="I44" s="13">
        <f>SUM(I41:I43)+ROUNDDOWN(K44/60,0)</f>
        <v>0</v>
      </c>
      <c r="J44" s="13">
        <f>K44-60*ROUNDDOWN(K44/60,0)</f>
        <v>0</v>
      </c>
      <c r="K44" s="130">
        <f>SUM(K41:K43)</f>
        <v>0</v>
      </c>
      <c r="L44" s="52">
        <f>IF((I44*60+J44)=0,0,ROUND((H44*60)/(I44*60+J44),1))</f>
        <v>0</v>
      </c>
      <c r="M44" s="27">
        <f>SUM(M41:M43)</f>
        <v>0</v>
      </c>
      <c r="N44" s="27">
        <f>IF(SUM(N41:N43)=0,0,ROUND(AVERAGE(N41:N43),0))</f>
        <v>0</v>
      </c>
      <c r="O44" s="162">
        <f>IF(O43=0,0,1)</f>
        <v>0</v>
      </c>
      <c r="P44" s="27">
        <f>IF(SUM(P41:P43)=0,0,ROUND(AVERAGE(P41:P43),0))</f>
        <v>0</v>
      </c>
      <c r="Q44" s="162">
        <f>IF(Q43=0,0,1)</f>
        <v>0</v>
      </c>
      <c r="R44" s="27">
        <f>IF(SUM(R41:R43)=0,0,ROUND(AVERAGE(R41:R43),0))</f>
        <v>0</v>
      </c>
      <c r="S44" s="162">
        <f>IF(S43=0,0,1)</f>
        <v>0</v>
      </c>
      <c r="T44" s="27">
        <f>IF(SUM(T41:T43)=0,0,ROUND(AVERAGE(T41:T43),0))</f>
        <v>0</v>
      </c>
      <c r="U44" s="162">
        <f>IF(U43=0,0,1)</f>
        <v>0</v>
      </c>
      <c r="V44" s="27">
        <f>IF(SUM(V41:V43)=0,0,ROUND(AVERAGE(V41:V43),0))</f>
        <v>0</v>
      </c>
      <c r="W44" s="162">
        <f>IF(W43=0,0,1)</f>
        <v>0</v>
      </c>
      <c r="X44" s="237"/>
      <c r="Y44" s="576"/>
      <c r="Z44" s="576"/>
      <c r="AA44" s="576"/>
      <c r="AB44" s="576"/>
      <c r="AC44" s="576"/>
      <c r="AD44" s="576"/>
      <c r="AE44" s="5"/>
      <c r="AF44" s="5"/>
    </row>
    <row r="45" spans="1:32" ht="11.45" customHeight="1" x14ac:dyDescent="0.2">
      <c r="A45" s="525" t="s">
        <v>34</v>
      </c>
      <c r="B45" s="526"/>
      <c r="C45" s="14">
        <f>C18+C26+C34+C40+C44</f>
        <v>0</v>
      </c>
      <c r="D45" s="11">
        <f>D18+D26+D34+D40+D44+ROUNDDOWN(F45/60,0)</f>
        <v>0</v>
      </c>
      <c r="E45" s="11">
        <f>F45-60*ROUNDDOWN(F45/60,0)</f>
        <v>0</v>
      </c>
      <c r="F45" s="132">
        <f>E18+E26+E34+E40+E44</f>
        <v>0</v>
      </c>
      <c r="G45" s="60">
        <f>IF((D45*60+E45)=0,0,ROUND((C45*60)/(D45*60+E45),1))</f>
        <v>0</v>
      </c>
      <c r="H45" s="14">
        <f>H18+H26+H34+H40+H44</f>
        <v>0</v>
      </c>
      <c r="I45" s="11">
        <f>I18+I26+I34+I40+I44+ROUNDDOWN(K45/60,0)</f>
        <v>0</v>
      </c>
      <c r="J45" s="11">
        <f>K45-60*ROUNDDOWN(K45/60,0)</f>
        <v>0</v>
      </c>
      <c r="K45" s="132">
        <f>J18+J26+J34+J40+J44</f>
        <v>0</v>
      </c>
      <c r="L45" s="60">
        <f>IF((I45*60+J45)=0,0,ROUND((H45*60)/(I45*60+J45),1))</f>
        <v>0</v>
      </c>
      <c r="M45" s="28">
        <f>M18+M26+M34+M40+M44</f>
        <v>0</v>
      </c>
      <c r="N45" s="44" t="str">
        <f>IF(N46=0,"",(N18+N26+N34+N40+N44+N9)/N46)</f>
        <v/>
      </c>
      <c r="O45" s="177"/>
      <c r="P45" s="44" t="str">
        <f>IF(P46=0,"",(P18+P26+P34+P40+P44)/P46)</f>
        <v/>
      </c>
      <c r="Q45" s="177"/>
      <c r="R45" s="44" t="str">
        <f>IF(R46=0,"",(R18+R26+R34+R40+R44)/R46)</f>
        <v/>
      </c>
      <c r="S45" s="177"/>
      <c r="T45" s="44" t="str">
        <f>IF(T46=0,"",(T18+T26+T34+T40+T44)/T46)</f>
        <v/>
      </c>
      <c r="U45" s="177"/>
      <c r="V45" s="44" t="str">
        <f>IF(V46=0,"",(V18+V26+V34+V40+V44)/V46)</f>
        <v/>
      </c>
      <c r="W45" s="177"/>
      <c r="X45" s="29"/>
      <c r="Y45" s="30"/>
      <c r="Z45" s="2" t="s">
        <v>0</v>
      </c>
      <c r="AA45" s="2" t="s">
        <v>30</v>
      </c>
      <c r="AB45" s="2" t="s">
        <v>16</v>
      </c>
      <c r="AC45" s="2" t="s">
        <v>23</v>
      </c>
      <c r="AD45" s="2" t="s">
        <v>26</v>
      </c>
    </row>
    <row r="46" spans="1:32" ht="15" customHeight="1" x14ac:dyDescent="0.2">
      <c r="A46" s="527"/>
      <c r="B46" s="527"/>
      <c r="C46" s="2" t="s">
        <v>0</v>
      </c>
      <c r="D46" s="2" t="s">
        <v>15</v>
      </c>
      <c r="E46" s="2" t="s">
        <v>16</v>
      </c>
      <c r="F46" s="71"/>
      <c r="G46" s="22" t="s">
        <v>12</v>
      </c>
      <c r="H46" s="340" t="s">
        <v>0</v>
      </c>
      <c r="I46" s="340" t="s">
        <v>15</v>
      </c>
      <c r="J46" s="340" t="s">
        <v>16</v>
      </c>
      <c r="K46" s="22"/>
      <c r="L46" s="340" t="s">
        <v>12</v>
      </c>
      <c r="M46" s="37" t="s">
        <v>17</v>
      </c>
      <c r="N46" s="157">
        <f>O18+O26+O34+O40+O44+O9</f>
        <v>0</v>
      </c>
      <c r="O46" s="158"/>
      <c r="P46" s="157">
        <f>Q18+Q26+Q34+Q40+Q44+Q9</f>
        <v>0</v>
      </c>
      <c r="Q46" s="158"/>
      <c r="R46" s="157">
        <f>S18+S26+S34+S40+S44+S9</f>
        <v>0</v>
      </c>
      <c r="S46" s="158"/>
      <c r="T46" s="157">
        <f>U18+U26+U34+U40+U44+U9</f>
        <v>0</v>
      </c>
      <c r="U46" s="158"/>
      <c r="V46" s="157">
        <f>W18+W26+W34+W40+W44+W9</f>
        <v>0</v>
      </c>
      <c r="W46" s="125"/>
      <c r="X46" s="225"/>
      <c r="Y46" s="221" t="s">
        <v>138</v>
      </c>
      <c r="Z46" s="23">
        <f>C45+Juin!Z44</f>
        <v>0</v>
      </c>
      <c r="AA46" s="23">
        <f>D45+Juin!AA44+ROUNDDOWN(AE46/60,0)</f>
        <v>0</v>
      </c>
      <c r="AB46" s="12">
        <f>AE46-60*ROUNDDOWN(AE46/60,0)</f>
        <v>0</v>
      </c>
      <c r="AC46" s="12">
        <f>IF((AA46*60+AB46)=0,0,ROUND((Z46*60)/(AA46*60+AB46),1))</f>
        <v>0</v>
      </c>
      <c r="AD46" s="23">
        <f>M45+Juin!AD44</f>
        <v>0</v>
      </c>
      <c r="AE46" s="10">
        <f>E45+Juin!AB44</f>
        <v>0</v>
      </c>
    </row>
    <row r="47" spans="1:32" ht="11.45" customHeight="1" x14ac:dyDescent="0.2">
      <c r="A47" s="566" t="s">
        <v>219</v>
      </c>
      <c r="B47" s="566"/>
      <c r="C47" s="48">
        <f>'Décembre 19'!$C$41</f>
        <v>0</v>
      </c>
      <c r="D47" s="49">
        <f>'Décembre 19'!$D$41</f>
        <v>0</v>
      </c>
      <c r="E47" s="49">
        <f>'Décembre 19'!$E$41</f>
        <v>0</v>
      </c>
      <c r="F47" s="142"/>
      <c r="G47" s="50">
        <f>IF((D47*60+E47)=0,0,ROUND((C47*60)/(D47*60+E47),1))</f>
        <v>0</v>
      </c>
      <c r="H47" s="344">
        <f>Juin!H45</f>
        <v>0</v>
      </c>
      <c r="I47" s="341">
        <f>Mai!$I$45</f>
        <v>0</v>
      </c>
      <c r="J47" s="341">
        <f>Mai!$J$45</f>
        <v>0</v>
      </c>
      <c r="K47" s="50"/>
      <c r="L47" s="341">
        <f>IF((I47*60+J47)=0,0,ROUND((H47*60)/(I47*60+J47),1))</f>
        <v>0</v>
      </c>
      <c r="M47" s="198">
        <f>'Décembre 19'!$M$41</f>
        <v>0</v>
      </c>
      <c r="N47" s="157"/>
      <c r="O47" s="158"/>
      <c r="P47" s="157"/>
      <c r="Q47" s="158"/>
      <c r="R47" s="157"/>
      <c r="S47" s="158"/>
      <c r="T47" s="157"/>
      <c r="U47" s="158"/>
      <c r="V47" s="157"/>
      <c r="W47" s="125"/>
      <c r="X47" s="197"/>
      <c r="Y47" s="316" t="s">
        <v>220</v>
      </c>
      <c r="Z47" s="216">
        <f>$C$45+Juin!Z45</f>
        <v>0</v>
      </c>
      <c r="AA47" s="214">
        <f>$D$45+Juin!AA45+ROUNDDOWN(AE47/60,0)</f>
        <v>0</v>
      </c>
      <c r="AB47" s="214">
        <f>AE47-60*ROUNDDOWN(AE47/60,0)</f>
        <v>0</v>
      </c>
      <c r="AC47" s="214">
        <f>IF((AA47*60+AB47)=0,0,ROUND((Z47*60)/(AA47*60+AB47),1))</f>
        <v>0</v>
      </c>
      <c r="AD47" s="216">
        <f>M45+Juin!AD45</f>
        <v>0</v>
      </c>
      <c r="AE47" s="223">
        <f>E45+Juin!AB45</f>
        <v>0</v>
      </c>
    </row>
    <row r="48" spans="1:32" ht="11.45" customHeight="1" x14ac:dyDescent="0.2">
      <c r="A48" s="577" t="s">
        <v>25</v>
      </c>
      <c r="B48" s="577"/>
      <c r="C48" s="48">
        <f>Janvier!C44</f>
        <v>0</v>
      </c>
      <c r="D48" s="48">
        <f>Janvier!D44</f>
        <v>0</v>
      </c>
      <c r="E48" s="48">
        <f>Janvier!E44</f>
        <v>0</v>
      </c>
      <c r="F48" s="133"/>
      <c r="G48" s="47">
        <f t="shared" ref="G48:G53" si="39">IF((D48*60+E48)=0,0,ROUND((C48*60)/(D48*60+E48),1))</f>
        <v>0</v>
      </c>
      <c r="H48" s="344">
        <f>Juin!H46</f>
        <v>0</v>
      </c>
      <c r="I48" s="340">
        <f>Mai!$I$46</f>
        <v>0</v>
      </c>
      <c r="J48" s="340">
        <f>Mai!$J$46</f>
        <v>0</v>
      </c>
      <c r="K48" s="337"/>
      <c r="L48" s="341">
        <f>IF((I48*60+J48)=0,0,ROUND((H48*60)/(I48*60+J48),1))</f>
        <v>0</v>
      </c>
      <c r="M48" s="53">
        <f>Janvier!M44</f>
        <v>0</v>
      </c>
      <c r="Y48" s="64"/>
      <c r="Z48" s="64"/>
    </row>
    <row r="49" spans="1:32" ht="11.45" customHeight="1" x14ac:dyDescent="0.2">
      <c r="A49" s="577" t="s">
        <v>27</v>
      </c>
      <c r="B49" s="586"/>
      <c r="C49" s="48">
        <f>Février!C39</f>
        <v>0</v>
      </c>
      <c r="D49" s="48">
        <f>Février!D39</f>
        <v>0</v>
      </c>
      <c r="E49" s="48">
        <f>Février!E39</f>
        <v>0</v>
      </c>
      <c r="F49" s="133"/>
      <c r="G49" s="47">
        <f t="shared" si="39"/>
        <v>0</v>
      </c>
      <c r="H49" s="344">
        <f>Juin!H47</f>
        <v>0</v>
      </c>
      <c r="I49" s="340">
        <f>Mai!$I$47</f>
        <v>0</v>
      </c>
      <c r="J49" s="340">
        <f>Mai!$J$47</f>
        <v>0</v>
      </c>
      <c r="K49" s="337"/>
      <c r="L49" s="341">
        <f>IF((I49*60+J49)=0,0,ROUND((H49*60)/(I49*60+J49),1))</f>
        <v>0</v>
      </c>
      <c r="M49" s="53">
        <f>Février!M39</f>
        <v>0</v>
      </c>
      <c r="AB49" s="189"/>
      <c r="AC49" s="189"/>
      <c r="AD49" s="189"/>
      <c r="AE49" s="65"/>
      <c r="AF49" s="205">
        <f>J45+SUM(J47:J53)</f>
        <v>0</v>
      </c>
    </row>
    <row r="50" spans="1:32" ht="11.45" customHeight="1" x14ac:dyDescent="0.2">
      <c r="A50" s="577" t="s">
        <v>28</v>
      </c>
      <c r="B50" s="577"/>
      <c r="C50" s="54">
        <f>Mars!C44</f>
        <v>0</v>
      </c>
      <c r="D50" s="54">
        <f>Mars!D44</f>
        <v>0</v>
      </c>
      <c r="E50" s="54">
        <f>Mars!E44</f>
        <v>0</v>
      </c>
      <c r="F50" s="133"/>
      <c r="G50" s="47">
        <f t="shared" si="39"/>
        <v>0</v>
      </c>
      <c r="H50" s="344">
        <f>Juin!H48</f>
        <v>0</v>
      </c>
      <c r="I50" s="340">
        <f>Mai!$I$48</f>
        <v>0</v>
      </c>
      <c r="J50" s="340">
        <f>Mai!$J$48</f>
        <v>0</v>
      </c>
      <c r="K50" s="337"/>
      <c r="L50" s="341">
        <f>IF((I50*60+J50)=0,0,ROUND((H50*60)/(I50*60+J50),1))</f>
        <v>0</v>
      </c>
      <c r="M50" s="53">
        <f>Mars!M44</f>
        <v>0</v>
      </c>
      <c r="AB50" s="189"/>
      <c r="AC50" s="189"/>
      <c r="AD50" s="189"/>
      <c r="AE50" s="64"/>
      <c r="AF50" s="199">
        <f>J45+SUM(J48:J53)</f>
        <v>0</v>
      </c>
    </row>
    <row r="51" spans="1:32" ht="11.45" customHeight="1" x14ac:dyDescent="0.2">
      <c r="A51" s="577" t="s">
        <v>31</v>
      </c>
      <c r="B51" s="577"/>
      <c r="C51" s="54">
        <f>Avril!C43</f>
        <v>0</v>
      </c>
      <c r="D51" s="54">
        <f>Avril!D43</f>
        <v>0</v>
      </c>
      <c r="E51" s="47">
        <f>Avril!E43</f>
        <v>0</v>
      </c>
      <c r="F51" s="133"/>
      <c r="G51" s="47">
        <f t="shared" si="39"/>
        <v>0</v>
      </c>
      <c r="H51" s="344">
        <f>Juin!H49</f>
        <v>0</v>
      </c>
      <c r="I51" s="342">
        <f>Mai!$I$49</f>
        <v>0</v>
      </c>
      <c r="J51" s="340">
        <f>Mai!$J$49</f>
        <v>0</v>
      </c>
      <c r="K51" s="337"/>
      <c r="L51" s="341">
        <f>IF((I51*60+J51)=0,0,ROUND((H51*60)/(I51*60+J51),1))</f>
        <v>0</v>
      </c>
      <c r="M51" s="53">
        <f>Avril!M43</f>
        <v>0</v>
      </c>
    </row>
    <row r="52" spans="1:32" ht="11.45" customHeight="1" x14ac:dyDescent="0.2">
      <c r="A52" s="577" t="s">
        <v>32</v>
      </c>
      <c r="B52" s="577"/>
      <c r="C52" s="54">
        <f>Mai!C43</f>
        <v>0</v>
      </c>
      <c r="D52" s="47">
        <f>Mai!D43</f>
        <v>0</v>
      </c>
      <c r="E52" s="47">
        <f>Mai!E43</f>
        <v>0</v>
      </c>
      <c r="F52" s="133"/>
      <c r="G52" s="47">
        <f t="shared" si="39"/>
        <v>0</v>
      </c>
      <c r="H52" s="344">
        <f>Juin!H50</f>
        <v>0</v>
      </c>
      <c r="I52" s="340">
        <f>Mai!$I$43</f>
        <v>0</v>
      </c>
      <c r="J52" s="340">
        <f>Mai!$J$43</f>
        <v>0</v>
      </c>
      <c r="K52" s="337"/>
      <c r="L52" s="341">
        <f t="shared" ref="L52:L53" si="40">IF((I52*60+J52)=0,0,ROUND((H52*60)/(I52*60+J52),1))</f>
        <v>0</v>
      </c>
      <c r="M52" s="53">
        <f>Mai!M43</f>
        <v>0</v>
      </c>
      <c r="X52" s="69"/>
      <c r="Y52" s="66"/>
      <c r="AA52" s="66"/>
      <c r="AB52" s="66"/>
      <c r="AC52" s="66"/>
      <c r="AD52" s="66"/>
    </row>
    <row r="53" spans="1:32" ht="11.45" customHeight="1" x14ac:dyDescent="0.2">
      <c r="A53" s="577" t="s">
        <v>33</v>
      </c>
      <c r="B53" s="577"/>
      <c r="C53" s="54">
        <f>Juin!C43</f>
        <v>0</v>
      </c>
      <c r="D53" s="54">
        <f>Juin!D43</f>
        <v>0</v>
      </c>
      <c r="E53" s="54">
        <f>Juin!E43</f>
        <v>0</v>
      </c>
      <c r="F53" s="134"/>
      <c r="G53" s="47">
        <f t="shared" si="39"/>
        <v>0</v>
      </c>
      <c r="H53" s="344">
        <f>Juin!H43</f>
        <v>0</v>
      </c>
      <c r="I53" s="340">
        <f>Juin!$I$43</f>
        <v>0</v>
      </c>
      <c r="J53" s="340">
        <f>Juin!$J$43</f>
        <v>0</v>
      </c>
      <c r="K53" s="337"/>
      <c r="L53" s="341">
        <f t="shared" si="40"/>
        <v>0</v>
      </c>
      <c r="M53" s="55">
        <f>Juin!M43</f>
        <v>0</v>
      </c>
    </row>
    <row r="54" spans="1:32" hidden="1" x14ac:dyDescent="0.2">
      <c r="C54" s="212">
        <f>SUM(C47:C53)+C45</f>
        <v>0</v>
      </c>
      <c r="D54" s="212">
        <f>SUM(D47:D53)+D45</f>
        <v>0</v>
      </c>
      <c r="E54" s="212">
        <f>SUM(E47:E53)+E45</f>
        <v>0</v>
      </c>
      <c r="M54" s="212">
        <f>SUM(M47:M53)+M45</f>
        <v>0</v>
      </c>
    </row>
    <row r="55" spans="1:32" hidden="1" x14ac:dyDescent="0.2">
      <c r="C55" s="212">
        <f>SUM(C48:C53)+C45</f>
        <v>0</v>
      </c>
      <c r="D55" s="212">
        <f>SUM(D48:D53)+D45</f>
        <v>0</v>
      </c>
      <c r="E55" s="212">
        <f>SUM(E48:E53)+E45</f>
        <v>0</v>
      </c>
      <c r="M55" s="212">
        <f>SUM(M48:M53)+M45</f>
        <v>0</v>
      </c>
    </row>
  </sheetData>
  <sheetProtection sheet="1" selectLockedCells="1"/>
  <mergeCells count="70">
    <mergeCell ref="A26:B26"/>
    <mergeCell ref="A18:B18"/>
    <mergeCell ref="Y43:AD43"/>
    <mergeCell ref="Y21:AD21"/>
    <mergeCell ref="Y37:AD37"/>
    <mergeCell ref="Y33:AD33"/>
    <mergeCell ref="Y26:AD26"/>
    <mergeCell ref="Y38:AD38"/>
    <mergeCell ref="Y41:AD41"/>
    <mergeCell ref="Y31:AD31"/>
    <mergeCell ref="Y23:AD23"/>
    <mergeCell ref="Y24:AD24"/>
    <mergeCell ref="Y22:AD22"/>
    <mergeCell ref="Y42:AD42"/>
    <mergeCell ref="A9:B9"/>
    <mergeCell ref="A10:B10"/>
    <mergeCell ref="Y11:AD11"/>
    <mergeCell ref="Y12:AD12"/>
    <mergeCell ref="Y17:AD17"/>
    <mergeCell ref="Y16:AD16"/>
    <mergeCell ref="Y15:AD15"/>
    <mergeCell ref="Y5:AD5"/>
    <mergeCell ref="Y6:AD6"/>
    <mergeCell ref="Y7:AD7"/>
    <mergeCell ref="Y8:AD8"/>
    <mergeCell ref="Y14:AD14"/>
    <mergeCell ref="Y4:AD4"/>
    <mergeCell ref="Y9:AD9"/>
    <mergeCell ref="Y10:AD10"/>
    <mergeCell ref="A1:AC1"/>
    <mergeCell ref="A2:A3"/>
    <mergeCell ref="B2:B3"/>
    <mergeCell ref="C2:C3"/>
    <mergeCell ref="D2:D3"/>
    <mergeCell ref="X2:X3"/>
    <mergeCell ref="Y2:AD3"/>
    <mergeCell ref="E2:E3"/>
    <mergeCell ref="P2:P3"/>
    <mergeCell ref="R2:R3"/>
    <mergeCell ref="G2:G3"/>
    <mergeCell ref="N2:N3"/>
    <mergeCell ref="H2:L2"/>
    <mergeCell ref="A53:B53"/>
    <mergeCell ref="A52:B52"/>
    <mergeCell ref="A34:B34"/>
    <mergeCell ref="A48:B48"/>
    <mergeCell ref="A51:B51"/>
    <mergeCell ref="A40:B40"/>
    <mergeCell ref="A49:B49"/>
    <mergeCell ref="A50:B50"/>
    <mergeCell ref="A47:B47"/>
    <mergeCell ref="A46:B46"/>
    <mergeCell ref="A45:B45"/>
    <mergeCell ref="A44:B44"/>
    <mergeCell ref="Y44:AD44"/>
    <mergeCell ref="Y25:AD25"/>
    <mergeCell ref="Y13:AD13"/>
    <mergeCell ref="Y18:AD18"/>
    <mergeCell ref="Y40:AD40"/>
    <mergeCell ref="Y39:AD39"/>
    <mergeCell ref="Y27:AD27"/>
    <mergeCell ref="Y32:AD32"/>
    <mergeCell ref="Y28:AD28"/>
    <mergeCell ref="Y29:AD29"/>
    <mergeCell ref="Y30:AD30"/>
    <mergeCell ref="Y34:AD34"/>
    <mergeCell ref="Y35:AD35"/>
    <mergeCell ref="Y36:AD36"/>
    <mergeCell ref="Y19:AD19"/>
    <mergeCell ref="Y20:AD20"/>
  </mergeCells>
  <phoneticPr fontId="0" type="noConversion"/>
  <pageMargins left="0" right="0" top="0" bottom="0"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V52"/>
  <sheetViews>
    <sheetView zoomScale="140" zoomScaleNormal="140" workbookViewId="0">
      <pane ySplit="3" topLeftCell="A22" activePane="bottomLeft" state="frozen"/>
      <selection pane="bottomLeft" activeCell="C4" sqref="C4"/>
    </sheetView>
  </sheetViews>
  <sheetFormatPr baseColWidth="10" defaultRowHeight="12.75" x14ac:dyDescent="0.2"/>
  <cols>
    <col min="1" max="1" width="9.7109375" customWidth="1"/>
    <col min="2" max="2" width="5.42578125" customWidth="1"/>
    <col min="3" max="3" width="7.140625" customWidth="1"/>
    <col min="4" max="4" width="4.7109375" customWidth="1"/>
    <col min="5" max="5" width="3.85546875" customWidth="1"/>
    <col min="6" max="6" width="5" style="74" hidden="1" customWidth="1"/>
    <col min="7" max="7" width="5.5703125" customWidth="1"/>
    <col min="8" max="8" width="8.42578125" hidden="1" customWidth="1"/>
    <col min="9" max="9" width="7.140625" hidden="1" customWidth="1"/>
    <col min="10" max="10" width="7" hidden="1" customWidth="1"/>
    <col min="11" max="11" width="5.5703125" hidden="1" customWidth="1"/>
    <col min="12" max="12" width="5.140625" hidden="1" customWidth="1"/>
    <col min="13" max="13" width="6" customWidth="1"/>
    <col min="14" max="14" width="3.42578125" customWidth="1"/>
    <col min="15" max="15" width="3.42578125" style="74" hidden="1" customWidth="1"/>
    <col min="16" max="16" width="4.42578125" customWidth="1"/>
    <col min="17" max="17" width="3.42578125" style="74" hidden="1" customWidth="1"/>
    <col min="18" max="18" width="5" customWidth="1"/>
    <col min="19" max="19" width="3.42578125" style="74" hidden="1" customWidth="1"/>
    <col min="20" max="20" width="3.85546875" style="79" customWidth="1"/>
    <col min="21" max="21" width="3.85546875" style="154" hidden="1" customWidth="1"/>
    <col min="22" max="22" width="3.85546875" style="79" customWidth="1"/>
    <col min="23" max="23" width="3.85546875" style="154" hidden="1" customWidth="1"/>
    <col min="25" max="25" width="18.85546875" customWidth="1"/>
    <col min="27" max="27" width="9.5703125" customWidth="1"/>
    <col min="28" max="28" width="8.5703125" customWidth="1"/>
    <col min="31" max="32" width="11.42578125" hidden="1" customWidth="1"/>
  </cols>
  <sheetData>
    <row r="1" spans="1:30" ht="18" x14ac:dyDescent="0.25">
      <c r="A1" s="539" t="s">
        <v>227</v>
      </c>
      <c r="B1" s="539"/>
      <c r="C1" s="539"/>
      <c r="D1" s="539"/>
      <c r="E1" s="539"/>
      <c r="F1" s="539"/>
      <c r="G1" s="539"/>
      <c r="H1" s="539"/>
      <c r="I1" s="539"/>
      <c r="J1" s="539"/>
      <c r="K1" s="539"/>
      <c r="L1" s="539"/>
      <c r="M1" s="539"/>
      <c r="N1" s="539"/>
      <c r="O1" s="539"/>
      <c r="P1" s="539"/>
      <c r="Q1" s="539"/>
      <c r="R1" s="539"/>
      <c r="S1" s="539"/>
      <c r="T1" s="539"/>
      <c r="U1" s="539"/>
      <c r="V1" s="539"/>
      <c r="W1" s="539"/>
      <c r="X1" s="539"/>
      <c r="Y1" s="539"/>
      <c r="Z1" s="539"/>
      <c r="AA1" s="539"/>
      <c r="AB1" s="539"/>
      <c r="AC1" s="539"/>
      <c r="AD1" s="200"/>
    </row>
    <row r="2" spans="1:30" ht="15.75" customHeight="1" x14ac:dyDescent="0.2">
      <c r="A2" s="540" t="s">
        <v>1</v>
      </c>
      <c r="B2" s="540" t="s">
        <v>9</v>
      </c>
      <c r="C2" s="540" t="s">
        <v>0</v>
      </c>
      <c r="D2" s="540" t="s">
        <v>15</v>
      </c>
      <c r="E2" s="540" t="s">
        <v>16</v>
      </c>
      <c r="F2" s="71" t="s">
        <v>16</v>
      </c>
      <c r="G2" s="546" t="s">
        <v>12</v>
      </c>
      <c r="H2" s="506" t="s">
        <v>265</v>
      </c>
      <c r="I2" s="507"/>
      <c r="J2" s="507"/>
      <c r="K2" s="507"/>
      <c r="L2" s="508"/>
      <c r="M2" s="25" t="s">
        <v>17</v>
      </c>
      <c r="N2" s="542" t="s">
        <v>40</v>
      </c>
      <c r="O2" s="135"/>
      <c r="P2" s="542" t="s">
        <v>11</v>
      </c>
      <c r="Q2" s="135"/>
      <c r="R2" s="542" t="s">
        <v>22</v>
      </c>
      <c r="S2" s="135"/>
      <c r="T2" s="76" t="s">
        <v>19</v>
      </c>
      <c r="U2" s="150"/>
      <c r="V2" s="76" t="s">
        <v>19</v>
      </c>
      <c r="W2" s="150"/>
      <c r="X2" s="544" t="s">
        <v>13</v>
      </c>
      <c r="Y2" s="603" t="s">
        <v>14</v>
      </c>
      <c r="Z2" s="604"/>
      <c r="AA2" s="604"/>
      <c r="AB2" s="604"/>
      <c r="AC2" s="604"/>
      <c r="AD2" s="605"/>
    </row>
    <row r="3" spans="1:30" ht="15.75" customHeight="1" x14ac:dyDescent="0.2">
      <c r="A3" s="541"/>
      <c r="B3" s="541"/>
      <c r="C3" s="541"/>
      <c r="D3" s="541"/>
      <c r="E3" s="541"/>
      <c r="F3" s="71"/>
      <c r="G3" s="547"/>
      <c r="H3" s="366" t="s">
        <v>0</v>
      </c>
      <c r="I3" s="335" t="s">
        <v>15</v>
      </c>
      <c r="J3" s="335" t="s">
        <v>16</v>
      </c>
      <c r="K3" s="336"/>
      <c r="L3" s="366" t="s">
        <v>12</v>
      </c>
      <c r="M3" s="26" t="s">
        <v>18</v>
      </c>
      <c r="N3" s="543"/>
      <c r="O3" s="136"/>
      <c r="P3" s="543"/>
      <c r="Q3" s="136"/>
      <c r="R3" s="543"/>
      <c r="S3" s="136"/>
      <c r="T3" s="77" t="s">
        <v>20</v>
      </c>
      <c r="U3" s="151"/>
      <c r="V3" s="77" t="s">
        <v>21</v>
      </c>
      <c r="W3" s="151"/>
      <c r="X3" s="545"/>
      <c r="Y3" s="603"/>
      <c r="Z3" s="604"/>
      <c r="AA3" s="604"/>
      <c r="AB3" s="604"/>
      <c r="AC3" s="604"/>
      <c r="AD3" s="605"/>
    </row>
    <row r="4" spans="1:30" ht="11.45" customHeight="1" x14ac:dyDescent="0.2">
      <c r="A4" s="80" t="s">
        <v>4</v>
      </c>
      <c r="B4" s="80">
        <v>1</v>
      </c>
      <c r="C4" s="40"/>
      <c r="D4" s="40"/>
      <c r="E4" s="40"/>
      <c r="F4" s="71">
        <f t="shared" ref="F4:F5" si="0">E4</f>
        <v>0</v>
      </c>
      <c r="G4" s="86" t="str">
        <f t="shared" ref="G4:G22" si="1">IF((D4*60+F4)=0,"",ROUND((C4*60)/(D4*60+F4),1))</f>
        <v/>
      </c>
      <c r="H4" s="325"/>
      <c r="I4" s="325"/>
      <c r="J4" s="325"/>
      <c r="K4" s="71">
        <f t="shared" ref="K4:K5" si="2">J4</f>
        <v>0</v>
      </c>
      <c r="L4" s="340" t="str">
        <f t="shared" ref="L4:L22" si="3">IF((I4*60+K4)=0,"",ROUND((H4*60)/(I4*60+K4),1))</f>
        <v/>
      </c>
      <c r="M4" s="116"/>
      <c r="N4" s="116"/>
      <c r="O4" s="161">
        <f t="shared" ref="O4" si="4">IF(N4="",0,1)</f>
        <v>0</v>
      </c>
      <c r="P4" s="116"/>
      <c r="Q4" s="161">
        <f t="shared" ref="Q4" si="5">IF(P4="",0,1)</f>
        <v>0</v>
      </c>
      <c r="R4" s="116"/>
      <c r="S4" s="161">
        <f t="shared" ref="S4" si="6">IF(R4="",0,1)</f>
        <v>0</v>
      </c>
      <c r="T4" s="116"/>
      <c r="U4" s="161">
        <f t="shared" ref="U4" si="7">IF(T4="",0,1)</f>
        <v>0</v>
      </c>
      <c r="V4" s="116"/>
      <c r="W4" s="161">
        <f t="shared" ref="W4" si="8">IF(V4="",0,1)</f>
        <v>0</v>
      </c>
      <c r="X4" s="236"/>
      <c r="Y4" s="514"/>
      <c r="Z4" s="515"/>
      <c r="AA4" s="515"/>
      <c r="AB4" s="515"/>
      <c r="AC4" s="515"/>
      <c r="AD4" s="516"/>
    </row>
    <row r="5" spans="1:30" ht="11.45" customHeight="1" x14ac:dyDescent="0.2">
      <c r="A5" s="71" t="s">
        <v>5</v>
      </c>
      <c r="B5" s="71">
        <f>B4+1</f>
        <v>2</v>
      </c>
      <c r="C5" s="40"/>
      <c r="D5" s="40"/>
      <c r="E5" s="40"/>
      <c r="F5" s="71">
        <f t="shared" si="0"/>
        <v>0</v>
      </c>
      <c r="G5" s="86" t="str">
        <f t="shared" si="1"/>
        <v/>
      </c>
      <c r="H5" s="325"/>
      <c r="I5" s="325"/>
      <c r="J5" s="325"/>
      <c r="K5" s="71">
        <f t="shared" si="2"/>
        <v>0</v>
      </c>
      <c r="L5" s="340" t="str">
        <f t="shared" si="3"/>
        <v/>
      </c>
      <c r="M5" s="116"/>
      <c r="N5" s="116"/>
      <c r="O5" s="161">
        <f t="shared" ref="O5:W5" si="9">IF(N5="",O4,O4+1)</f>
        <v>0</v>
      </c>
      <c r="P5" s="116"/>
      <c r="Q5" s="161">
        <f t="shared" si="9"/>
        <v>0</v>
      </c>
      <c r="R5" s="116"/>
      <c r="S5" s="161">
        <f t="shared" si="9"/>
        <v>0</v>
      </c>
      <c r="T5" s="116"/>
      <c r="U5" s="161">
        <f t="shared" si="9"/>
        <v>0</v>
      </c>
      <c r="V5" s="116"/>
      <c r="W5" s="161">
        <f t="shared" si="9"/>
        <v>0</v>
      </c>
      <c r="X5" s="236"/>
      <c r="Y5" s="514"/>
      <c r="Z5" s="515"/>
      <c r="AA5" s="515"/>
      <c r="AB5" s="515"/>
      <c r="AC5" s="515"/>
      <c r="AD5" s="516"/>
    </row>
    <row r="6" spans="1:30" ht="11.45" customHeight="1" x14ac:dyDescent="0.2">
      <c r="A6" s="476" t="s">
        <v>24</v>
      </c>
      <c r="B6" s="477"/>
      <c r="C6" s="13">
        <f>SUM(C4:C5)</f>
        <v>0</v>
      </c>
      <c r="D6" s="13">
        <f>SUM(D4:D5)+ROUNDDOWN(F6/60,0)</f>
        <v>0</v>
      </c>
      <c r="E6" s="13">
        <f>F6-60*ROUNDDOWN(F6/60,0)</f>
        <v>0</v>
      </c>
      <c r="F6" s="13">
        <f>SUM(F4:F5)</f>
        <v>0</v>
      </c>
      <c r="G6" s="52">
        <f>IF((D6*60+E6)=0,0,ROUND((C6*60)/(D6*60+E6),1))</f>
        <v>0</v>
      </c>
      <c r="H6" s="13">
        <f>SUM(H4:H5)</f>
        <v>0</v>
      </c>
      <c r="I6" s="13">
        <f>SUM(I4:I5)+ROUNDDOWN(K6/60,0)</f>
        <v>0</v>
      </c>
      <c r="J6" s="13">
        <f>K6-60*ROUNDDOWN(K6/60,0)</f>
        <v>0</v>
      </c>
      <c r="K6" s="130">
        <f>SUM(K4:K5)</f>
        <v>0</v>
      </c>
      <c r="L6" s="52">
        <f>IF((I6*60+J6)=0,0,ROUND((H6*60)/(I6*60+J6),1))</f>
        <v>0</v>
      </c>
      <c r="M6" s="27">
        <f>SUM(M4:M5)</f>
        <v>0</v>
      </c>
      <c r="N6" s="27">
        <f>IF(SUM(N4:N5)=0,0,ROUND(AVERAGE(N4:N5),0))</f>
        <v>0</v>
      </c>
      <c r="O6" s="162">
        <f>IF(O5=0,0,1)</f>
        <v>0</v>
      </c>
      <c r="P6" s="27">
        <f>IF(SUM(P4:P5)=0,0,ROUND(AVERAGE(P4:P5),0))</f>
        <v>0</v>
      </c>
      <c r="Q6" s="162">
        <f>IF(Q5=0,0,1)</f>
        <v>0</v>
      </c>
      <c r="R6" s="27">
        <f>IF(SUM(R4:R5)=0,0,ROUND(AVERAGE(R4:R5),0))</f>
        <v>0</v>
      </c>
      <c r="S6" s="162">
        <f>IF(S5=0,0,1)</f>
        <v>0</v>
      </c>
      <c r="T6" s="27">
        <f>IF(SUM(T4:T5)=0,0,ROUND(AVERAGE(T4:T5),0))</f>
        <v>0</v>
      </c>
      <c r="U6" s="162">
        <f>IF(U5=0,0,1)</f>
        <v>0</v>
      </c>
      <c r="V6" s="27">
        <f>IF(SUM(V4:V5)=0,0,ROUND(AVERAGE(V4:V5),0))</f>
        <v>0</v>
      </c>
      <c r="W6" s="162">
        <f>IF(W5=0,0,1)</f>
        <v>0</v>
      </c>
      <c r="X6" s="237"/>
      <c r="Y6" s="480"/>
      <c r="Z6" s="481"/>
      <c r="AA6" s="481"/>
      <c r="AB6" s="481"/>
      <c r="AC6" s="481"/>
      <c r="AD6" s="482"/>
    </row>
    <row r="7" spans="1:30" ht="11.45" customHeight="1" x14ac:dyDescent="0.2">
      <c r="A7" s="532" t="s">
        <v>79</v>
      </c>
      <c r="B7" s="533"/>
      <c r="C7" s="73">
        <f>C6+Juillet!C40</f>
        <v>0</v>
      </c>
      <c r="D7" s="73">
        <f>D6+Juillet!D40++ROUNDDOWN(F7/60,0)</f>
        <v>0</v>
      </c>
      <c r="E7" s="73">
        <f>F7-60*ROUNDDOWN(F7/60,0)</f>
        <v>0</v>
      </c>
      <c r="F7" s="131">
        <f>E6+Juillet!E40</f>
        <v>0</v>
      </c>
      <c r="G7" s="73">
        <f>IF((D7*60+E7)=0,0,ROUND((C7*60)/(D7*60+E7),1))</f>
        <v>0</v>
      </c>
      <c r="H7" s="73">
        <f>H6+Juillet!H40</f>
        <v>0</v>
      </c>
      <c r="I7" s="73">
        <f>I6+Juillet!I40++ROUNDDOWN(K7/60,0)</f>
        <v>0</v>
      </c>
      <c r="J7" s="73">
        <f>K7-60*ROUNDDOWN(K7/60,0)</f>
        <v>0</v>
      </c>
      <c r="K7" s="131">
        <f>J6+Juillet!J40</f>
        <v>0</v>
      </c>
      <c r="L7" s="73">
        <f>IF((I7*60+J7)=0,0,ROUND((H7*60)/(I7*60+J7),1))</f>
        <v>0</v>
      </c>
      <c r="M7" s="83">
        <f>M6+Juillet!M40</f>
        <v>0</v>
      </c>
      <c r="N7" s="83">
        <f>IF(N6=0,Juillet!N40,IF(N6+Juillet!N40=0,"",ROUND((SUM(N4:N5)+(SUM(Juillet!N35:'Juillet'!N39)))/(O5+Juillet!O39),0)))</f>
        <v>0</v>
      </c>
      <c r="O7" s="179"/>
      <c r="P7" s="83">
        <f>IF(P6=0,Juillet!P40,IF(P6+Juillet!P40=0,"",ROUND((SUM(P4:P5)+(SUM(Juillet!P35:'Juillet'!P39)))/(Q5+Juillet!Q39),0)))</f>
        <v>0</v>
      </c>
      <c r="Q7" s="179"/>
      <c r="R7" s="83">
        <f>IF(R6=0,Juillet!R40,IF(R6+Juillet!R40=0,"",ROUND((SUM(R4:R5)+(SUM(Juillet!R35:'Juillet'!R39)))/(S5+Juillet!S39),0)))</f>
        <v>0</v>
      </c>
      <c r="S7" s="179"/>
      <c r="T7" s="83">
        <f>IF(T6=0,Juillet!T40,IF(T6+Juillet!T40=0,"",ROUND((SUM(T4:T5)+(SUM(Juillet!T35:'Juillet'!T39)))/(U5+Juillet!U39),0)))</f>
        <v>0</v>
      </c>
      <c r="U7" s="179"/>
      <c r="V7" s="83">
        <f>IF(V6=0,Juillet!V40,IF(V6+Juillet!V40=0,"",ROUND((SUM(V4:V5)+(SUM(Juillet!V35:'Juillet'!V39)))/(W5+Juillet!W39),0)))</f>
        <v>0</v>
      </c>
      <c r="W7" s="179"/>
      <c r="X7" s="238"/>
      <c r="Y7" s="536"/>
      <c r="Z7" s="537"/>
      <c r="AA7" s="537"/>
      <c r="AB7" s="537"/>
      <c r="AC7" s="537"/>
      <c r="AD7" s="538"/>
    </row>
    <row r="8" spans="1:30" ht="11.45" customHeight="1" x14ac:dyDescent="0.2">
      <c r="A8" s="2" t="s">
        <v>6</v>
      </c>
      <c r="B8" s="2">
        <f>B5+1</f>
        <v>3</v>
      </c>
      <c r="C8" s="40"/>
      <c r="D8" s="40"/>
      <c r="E8" s="40"/>
      <c r="F8" s="71">
        <f>E8</f>
        <v>0</v>
      </c>
      <c r="G8" s="115" t="str">
        <f t="shared" si="1"/>
        <v/>
      </c>
      <c r="H8" s="325"/>
      <c r="I8" s="325"/>
      <c r="J8" s="325"/>
      <c r="K8" s="71">
        <f>J8</f>
        <v>0</v>
      </c>
      <c r="L8" s="340" t="str">
        <f t="shared" si="3"/>
        <v/>
      </c>
      <c r="M8" s="347"/>
      <c r="N8" s="347"/>
      <c r="O8" s="161">
        <f>IF(N8="",0,1)</f>
        <v>0</v>
      </c>
      <c r="P8" s="347"/>
      <c r="Q8" s="161">
        <f>IF(P8="",0,1)</f>
        <v>0</v>
      </c>
      <c r="R8" s="116"/>
      <c r="S8" s="161">
        <f>IF(R8="",0,1)</f>
        <v>0</v>
      </c>
      <c r="T8" s="116"/>
      <c r="U8" s="161">
        <f>IF(T8="",0,1)</f>
        <v>0</v>
      </c>
      <c r="V8" s="116"/>
      <c r="W8" s="161">
        <f>IF(V8="",0,1)</f>
        <v>0</v>
      </c>
      <c r="X8" s="121"/>
      <c r="Y8" s="514"/>
      <c r="Z8" s="515"/>
      <c r="AA8" s="515"/>
      <c r="AB8" s="515"/>
      <c r="AC8" s="515"/>
      <c r="AD8" s="516"/>
    </row>
    <row r="9" spans="1:30" ht="11.45" customHeight="1" x14ac:dyDescent="0.2">
      <c r="A9" s="2" t="s">
        <v>7</v>
      </c>
      <c r="B9" s="2">
        <f t="shared" ref="B9:B14" si="10">B8+1</f>
        <v>4</v>
      </c>
      <c r="C9" s="40"/>
      <c r="D9" s="40"/>
      <c r="E9" s="40"/>
      <c r="F9" s="71">
        <f t="shared" ref="F9:F14" si="11">E9</f>
        <v>0</v>
      </c>
      <c r="G9" s="115" t="str">
        <f t="shared" si="1"/>
        <v/>
      </c>
      <c r="H9" s="325"/>
      <c r="I9" s="325"/>
      <c r="J9" s="325"/>
      <c r="K9" s="71">
        <f t="shared" ref="K9:K14" si="12">J9</f>
        <v>0</v>
      </c>
      <c r="L9" s="340" t="str">
        <f t="shared" si="3"/>
        <v/>
      </c>
      <c r="M9" s="347"/>
      <c r="N9" s="347"/>
      <c r="O9" s="161">
        <f>IF(N9="",O8,O8+1)</f>
        <v>0</v>
      </c>
      <c r="P9" s="347"/>
      <c r="Q9" s="161">
        <f>IF(P9="",Q8,Q8+1)</f>
        <v>0</v>
      </c>
      <c r="R9" s="116"/>
      <c r="S9" s="161">
        <f>IF(R9="",S8,S8+1)</f>
        <v>0</v>
      </c>
      <c r="T9" s="116"/>
      <c r="U9" s="161">
        <f>IF(T9="",U8,U8+1)</f>
        <v>0</v>
      </c>
      <c r="V9" s="116"/>
      <c r="W9" s="161">
        <f>IF(V9="",W8,W8+1)</f>
        <v>0</v>
      </c>
      <c r="X9" s="121"/>
      <c r="Y9" s="514"/>
      <c r="Z9" s="515"/>
      <c r="AA9" s="515"/>
      <c r="AB9" s="515"/>
      <c r="AC9" s="515"/>
      <c r="AD9" s="516"/>
    </row>
    <row r="10" spans="1:30" ht="11.45" customHeight="1" x14ac:dyDescent="0.2">
      <c r="A10" s="2" t="s">
        <v>8</v>
      </c>
      <c r="B10" s="2">
        <f t="shared" si="10"/>
        <v>5</v>
      </c>
      <c r="C10" s="40"/>
      <c r="D10" s="40"/>
      <c r="E10" s="40"/>
      <c r="F10" s="71">
        <f t="shared" si="11"/>
        <v>0</v>
      </c>
      <c r="G10" s="86" t="str">
        <f t="shared" si="1"/>
        <v/>
      </c>
      <c r="H10" s="325"/>
      <c r="I10" s="325"/>
      <c r="J10" s="325"/>
      <c r="K10" s="71">
        <f t="shared" si="12"/>
        <v>0</v>
      </c>
      <c r="L10" s="340" t="str">
        <f t="shared" si="3"/>
        <v/>
      </c>
      <c r="M10" s="116"/>
      <c r="N10" s="116"/>
      <c r="O10" s="161">
        <f t="shared" ref="O10:W14" si="13">IF(N10="",O9,O9+1)</f>
        <v>0</v>
      </c>
      <c r="P10" s="116"/>
      <c r="Q10" s="161">
        <f t="shared" si="13"/>
        <v>0</v>
      </c>
      <c r="R10" s="116"/>
      <c r="S10" s="161">
        <f t="shared" si="13"/>
        <v>0</v>
      </c>
      <c r="T10" s="116"/>
      <c r="U10" s="161">
        <f t="shared" si="13"/>
        <v>0</v>
      </c>
      <c r="V10" s="116"/>
      <c r="W10" s="161">
        <f t="shared" si="13"/>
        <v>0</v>
      </c>
      <c r="X10" s="121"/>
      <c r="Y10" s="514"/>
      <c r="Z10" s="515"/>
      <c r="AA10" s="515"/>
      <c r="AB10" s="515"/>
      <c r="AC10" s="515"/>
      <c r="AD10" s="516"/>
    </row>
    <row r="11" spans="1:30" ht="11.45" customHeight="1" x14ac:dyDescent="0.2">
      <c r="A11" s="2" t="s">
        <v>2</v>
      </c>
      <c r="B11" s="2">
        <f t="shared" si="10"/>
        <v>6</v>
      </c>
      <c r="C11" s="40"/>
      <c r="D11" s="40"/>
      <c r="E11" s="40"/>
      <c r="F11" s="71">
        <f t="shared" si="11"/>
        <v>0</v>
      </c>
      <c r="G11" s="86" t="str">
        <f t="shared" si="1"/>
        <v/>
      </c>
      <c r="H11" s="325"/>
      <c r="I11" s="325"/>
      <c r="J11" s="325"/>
      <c r="K11" s="71">
        <f t="shared" si="12"/>
        <v>0</v>
      </c>
      <c r="L11" s="340" t="str">
        <f t="shared" si="3"/>
        <v/>
      </c>
      <c r="M11" s="116"/>
      <c r="N11" s="116"/>
      <c r="O11" s="161">
        <f t="shared" si="13"/>
        <v>0</v>
      </c>
      <c r="P11" s="116"/>
      <c r="Q11" s="161">
        <f t="shared" si="13"/>
        <v>0</v>
      </c>
      <c r="R11" s="116"/>
      <c r="S11" s="161">
        <f t="shared" si="13"/>
        <v>0</v>
      </c>
      <c r="T11" s="116"/>
      <c r="U11" s="161">
        <f t="shared" si="13"/>
        <v>0</v>
      </c>
      <c r="V11" s="116"/>
      <c r="W11" s="161">
        <f t="shared" si="13"/>
        <v>0</v>
      </c>
      <c r="X11" s="121"/>
      <c r="Y11" s="514"/>
      <c r="Z11" s="515"/>
      <c r="AA11" s="515"/>
      <c r="AB11" s="515"/>
      <c r="AC11" s="515"/>
      <c r="AD11" s="516"/>
    </row>
    <row r="12" spans="1:30" ht="11.45" customHeight="1" x14ac:dyDescent="0.2">
      <c r="A12" s="2" t="s">
        <v>3</v>
      </c>
      <c r="B12" s="2">
        <f t="shared" si="10"/>
        <v>7</v>
      </c>
      <c r="C12" s="40"/>
      <c r="D12" s="40"/>
      <c r="E12" s="40"/>
      <c r="F12" s="71">
        <f t="shared" si="11"/>
        <v>0</v>
      </c>
      <c r="G12" s="86" t="str">
        <f t="shared" si="1"/>
        <v/>
      </c>
      <c r="H12" s="325"/>
      <c r="I12" s="325"/>
      <c r="J12" s="325"/>
      <c r="K12" s="71">
        <f t="shared" si="12"/>
        <v>0</v>
      </c>
      <c r="L12" s="340" t="str">
        <f t="shared" si="3"/>
        <v/>
      </c>
      <c r="M12" s="116"/>
      <c r="N12" s="116"/>
      <c r="O12" s="161">
        <f t="shared" si="13"/>
        <v>0</v>
      </c>
      <c r="P12" s="116"/>
      <c r="Q12" s="161">
        <f t="shared" si="13"/>
        <v>0</v>
      </c>
      <c r="R12" s="116"/>
      <c r="S12" s="161">
        <f t="shared" si="13"/>
        <v>0</v>
      </c>
      <c r="T12" s="116"/>
      <c r="U12" s="161">
        <f t="shared" si="13"/>
        <v>0</v>
      </c>
      <c r="V12" s="116"/>
      <c r="W12" s="161">
        <f t="shared" si="13"/>
        <v>0</v>
      </c>
      <c r="X12" s="121"/>
      <c r="Y12" s="514"/>
      <c r="Z12" s="515"/>
      <c r="AA12" s="515"/>
      <c r="AB12" s="515"/>
      <c r="AC12" s="515"/>
      <c r="AD12" s="516"/>
    </row>
    <row r="13" spans="1:30" ht="11.45" customHeight="1" x14ac:dyDescent="0.2">
      <c r="A13" s="2" t="s">
        <v>4</v>
      </c>
      <c r="B13" s="2">
        <f t="shared" si="10"/>
        <v>8</v>
      </c>
      <c r="C13" s="40"/>
      <c r="D13" s="40"/>
      <c r="E13" s="40"/>
      <c r="F13" s="71">
        <f t="shared" si="11"/>
        <v>0</v>
      </c>
      <c r="G13" s="86" t="str">
        <f t="shared" si="1"/>
        <v/>
      </c>
      <c r="H13" s="325"/>
      <c r="I13" s="325"/>
      <c r="J13" s="325"/>
      <c r="K13" s="71">
        <f t="shared" si="12"/>
        <v>0</v>
      </c>
      <c r="L13" s="340" t="str">
        <f t="shared" si="3"/>
        <v/>
      </c>
      <c r="M13" s="116"/>
      <c r="N13" s="116"/>
      <c r="O13" s="161">
        <f t="shared" si="13"/>
        <v>0</v>
      </c>
      <c r="P13" s="116"/>
      <c r="Q13" s="161">
        <f t="shared" si="13"/>
        <v>0</v>
      </c>
      <c r="R13" s="116"/>
      <c r="S13" s="161">
        <f t="shared" si="13"/>
        <v>0</v>
      </c>
      <c r="T13" s="116"/>
      <c r="U13" s="161">
        <f t="shared" si="13"/>
        <v>0</v>
      </c>
      <c r="V13" s="116"/>
      <c r="W13" s="161">
        <f t="shared" si="13"/>
        <v>0</v>
      </c>
      <c r="X13" s="121"/>
      <c r="Y13" s="514"/>
      <c r="Z13" s="515"/>
      <c r="AA13" s="515"/>
      <c r="AB13" s="515"/>
      <c r="AC13" s="515"/>
      <c r="AD13" s="516"/>
    </row>
    <row r="14" spans="1:30" ht="11.45" customHeight="1" x14ac:dyDescent="0.2">
      <c r="A14" s="112" t="s">
        <v>5</v>
      </c>
      <c r="B14" s="2">
        <f t="shared" si="10"/>
        <v>9</v>
      </c>
      <c r="C14" s="40"/>
      <c r="D14" s="40"/>
      <c r="E14" s="40"/>
      <c r="F14" s="71">
        <f t="shared" si="11"/>
        <v>0</v>
      </c>
      <c r="G14" s="86" t="str">
        <f t="shared" si="1"/>
        <v/>
      </c>
      <c r="H14" s="325"/>
      <c r="I14" s="325"/>
      <c r="J14" s="325"/>
      <c r="K14" s="71">
        <f t="shared" si="12"/>
        <v>0</v>
      </c>
      <c r="L14" s="340" t="str">
        <f t="shared" si="3"/>
        <v/>
      </c>
      <c r="M14" s="116"/>
      <c r="N14" s="116"/>
      <c r="O14" s="161">
        <f t="shared" si="13"/>
        <v>0</v>
      </c>
      <c r="P14" s="116"/>
      <c r="Q14" s="161">
        <f t="shared" si="13"/>
        <v>0</v>
      </c>
      <c r="R14" s="116"/>
      <c r="S14" s="161">
        <f t="shared" si="13"/>
        <v>0</v>
      </c>
      <c r="T14" s="116"/>
      <c r="U14" s="161">
        <f t="shared" si="13"/>
        <v>0</v>
      </c>
      <c r="V14" s="116"/>
      <c r="W14" s="161">
        <f t="shared" si="13"/>
        <v>0</v>
      </c>
      <c r="X14" s="121"/>
      <c r="Y14" s="514"/>
      <c r="Z14" s="515"/>
      <c r="AA14" s="515"/>
      <c r="AB14" s="515"/>
      <c r="AC14" s="515"/>
      <c r="AD14" s="516"/>
    </row>
    <row r="15" spans="1:30" ht="11.45" customHeight="1" x14ac:dyDescent="0.2">
      <c r="A15" s="476" t="s">
        <v>190</v>
      </c>
      <c r="B15" s="477"/>
      <c r="C15" s="13">
        <f>SUM(C8:C14)</f>
        <v>0</v>
      </c>
      <c r="D15" s="13">
        <f>SUM(D8:D14)+ROUNDDOWN(F15/60,0)</f>
        <v>0</v>
      </c>
      <c r="E15" s="13">
        <f>F15-60*ROUNDDOWN(F15/60,0)</f>
        <v>0</v>
      </c>
      <c r="F15" s="130">
        <f>SUM(F8:F14)</f>
        <v>0</v>
      </c>
      <c r="G15" s="52">
        <f>IF((D15*60+E15)=0,0,ROUND((C15*60)/(D15*60+E15),1))</f>
        <v>0</v>
      </c>
      <c r="H15" s="13">
        <f>SUM(H8:H14)</f>
        <v>0</v>
      </c>
      <c r="I15" s="13">
        <f>SUM(I8:I14)+ROUNDDOWN(K15/60,0)</f>
        <v>0</v>
      </c>
      <c r="J15" s="13">
        <f>K15-60*ROUNDDOWN(K15/60,0)</f>
        <v>0</v>
      </c>
      <c r="K15" s="130">
        <f>SUM(K8:K14)</f>
        <v>0</v>
      </c>
      <c r="L15" s="52">
        <f>IF((I15*60+J15)=0,0,ROUND((H15*60)/(I15*60+J15),1))</f>
        <v>0</v>
      </c>
      <c r="M15" s="27">
        <f>SUM(M8:M14)</f>
        <v>0</v>
      </c>
      <c r="N15" s="27">
        <f>IF(SUM(N8:N14)=0,0,ROUND(AVERAGE(N8:N14),0))</f>
        <v>0</v>
      </c>
      <c r="O15" s="162">
        <f>IF(O14=0,0,1)</f>
        <v>0</v>
      </c>
      <c r="P15" s="27">
        <f>IF(SUM(P8:P14)=0,0,ROUND(AVERAGE(P8:P14),0))</f>
        <v>0</v>
      </c>
      <c r="Q15" s="162">
        <f>IF(Q14=0,0,1)</f>
        <v>0</v>
      </c>
      <c r="R15" s="27">
        <f>IF(SUM(R8:R14)=0,0,ROUND(AVERAGE(R8:R14),0))</f>
        <v>0</v>
      </c>
      <c r="S15" s="162">
        <f>IF(S14=0,0,1)</f>
        <v>0</v>
      </c>
      <c r="T15" s="78">
        <f>IF(SUM(T8:T14)=0,0,ROUND(AVERAGE(T8:T14),0))</f>
        <v>0</v>
      </c>
      <c r="U15" s="162">
        <f>IF(U14=0,0,1)</f>
        <v>0</v>
      </c>
      <c r="V15" s="78">
        <f>IF(SUM(V8:V14)=0,0,ROUND(AVERAGE(V8:V14),0))</f>
        <v>0</v>
      </c>
      <c r="W15" s="162">
        <f>IF(W14=0,0,1)</f>
        <v>0</v>
      </c>
      <c r="X15" s="237"/>
      <c r="Y15" s="480"/>
      <c r="Z15" s="481"/>
      <c r="AA15" s="481"/>
      <c r="AB15" s="481"/>
      <c r="AC15" s="481"/>
      <c r="AD15" s="482"/>
    </row>
    <row r="16" spans="1:30" ht="11.45" customHeight="1" x14ac:dyDescent="0.2">
      <c r="A16" s="2" t="s">
        <v>6</v>
      </c>
      <c r="B16" s="2">
        <f>B14+1</f>
        <v>10</v>
      </c>
      <c r="C16" s="40"/>
      <c r="D16" s="40"/>
      <c r="E16" s="40"/>
      <c r="F16" s="71">
        <f t="shared" ref="F16:F22" si="14">E16</f>
        <v>0</v>
      </c>
      <c r="G16" s="86" t="str">
        <f t="shared" si="1"/>
        <v/>
      </c>
      <c r="H16" s="325"/>
      <c r="I16" s="325"/>
      <c r="J16" s="325"/>
      <c r="K16" s="71">
        <f>J16</f>
        <v>0</v>
      </c>
      <c r="L16" s="340" t="str">
        <f t="shared" si="3"/>
        <v/>
      </c>
      <c r="M16" s="347"/>
      <c r="N16" s="347"/>
      <c r="O16" s="161">
        <f>IF(N16="",0,1)</f>
        <v>0</v>
      </c>
      <c r="P16" s="347"/>
      <c r="Q16" s="161">
        <f>IF(P16="",0,1)</f>
        <v>0</v>
      </c>
      <c r="R16" s="116"/>
      <c r="S16" s="161">
        <f>IF(R16="",0,1)</f>
        <v>0</v>
      </c>
      <c r="T16" s="116"/>
      <c r="U16" s="161">
        <f>IF(T16="",0,1)</f>
        <v>0</v>
      </c>
      <c r="V16" s="116"/>
      <c r="W16" s="161">
        <f>IF(V16="",0,1)</f>
        <v>0</v>
      </c>
      <c r="X16" s="236"/>
      <c r="Y16" s="514"/>
      <c r="Z16" s="515"/>
      <c r="AA16" s="515"/>
      <c r="AB16" s="515"/>
      <c r="AC16" s="515"/>
      <c r="AD16" s="516"/>
    </row>
    <row r="17" spans="1:48" ht="11.45" customHeight="1" x14ac:dyDescent="0.2">
      <c r="A17" s="2" t="s">
        <v>7</v>
      </c>
      <c r="B17" s="2">
        <f t="shared" ref="B17:B22" si="15">B16+1</f>
        <v>11</v>
      </c>
      <c r="C17" s="40"/>
      <c r="D17" s="40"/>
      <c r="E17" s="40"/>
      <c r="F17" s="71">
        <f t="shared" si="14"/>
        <v>0</v>
      </c>
      <c r="G17" s="86" t="str">
        <f t="shared" si="1"/>
        <v/>
      </c>
      <c r="H17" s="325"/>
      <c r="I17" s="325"/>
      <c r="J17" s="325"/>
      <c r="K17" s="71">
        <f t="shared" ref="K17:K22" si="16">J17</f>
        <v>0</v>
      </c>
      <c r="L17" s="340" t="str">
        <f t="shared" si="3"/>
        <v/>
      </c>
      <c r="M17" s="347"/>
      <c r="N17" s="347"/>
      <c r="O17" s="161">
        <f t="shared" ref="O17:O22" si="17">IF(N17="",O16,O16+1)</f>
        <v>0</v>
      </c>
      <c r="P17" s="347"/>
      <c r="Q17" s="161">
        <f t="shared" ref="Q17:Q22" si="18">IF(P17="",Q16,Q16+1)</f>
        <v>0</v>
      </c>
      <c r="R17" s="116"/>
      <c r="S17" s="161">
        <f t="shared" ref="S17:S22" si="19">IF(R17="",S16,S16+1)</f>
        <v>0</v>
      </c>
      <c r="T17" s="116"/>
      <c r="U17" s="161">
        <f t="shared" ref="U17:U22" si="20">IF(T17="",U16,U16+1)</f>
        <v>0</v>
      </c>
      <c r="V17" s="116"/>
      <c r="W17" s="161">
        <f t="shared" ref="W17:W22" si="21">IF(V17="",W16,W16+1)</f>
        <v>0</v>
      </c>
      <c r="X17" s="236"/>
      <c r="Y17" s="514"/>
      <c r="Z17" s="515"/>
      <c r="AA17" s="515"/>
      <c r="AB17" s="515"/>
      <c r="AC17" s="515"/>
      <c r="AD17" s="516"/>
    </row>
    <row r="18" spans="1:48" ht="11.45" customHeight="1" x14ac:dyDescent="0.2">
      <c r="A18" s="2" t="s">
        <v>8</v>
      </c>
      <c r="B18" s="2">
        <f t="shared" si="15"/>
        <v>12</v>
      </c>
      <c r="C18" s="40"/>
      <c r="D18" s="40"/>
      <c r="E18" s="40"/>
      <c r="F18" s="71">
        <f t="shared" si="14"/>
        <v>0</v>
      </c>
      <c r="G18" s="86" t="str">
        <f>IF((D18*60+F18)=0,"",ROUND((C18*60)/(D18*60+F18),1))</f>
        <v/>
      </c>
      <c r="H18" s="325"/>
      <c r="I18" s="325"/>
      <c r="J18" s="325"/>
      <c r="K18" s="71">
        <f t="shared" si="16"/>
        <v>0</v>
      </c>
      <c r="L18" s="340" t="str">
        <f>IF((I18*60+K18)=0,"",ROUND((H18*60)/(I18*60+K18),1))</f>
        <v/>
      </c>
      <c r="M18" s="116"/>
      <c r="N18" s="116"/>
      <c r="O18" s="161">
        <f t="shared" si="17"/>
        <v>0</v>
      </c>
      <c r="P18" s="116"/>
      <c r="Q18" s="161">
        <f t="shared" si="18"/>
        <v>0</v>
      </c>
      <c r="R18" s="116"/>
      <c r="S18" s="161">
        <f t="shared" si="19"/>
        <v>0</v>
      </c>
      <c r="T18" s="116"/>
      <c r="U18" s="161">
        <f t="shared" si="20"/>
        <v>0</v>
      </c>
      <c r="V18" s="116"/>
      <c r="W18" s="161">
        <f t="shared" si="21"/>
        <v>0</v>
      </c>
      <c r="X18" s="236"/>
      <c r="Y18" s="514"/>
      <c r="Z18" s="515"/>
      <c r="AA18" s="515"/>
      <c r="AB18" s="515"/>
      <c r="AC18" s="515"/>
      <c r="AD18" s="516"/>
    </row>
    <row r="19" spans="1:48" ht="11.45" customHeight="1" x14ac:dyDescent="0.2">
      <c r="A19" s="71" t="s">
        <v>2</v>
      </c>
      <c r="B19" s="71">
        <f t="shared" si="15"/>
        <v>13</v>
      </c>
      <c r="C19" s="40"/>
      <c r="D19" s="40"/>
      <c r="E19" s="40"/>
      <c r="F19" s="71">
        <f t="shared" si="14"/>
        <v>0</v>
      </c>
      <c r="G19" s="86" t="str">
        <f t="shared" si="1"/>
        <v/>
      </c>
      <c r="H19" s="325"/>
      <c r="I19" s="325"/>
      <c r="J19" s="325"/>
      <c r="K19" s="71">
        <f t="shared" si="16"/>
        <v>0</v>
      </c>
      <c r="L19" s="340" t="str">
        <f t="shared" si="3"/>
        <v/>
      </c>
      <c r="M19" s="116"/>
      <c r="N19" s="116"/>
      <c r="O19" s="161">
        <f t="shared" si="17"/>
        <v>0</v>
      </c>
      <c r="P19" s="116"/>
      <c r="Q19" s="161">
        <f t="shared" si="18"/>
        <v>0</v>
      </c>
      <c r="R19" s="116"/>
      <c r="S19" s="161">
        <f t="shared" si="19"/>
        <v>0</v>
      </c>
      <c r="T19" s="116"/>
      <c r="U19" s="161">
        <f t="shared" si="20"/>
        <v>0</v>
      </c>
      <c r="V19" s="116"/>
      <c r="W19" s="161">
        <f t="shared" si="21"/>
        <v>0</v>
      </c>
      <c r="X19" s="236"/>
      <c r="Y19" s="511" t="s">
        <v>257</v>
      </c>
      <c r="Z19" s="512"/>
      <c r="AA19" s="512"/>
      <c r="AB19" s="512"/>
      <c r="AC19" s="512"/>
      <c r="AD19" s="513"/>
    </row>
    <row r="20" spans="1:48" ht="11.45" customHeight="1" x14ac:dyDescent="0.2">
      <c r="A20" s="2" t="s">
        <v>3</v>
      </c>
      <c r="B20" s="2">
        <f t="shared" si="15"/>
        <v>14</v>
      </c>
      <c r="C20" s="40"/>
      <c r="D20" s="40"/>
      <c r="E20" s="40"/>
      <c r="F20" s="71">
        <f t="shared" si="14"/>
        <v>0</v>
      </c>
      <c r="G20" s="86" t="str">
        <f t="shared" si="1"/>
        <v/>
      </c>
      <c r="H20" s="325"/>
      <c r="I20" s="325"/>
      <c r="J20" s="325"/>
      <c r="K20" s="71">
        <f t="shared" si="16"/>
        <v>0</v>
      </c>
      <c r="L20" s="340" t="str">
        <f t="shared" si="3"/>
        <v/>
      </c>
      <c r="M20" s="116"/>
      <c r="N20" s="116"/>
      <c r="O20" s="161">
        <f t="shared" si="17"/>
        <v>0</v>
      </c>
      <c r="P20" s="116"/>
      <c r="Q20" s="161">
        <f t="shared" si="18"/>
        <v>0</v>
      </c>
      <c r="R20" s="116"/>
      <c r="S20" s="161">
        <f t="shared" si="19"/>
        <v>0</v>
      </c>
      <c r="T20" s="116"/>
      <c r="U20" s="161">
        <f t="shared" si="20"/>
        <v>0</v>
      </c>
      <c r="V20" s="116"/>
      <c r="W20" s="161">
        <f t="shared" si="21"/>
        <v>0</v>
      </c>
      <c r="X20" s="236"/>
      <c r="Y20" s="514"/>
      <c r="Z20" s="515"/>
      <c r="AA20" s="515"/>
      <c r="AB20" s="515"/>
      <c r="AC20" s="515"/>
      <c r="AD20" s="516"/>
    </row>
    <row r="21" spans="1:48" ht="11.45" customHeight="1" x14ac:dyDescent="0.2">
      <c r="A21" s="80" t="s">
        <v>4</v>
      </c>
      <c r="B21" s="80">
        <f t="shared" si="15"/>
        <v>15</v>
      </c>
      <c r="C21" s="40"/>
      <c r="D21" s="40"/>
      <c r="E21" s="40"/>
      <c r="F21" s="71">
        <f t="shared" si="14"/>
        <v>0</v>
      </c>
      <c r="G21" s="86" t="str">
        <f t="shared" si="1"/>
        <v/>
      </c>
      <c r="H21" s="325"/>
      <c r="I21" s="325"/>
      <c r="J21" s="325"/>
      <c r="K21" s="71">
        <f t="shared" si="16"/>
        <v>0</v>
      </c>
      <c r="L21" s="340" t="str">
        <f t="shared" si="3"/>
        <v/>
      </c>
      <c r="M21" s="116"/>
      <c r="N21" s="116"/>
      <c r="O21" s="161">
        <f t="shared" si="17"/>
        <v>0</v>
      </c>
      <c r="P21" s="116"/>
      <c r="Q21" s="161">
        <f t="shared" si="18"/>
        <v>0</v>
      </c>
      <c r="R21" s="116"/>
      <c r="S21" s="161">
        <f t="shared" si="19"/>
        <v>0</v>
      </c>
      <c r="T21" s="116"/>
      <c r="U21" s="161">
        <f t="shared" si="20"/>
        <v>0</v>
      </c>
      <c r="V21" s="116"/>
      <c r="W21" s="161">
        <f t="shared" si="21"/>
        <v>0</v>
      </c>
      <c r="X21" s="236"/>
      <c r="Y21" s="514"/>
      <c r="Z21" s="515"/>
      <c r="AA21" s="515"/>
      <c r="AB21" s="515"/>
      <c r="AC21" s="515"/>
      <c r="AD21" s="516"/>
    </row>
    <row r="22" spans="1:48" ht="11.45" customHeight="1" x14ac:dyDescent="0.2">
      <c r="A22" s="71" t="s">
        <v>5</v>
      </c>
      <c r="B22" s="71">
        <f t="shared" si="15"/>
        <v>16</v>
      </c>
      <c r="C22" s="40"/>
      <c r="D22" s="40"/>
      <c r="E22" s="40"/>
      <c r="F22" s="71">
        <f t="shared" si="14"/>
        <v>0</v>
      </c>
      <c r="G22" s="86" t="str">
        <f t="shared" si="1"/>
        <v/>
      </c>
      <c r="H22" s="325"/>
      <c r="I22" s="325"/>
      <c r="J22" s="325"/>
      <c r="K22" s="71">
        <f t="shared" si="16"/>
        <v>0</v>
      </c>
      <c r="L22" s="340" t="str">
        <f t="shared" si="3"/>
        <v/>
      </c>
      <c r="M22" s="116"/>
      <c r="N22" s="116"/>
      <c r="O22" s="161">
        <f t="shared" si="17"/>
        <v>0</v>
      </c>
      <c r="P22" s="116"/>
      <c r="Q22" s="161">
        <f t="shared" si="18"/>
        <v>0</v>
      </c>
      <c r="R22" s="116"/>
      <c r="S22" s="161">
        <f t="shared" si="19"/>
        <v>0</v>
      </c>
      <c r="T22" s="116"/>
      <c r="U22" s="161">
        <f t="shared" si="20"/>
        <v>0</v>
      </c>
      <c r="V22" s="116"/>
      <c r="W22" s="161">
        <f t="shared" si="21"/>
        <v>0</v>
      </c>
      <c r="X22" s="236"/>
      <c r="Y22" s="514"/>
      <c r="Z22" s="515"/>
      <c r="AA22" s="515"/>
      <c r="AB22" s="515"/>
      <c r="AC22" s="515"/>
      <c r="AD22" s="516"/>
    </row>
    <row r="23" spans="1:48" ht="11.45" customHeight="1" x14ac:dyDescent="0.2">
      <c r="A23" s="476" t="s">
        <v>80</v>
      </c>
      <c r="B23" s="477"/>
      <c r="C23" s="13">
        <f>SUM(C16:C22)</f>
        <v>0</v>
      </c>
      <c r="D23" s="13">
        <f>SUM(D16:D22)+ROUNDDOWN(F23/60,0)</f>
        <v>0</v>
      </c>
      <c r="E23" s="13">
        <f>F23-60*ROUNDDOWN(F23/60,0)</f>
        <v>0</v>
      </c>
      <c r="F23" s="130">
        <f>SUM(F16:F22)</f>
        <v>0</v>
      </c>
      <c r="G23" s="52">
        <f>IF((D23*60+E23)=0,0,ROUND((C23*60)/(D23*60+E23),1))</f>
        <v>0</v>
      </c>
      <c r="H23" s="13">
        <f>SUM(H16:H22)</f>
        <v>0</v>
      </c>
      <c r="I23" s="13">
        <f>SUM(I16:I22)+ROUNDDOWN(K23/60,0)</f>
        <v>0</v>
      </c>
      <c r="J23" s="13">
        <f>K23-60*ROUNDDOWN(K23/60,0)</f>
        <v>0</v>
      </c>
      <c r="K23" s="130">
        <f>SUM(K16:K22)</f>
        <v>0</v>
      </c>
      <c r="L23" s="52">
        <f>IF((I23*60+J23)=0,0,ROUND((H23*60)/(I23*60+J23),1))</f>
        <v>0</v>
      </c>
      <c r="M23" s="27">
        <f>SUM(M16:M22)</f>
        <v>0</v>
      </c>
      <c r="N23" s="27">
        <f>IF(SUM(N16:N22)=0,0,ROUND(AVERAGE(N16:N22),0))</f>
        <v>0</v>
      </c>
      <c r="O23" s="162">
        <f>IF(O22=0,0,1)</f>
        <v>0</v>
      </c>
      <c r="P23" s="27">
        <f>IF(SUM(P16:P22)=0,0,ROUND(AVERAGE(P16:P22),0))</f>
        <v>0</v>
      </c>
      <c r="Q23" s="162">
        <f>IF(Q22=0,0,1)</f>
        <v>0</v>
      </c>
      <c r="R23" s="27">
        <f>IF(SUM(R16:R22)=0,0,ROUND(AVERAGE(R16:R22),0))</f>
        <v>0</v>
      </c>
      <c r="S23" s="162">
        <f>IF(S22=0,0,1)</f>
        <v>0</v>
      </c>
      <c r="T23" s="27">
        <f>IF(SUM(T16:T22)=0,0,ROUND(AVERAGE(T16:T22),0))</f>
        <v>0</v>
      </c>
      <c r="U23" s="162">
        <f>IF(U22=0,0,1)</f>
        <v>0</v>
      </c>
      <c r="V23" s="27">
        <f>IF(SUM(V16:V22)=0,0,ROUND(AVERAGE(V16:V22),0))</f>
        <v>0</v>
      </c>
      <c r="W23" s="162">
        <f>IF(W22=0,0,1)</f>
        <v>0</v>
      </c>
      <c r="X23" s="237"/>
      <c r="Y23" s="480"/>
      <c r="Z23" s="481"/>
      <c r="AA23" s="481"/>
      <c r="AB23" s="481"/>
      <c r="AC23" s="481"/>
      <c r="AD23" s="482"/>
    </row>
    <row r="24" spans="1:48" s="75" customFormat="1" ht="11.45" customHeight="1" x14ac:dyDescent="0.2">
      <c r="A24" s="85" t="s">
        <v>6</v>
      </c>
      <c r="B24" s="85">
        <f>B22+1</f>
        <v>17</v>
      </c>
      <c r="C24" s="40"/>
      <c r="D24" s="40"/>
      <c r="E24" s="40"/>
      <c r="F24" s="71">
        <f t="shared" ref="F24:F38" si="22">E24</f>
        <v>0</v>
      </c>
      <c r="G24" s="86" t="str">
        <f t="shared" ref="G24:G38" si="23">IF((D24*60+F24)=0,"",ROUND((C24*60)/(D24*60+F24),1))</f>
        <v/>
      </c>
      <c r="H24" s="325"/>
      <c r="I24" s="325"/>
      <c r="J24" s="325"/>
      <c r="K24" s="71">
        <f>J24</f>
        <v>0</v>
      </c>
      <c r="L24" s="340" t="str">
        <f t="shared" ref="L24:L38" si="24">IF((I24*60+K24)=0,"",ROUND((H24*60)/(I24*60+K24),1))</f>
        <v/>
      </c>
      <c r="M24" s="347"/>
      <c r="N24" s="347"/>
      <c r="O24" s="161">
        <f>IF(N24="",0,1)</f>
        <v>0</v>
      </c>
      <c r="P24" s="347"/>
      <c r="Q24" s="161">
        <f>IF(P24="",0,1)</f>
        <v>0</v>
      </c>
      <c r="R24" s="116"/>
      <c r="S24" s="161">
        <f>IF(R24="",0,1)</f>
        <v>0</v>
      </c>
      <c r="T24" s="116"/>
      <c r="U24" s="161">
        <f>IF(T24="",0,1)</f>
        <v>0</v>
      </c>
      <c r="V24" s="116"/>
      <c r="W24" s="161">
        <f>IF(V24="",0,1)</f>
        <v>0</v>
      </c>
      <c r="X24" s="239"/>
      <c r="Y24" s="514"/>
      <c r="Z24" s="515"/>
      <c r="AA24" s="515"/>
      <c r="AB24" s="515"/>
      <c r="AC24" s="515"/>
      <c r="AD24" s="516"/>
      <c r="AE24"/>
      <c r="AF24"/>
      <c r="AG24"/>
      <c r="AH24"/>
      <c r="AI24"/>
      <c r="AJ24"/>
      <c r="AK24"/>
      <c r="AL24"/>
      <c r="AM24"/>
      <c r="AN24"/>
      <c r="AO24"/>
      <c r="AP24"/>
      <c r="AQ24"/>
      <c r="AR24"/>
      <c r="AS24"/>
      <c r="AT24"/>
      <c r="AU24"/>
      <c r="AV24"/>
    </row>
    <row r="25" spans="1:48" ht="11.45" customHeight="1" x14ac:dyDescent="0.2">
      <c r="A25" s="21" t="s">
        <v>7</v>
      </c>
      <c r="B25" s="22">
        <f t="shared" ref="B25:B30" si="25">B24+1</f>
        <v>18</v>
      </c>
      <c r="C25" s="40"/>
      <c r="D25" s="40"/>
      <c r="E25" s="40"/>
      <c r="F25" s="71">
        <f t="shared" si="22"/>
        <v>0</v>
      </c>
      <c r="G25" s="86" t="str">
        <f t="shared" si="23"/>
        <v/>
      </c>
      <c r="H25" s="325"/>
      <c r="I25" s="325"/>
      <c r="J25" s="325"/>
      <c r="K25" s="71">
        <f t="shared" ref="K25:K30" si="26">J25</f>
        <v>0</v>
      </c>
      <c r="L25" s="340" t="str">
        <f t="shared" si="24"/>
        <v/>
      </c>
      <c r="M25" s="347"/>
      <c r="N25" s="347"/>
      <c r="O25" s="161">
        <f t="shared" ref="O25:O30" si="27">IF(N25="",O24,O24+1)</f>
        <v>0</v>
      </c>
      <c r="P25" s="347"/>
      <c r="Q25" s="161">
        <f t="shared" ref="Q25:Q30" si="28">IF(P25="",Q24,Q24+1)</f>
        <v>0</v>
      </c>
      <c r="R25" s="116"/>
      <c r="S25" s="161">
        <f t="shared" ref="S25:S30" si="29">IF(R25="",S24,S24+1)</f>
        <v>0</v>
      </c>
      <c r="T25" s="116"/>
      <c r="U25" s="161">
        <f t="shared" ref="U25:U30" si="30">IF(T25="",U24,U24+1)</f>
        <v>0</v>
      </c>
      <c r="V25" s="116"/>
      <c r="W25" s="161">
        <f t="shared" ref="W25:W30" si="31">IF(V25="",W24,W24+1)</f>
        <v>0</v>
      </c>
      <c r="X25" s="239"/>
      <c r="Y25" s="514"/>
      <c r="Z25" s="515"/>
      <c r="AA25" s="515"/>
      <c r="AB25" s="515"/>
      <c r="AC25" s="515"/>
      <c r="AD25" s="516"/>
    </row>
    <row r="26" spans="1:48" ht="11.45" customHeight="1" x14ac:dyDescent="0.2">
      <c r="A26" s="21" t="s">
        <v>8</v>
      </c>
      <c r="B26" s="22">
        <f t="shared" si="25"/>
        <v>19</v>
      </c>
      <c r="C26" s="40"/>
      <c r="D26" s="40"/>
      <c r="E26" s="40"/>
      <c r="F26" s="71">
        <f t="shared" si="22"/>
        <v>0</v>
      </c>
      <c r="G26" s="86" t="str">
        <f t="shared" si="23"/>
        <v/>
      </c>
      <c r="H26" s="325"/>
      <c r="I26" s="325"/>
      <c r="J26" s="325"/>
      <c r="K26" s="71">
        <f t="shared" si="26"/>
        <v>0</v>
      </c>
      <c r="L26" s="340" t="str">
        <f t="shared" si="24"/>
        <v/>
      </c>
      <c r="M26" s="116"/>
      <c r="N26" s="116"/>
      <c r="O26" s="161">
        <f t="shared" si="27"/>
        <v>0</v>
      </c>
      <c r="P26" s="116"/>
      <c r="Q26" s="161">
        <f t="shared" si="28"/>
        <v>0</v>
      </c>
      <c r="R26" s="116"/>
      <c r="S26" s="161">
        <f t="shared" si="29"/>
        <v>0</v>
      </c>
      <c r="T26" s="116"/>
      <c r="U26" s="161">
        <f t="shared" si="30"/>
        <v>0</v>
      </c>
      <c r="V26" s="116"/>
      <c r="W26" s="161">
        <f t="shared" si="31"/>
        <v>0</v>
      </c>
      <c r="X26" s="239"/>
      <c r="Y26" s="514"/>
      <c r="Z26" s="515"/>
      <c r="AA26" s="515"/>
      <c r="AB26" s="515"/>
      <c r="AC26" s="515"/>
      <c r="AD26" s="516"/>
      <c r="AE26" s="5"/>
      <c r="AF26" s="5"/>
    </row>
    <row r="27" spans="1:48" ht="11.45" customHeight="1" x14ac:dyDescent="0.2">
      <c r="A27" s="21" t="s">
        <v>2</v>
      </c>
      <c r="B27" s="22">
        <f t="shared" si="25"/>
        <v>20</v>
      </c>
      <c r="C27" s="40"/>
      <c r="D27" s="40"/>
      <c r="E27" s="40"/>
      <c r="F27" s="71">
        <f t="shared" si="22"/>
        <v>0</v>
      </c>
      <c r="G27" s="86" t="str">
        <f t="shared" si="23"/>
        <v/>
      </c>
      <c r="H27" s="325"/>
      <c r="I27" s="325"/>
      <c r="J27" s="325"/>
      <c r="K27" s="71">
        <f t="shared" si="26"/>
        <v>0</v>
      </c>
      <c r="L27" s="340" t="str">
        <f t="shared" si="24"/>
        <v/>
      </c>
      <c r="M27" s="116"/>
      <c r="N27" s="116"/>
      <c r="O27" s="161">
        <f t="shared" si="27"/>
        <v>0</v>
      </c>
      <c r="P27" s="116"/>
      <c r="Q27" s="161">
        <f t="shared" si="28"/>
        <v>0</v>
      </c>
      <c r="R27" s="116"/>
      <c r="S27" s="161">
        <f t="shared" si="29"/>
        <v>0</v>
      </c>
      <c r="T27" s="116"/>
      <c r="U27" s="161">
        <f t="shared" si="30"/>
        <v>0</v>
      </c>
      <c r="V27" s="116"/>
      <c r="W27" s="161">
        <f t="shared" si="31"/>
        <v>0</v>
      </c>
      <c r="X27" s="239"/>
      <c r="Y27" s="514"/>
      <c r="Z27" s="515"/>
      <c r="AA27" s="515"/>
      <c r="AB27" s="515"/>
      <c r="AC27" s="515"/>
      <c r="AD27" s="516"/>
      <c r="AE27" s="5"/>
      <c r="AF27" s="5"/>
    </row>
    <row r="28" spans="1:48" ht="11.45" customHeight="1" x14ac:dyDescent="0.2">
      <c r="A28" s="21" t="s">
        <v>3</v>
      </c>
      <c r="B28" s="22">
        <f t="shared" si="25"/>
        <v>21</v>
      </c>
      <c r="C28" s="40"/>
      <c r="D28" s="40"/>
      <c r="E28" s="40"/>
      <c r="F28" s="71">
        <f t="shared" si="22"/>
        <v>0</v>
      </c>
      <c r="G28" s="86" t="str">
        <f t="shared" si="23"/>
        <v/>
      </c>
      <c r="H28" s="325"/>
      <c r="I28" s="325"/>
      <c r="J28" s="325"/>
      <c r="K28" s="71">
        <f t="shared" si="26"/>
        <v>0</v>
      </c>
      <c r="L28" s="340" t="str">
        <f t="shared" si="24"/>
        <v/>
      </c>
      <c r="M28" s="116"/>
      <c r="N28" s="116"/>
      <c r="O28" s="161">
        <f t="shared" si="27"/>
        <v>0</v>
      </c>
      <c r="P28" s="116"/>
      <c r="Q28" s="161">
        <f t="shared" si="28"/>
        <v>0</v>
      </c>
      <c r="R28" s="116"/>
      <c r="S28" s="161">
        <f t="shared" si="29"/>
        <v>0</v>
      </c>
      <c r="T28" s="116"/>
      <c r="U28" s="161">
        <f t="shared" si="30"/>
        <v>0</v>
      </c>
      <c r="V28" s="116"/>
      <c r="W28" s="161">
        <f t="shared" si="31"/>
        <v>0</v>
      </c>
      <c r="X28" s="239"/>
      <c r="Y28" s="514"/>
      <c r="Z28" s="515"/>
      <c r="AA28" s="515"/>
      <c r="AB28" s="515"/>
      <c r="AC28" s="515"/>
      <c r="AD28" s="516"/>
      <c r="AE28" s="5"/>
      <c r="AF28" s="5"/>
    </row>
    <row r="29" spans="1:48" ht="11.45" customHeight="1" x14ac:dyDescent="0.2">
      <c r="A29" s="85" t="s">
        <v>4</v>
      </c>
      <c r="B29" s="85">
        <f t="shared" si="25"/>
        <v>22</v>
      </c>
      <c r="C29" s="40"/>
      <c r="D29" s="40"/>
      <c r="E29" s="40"/>
      <c r="F29" s="71">
        <f t="shared" si="22"/>
        <v>0</v>
      </c>
      <c r="G29" s="86" t="str">
        <f t="shared" si="23"/>
        <v/>
      </c>
      <c r="H29" s="325"/>
      <c r="I29" s="325"/>
      <c r="J29" s="325"/>
      <c r="K29" s="71">
        <f t="shared" si="26"/>
        <v>0</v>
      </c>
      <c r="L29" s="340" t="str">
        <f t="shared" si="24"/>
        <v/>
      </c>
      <c r="M29" s="116"/>
      <c r="N29" s="116"/>
      <c r="O29" s="161">
        <f t="shared" si="27"/>
        <v>0</v>
      </c>
      <c r="P29" s="116"/>
      <c r="Q29" s="161">
        <f t="shared" si="28"/>
        <v>0</v>
      </c>
      <c r="R29" s="116"/>
      <c r="S29" s="161">
        <f t="shared" si="29"/>
        <v>0</v>
      </c>
      <c r="T29" s="116"/>
      <c r="U29" s="161">
        <f t="shared" si="30"/>
        <v>0</v>
      </c>
      <c r="V29" s="116"/>
      <c r="W29" s="161">
        <f t="shared" si="31"/>
        <v>0</v>
      </c>
      <c r="X29" s="239"/>
      <c r="Y29" s="514"/>
      <c r="Z29" s="515"/>
      <c r="AA29" s="515"/>
      <c r="AB29" s="515"/>
      <c r="AC29" s="515"/>
      <c r="AD29" s="516"/>
      <c r="AE29" s="5"/>
      <c r="AF29" s="5"/>
    </row>
    <row r="30" spans="1:48" s="1" customFormat="1" ht="11.45" customHeight="1" x14ac:dyDescent="0.2">
      <c r="A30" s="113" t="s">
        <v>5</v>
      </c>
      <c r="B30" s="114">
        <f t="shared" si="25"/>
        <v>23</v>
      </c>
      <c r="C30" s="40"/>
      <c r="D30" s="40"/>
      <c r="E30" s="40"/>
      <c r="F30" s="71">
        <f t="shared" si="22"/>
        <v>0</v>
      </c>
      <c r="G30" s="86" t="str">
        <f t="shared" si="23"/>
        <v/>
      </c>
      <c r="H30" s="325"/>
      <c r="I30" s="325"/>
      <c r="J30" s="325"/>
      <c r="K30" s="71">
        <f t="shared" si="26"/>
        <v>0</v>
      </c>
      <c r="L30" s="340" t="str">
        <f t="shared" si="24"/>
        <v/>
      </c>
      <c r="M30" s="116"/>
      <c r="N30" s="116"/>
      <c r="O30" s="161">
        <f t="shared" si="27"/>
        <v>0</v>
      </c>
      <c r="P30" s="116"/>
      <c r="Q30" s="161">
        <f t="shared" si="28"/>
        <v>0</v>
      </c>
      <c r="R30" s="116"/>
      <c r="S30" s="161">
        <f t="shared" si="29"/>
        <v>0</v>
      </c>
      <c r="T30" s="116"/>
      <c r="U30" s="161">
        <f t="shared" si="30"/>
        <v>0</v>
      </c>
      <c r="V30" s="116"/>
      <c r="W30" s="161">
        <f t="shared" si="31"/>
        <v>0</v>
      </c>
      <c r="X30" s="239"/>
      <c r="Y30" s="514"/>
      <c r="Z30" s="515"/>
      <c r="AA30" s="515"/>
      <c r="AB30" s="515"/>
      <c r="AC30" s="515"/>
      <c r="AD30" s="516"/>
      <c r="AE30" s="87"/>
      <c r="AF30" s="87"/>
    </row>
    <row r="31" spans="1:48" ht="11.45" customHeight="1" x14ac:dyDescent="0.2">
      <c r="A31" s="476" t="s">
        <v>81</v>
      </c>
      <c r="B31" s="477"/>
      <c r="C31" s="13">
        <f>SUM(C24:C30)</f>
        <v>0</v>
      </c>
      <c r="D31" s="13">
        <f>SUM(D24:D30)+ROUNDDOWN(F31/60,0)</f>
        <v>0</v>
      </c>
      <c r="E31" s="13">
        <f>F31-60*ROUNDDOWN(F31/60,0)</f>
        <v>0</v>
      </c>
      <c r="F31" s="130">
        <f>SUM(F24:F30)</f>
        <v>0</v>
      </c>
      <c r="G31" s="52">
        <f>IF((D31*60+E31)=0,0,ROUND((C31*60)/(D31*60+E31),1))</f>
        <v>0</v>
      </c>
      <c r="H31" s="13">
        <f>SUM(H24:H30)</f>
        <v>0</v>
      </c>
      <c r="I31" s="13">
        <f>SUM(I24:I30)+ROUNDDOWN(K31/60,0)</f>
        <v>0</v>
      </c>
      <c r="J31" s="13">
        <f>K31-60*ROUNDDOWN(K31/60,0)</f>
        <v>0</v>
      </c>
      <c r="K31" s="130">
        <f>SUM(K24:K30)</f>
        <v>0</v>
      </c>
      <c r="L31" s="52">
        <f>IF((I31*60+J31)=0,0,ROUND((H31*60)/(I31*60+J31),1))</f>
        <v>0</v>
      </c>
      <c r="M31" s="27">
        <f>SUM(M24:M30)</f>
        <v>0</v>
      </c>
      <c r="N31" s="27">
        <f>IF(SUM(N24:N30)=0,0,ROUND(AVERAGE(N24:N30),0))</f>
        <v>0</v>
      </c>
      <c r="O31" s="162">
        <f>IF(O30=0,0,1)</f>
        <v>0</v>
      </c>
      <c r="P31" s="27">
        <f>IF(SUM(P24:P30)=0,0,ROUND(AVERAGE(P24:P30),0))</f>
        <v>0</v>
      </c>
      <c r="Q31" s="162">
        <f>IF(Q30=0,0,1)</f>
        <v>0</v>
      </c>
      <c r="R31" s="27">
        <f>IF(SUM(R24:R30)=0,0,ROUND(AVERAGE(R24:R30),0))</f>
        <v>0</v>
      </c>
      <c r="S31" s="162">
        <f>IF(S30=0,0,1)</f>
        <v>0</v>
      </c>
      <c r="T31" s="27">
        <f>IF(SUM(T24:T30)=0,0,ROUND(AVERAGE(T24:T30),0))</f>
        <v>0</v>
      </c>
      <c r="U31" s="162">
        <f>IF(U30=0,0,1)</f>
        <v>0</v>
      </c>
      <c r="V31" s="27">
        <f>IF(SUM(V24:V30)=0,0,ROUND(AVERAGE(V24:V30),0))</f>
        <v>0</v>
      </c>
      <c r="W31" s="162">
        <f>IF(W30=0,0,1)</f>
        <v>0</v>
      </c>
      <c r="X31" s="237"/>
      <c r="Y31" s="480"/>
      <c r="Z31" s="481"/>
      <c r="AA31" s="481"/>
      <c r="AB31" s="481"/>
      <c r="AC31" s="481"/>
      <c r="AD31" s="482"/>
      <c r="AE31" s="5"/>
      <c r="AF31" s="5"/>
    </row>
    <row r="32" spans="1:48" ht="11.45" customHeight="1" x14ac:dyDescent="0.2">
      <c r="A32" s="21" t="s">
        <v>6</v>
      </c>
      <c r="B32" s="22">
        <f>B30+1</f>
        <v>24</v>
      </c>
      <c r="C32" s="40"/>
      <c r="D32" s="40"/>
      <c r="E32" s="40"/>
      <c r="F32" s="71">
        <f t="shared" si="22"/>
        <v>0</v>
      </c>
      <c r="G32" s="86" t="str">
        <f t="shared" si="23"/>
        <v/>
      </c>
      <c r="H32" s="325"/>
      <c r="I32" s="325"/>
      <c r="J32" s="325"/>
      <c r="K32" s="71">
        <f>J32</f>
        <v>0</v>
      </c>
      <c r="L32" s="340" t="str">
        <f t="shared" si="24"/>
        <v/>
      </c>
      <c r="M32" s="116"/>
      <c r="N32" s="116"/>
      <c r="O32" s="161">
        <f>IF(N32="",0,1)</f>
        <v>0</v>
      </c>
      <c r="P32" s="116"/>
      <c r="Q32" s="161">
        <f>IF(P32="",0,1)</f>
        <v>0</v>
      </c>
      <c r="R32" s="116"/>
      <c r="S32" s="161">
        <f>IF(R32="",0,1)</f>
        <v>0</v>
      </c>
      <c r="T32" s="116"/>
      <c r="U32" s="161">
        <f>IF(T32="",0,1)</f>
        <v>0</v>
      </c>
      <c r="V32" s="116"/>
      <c r="W32" s="161">
        <f>IF(V32="",0,1)</f>
        <v>0</v>
      </c>
      <c r="X32" s="313"/>
      <c r="Y32" s="514"/>
      <c r="Z32" s="515"/>
      <c r="AA32" s="515"/>
      <c r="AB32" s="515"/>
      <c r="AC32" s="515"/>
      <c r="AD32" s="516"/>
      <c r="AE32" s="5"/>
      <c r="AF32" s="5"/>
    </row>
    <row r="33" spans="1:32" ht="11.45" customHeight="1" x14ac:dyDescent="0.2">
      <c r="A33" s="21" t="s">
        <v>7</v>
      </c>
      <c r="B33" s="22">
        <f>B32+1</f>
        <v>25</v>
      </c>
      <c r="C33" s="40"/>
      <c r="D33" s="40"/>
      <c r="E33" s="40"/>
      <c r="F33" s="71">
        <f t="shared" si="22"/>
        <v>0</v>
      </c>
      <c r="G33" s="86" t="str">
        <f t="shared" si="23"/>
        <v/>
      </c>
      <c r="H33" s="325"/>
      <c r="I33" s="325"/>
      <c r="J33" s="325"/>
      <c r="K33" s="71">
        <f t="shared" ref="K33:K38" si="32">J33</f>
        <v>0</v>
      </c>
      <c r="L33" s="340" t="str">
        <f t="shared" si="24"/>
        <v/>
      </c>
      <c r="M33" s="116"/>
      <c r="N33" s="116"/>
      <c r="O33" s="161">
        <f>IF(N33="",O32,O32+1)</f>
        <v>0</v>
      </c>
      <c r="P33" s="116"/>
      <c r="Q33" s="161">
        <f>IF(P33="",Q32,Q32+1)</f>
        <v>0</v>
      </c>
      <c r="R33" s="116"/>
      <c r="S33" s="161">
        <f>IF(R33="",S32,S32+1)</f>
        <v>0</v>
      </c>
      <c r="T33" s="116"/>
      <c r="U33" s="161">
        <f>IF(T33="",U32,U32+1)</f>
        <v>0</v>
      </c>
      <c r="V33" s="116"/>
      <c r="W33" s="161">
        <f>IF(V33="",W32,W32+1)</f>
        <v>0</v>
      </c>
      <c r="X33" s="392"/>
      <c r="Y33" s="514"/>
      <c r="Z33" s="515"/>
      <c r="AA33" s="515"/>
      <c r="AB33" s="515"/>
      <c r="AC33" s="515"/>
      <c r="AD33" s="516"/>
      <c r="AE33" s="5"/>
      <c r="AF33" s="5"/>
    </row>
    <row r="34" spans="1:32" ht="11.45" customHeight="1" x14ac:dyDescent="0.2">
      <c r="A34" s="21" t="s">
        <v>8</v>
      </c>
      <c r="B34" s="22">
        <f t="shared" ref="B34:B38" si="33">B33+1</f>
        <v>26</v>
      </c>
      <c r="C34" s="40"/>
      <c r="D34" s="40"/>
      <c r="E34" s="40"/>
      <c r="F34" s="71">
        <f t="shared" si="22"/>
        <v>0</v>
      </c>
      <c r="G34" s="86" t="str">
        <f t="shared" si="23"/>
        <v/>
      </c>
      <c r="H34" s="325"/>
      <c r="I34" s="325"/>
      <c r="J34" s="325"/>
      <c r="K34" s="71">
        <f t="shared" si="32"/>
        <v>0</v>
      </c>
      <c r="L34" s="340" t="str">
        <f t="shared" si="24"/>
        <v/>
      </c>
      <c r="M34" s="116"/>
      <c r="N34" s="116"/>
      <c r="O34" s="161">
        <f t="shared" ref="O34:O38" si="34">IF(N34="",O33,O33+1)</f>
        <v>0</v>
      </c>
      <c r="P34" s="116"/>
      <c r="Q34" s="161">
        <f t="shared" ref="Q34:Q38" si="35">IF(P34="",Q33,Q33+1)</f>
        <v>0</v>
      </c>
      <c r="R34" s="116"/>
      <c r="S34" s="161">
        <f t="shared" ref="S34:S38" si="36">IF(R34="",S33,S33+1)</f>
        <v>0</v>
      </c>
      <c r="T34" s="116"/>
      <c r="U34" s="161">
        <f t="shared" ref="U34:U38" si="37">IF(T34="",U33,U33+1)</f>
        <v>0</v>
      </c>
      <c r="V34" s="116"/>
      <c r="W34" s="161">
        <f t="shared" ref="W34:W38" si="38">IF(V34="",W33,W33+1)</f>
        <v>0</v>
      </c>
      <c r="X34" s="392"/>
      <c r="Y34" s="514"/>
      <c r="Z34" s="515"/>
      <c r="AA34" s="515"/>
      <c r="AB34" s="515"/>
      <c r="AC34" s="515"/>
      <c r="AD34" s="516"/>
      <c r="AE34" s="5"/>
      <c r="AF34" s="5"/>
    </row>
    <row r="35" spans="1:32" ht="11.45" customHeight="1" x14ac:dyDescent="0.2">
      <c r="A35" s="21" t="s">
        <v>2</v>
      </c>
      <c r="B35" s="22">
        <f t="shared" si="33"/>
        <v>27</v>
      </c>
      <c r="C35" s="40"/>
      <c r="D35" s="40"/>
      <c r="E35" s="40"/>
      <c r="F35" s="71">
        <f t="shared" si="22"/>
        <v>0</v>
      </c>
      <c r="G35" s="86" t="str">
        <f t="shared" si="23"/>
        <v/>
      </c>
      <c r="H35" s="325"/>
      <c r="I35" s="325"/>
      <c r="J35" s="325"/>
      <c r="K35" s="71">
        <f t="shared" si="32"/>
        <v>0</v>
      </c>
      <c r="L35" s="340" t="str">
        <f t="shared" si="24"/>
        <v/>
      </c>
      <c r="M35" s="116"/>
      <c r="N35" s="116"/>
      <c r="O35" s="161">
        <f t="shared" si="34"/>
        <v>0</v>
      </c>
      <c r="P35" s="116"/>
      <c r="Q35" s="161">
        <f t="shared" si="35"/>
        <v>0</v>
      </c>
      <c r="R35" s="116"/>
      <c r="S35" s="161">
        <f t="shared" si="36"/>
        <v>0</v>
      </c>
      <c r="T35" s="116"/>
      <c r="U35" s="161">
        <f t="shared" si="37"/>
        <v>0</v>
      </c>
      <c r="V35" s="116"/>
      <c r="W35" s="161">
        <f t="shared" si="38"/>
        <v>0</v>
      </c>
      <c r="X35" s="392"/>
      <c r="Y35" s="514"/>
      <c r="Z35" s="515"/>
      <c r="AA35" s="515"/>
      <c r="AB35" s="515"/>
      <c r="AC35" s="515"/>
      <c r="AD35" s="516"/>
      <c r="AE35" s="5"/>
      <c r="AF35" s="5"/>
    </row>
    <row r="36" spans="1:32" ht="11.45" customHeight="1" x14ac:dyDescent="0.2">
      <c r="A36" s="21" t="s">
        <v>3</v>
      </c>
      <c r="B36" s="22">
        <f t="shared" si="33"/>
        <v>28</v>
      </c>
      <c r="C36" s="40"/>
      <c r="D36" s="40"/>
      <c r="E36" s="40"/>
      <c r="F36" s="71">
        <f t="shared" si="22"/>
        <v>0</v>
      </c>
      <c r="G36" s="86" t="str">
        <f t="shared" si="23"/>
        <v/>
      </c>
      <c r="H36" s="325"/>
      <c r="I36" s="325"/>
      <c r="J36" s="325"/>
      <c r="K36" s="71">
        <f t="shared" si="32"/>
        <v>0</v>
      </c>
      <c r="L36" s="340" t="str">
        <f t="shared" si="24"/>
        <v/>
      </c>
      <c r="M36" s="116"/>
      <c r="N36" s="116"/>
      <c r="O36" s="161">
        <f t="shared" si="34"/>
        <v>0</v>
      </c>
      <c r="P36" s="116"/>
      <c r="Q36" s="161">
        <f t="shared" si="35"/>
        <v>0</v>
      </c>
      <c r="R36" s="116"/>
      <c r="S36" s="161">
        <f t="shared" si="36"/>
        <v>0</v>
      </c>
      <c r="T36" s="116"/>
      <c r="U36" s="161">
        <f t="shared" si="37"/>
        <v>0</v>
      </c>
      <c r="V36" s="116"/>
      <c r="W36" s="161">
        <f t="shared" si="38"/>
        <v>0</v>
      </c>
      <c r="X36" s="392"/>
      <c r="Y36" s="514"/>
      <c r="Z36" s="515"/>
      <c r="AA36" s="515"/>
      <c r="AB36" s="515"/>
      <c r="AC36" s="515"/>
      <c r="AD36" s="516"/>
      <c r="AE36" s="5"/>
      <c r="AF36" s="5"/>
    </row>
    <row r="37" spans="1:32" ht="11.45" customHeight="1" x14ac:dyDescent="0.2">
      <c r="A37" s="21" t="s">
        <v>4</v>
      </c>
      <c r="B37" s="22">
        <f t="shared" si="33"/>
        <v>29</v>
      </c>
      <c r="C37" s="40"/>
      <c r="D37" s="40"/>
      <c r="E37" s="40"/>
      <c r="F37" s="71">
        <f t="shared" si="22"/>
        <v>0</v>
      </c>
      <c r="G37" s="86" t="str">
        <f t="shared" si="23"/>
        <v/>
      </c>
      <c r="H37" s="325"/>
      <c r="I37" s="325"/>
      <c r="J37" s="325"/>
      <c r="K37" s="71">
        <f t="shared" si="32"/>
        <v>0</v>
      </c>
      <c r="L37" s="340" t="str">
        <f t="shared" si="24"/>
        <v/>
      </c>
      <c r="M37" s="116"/>
      <c r="N37" s="116"/>
      <c r="O37" s="161">
        <f t="shared" si="34"/>
        <v>0</v>
      </c>
      <c r="P37" s="116"/>
      <c r="Q37" s="161">
        <f t="shared" si="35"/>
        <v>0</v>
      </c>
      <c r="R37" s="116"/>
      <c r="S37" s="161">
        <f t="shared" si="36"/>
        <v>0</v>
      </c>
      <c r="T37" s="116"/>
      <c r="U37" s="161">
        <f t="shared" si="37"/>
        <v>0</v>
      </c>
      <c r="V37" s="116"/>
      <c r="W37" s="161">
        <f t="shared" si="38"/>
        <v>0</v>
      </c>
      <c r="X37" s="392"/>
      <c r="Y37" s="514"/>
      <c r="Z37" s="515"/>
      <c r="AA37" s="515"/>
      <c r="AB37" s="515"/>
      <c r="AC37" s="515"/>
      <c r="AD37" s="516"/>
      <c r="AE37" s="5"/>
      <c r="AF37" s="5"/>
    </row>
    <row r="38" spans="1:32" ht="11.45" customHeight="1" x14ac:dyDescent="0.2">
      <c r="A38" s="113" t="s">
        <v>5</v>
      </c>
      <c r="B38" s="114">
        <f t="shared" si="33"/>
        <v>30</v>
      </c>
      <c r="C38" s="40"/>
      <c r="D38" s="40"/>
      <c r="E38" s="40"/>
      <c r="F38" s="71">
        <f t="shared" si="22"/>
        <v>0</v>
      </c>
      <c r="G38" s="86" t="str">
        <f t="shared" si="23"/>
        <v/>
      </c>
      <c r="H38" s="325"/>
      <c r="I38" s="325"/>
      <c r="J38" s="325"/>
      <c r="K38" s="71">
        <f t="shared" si="32"/>
        <v>0</v>
      </c>
      <c r="L38" s="340" t="str">
        <f t="shared" si="24"/>
        <v/>
      </c>
      <c r="M38" s="116"/>
      <c r="N38" s="116"/>
      <c r="O38" s="161">
        <f t="shared" si="34"/>
        <v>0</v>
      </c>
      <c r="P38" s="116"/>
      <c r="Q38" s="161">
        <f t="shared" si="35"/>
        <v>0</v>
      </c>
      <c r="R38" s="116"/>
      <c r="S38" s="161">
        <f t="shared" si="36"/>
        <v>0</v>
      </c>
      <c r="T38" s="116"/>
      <c r="U38" s="161">
        <f t="shared" si="37"/>
        <v>0</v>
      </c>
      <c r="V38" s="116"/>
      <c r="W38" s="161">
        <f t="shared" si="38"/>
        <v>0</v>
      </c>
      <c r="X38" s="392"/>
      <c r="Y38" s="514"/>
      <c r="Z38" s="515"/>
      <c r="AA38" s="515"/>
      <c r="AB38" s="515"/>
      <c r="AC38" s="515"/>
      <c r="AD38" s="516"/>
      <c r="AE38" s="5"/>
      <c r="AF38" s="5"/>
    </row>
    <row r="39" spans="1:32" ht="11.45" customHeight="1" x14ac:dyDescent="0.2">
      <c r="A39" s="476" t="s">
        <v>191</v>
      </c>
      <c r="B39" s="477"/>
      <c r="C39" s="13">
        <f>SUM(C32:C38)</f>
        <v>0</v>
      </c>
      <c r="D39" s="13">
        <f>SUM(D32:D38)+ROUNDDOWN(F39/60,0)</f>
        <v>0</v>
      </c>
      <c r="E39" s="13">
        <f>F39-60*ROUNDDOWN(F39/60,0)</f>
        <v>0</v>
      </c>
      <c r="F39" s="130">
        <f>SUM(F32:F38)</f>
        <v>0</v>
      </c>
      <c r="G39" s="52">
        <f>IF((D39*60+E39)=0,0,ROUND((C39*60)/(D39*60+E39),1))</f>
        <v>0</v>
      </c>
      <c r="H39" s="13">
        <f>SUM(H32:H38)</f>
        <v>0</v>
      </c>
      <c r="I39" s="13">
        <f>SUM(I32:I38)+ROUNDDOWN(K39/60,0)</f>
        <v>0</v>
      </c>
      <c r="J39" s="13">
        <f>K39-60*ROUNDDOWN(K39/60,0)</f>
        <v>0</v>
      </c>
      <c r="K39" s="130">
        <f>SUM(K32:K38)</f>
        <v>0</v>
      </c>
      <c r="L39" s="52">
        <f>IF((I39*60+J39)=0,0,ROUND((H39*60)/(I39*60+J39),1))</f>
        <v>0</v>
      </c>
      <c r="M39" s="27">
        <f>SUM(M32:M38)</f>
        <v>0</v>
      </c>
      <c r="N39" s="27">
        <f>IF(SUM(N32:N38)=0,0,ROUND(AVERAGE(N32:N38),0))</f>
        <v>0</v>
      </c>
      <c r="O39" s="162">
        <f>IF(O38=0,0,1)</f>
        <v>0</v>
      </c>
      <c r="P39" s="27">
        <f>IF(SUM(P32:P38)=0,0,ROUND(AVERAGE(P32:P38),0))</f>
        <v>0</v>
      </c>
      <c r="Q39" s="162">
        <f>IF(Q38=0,0,1)</f>
        <v>0</v>
      </c>
      <c r="R39" s="27">
        <f>IF(SUM(R32:R38)=0,0,ROUND(AVERAGE(R32:R38),0))</f>
        <v>0</v>
      </c>
      <c r="S39" s="162">
        <f>IF(S38=0,0,1)</f>
        <v>0</v>
      </c>
      <c r="T39" s="27">
        <f>IF(SUM(T32:T38)=0,0,ROUND(AVERAGE(T32:T38),0))</f>
        <v>0</v>
      </c>
      <c r="U39" s="162">
        <f>IF(U38=0,0,1)</f>
        <v>0</v>
      </c>
      <c r="V39" s="27">
        <f>IF(SUM(V32:V38)=0,0,ROUND(AVERAGE(V32:V38),0))</f>
        <v>0</v>
      </c>
      <c r="W39" s="162">
        <f>IF(W38=0,0,1)</f>
        <v>0</v>
      </c>
      <c r="X39" s="314"/>
      <c r="Y39" s="517"/>
      <c r="Z39" s="518"/>
      <c r="AA39" s="518"/>
      <c r="AB39" s="518"/>
      <c r="AC39" s="518"/>
      <c r="AD39" s="519"/>
      <c r="AE39" s="5"/>
      <c r="AF39" s="5"/>
    </row>
    <row r="40" spans="1:32" ht="11.45" customHeight="1" x14ac:dyDescent="0.2">
      <c r="A40" s="21" t="s">
        <v>6</v>
      </c>
      <c r="B40" s="22">
        <f>B38+1</f>
        <v>31</v>
      </c>
      <c r="C40" s="40"/>
      <c r="D40" s="40"/>
      <c r="E40" s="40"/>
      <c r="F40" s="71">
        <f t="shared" ref="F40" si="39">E40</f>
        <v>0</v>
      </c>
      <c r="G40" s="86" t="str">
        <f t="shared" ref="G40" si="40">IF((D40*60+F40)=0,"",ROUND((C40*60)/(D40*60+F40),1))</f>
        <v/>
      </c>
      <c r="H40" s="325"/>
      <c r="I40" s="325"/>
      <c r="J40" s="325"/>
      <c r="K40" s="71">
        <f>J40</f>
        <v>0</v>
      </c>
      <c r="L40" s="340" t="str">
        <f t="shared" ref="L40" si="41">IF((I40*60+K40)=0,"",ROUND((H40*60)/(I40*60+K40),1))</f>
        <v/>
      </c>
      <c r="M40" s="116"/>
      <c r="N40" s="116"/>
      <c r="O40" s="161">
        <f>IF(N40="",0,1)</f>
        <v>0</v>
      </c>
      <c r="P40" s="116"/>
      <c r="Q40" s="161">
        <f>IF(P40="",0,1)</f>
        <v>0</v>
      </c>
      <c r="R40" s="116"/>
      <c r="S40" s="161">
        <f>IF(R40="",0,1)</f>
        <v>0</v>
      </c>
      <c r="T40" s="116"/>
      <c r="U40" s="161">
        <f>IF(T40="",0,1)</f>
        <v>0</v>
      </c>
      <c r="V40" s="116"/>
      <c r="W40" s="161">
        <f>IF(V40="",0,1)</f>
        <v>0</v>
      </c>
      <c r="X40" s="385"/>
      <c r="Y40" s="514"/>
      <c r="Z40" s="515"/>
      <c r="AA40" s="515"/>
      <c r="AB40" s="515"/>
      <c r="AC40" s="515"/>
      <c r="AD40" s="516"/>
      <c r="AE40" s="5"/>
      <c r="AF40" s="5"/>
    </row>
    <row r="41" spans="1:32" ht="11.45" customHeight="1" x14ac:dyDescent="0.2">
      <c r="A41" s="525" t="s">
        <v>35</v>
      </c>
      <c r="B41" s="526"/>
      <c r="C41" s="14">
        <f>C6+C15+C23+C31+C39+C40</f>
        <v>0</v>
      </c>
      <c r="D41" s="11">
        <f>D6+D15+D23+D31+D39+D40+ROUNDDOWN(F41/60,0)</f>
        <v>0</v>
      </c>
      <c r="E41" s="11">
        <f>F41-60*ROUNDDOWN(F41/60,0)</f>
        <v>0</v>
      </c>
      <c r="F41" s="132">
        <f>E6+E15+E23+E31+E39+E40</f>
        <v>0</v>
      </c>
      <c r="G41" s="60">
        <f>IF((D41*60+E41)=0,0,ROUND((C41*60)/(D41*60+E41),1))</f>
        <v>0</v>
      </c>
      <c r="H41" s="14">
        <f>H6+H15+H23+H31+H39+H40</f>
        <v>0</v>
      </c>
      <c r="I41" s="11">
        <f>I6+I15+I23+I31+I39+I40+ROUNDDOWN(K41/60,0)</f>
        <v>0</v>
      </c>
      <c r="J41" s="11">
        <f>K41-60*ROUNDDOWN(K41/60,0)</f>
        <v>0</v>
      </c>
      <c r="K41" s="132">
        <f>J6+J15+J23+J31+J39+J40</f>
        <v>0</v>
      </c>
      <c r="L41" s="60">
        <f>IF((I41*60+J41)=0,0,ROUND((H41*60)/(I41*60+J41),1))</f>
        <v>0</v>
      </c>
      <c r="M41" s="28">
        <f>M6+M15+M23+M31+M39+M40</f>
        <v>0</v>
      </c>
      <c r="N41" s="28" t="str">
        <f>IF(N42=0,"",(N6+N15+N23+N31+N39+N40)/N42)</f>
        <v/>
      </c>
      <c r="O41" s="177"/>
      <c r="P41" s="28" t="str">
        <f>IF(P42=0,"",(P6+P15+P23+P31+P39+P40)/P42)</f>
        <v/>
      </c>
      <c r="Q41" s="177"/>
      <c r="R41" s="28" t="str">
        <f>IF(R42=0,"",(R6+R15+R23+R31+R39+R40)/R42)</f>
        <v/>
      </c>
      <c r="S41" s="177"/>
      <c r="T41" s="28" t="str">
        <f>IF(T42=0,"",(T6+T15+T23+T31+T39+T40)/T42)</f>
        <v/>
      </c>
      <c r="U41" s="177"/>
      <c r="V41" s="28" t="str">
        <f>IF(V42=0,"",(V6+V15+V23+V31+V39+V40)/V42)</f>
        <v/>
      </c>
      <c r="W41" s="177"/>
      <c r="X41" s="29"/>
      <c r="Y41" s="30"/>
      <c r="Z41" s="2" t="s">
        <v>0</v>
      </c>
      <c r="AA41" s="2" t="s">
        <v>30</v>
      </c>
      <c r="AB41" s="2" t="s">
        <v>16</v>
      </c>
      <c r="AC41" s="228" t="s">
        <v>23</v>
      </c>
      <c r="AD41" s="2" t="s">
        <v>26</v>
      </c>
    </row>
    <row r="42" spans="1:32" ht="11.45" customHeight="1" x14ac:dyDescent="0.2">
      <c r="A42" s="527"/>
      <c r="B42" s="527"/>
      <c r="C42" s="2" t="s">
        <v>0</v>
      </c>
      <c r="D42" s="2" t="s">
        <v>15</v>
      </c>
      <c r="E42" s="2" t="s">
        <v>16</v>
      </c>
      <c r="F42" s="71"/>
      <c r="G42" s="22" t="s">
        <v>12</v>
      </c>
      <c r="H42" s="340" t="s">
        <v>0</v>
      </c>
      <c r="I42" s="340" t="s">
        <v>15</v>
      </c>
      <c r="J42" s="340" t="s">
        <v>16</v>
      </c>
      <c r="K42" s="22"/>
      <c r="L42" s="340" t="s">
        <v>12</v>
      </c>
      <c r="M42" s="37" t="s">
        <v>17</v>
      </c>
      <c r="N42" s="157">
        <f>O6+O15+O23+O31+O39+O40</f>
        <v>0</v>
      </c>
      <c r="O42" s="158"/>
      <c r="P42" s="157">
        <f>Q6+Q15+Q23+Q31+Q39+Q40</f>
        <v>0</v>
      </c>
      <c r="Q42" s="158"/>
      <c r="R42" s="157">
        <f>S6+S15+S23+S31+S39+S40</f>
        <v>0</v>
      </c>
      <c r="S42" s="158"/>
      <c r="T42" s="157">
        <f>U6+U15+U23+U31+U39+U40</f>
        <v>0</v>
      </c>
      <c r="U42" s="159"/>
      <c r="V42" s="157">
        <f>W6+W15+W23+W31+W39+W40</f>
        <v>0</v>
      </c>
      <c r="W42" s="152"/>
      <c r="X42" s="225"/>
      <c r="Y42" s="224" t="s">
        <v>138</v>
      </c>
      <c r="Z42" s="23">
        <f>C41+Juillet!Z46</f>
        <v>0</v>
      </c>
      <c r="AA42" s="23">
        <f>D41+Juillet!AA46+ROUNDDOWN(AE42/60,0)</f>
        <v>0</v>
      </c>
      <c r="AB42" s="12">
        <f>AE42-60*ROUNDDOWN(AE42/60,0)</f>
        <v>0</v>
      </c>
      <c r="AC42" s="12">
        <f>IF((AA42*60+AB42)=0,0,ROUND((Z42*60)/(AA42*60+AB42),1))</f>
        <v>0</v>
      </c>
      <c r="AD42" s="222">
        <f>M41+Juillet!AD46</f>
        <v>0</v>
      </c>
      <c r="AE42" s="10">
        <f>E41+Juillet!AB46</f>
        <v>0</v>
      </c>
    </row>
    <row r="43" spans="1:32" ht="11.45" customHeight="1" x14ac:dyDescent="0.2">
      <c r="A43" s="566" t="s">
        <v>219</v>
      </c>
      <c r="B43" s="566"/>
      <c r="C43" s="48">
        <f>'Décembre 19'!$C$41</f>
        <v>0</v>
      </c>
      <c r="D43" s="49">
        <f>'Décembre 19'!$D$41</f>
        <v>0</v>
      </c>
      <c r="E43" s="49">
        <f>'Décembre 19'!$E$41</f>
        <v>0</v>
      </c>
      <c r="F43" s="142"/>
      <c r="G43" s="50">
        <f>IF((D43*60+E43)=0,0,ROUND((C43*60)/(D43*60+E43),1))</f>
        <v>0</v>
      </c>
      <c r="H43" s="344">
        <f>Juillet!H47</f>
        <v>0</v>
      </c>
      <c r="I43" s="341">
        <f>Mai!$I$45</f>
        <v>0</v>
      </c>
      <c r="J43" s="341">
        <f>Mai!$J$45</f>
        <v>0</v>
      </c>
      <c r="K43" s="50"/>
      <c r="L43" s="341">
        <f>IF((I43*60+J43)=0,0,ROUND((H43*60)/(I43*60+J43),1))</f>
        <v>0</v>
      </c>
      <c r="M43" s="198">
        <f>'Décembre 19'!$M$41</f>
        <v>0</v>
      </c>
      <c r="N43" s="157"/>
      <c r="O43" s="158"/>
      <c r="P43" s="157"/>
      <c r="Q43" s="158"/>
      <c r="R43" s="157"/>
      <c r="S43" s="158"/>
      <c r="T43" s="157"/>
      <c r="U43" s="159"/>
      <c r="V43" s="157"/>
      <c r="W43" s="152"/>
      <c r="X43" s="197"/>
      <c r="Y43" s="316" t="s">
        <v>220</v>
      </c>
      <c r="Z43" s="216">
        <f>$C$41+Juillet!Z47</f>
        <v>0</v>
      </c>
      <c r="AA43" s="214">
        <f>$D$41+Juillet!AA47+ROUNDDOWN(AE43/60,0)</f>
        <v>0</v>
      </c>
      <c r="AB43" s="214">
        <f>AE43-60*ROUNDDOWN(AE43/60,0)</f>
        <v>0</v>
      </c>
      <c r="AC43" s="214">
        <f>IF((AA43*60+AB43)=0,0,ROUND((Z43*60)/(AA43*60+AB43),1))</f>
        <v>0</v>
      </c>
      <c r="AD43" s="216">
        <f>M41+Juillet!AD47</f>
        <v>0</v>
      </c>
      <c r="AE43" s="223">
        <f>E41+Juillet!AB47</f>
        <v>0</v>
      </c>
    </row>
    <row r="44" spans="1:32" ht="9.75" customHeight="1" x14ac:dyDescent="0.2">
      <c r="A44" s="577" t="s">
        <v>25</v>
      </c>
      <c r="B44" s="577"/>
      <c r="C44" s="48">
        <f>Janvier!C44</f>
        <v>0</v>
      </c>
      <c r="D44" s="48">
        <f>Janvier!D44</f>
        <v>0</v>
      </c>
      <c r="E44" s="48">
        <f>Janvier!E44</f>
        <v>0</v>
      </c>
      <c r="F44" s="133"/>
      <c r="G44" s="47">
        <f t="shared" ref="G44:G50" si="42">IF((D44*60+E44)=0,0,ROUND((C44*60)/(D44*60+E44),1))</f>
        <v>0</v>
      </c>
      <c r="H44" s="344">
        <f>Juillet!H48</f>
        <v>0</v>
      </c>
      <c r="I44" s="340">
        <f>Mai!$I$46</f>
        <v>0</v>
      </c>
      <c r="J44" s="340">
        <f>Mai!$J$46</f>
        <v>0</v>
      </c>
      <c r="K44" s="337"/>
      <c r="L44" s="341">
        <f>IF((I44*60+J44)=0,0,ROUND((H44*60)/(I44*60+J44),1))</f>
        <v>0</v>
      </c>
      <c r="M44" s="53">
        <f>Janvier!M44</f>
        <v>0</v>
      </c>
      <c r="N44" s="301"/>
      <c r="O44" s="302"/>
      <c r="P44" s="302"/>
      <c r="Q44" s="302"/>
      <c r="R44" s="302"/>
      <c r="S44" s="302"/>
      <c r="T44" s="302"/>
      <c r="U44" s="153"/>
      <c r="X44" s="64"/>
      <c r="Y44" s="64"/>
    </row>
    <row r="45" spans="1:32" ht="13.5" customHeight="1" x14ac:dyDescent="0.2">
      <c r="A45" s="577" t="s">
        <v>27</v>
      </c>
      <c r="B45" s="586"/>
      <c r="C45" s="48">
        <f>Février!C39</f>
        <v>0</v>
      </c>
      <c r="D45" s="48">
        <f>Février!D39</f>
        <v>0</v>
      </c>
      <c r="E45" s="48">
        <f>Février!E39</f>
        <v>0</v>
      </c>
      <c r="F45" s="133"/>
      <c r="G45" s="47">
        <f t="shared" si="42"/>
        <v>0</v>
      </c>
      <c r="H45" s="344">
        <f>Juillet!H49</f>
        <v>0</v>
      </c>
      <c r="I45" s="340">
        <f>Mai!$I$47</f>
        <v>0</v>
      </c>
      <c r="J45" s="340">
        <f>Mai!$J$47</f>
        <v>0</v>
      </c>
      <c r="K45" s="337"/>
      <c r="L45" s="341">
        <f>IF((I45*60+J45)=0,0,ROUND((H45*60)/(I45*60+J45),1))</f>
        <v>0</v>
      </c>
      <c r="M45" s="53">
        <f>Février!M39</f>
        <v>0</v>
      </c>
      <c r="T45" s="302"/>
      <c r="U45" s="153"/>
      <c r="X45" s="64"/>
      <c r="Y45" s="64"/>
      <c r="Z45" s="64"/>
      <c r="AA45" s="64"/>
      <c r="AB45" s="189"/>
      <c r="AC45" s="189"/>
      <c r="AD45" s="189"/>
      <c r="AE45" s="65"/>
      <c r="AF45" s="205">
        <f>J41+SUM(J43:J50)</f>
        <v>0</v>
      </c>
    </row>
    <row r="46" spans="1:32" ht="11.45" customHeight="1" x14ac:dyDescent="0.2">
      <c r="A46" s="577" t="s">
        <v>28</v>
      </c>
      <c r="B46" s="577"/>
      <c r="C46" s="54">
        <f>Mars!C44</f>
        <v>0</v>
      </c>
      <c r="D46" s="54">
        <f>Mars!D44</f>
        <v>0</v>
      </c>
      <c r="E46" s="54">
        <f>Mars!E44</f>
        <v>0</v>
      </c>
      <c r="F46" s="133"/>
      <c r="G46" s="47">
        <f t="shared" si="42"/>
        <v>0</v>
      </c>
      <c r="H46" s="344">
        <f>Juillet!H50</f>
        <v>0</v>
      </c>
      <c r="I46" s="340">
        <f>Mai!$I$48</f>
        <v>0</v>
      </c>
      <c r="J46" s="340">
        <f>Mai!$J$48</f>
        <v>0</v>
      </c>
      <c r="K46" s="337"/>
      <c r="L46" s="341">
        <f>IF((I46*60+J46)=0,0,ROUND((H46*60)/(I46*60+J46),1))</f>
        <v>0</v>
      </c>
      <c r="M46" s="53">
        <f>Mars!M44</f>
        <v>0</v>
      </c>
      <c r="T46" s="302"/>
      <c r="U46" s="153"/>
      <c r="X46" s="64"/>
      <c r="Y46" s="64"/>
      <c r="Z46" s="64"/>
      <c r="AA46" s="64"/>
      <c r="AB46" s="189"/>
      <c r="AC46" s="189"/>
      <c r="AD46" s="189"/>
      <c r="AE46" s="64"/>
      <c r="AF46" s="199">
        <f>J41+SUM(J44:J50)</f>
        <v>0</v>
      </c>
    </row>
    <row r="47" spans="1:32" ht="11.45" customHeight="1" x14ac:dyDescent="0.2">
      <c r="A47" s="577" t="s">
        <v>31</v>
      </c>
      <c r="B47" s="577"/>
      <c r="C47" s="54">
        <f>Avril!C43</f>
        <v>0</v>
      </c>
      <c r="D47" s="54">
        <f>Avril!D43</f>
        <v>0</v>
      </c>
      <c r="E47" s="47">
        <f>Avril!E43</f>
        <v>0</v>
      </c>
      <c r="F47" s="133"/>
      <c r="G47" s="47">
        <f t="shared" si="42"/>
        <v>0</v>
      </c>
      <c r="H47" s="344">
        <f>Juillet!H51</f>
        <v>0</v>
      </c>
      <c r="I47" s="342">
        <f>Mai!$I$49</f>
        <v>0</v>
      </c>
      <c r="J47" s="340">
        <f>Mai!$J$49</f>
        <v>0</v>
      </c>
      <c r="K47" s="337"/>
      <c r="L47" s="341">
        <f>IF((I47*60+J47)=0,0,ROUND((H47*60)/(I47*60+J47),1))</f>
        <v>0</v>
      </c>
      <c r="M47" s="53">
        <f>Avril!M43</f>
        <v>0</v>
      </c>
      <c r="T47" s="302"/>
      <c r="U47" s="153"/>
      <c r="X47" s="64"/>
      <c r="Y47" s="64"/>
      <c r="Z47" s="64"/>
      <c r="AA47" s="64"/>
    </row>
    <row r="48" spans="1:32" ht="11.45" customHeight="1" x14ac:dyDescent="0.2">
      <c r="A48" s="577" t="s">
        <v>32</v>
      </c>
      <c r="B48" s="577"/>
      <c r="C48" s="54">
        <f>Mai!C43</f>
        <v>0</v>
      </c>
      <c r="D48" s="47">
        <f>Mai!D43</f>
        <v>0</v>
      </c>
      <c r="E48" s="47">
        <f>Mai!E43</f>
        <v>0</v>
      </c>
      <c r="F48" s="133"/>
      <c r="G48" s="47">
        <f t="shared" si="42"/>
        <v>0</v>
      </c>
      <c r="H48" s="344">
        <f>Juillet!H52</f>
        <v>0</v>
      </c>
      <c r="I48" s="340">
        <f>Mai!$I$43</f>
        <v>0</v>
      </c>
      <c r="J48" s="340">
        <f>Mai!$J$43</f>
        <v>0</v>
      </c>
      <c r="K48" s="337"/>
      <c r="L48" s="341">
        <f t="shared" ref="L48:L50" si="43">IF((I48*60+J48)=0,0,ROUND((H48*60)/(I48*60+J48),1))</f>
        <v>0</v>
      </c>
      <c r="M48" s="53">
        <f>Mai!M43</f>
        <v>0</v>
      </c>
      <c r="X48" s="69"/>
      <c r="Y48" s="66"/>
      <c r="AA48" s="66"/>
      <c r="AB48" s="66"/>
      <c r="AC48" s="66"/>
      <c r="AD48" s="66"/>
    </row>
    <row r="49" spans="1:13" ht="11.45" customHeight="1" x14ac:dyDescent="0.2">
      <c r="A49" s="577" t="s">
        <v>33</v>
      </c>
      <c r="B49" s="577"/>
      <c r="C49" s="54">
        <f>Juin!C43</f>
        <v>0</v>
      </c>
      <c r="D49" s="54">
        <f>Juin!D43</f>
        <v>0</v>
      </c>
      <c r="E49" s="54">
        <f>Juin!E43</f>
        <v>0</v>
      </c>
      <c r="F49" s="134"/>
      <c r="G49" s="47">
        <f t="shared" si="42"/>
        <v>0</v>
      </c>
      <c r="H49" s="344">
        <f>Juillet!H53</f>
        <v>0</v>
      </c>
      <c r="I49" s="340">
        <f>Juin!$I$43</f>
        <v>0</v>
      </c>
      <c r="J49" s="340">
        <f>Juin!$J$43</f>
        <v>0</v>
      </c>
      <c r="K49" s="337"/>
      <c r="L49" s="341">
        <f t="shared" si="43"/>
        <v>0</v>
      </c>
      <c r="M49" s="55">
        <f>Juin!M43</f>
        <v>0</v>
      </c>
    </row>
    <row r="50" spans="1:13" ht="11.45" customHeight="1" x14ac:dyDescent="0.2">
      <c r="A50" s="577" t="s">
        <v>34</v>
      </c>
      <c r="B50" s="577"/>
      <c r="C50" s="54">
        <f>Juillet!$C$45</f>
        <v>0</v>
      </c>
      <c r="D50" s="54">
        <f>Juillet!$D$45</f>
        <v>0</v>
      </c>
      <c r="E50" s="54">
        <f>Juillet!$E$45</f>
        <v>0</v>
      </c>
      <c r="F50" s="133"/>
      <c r="G50" s="47">
        <f t="shared" si="42"/>
        <v>0</v>
      </c>
      <c r="H50" s="342">
        <f>Juillet!H45</f>
        <v>0</v>
      </c>
      <c r="I50" s="340">
        <f>Juillet!$I$45</f>
        <v>0</v>
      </c>
      <c r="J50" s="340">
        <f>Juillet!$J$45</f>
        <v>0</v>
      </c>
      <c r="K50" s="337"/>
      <c r="L50" s="341">
        <f t="shared" si="43"/>
        <v>0</v>
      </c>
      <c r="M50" s="55">
        <f>Juillet!$M$45</f>
        <v>0</v>
      </c>
    </row>
    <row r="51" spans="1:13" hidden="1" x14ac:dyDescent="0.2">
      <c r="C51" s="212">
        <f>SUM(C43:C50)+C41</f>
        <v>0</v>
      </c>
      <c r="D51" s="212">
        <f>SUM(D43:D50)+D41</f>
        <v>0</v>
      </c>
      <c r="E51" s="212">
        <f>SUM(E43:E50)+E41</f>
        <v>0</v>
      </c>
      <c r="M51" s="212">
        <f>SUM(M43:M50)+M41</f>
        <v>0</v>
      </c>
    </row>
    <row r="52" spans="1:13" hidden="1" x14ac:dyDescent="0.2">
      <c r="C52" s="212">
        <f>SUM(C44:C50)+C41</f>
        <v>0</v>
      </c>
      <c r="D52" s="212">
        <f>SUM(D44:D50)+D41</f>
        <v>0</v>
      </c>
      <c r="E52" s="212">
        <f>SUM(E44:E50)+E41</f>
        <v>0</v>
      </c>
      <c r="M52" s="212">
        <f>SUM(M44:M50)+M41</f>
        <v>0</v>
      </c>
    </row>
  </sheetData>
  <sheetProtection sheet="1" selectLockedCells="1"/>
  <mergeCells count="66">
    <mergeCell ref="Y40:AD40"/>
    <mergeCell ref="Y5:AD5"/>
    <mergeCell ref="Y39:AD39"/>
    <mergeCell ref="Y28:AD28"/>
    <mergeCell ref="Y29:AD29"/>
    <mergeCell ref="Y30:AD30"/>
    <mergeCell ref="Y31:AD31"/>
    <mergeCell ref="Y32:AD32"/>
    <mergeCell ref="Y33:AD33"/>
    <mergeCell ref="Y35:AD35"/>
    <mergeCell ref="Y38:AD38"/>
    <mergeCell ref="Y34:AD34"/>
    <mergeCell ref="Y6:AD6"/>
    <mergeCell ref="Y4:AD4"/>
    <mergeCell ref="A1:AC1"/>
    <mergeCell ref="A2:A3"/>
    <mergeCell ref="B2:B3"/>
    <mergeCell ref="C2:C3"/>
    <mergeCell ref="D2:D3"/>
    <mergeCell ref="P2:P3"/>
    <mergeCell ref="E2:E3"/>
    <mergeCell ref="Y2:AD3"/>
    <mergeCell ref="G2:G3"/>
    <mergeCell ref="N2:N3"/>
    <mergeCell ref="X2:X3"/>
    <mergeCell ref="R2:R3"/>
    <mergeCell ref="H2:L2"/>
    <mergeCell ref="A6:B6"/>
    <mergeCell ref="Y7:AD7"/>
    <mergeCell ref="Y8:AD8"/>
    <mergeCell ref="Y17:AD17"/>
    <mergeCell ref="Y20:AD20"/>
    <mergeCell ref="Y9:AD9"/>
    <mergeCell ref="Y11:AD11"/>
    <mergeCell ref="Y10:AD10"/>
    <mergeCell ref="Y19:AD19"/>
    <mergeCell ref="Y18:AD18"/>
    <mergeCell ref="Y12:AD12"/>
    <mergeCell ref="Y13:AD13"/>
    <mergeCell ref="Y14:AD14"/>
    <mergeCell ref="Y37:AD37"/>
    <mergeCell ref="Y26:AD26"/>
    <mergeCell ref="Y27:AD27"/>
    <mergeCell ref="Y15:AD15"/>
    <mergeCell ref="Y16:AD16"/>
    <mergeCell ref="Y21:AD21"/>
    <mergeCell ref="Y24:AD24"/>
    <mergeCell ref="Y22:AD22"/>
    <mergeCell ref="Y23:AD23"/>
    <mergeCell ref="Y25:AD25"/>
    <mergeCell ref="Y36:AD36"/>
    <mergeCell ref="A50:B50"/>
    <mergeCell ref="A41:B41"/>
    <mergeCell ref="A15:B15"/>
    <mergeCell ref="A7:B7"/>
    <mergeCell ref="A49:B49"/>
    <mergeCell ref="A46:B46"/>
    <mergeCell ref="A47:B47"/>
    <mergeCell ref="A48:B48"/>
    <mergeCell ref="A45:B45"/>
    <mergeCell ref="A43:B43"/>
    <mergeCell ref="A44:B44"/>
    <mergeCell ref="A23:B23"/>
    <mergeCell ref="A39:B39"/>
    <mergeCell ref="A31:B31"/>
    <mergeCell ref="A42:B42"/>
  </mergeCells>
  <phoneticPr fontId="0" type="noConversion"/>
  <pageMargins left="0" right="0" top="0" bottom="0"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R55"/>
  <sheetViews>
    <sheetView zoomScale="130" zoomScaleNormal="130" workbookViewId="0">
      <pane ySplit="3" topLeftCell="A22" activePane="bottomLeft" state="frozen"/>
      <selection pane="bottomLeft" activeCell="A2" sqref="A2:A3"/>
    </sheetView>
  </sheetViews>
  <sheetFormatPr baseColWidth="10" defaultRowHeight="12.75" x14ac:dyDescent="0.2"/>
  <cols>
    <col min="1" max="1" width="9.7109375" customWidth="1"/>
    <col min="2" max="2" width="6.28515625" customWidth="1"/>
    <col min="3" max="3" width="6" customWidth="1"/>
    <col min="4" max="4" width="6.140625" customWidth="1"/>
    <col min="5" max="5" width="3.85546875" customWidth="1"/>
    <col min="6" max="6" width="4.7109375" style="74" hidden="1" customWidth="1"/>
    <col min="7" max="7" width="5.7109375" customWidth="1"/>
    <col min="8" max="8" width="8.7109375" hidden="1" customWidth="1"/>
    <col min="9" max="9" width="6.140625" hidden="1" customWidth="1"/>
    <col min="10" max="10" width="7" hidden="1" customWidth="1"/>
    <col min="11" max="11" width="5.7109375" hidden="1" customWidth="1"/>
    <col min="12" max="12" width="6.85546875" hidden="1" customWidth="1"/>
    <col min="13" max="13" width="6" customWidth="1"/>
    <col min="14" max="14" width="3.42578125" customWidth="1"/>
    <col min="15" max="15" width="3.42578125" style="74" hidden="1" customWidth="1"/>
    <col min="16" max="16" width="4.140625" customWidth="1"/>
    <col min="17" max="17" width="3.140625" style="74" hidden="1" customWidth="1"/>
    <col min="18" max="18" width="5" customWidth="1"/>
    <col min="19" max="19" width="3.42578125" style="74" hidden="1" customWidth="1"/>
    <col min="20" max="20" width="4.140625" customWidth="1"/>
    <col min="21" max="21" width="3.85546875" style="74" hidden="1" customWidth="1"/>
    <col min="22" max="22" width="3.85546875" customWidth="1"/>
    <col min="23" max="23" width="3.85546875" style="74" hidden="1" customWidth="1"/>
    <col min="24" max="24" width="9.140625" customWidth="1"/>
    <col min="25" max="25" width="17.85546875" customWidth="1"/>
    <col min="26" max="26" width="10.42578125" customWidth="1"/>
    <col min="27" max="27" width="7.42578125" customWidth="1"/>
    <col min="28" max="28" width="6.42578125" customWidth="1"/>
    <col min="29" max="29" width="5.7109375" customWidth="1"/>
    <col min="30" max="30" width="6.42578125" customWidth="1"/>
    <col min="31" max="31" width="8" customWidth="1"/>
    <col min="32" max="32" width="11.42578125" hidden="1" customWidth="1"/>
  </cols>
  <sheetData>
    <row r="1" spans="1:44" ht="18.75" customHeight="1" x14ac:dyDescent="0.25">
      <c r="A1" s="606" t="s">
        <v>228</v>
      </c>
      <c r="B1" s="606"/>
      <c r="C1" s="606"/>
      <c r="D1" s="606"/>
      <c r="E1" s="606"/>
      <c r="F1" s="606"/>
      <c r="G1" s="606"/>
      <c r="H1" s="606"/>
      <c r="I1" s="606"/>
      <c r="J1" s="606"/>
      <c r="K1" s="606"/>
      <c r="L1" s="606"/>
      <c r="M1" s="606"/>
      <c r="N1" s="606"/>
      <c r="O1" s="606"/>
      <c r="P1" s="606"/>
      <c r="Q1" s="606"/>
      <c r="R1" s="606"/>
      <c r="S1" s="606"/>
      <c r="T1" s="606"/>
      <c r="U1" s="606"/>
      <c r="V1" s="606"/>
      <c r="W1" s="606"/>
      <c r="X1" s="606"/>
      <c r="Y1" s="607"/>
      <c r="Z1" s="607"/>
      <c r="AA1" s="607"/>
      <c r="AB1" s="607"/>
      <c r="AC1" s="607"/>
      <c r="AD1" s="607"/>
      <c r="AE1" s="229"/>
    </row>
    <row r="2" spans="1:44" ht="17.25" customHeight="1" x14ac:dyDescent="0.2">
      <c r="A2" s="612" t="s">
        <v>1</v>
      </c>
      <c r="B2" s="612" t="s">
        <v>9</v>
      </c>
      <c r="C2" s="612" t="s">
        <v>0</v>
      </c>
      <c r="D2" s="612" t="s">
        <v>15</v>
      </c>
      <c r="E2" s="612" t="s">
        <v>16</v>
      </c>
      <c r="F2" s="70" t="s">
        <v>16</v>
      </c>
      <c r="G2" s="620" t="s">
        <v>12</v>
      </c>
      <c r="H2" s="506" t="s">
        <v>265</v>
      </c>
      <c r="I2" s="507"/>
      <c r="J2" s="507"/>
      <c r="K2" s="507"/>
      <c r="L2" s="508"/>
      <c r="M2" s="41" t="s">
        <v>17</v>
      </c>
      <c r="N2" s="608" t="s">
        <v>40</v>
      </c>
      <c r="O2" s="122"/>
      <c r="P2" s="608" t="s">
        <v>11</v>
      </c>
      <c r="Q2" s="122"/>
      <c r="R2" s="608" t="s">
        <v>22</v>
      </c>
      <c r="S2" s="122"/>
      <c r="T2" s="41" t="s">
        <v>19</v>
      </c>
      <c r="U2" s="122"/>
      <c r="V2" s="41" t="s">
        <v>19</v>
      </c>
      <c r="W2" s="127"/>
      <c r="X2" s="616" t="s">
        <v>13</v>
      </c>
      <c r="Y2" s="614"/>
      <c r="Z2" s="614"/>
      <c r="AA2" s="614"/>
      <c r="AB2" s="614"/>
      <c r="AC2" s="614"/>
      <c r="AD2" s="614"/>
      <c r="AE2" s="615"/>
    </row>
    <row r="3" spans="1:44" ht="12.75" customHeight="1" x14ac:dyDescent="0.2">
      <c r="A3" s="613"/>
      <c r="B3" s="613"/>
      <c r="C3" s="613"/>
      <c r="D3" s="613"/>
      <c r="E3" s="613"/>
      <c r="F3" s="70"/>
      <c r="G3" s="621"/>
      <c r="H3" s="371" t="s">
        <v>0</v>
      </c>
      <c r="I3" s="335" t="s">
        <v>15</v>
      </c>
      <c r="J3" s="335" t="s">
        <v>16</v>
      </c>
      <c r="K3" s="338"/>
      <c r="L3" s="371" t="s">
        <v>12</v>
      </c>
      <c r="M3" s="42" t="s">
        <v>18</v>
      </c>
      <c r="N3" s="609"/>
      <c r="O3" s="123"/>
      <c r="P3" s="609"/>
      <c r="Q3" s="123"/>
      <c r="R3" s="609"/>
      <c r="S3" s="123"/>
      <c r="T3" s="42" t="s">
        <v>20</v>
      </c>
      <c r="U3" s="123"/>
      <c r="V3" s="42" t="s">
        <v>21</v>
      </c>
      <c r="W3" s="128"/>
      <c r="X3" s="616"/>
      <c r="Y3" s="614"/>
      <c r="Z3" s="614"/>
      <c r="AA3" s="614"/>
      <c r="AB3" s="614"/>
      <c r="AC3" s="614"/>
      <c r="AD3" s="614"/>
      <c r="AE3" s="615"/>
    </row>
    <row r="4" spans="1:44" s="74" customFormat="1" ht="12" customHeight="1" x14ac:dyDescent="0.2">
      <c r="A4" s="2" t="s">
        <v>7</v>
      </c>
      <c r="B4" s="386">
        <v>1</v>
      </c>
      <c r="C4" s="40"/>
      <c r="D4" s="40"/>
      <c r="E4" s="40"/>
      <c r="F4" s="71">
        <f>E4</f>
        <v>0</v>
      </c>
      <c r="G4" s="86" t="str">
        <f t="shared" ref="G4:G18" si="0">IF((D4*60+F4)=0,"",ROUND((C4*60)/(D4*60+F4),1))</f>
        <v/>
      </c>
      <c r="H4" s="325"/>
      <c r="I4" s="325"/>
      <c r="J4" s="325"/>
      <c r="K4" s="71">
        <f t="shared" ref="K4:K9" si="1">J4</f>
        <v>0</v>
      </c>
      <c r="L4" s="340" t="str">
        <f t="shared" ref="L4:L18" si="2">IF((I4*60+K4)=0,"",ROUND((H4*60)/(I4*60+K4),1))</f>
        <v/>
      </c>
      <c r="M4" s="116"/>
      <c r="N4" s="116"/>
      <c r="O4" s="161">
        <f>IF(N4="",0,1)</f>
        <v>0</v>
      </c>
      <c r="P4" s="116"/>
      <c r="Q4" s="161">
        <f>IF(P4="",0,1)</f>
        <v>0</v>
      </c>
      <c r="R4" s="116"/>
      <c r="S4" s="161">
        <f>IF(R4="",0,1)</f>
        <v>0</v>
      </c>
      <c r="T4" s="116"/>
      <c r="U4" s="161">
        <f>IF(T4="",0,1)</f>
        <v>0</v>
      </c>
      <c r="V4" s="116"/>
      <c r="W4" s="161">
        <f>IF(V4="",0,1)</f>
        <v>0</v>
      </c>
      <c r="X4" s="236"/>
      <c r="Y4" s="555" t="s">
        <v>258</v>
      </c>
      <c r="Z4" s="555"/>
      <c r="AA4" s="555"/>
      <c r="AB4" s="555"/>
      <c r="AC4" s="555"/>
      <c r="AD4" s="555"/>
      <c r="AE4" s="556"/>
      <c r="AK4"/>
      <c r="AL4"/>
      <c r="AM4"/>
      <c r="AN4"/>
      <c r="AO4"/>
      <c r="AP4"/>
      <c r="AQ4"/>
      <c r="AR4"/>
    </row>
    <row r="5" spans="1:44" s="74" customFormat="1" ht="12" customHeight="1" x14ac:dyDescent="0.2">
      <c r="A5" s="2" t="s">
        <v>8</v>
      </c>
      <c r="B5" s="388">
        <f>B4+1</f>
        <v>2</v>
      </c>
      <c r="C5" s="40"/>
      <c r="D5" s="40"/>
      <c r="E5" s="40"/>
      <c r="F5" s="71">
        <f t="shared" ref="F5:F9" si="3">E5</f>
        <v>0</v>
      </c>
      <c r="G5" s="86" t="str">
        <f t="shared" si="0"/>
        <v/>
      </c>
      <c r="H5" s="325"/>
      <c r="I5" s="325"/>
      <c r="J5" s="325"/>
      <c r="K5" s="71">
        <f t="shared" si="1"/>
        <v>0</v>
      </c>
      <c r="L5" s="340" t="str">
        <f t="shared" si="2"/>
        <v/>
      </c>
      <c r="M5" s="116"/>
      <c r="N5" s="116"/>
      <c r="O5" s="161">
        <f t="shared" ref="O5:W9" si="4">IF(N5="",O4,O4+1)</f>
        <v>0</v>
      </c>
      <c r="P5" s="116"/>
      <c r="Q5" s="161">
        <f t="shared" si="4"/>
        <v>0</v>
      </c>
      <c r="R5" s="116"/>
      <c r="S5" s="161">
        <f t="shared" si="4"/>
        <v>0</v>
      </c>
      <c r="T5" s="116"/>
      <c r="U5" s="161">
        <f t="shared" si="4"/>
        <v>0</v>
      </c>
      <c r="V5" s="116"/>
      <c r="W5" s="161">
        <f t="shared" si="4"/>
        <v>0</v>
      </c>
      <c r="X5" s="236"/>
      <c r="Y5" s="529"/>
      <c r="Z5" s="530"/>
      <c r="AA5" s="530"/>
      <c r="AB5" s="530"/>
      <c r="AC5" s="530"/>
      <c r="AD5" s="530"/>
      <c r="AE5" s="531"/>
      <c r="AK5"/>
      <c r="AL5"/>
      <c r="AM5"/>
      <c r="AN5"/>
      <c r="AO5"/>
      <c r="AP5"/>
      <c r="AQ5"/>
      <c r="AR5"/>
    </row>
    <row r="6" spans="1:44" s="74" customFormat="1" ht="12" customHeight="1" x14ac:dyDescent="0.2">
      <c r="A6" s="2" t="s">
        <v>2</v>
      </c>
      <c r="B6" s="388">
        <f t="shared" ref="B6:B9" si="5">B5+1</f>
        <v>3</v>
      </c>
      <c r="C6" s="40"/>
      <c r="D6" s="40"/>
      <c r="E6" s="40"/>
      <c r="F6" s="71">
        <f t="shared" si="3"/>
        <v>0</v>
      </c>
      <c r="G6" s="86" t="str">
        <f t="shared" si="0"/>
        <v/>
      </c>
      <c r="H6" s="325"/>
      <c r="I6" s="325"/>
      <c r="J6" s="325"/>
      <c r="K6" s="71">
        <f t="shared" si="1"/>
        <v>0</v>
      </c>
      <c r="L6" s="340" t="str">
        <f t="shared" si="2"/>
        <v/>
      </c>
      <c r="M6" s="116"/>
      <c r="N6" s="116"/>
      <c r="O6" s="161">
        <f t="shared" si="4"/>
        <v>0</v>
      </c>
      <c r="P6" s="116"/>
      <c r="Q6" s="161">
        <f t="shared" si="4"/>
        <v>0</v>
      </c>
      <c r="R6" s="116"/>
      <c r="S6" s="161">
        <f t="shared" si="4"/>
        <v>0</v>
      </c>
      <c r="T6" s="116"/>
      <c r="U6" s="161">
        <f t="shared" si="4"/>
        <v>0</v>
      </c>
      <c r="V6" s="116"/>
      <c r="W6" s="161">
        <f t="shared" si="4"/>
        <v>0</v>
      </c>
      <c r="X6" s="236"/>
      <c r="Y6" s="529"/>
      <c r="Z6" s="530"/>
      <c r="AA6" s="530"/>
      <c r="AB6" s="530"/>
      <c r="AC6" s="530"/>
      <c r="AD6" s="530"/>
      <c r="AE6" s="531"/>
      <c r="AK6"/>
      <c r="AL6"/>
      <c r="AM6"/>
      <c r="AN6"/>
      <c r="AO6"/>
      <c r="AP6"/>
      <c r="AQ6"/>
      <c r="AR6"/>
    </row>
    <row r="7" spans="1:44" s="74" customFormat="1" ht="12" customHeight="1" x14ac:dyDescent="0.2">
      <c r="A7" s="2" t="s">
        <v>3</v>
      </c>
      <c r="B7" s="388">
        <f t="shared" si="5"/>
        <v>4</v>
      </c>
      <c r="C7" s="40"/>
      <c r="D7" s="40"/>
      <c r="E7" s="40"/>
      <c r="F7" s="71">
        <f t="shared" si="3"/>
        <v>0</v>
      </c>
      <c r="G7" s="86" t="str">
        <f t="shared" si="0"/>
        <v/>
      </c>
      <c r="H7" s="325"/>
      <c r="I7" s="325"/>
      <c r="J7" s="325"/>
      <c r="K7" s="71">
        <f t="shared" si="1"/>
        <v>0</v>
      </c>
      <c r="L7" s="340" t="str">
        <f t="shared" si="2"/>
        <v/>
      </c>
      <c r="M7" s="116"/>
      <c r="N7" s="116"/>
      <c r="O7" s="161">
        <f t="shared" si="4"/>
        <v>0</v>
      </c>
      <c r="P7" s="116"/>
      <c r="Q7" s="161">
        <f t="shared" si="4"/>
        <v>0</v>
      </c>
      <c r="R7" s="116"/>
      <c r="S7" s="161">
        <f t="shared" si="4"/>
        <v>0</v>
      </c>
      <c r="T7" s="116"/>
      <c r="U7" s="161">
        <f t="shared" si="4"/>
        <v>0</v>
      </c>
      <c r="V7" s="116"/>
      <c r="W7" s="161">
        <f t="shared" si="4"/>
        <v>0</v>
      </c>
      <c r="X7" s="236"/>
      <c r="Y7" s="529"/>
      <c r="Z7" s="530"/>
      <c r="AA7" s="530"/>
      <c r="AB7" s="530"/>
      <c r="AC7" s="530"/>
      <c r="AD7" s="530"/>
      <c r="AE7" s="531"/>
      <c r="AK7"/>
      <c r="AL7"/>
      <c r="AM7"/>
      <c r="AN7"/>
      <c r="AO7"/>
      <c r="AP7"/>
      <c r="AQ7"/>
      <c r="AR7"/>
    </row>
    <row r="8" spans="1:44" s="74" customFormat="1" ht="12" customHeight="1" x14ac:dyDescent="0.2">
      <c r="A8" s="386" t="s">
        <v>4</v>
      </c>
      <c r="B8" s="388">
        <f t="shared" si="5"/>
        <v>5</v>
      </c>
      <c r="C8" s="40"/>
      <c r="D8" s="40"/>
      <c r="E8" s="40"/>
      <c r="F8" s="71">
        <f t="shared" si="3"/>
        <v>0</v>
      </c>
      <c r="G8" s="86" t="str">
        <f t="shared" si="0"/>
        <v/>
      </c>
      <c r="H8" s="325"/>
      <c r="I8" s="325"/>
      <c r="J8" s="325"/>
      <c r="K8" s="71">
        <f t="shared" si="1"/>
        <v>0</v>
      </c>
      <c r="L8" s="340" t="str">
        <f t="shared" si="2"/>
        <v/>
      </c>
      <c r="M8" s="116"/>
      <c r="N8" s="116"/>
      <c r="O8" s="161">
        <f t="shared" si="4"/>
        <v>0</v>
      </c>
      <c r="P8" s="116"/>
      <c r="Q8" s="161">
        <f t="shared" si="4"/>
        <v>0</v>
      </c>
      <c r="R8" s="116"/>
      <c r="S8" s="161">
        <f t="shared" si="4"/>
        <v>0</v>
      </c>
      <c r="T8" s="116"/>
      <c r="U8" s="161">
        <f t="shared" si="4"/>
        <v>0</v>
      </c>
      <c r="V8" s="116"/>
      <c r="W8" s="161">
        <f t="shared" si="4"/>
        <v>0</v>
      </c>
      <c r="X8" s="236"/>
      <c r="Y8" s="529"/>
      <c r="Z8" s="530"/>
      <c r="AA8" s="530"/>
      <c r="AB8" s="530"/>
      <c r="AC8" s="530"/>
      <c r="AD8" s="530"/>
      <c r="AE8" s="531"/>
      <c r="AK8"/>
      <c r="AL8"/>
      <c r="AM8"/>
      <c r="AN8"/>
      <c r="AO8"/>
      <c r="AP8"/>
      <c r="AQ8"/>
      <c r="AR8"/>
    </row>
    <row r="9" spans="1:44" s="74" customFormat="1" ht="12" customHeight="1" x14ac:dyDescent="0.2">
      <c r="A9" s="71" t="s">
        <v>5</v>
      </c>
      <c r="B9" s="387">
        <f t="shared" si="5"/>
        <v>6</v>
      </c>
      <c r="C9" s="40"/>
      <c r="D9" s="40"/>
      <c r="E9" s="40"/>
      <c r="F9" s="71">
        <f t="shared" si="3"/>
        <v>0</v>
      </c>
      <c r="G9" s="86" t="str">
        <f t="shared" si="0"/>
        <v/>
      </c>
      <c r="H9" s="325"/>
      <c r="I9" s="325"/>
      <c r="J9" s="325"/>
      <c r="K9" s="71">
        <f t="shared" si="1"/>
        <v>0</v>
      </c>
      <c r="L9" s="340" t="str">
        <f t="shared" si="2"/>
        <v/>
      </c>
      <c r="M9" s="116"/>
      <c r="N9" s="116"/>
      <c r="O9" s="161">
        <f t="shared" si="4"/>
        <v>0</v>
      </c>
      <c r="P9" s="116"/>
      <c r="Q9" s="161">
        <f t="shared" si="4"/>
        <v>0</v>
      </c>
      <c r="R9" s="116"/>
      <c r="S9" s="161">
        <f t="shared" si="4"/>
        <v>0</v>
      </c>
      <c r="T9" s="116"/>
      <c r="U9" s="161">
        <f t="shared" si="4"/>
        <v>0</v>
      </c>
      <c r="V9" s="116"/>
      <c r="W9" s="161">
        <f t="shared" si="4"/>
        <v>0</v>
      </c>
      <c r="X9" s="236"/>
      <c r="Y9" s="529"/>
      <c r="Z9" s="530"/>
      <c r="AA9" s="530"/>
      <c r="AB9" s="530"/>
      <c r="AC9" s="530"/>
      <c r="AD9" s="530"/>
      <c r="AE9" s="531"/>
      <c r="AK9"/>
      <c r="AL9"/>
      <c r="AM9"/>
      <c r="AN9"/>
      <c r="AO9"/>
      <c r="AP9"/>
      <c r="AQ9"/>
      <c r="AR9"/>
    </row>
    <row r="10" spans="1:44" s="74" customFormat="1" ht="12" customHeight="1" x14ac:dyDescent="0.2">
      <c r="A10" s="476" t="s">
        <v>10</v>
      </c>
      <c r="B10" s="477"/>
      <c r="C10" s="13">
        <f>SUM(C4:C9)</f>
        <v>0</v>
      </c>
      <c r="D10" s="13">
        <f>SUM(D4:D9)+ROUNDDOWN(F10/60,0)</f>
        <v>0</v>
      </c>
      <c r="E10" s="13">
        <f>F10-60*ROUNDDOWN(F10/60,0)</f>
        <v>0</v>
      </c>
      <c r="F10" s="130">
        <f>SUM(F4:F9)</f>
        <v>0</v>
      </c>
      <c r="G10" s="52">
        <f>IF((D10*60+E10)=0,0,ROUND((C10*60)/(D10*60+E10),1))</f>
        <v>0</v>
      </c>
      <c r="H10" s="13">
        <f>SUM(H4:H9)</f>
        <v>0</v>
      </c>
      <c r="I10" s="13">
        <f>SUM(I4:I9)+ROUNDDOWN(K10/60,0)</f>
        <v>0</v>
      </c>
      <c r="J10" s="13">
        <f>K10-60*ROUNDDOWN(K10/60,0)</f>
        <v>0</v>
      </c>
      <c r="K10" s="130">
        <f>SUM(K4:K9)</f>
        <v>0</v>
      </c>
      <c r="L10" s="52">
        <f>IF((I10*60+J10)=0,0,ROUND((H10*60)/(I10*60+J10),1))</f>
        <v>0</v>
      </c>
      <c r="M10" s="27">
        <f>SUM(M4:M9)</f>
        <v>0</v>
      </c>
      <c r="N10" s="27">
        <f>IF(SUM(N4:N9)=0,0,ROUND(AVERAGE(N4:N9),0))</f>
        <v>0</v>
      </c>
      <c r="O10" s="162">
        <f>IF(O4=0,0,1)</f>
        <v>0</v>
      </c>
      <c r="P10" s="27">
        <f>IF(SUM(P4:P9)=0,0,ROUND(AVERAGE(P4:P9),0))</f>
        <v>0</v>
      </c>
      <c r="Q10" s="162">
        <f>IF(Q4=0,0,1)</f>
        <v>0</v>
      </c>
      <c r="R10" s="27">
        <f>IF(SUM(R4:R9)=0,0,ROUND(AVERAGE(R4:R9),0))</f>
        <v>0</v>
      </c>
      <c r="S10" s="162">
        <f>IF(S4=0,0,1)</f>
        <v>0</v>
      </c>
      <c r="T10" s="27">
        <f>IF(SUM(T4:T9)=0,0,ROUND(AVERAGE(T4:T9),0))</f>
        <v>0</v>
      </c>
      <c r="U10" s="162">
        <f>IF(U4=0,0,1)</f>
        <v>0</v>
      </c>
      <c r="V10" s="27">
        <f>IF(SUM(V4:V9)=0,0,ROUND(AVERAGE(V4:V9),0))</f>
        <v>0</v>
      </c>
      <c r="W10" s="162">
        <f>IF(W4=0,0,1)</f>
        <v>0</v>
      </c>
      <c r="X10" s="237"/>
      <c r="Y10" s="481"/>
      <c r="Z10" s="481"/>
      <c r="AA10" s="481"/>
      <c r="AB10" s="481"/>
      <c r="AC10" s="481"/>
      <c r="AD10" s="481"/>
      <c r="AE10" s="482"/>
      <c r="AK10"/>
      <c r="AL10"/>
      <c r="AM10"/>
      <c r="AN10"/>
      <c r="AO10"/>
      <c r="AP10"/>
      <c r="AQ10"/>
      <c r="AR10"/>
    </row>
    <row r="11" spans="1:44" ht="12" customHeight="1" x14ac:dyDescent="0.2">
      <c r="A11" s="532" t="s">
        <v>82</v>
      </c>
      <c r="B11" s="533"/>
      <c r="C11" s="73">
        <f>C10+Août!C40</f>
        <v>0</v>
      </c>
      <c r="D11" s="73">
        <f>D10+Août!D40+ROUNDDOWN(F11/60,0)</f>
        <v>0</v>
      </c>
      <c r="E11" s="73">
        <f>F11-60*ROUNDDOWN(F11/60,0)</f>
        <v>0</v>
      </c>
      <c r="F11" s="131">
        <f>E10+Août!E40</f>
        <v>0</v>
      </c>
      <c r="G11" s="73">
        <f>IF((D11*60+E11)=0,0,ROUND((C11*60)/(D11*60+E11),1))</f>
        <v>0</v>
      </c>
      <c r="H11" s="73">
        <f>H10+Août!H40</f>
        <v>0</v>
      </c>
      <c r="I11" s="73">
        <f>I10+Août!I40+ROUNDDOWN(K11/60,0)</f>
        <v>0</v>
      </c>
      <c r="J11" s="73">
        <f>K11-60*ROUNDDOWN(K11/60,0)</f>
        <v>0</v>
      </c>
      <c r="K11" s="131">
        <f>J10+Août!J40</f>
        <v>0</v>
      </c>
      <c r="L11" s="73">
        <f>IF((I11*60+J11)=0,0,ROUND((H11*60)/(I11*60+J11),1))</f>
        <v>0</v>
      </c>
      <c r="M11" s="83">
        <f>M10+Août!M40</f>
        <v>0</v>
      </c>
      <c r="N11" s="83">
        <f>IF(N10=0,Août!N40,IF(N10+Août!N40=0,"",ROUND((SUM(N4:N9)+SUM(Août!N40:N40))/(O9+Août!O40),0)))</f>
        <v>0</v>
      </c>
      <c r="O11" s="179">
        <f>IF(O4=0,0,1)</f>
        <v>0</v>
      </c>
      <c r="P11" s="83">
        <f>IF(P10=0,Août!P40,IF(P10+Août!P40=0,"",ROUND((SUM(P4:P9)+SUM(Août!P40:P40))/(Q9+Août!Q40),0)))</f>
        <v>0</v>
      </c>
      <c r="Q11" s="179">
        <f>IF(Q4=0,0,1)</f>
        <v>0</v>
      </c>
      <c r="R11" s="83">
        <f>IF(R10=0,Août!R40,IF(R10+Août!R40=0,"",ROUND((SUM(R4:R9)+SUM(Août!R40:R40))/(S9+Août!S40),0)))</f>
        <v>0</v>
      </c>
      <c r="S11" s="179">
        <f>IF(S4=0,0,1)</f>
        <v>0</v>
      </c>
      <c r="T11" s="83">
        <f>IF(T10=0,Août!T40,IF(T10+Août!T40=0,"",ROUND((SUM(T4:T9)+SUM(Août!T40:T40))/(U9+Août!U40),0)))</f>
        <v>0</v>
      </c>
      <c r="U11" s="179">
        <f>IF(U4=0,0,1)</f>
        <v>0</v>
      </c>
      <c r="V11" s="83">
        <f>IF(V10=0,Août!V40,IF(V10+Août!V40=0,"",ROUND((SUM(V4:V9)+SUM(Août!V40:V40))/(W9+Août!W40),0)))</f>
        <v>0</v>
      </c>
      <c r="W11" s="179">
        <f>IF(W4=0,0,1)</f>
        <v>0</v>
      </c>
      <c r="X11" s="238"/>
      <c r="Y11" s="610"/>
      <c r="Z11" s="610"/>
      <c r="AA11" s="610"/>
      <c r="AB11" s="610"/>
      <c r="AC11" s="610"/>
      <c r="AD11" s="610"/>
      <c r="AE11" s="611"/>
    </row>
    <row r="12" spans="1:44" ht="12" customHeight="1" x14ac:dyDescent="0.2">
      <c r="A12" s="2" t="s">
        <v>6</v>
      </c>
      <c r="B12" s="2">
        <f>B9+1</f>
        <v>7</v>
      </c>
      <c r="C12" s="40"/>
      <c r="D12" s="40"/>
      <c r="E12" s="40"/>
      <c r="F12" s="71">
        <f t="shared" ref="F12:F18" si="6">E12</f>
        <v>0</v>
      </c>
      <c r="G12" s="86" t="str">
        <f t="shared" si="0"/>
        <v/>
      </c>
      <c r="H12" s="325"/>
      <c r="I12" s="325"/>
      <c r="J12" s="325"/>
      <c r="K12" s="71">
        <f>J12</f>
        <v>0</v>
      </c>
      <c r="L12" s="340" t="str">
        <f t="shared" si="2"/>
        <v/>
      </c>
      <c r="M12" s="116"/>
      <c r="N12" s="116"/>
      <c r="O12" s="161">
        <f>IF(N12="",0,1)</f>
        <v>0</v>
      </c>
      <c r="P12" s="116"/>
      <c r="Q12" s="161">
        <f>IF(P12="",0,1)</f>
        <v>0</v>
      </c>
      <c r="R12" s="116"/>
      <c r="S12" s="161">
        <f>IF(R12="",0,1)</f>
        <v>0</v>
      </c>
      <c r="T12" s="116"/>
      <c r="U12" s="161">
        <f>IF(T12="",0,1)</f>
        <v>0</v>
      </c>
      <c r="V12" s="116"/>
      <c r="W12" s="161">
        <f>IF(V12="",0,1)</f>
        <v>0</v>
      </c>
      <c r="X12" s="236"/>
      <c r="Y12" s="484"/>
      <c r="Z12" s="484"/>
      <c r="AA12" s="484"/>
      <c r="AB12" s="484"/>
      <c r="AC12" s="484"/>
      <c r="AD12" s="484"/>
      <c r="AE12" s="485"/>
    </row>
    <row r="13" spans="1:44" ht="12" customHeight="1" x14ac:dyDescent="0.2">
      <c r="A13" s="2" t="s">
        <v>7</v>
      </c>
      <c r="B13" s="2">
        <f t="shared" ref="B13:B18" si="7">B12+1</f>
        <v>8</v>
      </c>
      <c r="C13" s="40"/>
      <c r="D13" s="40"/>
      <c r="E13" s="40"/>
      <c r="F13" s="71">
        <f t="shared" si="6"/>
        <v>0</v>
      </c>
      <c r="G13" s="86" t="str">
        <f t="shared" si="0"/>
        <v/>
      </c>
      <c r="H13" s="325"/>
      <c r="I13" s="325"/>
      <c r="J13" s="325"/>
      <c r="K13" s="71">
        <f t="shared" ref="K13:K18" si="8">J13</f>
        <v>0</v>
      </c>
      <c r="L13" s="340" t="str">
        <f t="shared" si="2"/>
        <v/>
      </c>
      <c r="M13" s="116"/>
      <c r="N13" s="116"/>
      <c r="O13" s="161">
        <f t="shared" ref="O13:O18" si="9">IF(N13="",O12,O12+1)</f>
        <v>0</v>
      </c>
      <c r="P13" s="116"/>
      <c r="Q13" s="161">
        <f t="shared" ref="Q13:Q18" si="10">IF(P13="",Q12,Q12+1)</f>
        <v>0</v>
      </c>
      <c r="R13" s="116"/>
      <c r="S13" s="161">
        <f t="shared" ref="S13:S18" si="11">IF(R13="",S12,S12+1)</f>
        <v>0</v>
      </c>
      <c r="T13" s="116"/>
      <c r="U13" s="161">
        <f t="shared" ref="U13:U18" si="12">IF(T13="",U12,U12+1)</f>
        <v>0</v>
      </c>
      <c r="V13" s="116"/>
      <c r="W13" s="161">
        <f t="shared" ref="W13:W18" si="13">IF(V13="",W12,W12+1)</f>
        <v>0</v>
      </c>
      <c r="X13" s="236"/>
      <c r="Y13" s="484"/>
      <c r="Z13" s="484"/>
      <c r="AA13" s="484"/>
      <c r="AB13" s="484"/>
      <c r="AC13" s="484"/>
      <c r="AD13" s="484"/>
      <c r="AE13" s="485"/>
    </row>
    <row r="14" spans="1:44" ht="12" customHeight="1" x14ac:dyDescent="0.2">
      <c r="A14" s="2" t="s">
        <v>8</v>
      </c>
      <c r="B14" s="2">
        <f t="shared" si="7"/>
        <v>9</v>
      </c>
      <c r="C14" s="40"/>
      <c r="D14" s="40"/>
      <c r="E14" s="40"/>
      <c r="F14" s="71">
        <f t="shared" si="6"/>
        <v>0</v>
      </c>
      <c r="G14" s="86" t="str">
        <f>IF((D14*60+F14)=0,"",ROUND((C14*60)/(D14*60+F14),1))</f>
        <v/>
      </c>
      <c r="H14" s="325"/>
      <c r="I14" s="325"/>
      <c r="J14" s="325"/>
      <c r="K14" s="71">
        <f t="shared" si="8"/>
        <v>0</v>
      </c>
      <c r="L14" s="340" t="str">
        <f>IF((I14*60+K14)=0,"",ROUND((H14*60)/(I14*60+K14),1))</f>
        <v/>
      </c>
      <c r="M14" s="116"/>
      <c r="N14" s="116"/>
      <c r="O14" s="161">
        <f t="shared" si="9"/>
        <v>0</v>
      </c>
      <c r="P14" s="116"/>
      <c r="Q14" s="161">
        <f t="shared" si="10"/>
        <v>0</v>
      </c>
      <c r="R14" s="116"/>
      <c r="S14" s="161">
        <f t="shared" si="11"/>
        <v>0</v>
      </c>
      <c r="T14" s="116"/>
      <c r="U14" s="161">
        <f t="shared" si="12"/>
        <v>0</v>
      </c>
      <c r="V14" s="116"/>
      <c r="W14" s="161">
        <f t="shared" si="13"/>
        <v>0</v>
      </c>
      <c r="X14" s="236"/>
      <c r="Y14" s="484"/>
      <c r="Z14" s="484"/>
      <c r="AA14" s="484"/>
      <c r="AB14" s="484"/>
      <c r="AC14" s="484"/>
      <c r="AD14" s="484"/>
      <c r="AE14" s="485"/>
    </row>
    <row r="15" spans="1:44" ht="12" customHeight="1" x14ac:dyDescent="0.2">
      <c r="A15" s="2" t="s">
        <v>2</v>
      </c>
      <c r="B15" s="2">
        <f t="shared" si="7"/>
        <v>10</v>
      </c>
      <c r="C15" s="40"/>
      <c r="D15" s="40"/>
      <c r="E15" s="40"/>
      <c r="F15" s="71">
        <f t="shared" si="6"/>
        <v>0</v>
      </c>
      <c r="G15" s="86" t="str">
        <f t="shared" si="0"/>
        <v/>
      </c>
      <c r="H15" s="325"/>
      <c r="I15" s="325"/>
      <c r="J15" s="325"/>
      <c r="K15" s="71">
        <f t="shared" si="8"/>
        <v>0</v>
      </c>
      <c r="L15" s="340" t="str">
        <f t="shared" si="2"/>
        <v/>
      </c>
      <c r="M15" s="116"/>
      <c r="N15" s="116"/>
      <c r="O15" s="161">
        <f t="shared" si="9"/>
        <v>0</v>
      </c>
      <c r="P15" s="116"/>
      <c r="Q15" s="161">
        <f t="shared" si="10"/>
        <v>0</v>
      </c>
      <c r="R15" s="116"/>
      <c r="S15" s="161">
        <f t="shared" si="11"/>
        <v>0</v>
      </c>
      <c r="T15" s="116"/>
      <c r="U15" s="161">
        <f t="shared" si="12"/>
        <v>0</v>
      </c>
      <c r="V15" s="116"/>
      <c r="W15" s="161">
        <f t="shared" si="13"/>
        <v>0</v>
      </c>
      <c r="X15" s="236"/>
      <c r="Y15" s="484"/>
      <c r="Z15" s="484"/>
      <c r="AA15" s="484"/>
      <c r="AB15" s="484"/>
      <c r="AC15" s="484"/>
      <c r="AD15" s="484"/>
      <c r="AE15" s="485"/>
    </row>
    <row r="16" spans="1:44" ht="12" customHeight="1" x14ac:dyDescent="0.2">
      <c r="A16" s="2" t="s">
        <v>3</v>
      </c>
      <c r="B16" s="2">
        <f t="shared" si="7"/>
        <v>11</v>
      </c>
      <c r="C16" s="40"/>
      <c r="D16" s="40"/>
      <c r="E16" s="40"/>
      <c r="F16" s="71">
        <f t="shared" si="6"/>
        <v>0</v>
      </c>
      <c r="G16" s="86" t="str">
        <f t="shared" si="0"/>
        <v/>
      </c>
      <c r="H16" s="325"/>
      <c r="I16" s="325"/>
      <c r="J16" s="325"/>
      <c r="K16" s="71">
        <f t="shared" si="8"/>
        <v>0</v>
      </c>
      <c r="L16" s="340" t="str">
        <f t="shared" si="2"/>
        <v/>
      </c>
      <c r="M16" s="116"/>
      <c r="N16" s="116"/>
      <c r="O16" s="161">
        <f t="shared" si="9"/>
        <v>0</v>
      </c>
      <c r="P16" s="116"/>
      <c r="Q16" s="161">
        <f t="shared" si="10"/>
        <v>0</v>
      </c>
      <c r="R16" s="116"/>
      <c r="S16" s="161">
        <f t="shared" si="11"/>
        <v>0</v>
      </c>
      <c r="T16" s="116"/>
      <c r="U16" s="161">
        <f t="shared" si="12"/>
        <v>0</v>
      </c>
      <c r="V16" s="116"/>
      <c r="W16" s="161">
        <f t="shared" si="13"/>
        <v>0</v>
      </c>
      <c r="X16" s="236"/>
      <c r="Y16" s="484"/>
      <c r="Z16" s="484"/>
      <c r="AA16" s="484"/>
      <c r="AB16" s="484"/>
      <c r="AC16" s="484"/>
      <c r="AD16" s="484"/>
      <c r="AE16" s="485"/>
    </row>
    <row r="17" spans="1:31" ht="12" customHeight="1" x14ac:dyDescent="0.2">
      <c r="A17" s="80" t="s">
        <v>4</v>
      </c>
      <c r="B17" s="80">
        <f t="shared" si="7"/>
        <v>12</v>
      </c>
      <c r="C17" s="40"/>
      <c r="D17" s="40"/>
      <c r="E17" s="40"/>
      <c r="F17" s="71">
        <f t="shared" si="6"/>
        <v>0</v>
      </c>
      <c r="G17" s="86" t="str">
        <f t="shared" si="0"/>
        <v/>
      </c>
      <c r="H17" s="325"/>
      <c r="I17" s="325"/>
      <c r="J17" s="325"/>
      <c r="K17" s="71">
        <f t="shared" si="8"/>
        <v>0</v>
      </c>
      <c r="L17" s="340" t="str">
        <f t="shared" si="2"/>
        <v/>
      </c>
      <c r="M17" s="116"/>
      <c r="N17" s="116"/>
      <c r="O17" s="161">
        <f t="shared" si="9"/>
        <v>0</v>
      </c>
      <c r="P17" s="116"/>
      <c r="Q17" s="161">
        <f t="shared" si="10"/>
        <v>0</v>
      </c>
      <c r="R17" s="116"/>
      <c r="S17" s="161">
        <f t="shared" si="11"/>
        <v>0</v>
      </c>
      <c r="T17" s="116"/>
      <c r="U17" s="161">
        <f t="shared" si="12"/>
        <v>0</v>
      </c>
      <c r="V17" s="116"/>
      <c r="W17" s="161">
        <f t="shared" si="13"/>
        <v>0</v>
      </c>
      <c r="X17" s="236"/>
      <c r="Y17" s="484"/>
      <c r="Z17" s="484"/>
      <c r="AA17" s="484"/>
      <c r="AB17" s="484"/>
      <c r="AC17" s="484"/>
      <c r="AD17" s="484"/>
      <c r="AE17" s="485"/>
    </row>
    <row r="18" spans="1:31" ht="12" customHeight="1" x14ac:dyDescent="0.2">
      <c r="A18" s="71" t="s">
        <v>5</v>
      </c>
      <c r="B18" s="71">
        <f t="shared" si="7"/>
        <v>13</v>
      </c>
      <c r="C18" s="40"/>
      <c r="D18" s="40"/>
      <c r="E18" s="40"/>
      <c r="F18" s="71">
        <f t="shared" si="6"/>
        <v>0</v>
      </c>
      <c r="G18" s="86" t="str">
        <f t="shared" si="0"/>
        <v/>
      </c>
      <c r="H18" s="325"/>
      <c r="I18" s="325"/>
      <c r="J18" s="325"/>
      <c r="K18" s="71">
        <f t="shared" si="8"/>
        <v>0</v>
      </c>
      <c r="L18" s="340" t="str">
        <f t="shared" si="2"/>
        <v/>
      </c>
      <c r="M18" s="116"/>
      <c r="N18" s="116"/>
      <c r="O18" s="161">
        <f t="shared" si="9"/>
        <v>0</v>
      </c>
      <c r="P18" s="116"/>
      <c r="Q18" s="161">
        <f t="shared" si="10"/>
        <v>0</v>
      </c>
      <c r="R18" s="116"/>
      <c r="S18" s="161">
        <f t="shared" si="11"/>
        <v>0</v>
      </c>
      <c r="T18" s="116"/>
      <c r="U18" s="161">
        <f t="shared" si="12"/>
        <v>0</v>
      </c>
      <c r="V18" s="116"/>
      <c r="W18" s="161">
        <f t="shared" si="13"/>
        <v>0</v>
      </c>
      <c r="X18" s="236"/>
      <c r="Y18" s="484"/>
      <c r="Z18" s="484"/>
      <c r="AA18" s="484"/>
      <c r="AB18" s="484"/>
      <c r="AC18" s="484"/>
      <c r="AD18" s="484"/>
      <c r="AE18" s="485"/>
    </row>
    <row r="19" spans="1:31" ht="12" customHeight="1" x14ac:dyDescent="0.2">
      <c r="A19" s="476" t="s">
        <v>83</v>
      </c>
      <c r="B19" s="477"/>
      <c r="C19" s="13">
        <f>SUM(C12:C18)</f>
        <v>0</v>
      </c>
      <c r="D19" s="13">
        <f>SUM(D12:D18)+ROUNDDOWN(F19/60,0)</f>
        <v>0</v>
      </c>
      <c r="E19" s="13">
        <f>F19-60*ROUNDDOWN(F19/60,0)</f>
        <v>0</v>
      </c>
      <c r="F19" s="130">
        <f>SUM(F12:F18)</f>
        <v>0</v>
      </c>
      <c r="G19" s="52">
        <f>IF((D19*60+E19)=0,0,ROUND((C19*60)/(D19*60+E19),1))</f>
        <v>0</v>
      </c>
      <c r="H19" s="13">
        <f>SUM(H12:H18)</f>
        <v>0</v>
      </c>
      <c r="I19" s="13">
        <f>SUM(I12:I18)+ROUNDDOWN(K19/60,0)</f>
        <v>0</v>
      </c>
      <c r="J19" s="13">
        <f>K19-60*ROUNDDOWN(K19/60,0)</f>
        <v>0</v>
      </c>
      <c r="K19" s="130">
        <f>SUM(K12:K18)</f>
        <v>0</v>
      </c>
      <c r="L19" s="52">
        <f>IF((I19*60+J19)=0,0,ROUND((H19*60)/(I19*60+J19),1))</f>
        <v>0</v>
      </c>
      <c r="M19" s="27">
        <f>SUM(M12:M18)</f>
        <v>0</v>
      </c>
      <c r="N19" s="27">
        <f>IF(SUM(N12:N18)=0,0,ROUND(AVERAGE(N12:N18),0))</f>
        <v>0</v>
      </c>
      <c r="O19" s="162">
        <f>IF(O18=0,0,1)</f>
        <v>0</v>
      </c>
      <c r="P19" s="27">
        <f>IF(SUM(P12:P18)=0,0,ROUND(AVERAGE(P12:P18),0))</f>
        <v>0</v>
      </c>
      <c r="Q19" s="162">
        <f>IF(Q18=0,0,1)</f>
        <v>0</v>
      </c>
      <c r="R19" s="27">
        <f>IF(SUM(R12:R18)=0,0,ROUND(AVERAGE(R12:R18),0))</f>
        <v>0</v>
      </c>
      <c r="S19" s="162">
        <f>IF(S18=0,0,1)</f>
        <v>0</v>
      </c>
      <c r="T19" s="27">
        <f>IF(SUM(T12:T18)=0,0,ROUND(AVERAGE(T12:T18),0))</f>
        <v>0</v>
      </c>
      <c r="U19" s="162">
        <f>IF(U18=0,0,1)</f>
        <v>0</v>
      </c>
      <c r="V19" s="27">
        <f>IF(SUM(V12:V18)=0,0,ROUND(AVERAGE(V12:V18),0))</f>
        <v>0</v>
      </c>
      <c r="W19" s="162">
        <f>IF(W18=0,0,1)</f>
        <v>0</v>
      </c>
      <c r="X19" s="237"/>
      <c r="Y19" s="481"/>
      <c r="Z19" s="481"/>
      <c r="AA19" s="481"/>
      <c r="AB19" s="481"/>
      <c r="AC19" s="481"/>
      <c r="AD19" s="481"/>
      <c r="AE19" s="482"/>
    </row>
    <row r="20" spans="1:31" ht="12" customHeight="1" x14ac:dyDescent="0.2">
      <c r="A20" s="21" t="s">
        <v>6</v>
      </c>
      <c r="B20" s="22">
        <f>B18+1</f>
        <v>14</v>
      </c>
      <c r="C20" s="40"/>
      <c r="D20" s="40"/>
      <c r="E20" s="40"/>
      <c r="F20" s="71">
        <f t="shared" ref="F20:F26" si="14">E20</f>
        <v>0</v>
      </c>
      <c r="G20" s="86" t="str">
        <f t="shared" ref="G20:G26" si="15">IF((D20*60+F20)=0,"",ROUND((C20*60)/(D20*60+F20),1))</f>
        <v/>
      </c>
      <c r="H20" s="325"/>
      <c r="I20" s="325"/>
      <c r="J20" s="325"/>
      <c r="K20" s="71">
        <f>J20</f>
        <v>0</v>
      </c>
      <c r="L20" s="340" t="str">
        <f t="shared" ref="L20:L26" si="16">IF((I20*60+K20)=0,"",ROUND((H20*60)/(I20*60+K20),1))</f>
        <v/>
      </c>
      <c r="M20" s="116"/>
      <c r="N20" s="116"/>
      <c r="O20" s="161">
        <f>IF(N20="",0,1)</f>
        <v>0</v>
      </c>
      <c r="P20" s="116"/>
      <c r="Q20" s="161">
        <f>IF(P20="",0,1)</f>
        <v>0</v>
      </c>
      <c r="R20" s="116"/>
      <c r="S20" s="161">
        <f>IF(R20="",0,1)</f>
        <v>0</v>
      </c>
      <c r="T20" s="116"/>
      <c r="U20" s="161">
        <f>IF(T20="",0,1)</f>
        <v>0</v>
      </c>
      <c r="V20" s="116"/>
      <c r="W20" s="161">
        <f>IF(V20="",0,1)</f>
        <v>0</v>
      </c>
      <c r="X20" s="236"/>
      <c r="Y20" s="484"/>
      <c r="Z20" s="484"/>
      <c r="AA20" s="484"/>
      <c r="AB20" s="484"/>
      <c r="AC20" s="484"/>
      <c r="AD20" s="484"/>
      <c r="AE20" s="485"/>
    </row>
    <row r="21" spans="1:31" ht="12" customHeight="1" x14ac:dyDescent="0.2">
      <c r="A21" s="21" t="s">
        <v>7</v>
      </c>
      <c r="B21" s="22">
        <f t="shared" ref="B21:B26" si="17">B20+1</f>
        <v>15</v>
      </c>
      <c r="C21" s="40"/>
      <c r="D21" s="40"/>
      <c r="E21" s="40"/>
      <c r="F21" s="71">
        <f t="shared" si="14"/>
        <v>0</v>
      </c>
      <c r="G21" s="86" t="str">
        <f t="shared" si="15"/>
        <v/>
      </c>
      <c r="H21" s="325"/>
      <c r="I21" s="325"/>
      <c r="J21" s="325"/>
      <c r="K21" s="71">
        <f t="shared" ref="K21:K26" si="18">J21</f>
        <v>0</v>
      </c>
      <c r="L21" s="340" t="str">
        <f t="shared" si="16"/>
        <v/>
      </c>
      <c r="M21" s="116"/>
      <c r="N21" s="116"/>
      <c r="O21" s="161">
        <f t="shared" ref="O21:O26" si="19">IF(N21="",O20,O20+1)</f>
        <v>0</v>
      </c>
      <c r="P21" s="116"/>
      <c r="Q21" s="161">
        <f t="shared" ref="Q21:Q26" si="20">IF(P21="",Q20,Q20+1)</f>
        <v>0</v>
      </c>
      <c r="R21" s="116"/>
      <c r="S21" s="161">
        <f t="shared" ref="S21:S26" si="21">IF(R21="",S20,S20+1)</f>
        <v>0</v>
      </c>
      <c r="T21" s="116"/>
      <c r="U21" s="161">
        <f t="shared" ref="U21:U26" si="22">IF(T21="",U20,U20+1)</f>
        <v>0</v>
      </c>
      <c r="V21" s="116"/>
      <c r="W21" s="161">
        <f t="shared" ref="W21:W26" si="23">IF(V21="",W20,W20+1)</f>
        <v>0</v>
      </c>
      <c r="X21" s="236"/>
      <c r="Y21" s="484"/>
      <c r="Z21" s="484"/>
      <c r="AA21" s="484"/>
      <c r="AB21" s="484"/>
      <c r="AC21" s="484"/>
      <c r="AD21" s="484"/>
      <c r="AE21" s="485"/>
    </row>
    <row r="22" spans="1:31" ht="12" customHeight="1" x14ac:dyDescent="0.2">
      <c r="A22" s="21" t="s">
        <v>8</v>
      </c>
      <c r="B22" s="22">
        <f t="shared" si="17"/>
        <v>16</v>
      </c>
      <c r="C22" s="40"/>
      <c r="D22" s="40"/>
      <c r="E22" s="40"/>
      <c r="F22" s="71">
        <f t="shared" si="14"/>
        <v>0</v>
      </c>
      <c r="G22" s="86" t="str">
        <f t="shared" si="15"/>
        <v/>
      </c>
      <c r="H22" s="325"/>
      <c r="I22" s="325"/>
      <c r="J22" s="325"/>
      <c r="K22" s="71">
        <f t="shared" si="18"/>
        <v>0</v>
      </c>
      <c r="L22" s="340" t="str">
        <f t="shared" si="16"/>
        <v/>
      </c>
      <c r="M22" s="116"/>
      <c r="N22" s="116"/>
      <c r="O22" s="161">
        <f t="shared" si="19"/>
        <v>0</v>
      </c>
      <c r="P22" s="116"/>
      <c r="Q22" s="161">
        <f t="shared" si="20"/>
        <v>0</v>
      </c>
      <c r="R22" s="116"/>
      <c r="S22" s="161">
        <f t="shared" si="21"/>
        <v>0</v>
      </c>
      <c r="T22" s="116"/>
      <c r="U22" s="161">
        <f t="shared" si="22"/>
        <v>0</v>
      </c>
      <c r="V22" s="116"/>
      <c r="W22" s="161">
        <f t="shared" si="23"/>
        <v>0</v>
      </c>
      <c r="X22" s="236"/>
      <c r="Y22" s="484"/>
      <c r="Z22" s="484"/>
      <c r="AA22" s="484"/>
      <c r="AB22" s="484"/>
      <c r="AC22" s="484"/>
      <c r="AD22" s="484"/>
      <c r="AE22" s="485"/>
    </row>
    <row r="23" spans="1:31" ht="12" customHeight="1" x14ac:dyDescent="0.2">
      <c r="A23" s="21" t="s">
        <v>2</v>
      </c>
      <c r="B23" s="22">
        <f t="shared" si="17"/>
        <v>17</v>
      </c>
      <c r="C23" s="40"/>
      <c r="D23" s="40"/>
      <c r="E23" s="40"/>
      <c r="F23" s="71">
        <f t="shared" si="14"/>
        <v>0</v>
      </c>
      <c r="G23" s="86" t="str">
        <f t="shared" si="15"/>
        <v/>
      </c>
      <c r="H23" s="325"/>
      <c r="I23" s="325"/>
      <c r="J23" s="325"/>
      <c r="K23" s="71">
        <f t="shared" si="18"/>
        <v>0</v>
      </c>
      <c r="L23" s="340" t="str">
        <f t="shared" si="16"/>
        <v/>
      </c>
      <c r="M23" s="116"/>
      <c r="N23" s="116"/>
      <c r="O23" s="161">
        <f t="shared" si="19"/>
        <v>0</v>
      </c>
      <c r="P23" s="116"/>
      <c r="Q23" s="161">
        <f t="shared" si="20"/>
        <v>0</v>
      </c>
      <c r="R23" s="116"/>
      <c r="S23" s="161">
        <f t="shared" si="21"/>
        <v>0</v>
      </c>
      <c r="T23" s="116"/>
      <c r="U23" s="161">
        <f t="shared" si="22"/>
        <v>0</v>
      </c>
      <c r="V23" s="116"/>
      <c r="W23" s="161">
        <f t="shared" si="23"/>
        <v>0</v>
      </c>
      <c r="X23" s="236"/>
      <c r="Y23" s="484"/>
      <c r="Z23" s="484"/>
      <c r="AA23" s="484"/>
      <c r="AB23" s="484"/>
      <c r="AC23" s="484"/>
      <c r="AD23" s="484"/>
      <c r="AE23" s="485"/>
    </row>
    <row r="24" spans="1:31" ht="12" customHeight="1" x14ac:dyDescent="0.2">
      <c r="A24" s="21" t="s">
        <v>3</v>
      </c>
      <c r="B24" s="22">
        <f t="shared" si="17"/>
        <v>18</v>
      </c>
      <c r="C24" s="40"/>
      <c r="D24" s="40"/>
      <c r="E24" s="40"/>
      <c r="F24" s="71">
        <f t="shared" si="14"/>
        <v>0</v>
      </c>
      <c r="G24" s="86" t="str">
        <f t="shared" si="15"/>
        <v/>
      </c>
      <c r="H24" s="325"/>
      <c r="I24" s="325"/>
      <c r="J24" s="325"/>
      <c r="K24" s="71">
        <f t="shared" si="18"/>
        <v>0</v>
      </c>
      <c r="L24" s="340" t="str">
        <f t="shared" si="16"/>
        <v/>
      </c>
      <c r="M24" s="116"/>
      <c r="N24" s="116"/>
      <c r="O24" s="161">
        <f t="shared" si="19"/>
        <v>0</v>
      </c>
      <c r="P24" s="116"/>
      <c r="Q24" s="161">
        <f t="shared" si="20"/>
        <v>0</v>
      </c>
      <c r="R24" s="116"/>
      <c r="S24" s="161">
        <f t="shared" si="21"/>
        <v>0</v>
      </c>
      <c r="T24" s="116"/>
      <c r="U24" s="161">
        <f t="shared" si="22"/>
        <v>0</v>
      </c>
      <c r="V24" s="116"/>
      <c r="W24" s="161">
        <f t="shared" si="23"/>
        <v>0</v>
      </c>
      <c r="X24" s="236"/>
      <c r="Y24" s="484"/>
      <c r="Z24" s="484"/>
      <c r="AA24" s="484"/>
      <c r="AB24" s="484"/>
      <c r="AC24" s="484"/>
      <c r="AD24" s="484"/>
      <c r="AE24" s="485"/>
    </row>
    <row r="25" spans="1:31" ht="12" customHeight="1" x14ac:dyDescent="0.2">
      <c r="A25" s="85" t="s">
        <v>4</v>
      </c>
      <c r="B25" s="85">
        <f t="shared" si="17"/>
        <v>19</v>
      </c>
      <c r="C25" s="40"/>
      <c r="D25" s="40"/>
      <c r="E25" s="40"/>
      <c r="F25" s="71">
        <f t="shared" si="14"/>
        <v>0</v>
      </c>
      <c r="G25" s="86" t="str">
        <f t="shared" si="15"/>
        <v/>
      </c>
      <c r="H25" s="325"/>
      <c r="I25" s="325"/>
      <c r="J25" s="325"/>
      <c r="K25" s="71">
        <f t="shared" si="18"/>
        <v>0</v>
      </c>
      <c r="L25" s="340" t="str">
        <f t="shared" si="16"/>
        <v/>
      </c>
      <c r="M25" s="116"/>
      <c r="N25" s="116"/>
      <c r="O25" s="161">
        <f t="shared" si="19"/>
        <v>0</v>
      </c>
      <c r="P25" s="116"/>
      <c r="Q25" s="161">
        <f t="shared" si="20"/>
        <v>0</v>
      </c>
      <c r="R25" s="116"/>
      <c r="S25" s="161">
        <f t="shared" si="21"/>
        <v>0</v>
      </c>
      <c r="T25" s="116"/>
      <c r="U25" s="161">
        <f t="shared" si="22"/>
        <v>0</v>
      </c>
      <c r="V25" s="116"/>
      <c r="W25" s="161">
        <f t="shared" si="23"/>
        <v>0</v>
      </c>
      <c r="X25" s="236"/>
      <c r="Y25" s="484"/>
      <c r="Z25" s="484"/>
      <c r="AA25" s="484"/>
      <c r="AB25" s="484"/>
      <c r="AC25" s="484"/>
      <c r="AD25" s="484"/>
      <c r="AE25" s="485"/>
    </row>
    <row r="26" spans="1:31" ht="12" customHeight="1" x14ac:dyDescent="0.2">
      <c r="A26" s="113" t="s">
        <v>5</v>
      </c>
      <c r="B26" s="114">
        <f t="shared" si="17"/>
        <v>20</v>
      </c>
      <c r="C26" s="40"/>
      <c r="D26" s="40"/>
      <c r="E26" s="40"/>
      <c r="F26" s="71">
        <f t="shared" si="14"/>
        <v>0</v>
      </c>
      <c r="G26" s="86" t="str">
        <f t="shared" si="15"/>
        <v/>
      </c>
      <c r="H26" s="325"/>
      <c r="I26" s="325"/>
      <c r="J26" s="325"/>
      <c r="K26" s="71">
        <f t="shared" si="18"/>
        <v>0</v>
      </c>
      <c r="L26" s="340" t="str">
        <f t="shared" si="16"/>
        <v/>
      </c>
      <c r="M26" s="116"/>
      <c r="N26" s="116"/>
      <c r="O26" s="161">
        <f t="shared" si="19"/>
        <v>0</v>
      </c>
      <c r="P26" s="116"/>
      <c r="Q26" s="161">
        <f t="shared" si="20"/>
        <v>0</v>
      </c>
      <c r="R26" s="116"/>
      <c r="S26" s="161">
        <f t="shared" si="21"/>
        <v>0</v>
      </c>
      <c r="T26" s="116"/>
      <c r="U26" s="161">
        <f t="shared" si="22"/>
        <v>0</v>
      </c>
      <c r="V26" s="116"/>
      <c r="W26" s="161">
        <f t="shared" si="23"/>
        <v>0</v>
      </c>
      <c r="X26" s="236"/>
      <c r="Y26" s="484"/>
      <c r="Z26" s="484"/>
      <c r="AA26" s="484"/>
      <c r="AB26" s="484"/>
      <c r="AC26" s="484"/>
      <c r="AD26" s="484"/>
      <c r="AE26" s="485"/>
    </row>
    <row r="27" spans="1:31" ht="12" customHeight="1" x14ac:dyDescent="0.2">
      <c r="A27" s="476" t="s">
        <v>84</v>
      </c>
      <c r="B27" s="477"/>
      <c r="C27" s="13">
        <f>SUM(C20:C26)</f>
        <v>0</v>
      </c>
      <c r="D27" s="13">
        <f>SUM(D20:D26)+ROUNDDOWN(F27/60,0)</f>
        <v>0</v>
      </c>
      <c r="E27" s="13">
        <f>F27-60*ROUNDDOWN(F27/60,0)</f>
        <v>0</v>
      </c>
      <c r="F27" s="130">
        <f>SUM(F20:F26)</f>
        <v>0</v>
      </c>
      <c r="G27" s="52">
        <f>IF((D27*60+E27)=0,0,ROUND((C27*60)/(D27*60+E27),1))</f>
        <v>0</v>
      </c>
      <c r="H27" s="13">
        <f>SUM(H20:H26)</f>
        <v>0</v>
      </c>
      <c r="I27" s="13">
        <f>SUM(I20:I26)+ROUNDDOWN(K27/60,0)</f>
        <v>0</v>
      </c>
      <c r="J27" s="13">
        <f>K27-60*ROUNDDOWN(K27/60,0)</f>
        <v>0</v>
      </c>
      <c r="K27" s="130">
        <f>SUM(K20:K26)</f>
        <v>0</v>
      </c>
      <c r="L27" s="52">
        <f>IF((I27*60+J27)=0,0,ROUND((H27*60)/(I27*60+J27),1))</f>
        <v>0</v>
      </c>
      <c r="M27" s="27">
        <f>SUM(M20:M26)</f>
        <v>0</v>
      </c>
      <c r="N27" s="27">
        <f>IF(SUM(N20:N26)=0,0,ROUND(AVERAGE(N20:N26),0))</f>
        <v>0</v>
      </c>
      <c r="O27" s="162">
        <f>IF(O26=0,0,1)</f>
        <v>0</v>
      </c>
      <c r="P27" s="27">
        <f>IF(SUM(P20:P26)=0,0,ROUND(AVERAGE(P20:P26),0))</f>
        <v>0</v>
      </c>
      <c r="Q27" s="162">
        <f>IF(Q26=0,0,1)</f>
        <v>0</v>
      </c>
      <c r="R27" s="27">
        <f>IF(SUM(R20:R26)=0,0,ROUND(AVERAGE(R20:R26),0))</f>
        <v>0</v>
      </c>
      <c r="S27" s="162">
        <f>IF(S26=0,0,1)</f>
        <v>0</v>
      </c>
      <c r="T27" s="27">
        <f>IF(SUM(T20:T26)=0,0,ROUND(AVERAGE(T20:T26),0))</f>
        <v>0</v>
      </c>
      <c r="U27" s="162">
        <f>IF(U26=0,0,1)</f>
        <v>0</v>
      </c>
      <c r="V27" s="27">
        <f>IF(SUM(V20:V26)=0,0,ROUND(AVERAGE(V20:V26),0))</f>
        <v>0</v>
      </c>
      <c r="W27" s="162">
        <f>IF(W26=0,0,1)</f>
        <v>0</v>
      </c>
      <c r="X27" s="237"/>
      <c r="Y27" s="481"/>
      <c r="Z27" s="481"/>
      <c r="AA27" s="481"/>
      <c r="AB27" s="481"/>
      <c r="AC27" s="481"/>
      <c r="AD27" s="481"/>
      <c r="AE27" s="482"/>
    </row>
    <row r="28" spans="1:31" ht="12" customHeight="1" x14ac:dyDescent="0.2">
      <c r="A28" s="22" t="s">
        <v>6</v>
      </c>
      <c r="B28" s="22">
        <f>B26+1</f>
        <v>21</v>
      </c>
      <c r="C28" s="40"/>
      <c r="D28" s="40"/>
      <c r="E28" s="40"/>
      <c r="F28" s="71">
        <f t="shared" ref="F28:F42" si="24">E28</f>
        <v>0</v>
      </c>
      <c r="G28" s="86" t="str">
        <f t="shared" ref="G28:G42" si="25">IF((D28*60+F28)=0,"",ROUND((C28*60)/(D28*60+F28),1))</f>
        <v/>
      </c>
      <c r="H28" s="325"/>
      <c r="I28" s="325"/>
      <c r="J28" s="325"/>
      <c r="K28" s="71">
        <f>J28</f>
        <v>0</v>
      </c>
      <c r="L28" s="340" t="str">
        <f t="shared" ref="L28:L42" si="26">IF((I28*60+K28)=0,"",ROUND((H28*60)/(I28*60+K28),1))</f>
        <v/>
      </c>
      <c r="M28" s="116"/>
      <c r="N28" s="116"/>
      <c r="O28" s="161">
        <f>IF(N28="",0,1)</f>
        <v>0</v>
      </c>
      <c r="P28" s="116"/>
      <c r="Q28" s="161">
        <f>IF(P28="",0,1)</f>
        <v>0</v>
      </c>
      <c r="R28" s="116"/>
      <c r="S28" s="161">
        <f>IF(R28="",0,1)</f>
        <v>0</v>
      </c>
      <c r="T28" s="116"/>
      <c r="U28" s="161">
        <f>IF(T28="",0,1)</f>
        <v>0</v>
      </c>
      <c r="V28" s="116"/>
      <c r="W28" s="161">
        <f>IF(V28="",0,1)</f>
        <v>0</v>
      </c>
      <c r="X28" s="236"/>
      <c r="Y28" s="484"/>
      <c r="Z28" s="484"/>
      <c r="AA28" s="484"/>
      <c r="AB28" s="484"/>
      <c r="AC28" s="484"/>
      <c r="AD28" s="484"/>
      <c r="AE28" s="485"/>
    </row>
    <row r="29" spans="1:31" ht="12" customHeight="1" x14ac:dyDescent="0.2">
      <c r="A29" s="22" t="s">
        <v>7</v>
      </c>
      <c r="B29" s="22">
        <f t="shared" ref="B29:B34" si="27">B28+1</f>
        <v>22</v>
      </c>
      <c r="C29" s="40"/>
      <c r="D29" s="40"/>
      <c r="E29" s="40"/>
      <c r="F29" s="71">
        <f t="shared" si="24"/>
        <v>0</v>
      </c>
      <c r="G29" s="86" t="str">
        <f t="shared" si="25"/>
        <v/>
      </c>
      <c r="H29" s="325"/>
      <c r="I29" s="325"/>
      <c r="J29" s="325"/>
      <c r="K29" s="71">
        <f t="shared" ref="K29:K34" si="28">J29</f>
        <v>0</v>
      </c>
      <c r="L29" s="340" t="str">
        <f t="shared" si="26"/>
        <v/>
      </c>
      <c r="M29" s="116"/>
      <c r="N29" s="116"/>
      <c r="O29" s="161">
        <f t="shared" ref="O29:O34" si="29">IF(N29="",O28,O28+1)</f>
        <v>0</v>
      </c>
      <c r="P29" s="116"/>
      <c r="Q29" s="161">
        <f t="shared" ref="Q29:Q34" si="30">IF(P29="",Q28,Q28+1)</f>
        <v>0</v>
      </c>
      <c r="R29" s="116"/>
      <c r="S29" s="161">
        <f t="shared" ref="S29:S34" si="31">IF(R29="",S28,S28+1)</f>
        <v>0</v>
      </c>
      <c r="T29" s="116"/>
      <c r="U29" s="161">
        <f t="shared" ref="U29:U34" si="32">IF(T29="",U28,U28+1)</f>
        <v>0</v>
      </c>
      <c r="V29" s="116"/>
      <c r="W29" s="161">
        <f t="shared" ref="W29:W34" si="33">IF(V29="",W28,W28+1)</f>
        <v>0</v>
      </c>
      <c r="X29" s="236"/>
      <c r="Y29" s="484"/>
      <c r="Z29" s="484"/>
      <c r="AA29" s="484"/>
      <c r="AB29" s="484"/>
      <c r="AC29" s="484"/>
      <c r="AD29" s="484"/>
      <c r="AE29" s="485"/>
    </row>
    <row r="30" spans="1:31" s="1" customFormat="1" ht="12" customHeight="1" x14ac:dyDescent="0.2">
      <c r="A30" s="22" t="s">
        <v>8</v>
      </c>
      <c r="B30" s="22">
        <f t="shared" si="27"/>
        <v>23</v>
      </c>
      <c r="C30" s="40"/>
      <c r="D30" s="40"/>
      <c r="E30" s="40"/>
      <c r="F30" s="71">
        <f t="shared" si="24"/>
        <v>0</v>
      </c>
      <c r="G30" s="86" t="str">
        <f t="shared" si="25"/>
        <v/>
      </c>
      <c r="H30" s="325"/>
      <c r="I30" s="325"/>
      <c r="J30" s="325"/>
      <c r="K30" s="71">
        <f t="shared" si="28"/>
        <v>0</v>
      </c>
      <c r="L30" s="340" t="str">
        <f t="shared" si="26"/>
        <v/>
      </c>
      <c r="M30" s="116"/>
      <c r="N30" s="116"/>
      <c r="O30" s="161">
        <f t="shared" si="29"/>
        <v>0</v>
      </c>
      <c r="P30" s="116"/>
      <c r="Q30" s="161">
        <f t="shared" si="30"/>
        <v>0</v>
      </c>
      <c r="R30" s="116"/>
      <c r="S30" s="161">
        <f t="shared" si="31"/>
        <v>0</v>
      </c>
      <c r="T30" s="116"/>
      <c r="U30" s="161">
        <f t="shared" si="32"/>
        <v>0</v>
      </c>
      <c r="V30" s="116"/>
      <c r="W30" s="161">
        <f t="shared" si="33"/>
        <v>0</v>
      </c>
      <c r="X30" s="236"/>
      <c r="Y30" s="484"/>
      <c r="Z30" s="484"/>
      <c r="AA30" s="484"/>
      <c r="AB30" s="484"/>
      <c r="AC30" s="484"/>
      <c r="AD30" s="484"/>
      <c r="AE30" s="485"/>
    </row>
    <row r="31" spans="1:31" s="1" customFormat="1" ht="12" customHeight="1" x14ac:dyDescent="0.2">
      <c r="A31" s="22" t="s">
        <v>2</v>
      </c>
      <c r="B31" s="22">
        <f t="shared" si="27"/>
        <v>24</v>
      </c>
      <c r="C31" s="40"/>
      <c r="D31" s="40"/>
      <c r="E31" s="40"/>
      <c r="F31" s="71">
        <f t="shared" si="24"/>
        <v>0</v>
      </c>
      <c r="G31" s="86" t="str">
        <f t="shared" si="25"/>
        <v/>
      </c>
      <c r="H31" s="325"/>
      <c r="I31" s="325"/>
      <c r="J31" s="325"/>
      <c r="K31" s="71">
        <f t="shared" si="28"/>
        <v>0</v>
      </c>
      <c r="L31" s="340" t="str">
        <f t="shared" si="26"/>
        <v/>
      </c>
      <c r="M31" s="116"/>
      <c r="N31" s="116"/>
      <c r="O31" s="161">
        <f t="shared" si="29"/>
        <v>0</v>
      </c>
      <c r="P31" s="116"/>
      <c r="Q31" s="161">
        <f t="shared" si="30"/>
        <v>0</v>
      </c>
      <c r="R31" s="116"/>
      <c r="S31" s="161">
        <f t="shared" si="31"/>
        <v>0</v>
      </c>
      <c r="T31" s="116"/>
      <c r="U31" s="161">
        <f t="shared" si="32"/>
        <v>0</v>
      </c>
      <c r="V31" s="116"/>
      <c r="W31" s="161">
        <f t="shared" si="33"/>
        <v>0</v>
      </c>
      <c r="X31" s="236"/>
      <c r="Y31" s="484"/>
      <c r="Z31" s="484"/>
      <c r="AA31" s="484"/>
      <c r="AB31" s="484"/>
      <c r="AC31" s="484"/>
      <c r="AD31" s="484"/>
      <c r="AE31" s="485"/>
    </row>
    <row r="32" spans="1:31" s="1" customFormat="1" ht="12" customHeight="1" x14ac:dyDescent="0.2">
      <c r="A32" s="22" t="s">
        <v>3</v>
      </c>
      <c r="B32" s="22">
        <f t="shared" si="27"/>
        <v>25</v>
      </c>
      <c r="C32" s="40"/>
      <c r="D32" s="40"/>
      <c r="E32" s="40"/>
      <c r="F32" s="71">
        <f t="shared" si="24"/>
        <v>0</v>
      </c>
      <c r="G32" s="86" t="str">
        <f t="shared" si="25"/>
        <v/>
      </c>
      <c r="H32" s="325"/>
      <c r="I32" s="325"/>
      <c r="J32" s="325"/>
      <c r="K32" s="71">
        <f t="shared" si="28"/>
        <v>0</v>
      </c>
      <c r="L32" s="340" t="str">
        <f t="shared" si="26"/>
        <v/>
      </c>
      <c r="M32" s="116"/>
      <c r="N32" s="116"/>
      <c r="O32" s="161">
        <f t="shared" si="29"/>
        <v>0</v>
      </c>
      <c r="P32" s="116"/>
      <c r="Q32" s="161">
        <f t="shared" si="30"/>
        <v>0</v>
      </c>
      <c r="R32" s="116"/>
      <c r="S32" s="161">
        <f t="shared" si="31"/>
        <v>0</v>
      </c>
      <c r="T32" s="116"/>
      <c r="U32" s="161">
        <f t="shared" si="32"/>
        <v>0</v>
      </c>
      <c r="V32" s="116"/>
      <c r="W32" s="161">
        <f t="shared" si="33"/>
        <v>0</v>
      </c>
      <c r="X32" s="236"/>
      <c r="Y32" s="484"/>
      <c r="Z32" s="484"/>
      <c r="AA32" s="484"/>
      <c r="AB32" s="484"/>
      <c r="AC32" s="484"/>
      <c r="AD32" s="484"/>
      <c r="AE32" s="485"/>
    </row>
    <row r="33" spans="1:32" s="1" customFormat="1" ht="12" customHeight="1" x14ac:dyDescent="0.2">
      <c r="A33" s="22" t="s">
        <v>4</v>
      </c>
      <c r="B33" s="22">
        <f t="shared" si="27"/>
        <v>26</v>
      </c>
      <c r="C33" s="40"/>
      <c r="D33" s="40"/>
      <c r="E33" s="40"/>
      <c r="F33" s="71">
        <f t="shared" si="24"/>
        <v>0</v>
      </c>
      <c r="G33" s="86" t="str">
        <f t="shared" si="25"/>
        <v/>
      </c>
      <c r="H33" s="325"/>
      <c r="I33" s="325"/>
      <c r="J33" s="325"/>
      <c r="K33" s="71">
        <f t="shared" si="28"/>
        <v>0</v>
      </c>
      <c r="L33" s="340" t="str">
        <f t="shared" si="26"/>
        <v/>
      </c>
      <c r="M33" s="116"/>
      <c r="N33" s="116"/>
      <c r="O33" s="161">
        <f t="shared" si="29"/>
        <v>0</v>
      </c>
      <c r="P33" s="116"/>
      <c r="Q33" s="161">
        <f t="shared" si="30"/>
        <v>0</v>
      </c>
      <c r="R33" s="116"/>
      <c r="S33" s="161">
        <f t="shared" si="31"/>
        <v>0</v>
      </c>
      <c r="T33" s="116"/>
      <c r="U33" s="161">
        <f t="shared" si="32"/>
        <v>0</v>
      </c>
      <c r="V33" s="116"/>
      <c r="W33" s="161">
        <f t="shared" si="33"/>
        <v>0</v>
      </c>
      <c r="X33" s="236"/>
      <c r="Y33" s="484"/>
      <c r="Z33" s="484"/>
      <c r="AA33" s="484"/>
      <c r="AB33" s="484"/>
      <c r="AC33" s="484"/>
      <c r="AD33" s="484"/>
      <c r="AE33" s="485"/>
    </row>
    <row r="34" spans="1:32" s="1" customFormat="1" ht="12" customHeight="1" x14ac:dyDescent="0.2">
      <c r="A34" s="114" t="s">
        <v>5</v>
      </c>
      <c r="B34" s="114">
        <f t="shared" si="27"/>
        <v>27</v>
      </c>
      <c r="C34" s="40"/>
      <c r="D34" s="40"/>
      <c r="E34" s="40"/>
      <c r="F34" s="71">
        <f t="shared" si="24"/>
        <v>0</v>
      </c>
      <c r="G34" s="86" t="str">
        <f t="shared" si="25"/>
        <v/>
      </c>
      <c r="H34" s="325"/>
      <c r="I34" s="325"/>
      <c r="J34" s="325"/>
      <c r="K34" s="71">
        <f t="shared" si="28"/>
        <v>0</v>
      </c>
      <c r="L34" s="340" t="str">
        <f t="shared" si="26"/>
        <v/>
      </c>
      <c r="M34" s="116"/>
      <c r="N34" s="116"/>
      <c r="O34" s="161">
        <f t="shared" si="29"/>
        <v>0</v>
      </c>
      <c r="P34" s="116"/>
      <c r="Q34" s="161">
        <f t="shared" si="30"/>
        <v>0</v>
      </c>
      <c r="R34" s="116"/>
      <c r="S34" s="161">
        <f t="shared" si="31"/>
        <v>0</v>
      </c>
      <c r="T34" s="116"/>
      <c r="U34" s="161">
        <f t="shared" si="32"/>
        <v>0</v>
      </c>
      <c r="V34" s="116"/>
      <c r="W34" s="161">
        <f t="shared" si="33"/>
        <v>0</v>
      </c>
      <c r="X34" s="236"/>
      <c r="Y34" s="484"/>
      <c r="Z34" s="484"/>
      <c r="AA34" s="484"/>
      <c r="AB34" s="484"/>
      <c r="AC34" s="484"/>
      <c r="AD34" s="484"/>
      <c r="AE34" s="485"/>
    </row>
    <row r="35" spans="1:32" ht="12" customHeight="1" x14ac:dyDescent="0.2">
      <c r="A35" s="476" t="s">
        <v>192</v>
      </c>
      <c r="B35" s="477"/>
      <c r="C35" s="13">
        <f>SUM(C28:C34)</f>
        <v>0</v>
      </c>
      <c r="D35" s="13">
        <f>SUM(D28:D34)+ROUNDDOWN(F35/60,0)</f>
        <v>0</v>
      </c>
      <c r="E35" s="13">
        <f>F35-60*ROUNDDOWN(F35/60,0)</f>
        <v>0</v>
      </c>
      <c r="F35" s="130">
        <f>SUM(F28:F34)</f>
        <v>0</v>
      </c>
      <c r="G35" s="52">
        <f>IF((D35*60+E35)=0,0,ROUND((C35*60)/(D35*60+E35),1))</f>
        <v>0</v>
      </c>
      <c r="H35" s="13">
        <f>SUM(H28:H34)</f>
        <v>0</v>
      </c>
      <c r="I35" s="13">
        <f>SUM(I28:I34)+ROUNDDOWN(K35/60,0)</f>
        <v>0</v>
      </c>
      <c r="J35" s="13">
        <f>K35-60*ROUNDDOWN(K35/60,0)</f>
        <v>0</v>
      </c>
      <c r="K35" s="130">
        <f>SUM(K28:K34)</f>
        <v>0</v>
      </c>
      <c r="L35" s="52">
        <f>IF((I35*60+J35)=0,0,ROUND((H35*60)/(I35*60+J35),1))</f>
        <v>0</v>
      </c>
      <c r="M35" s="27">
        <f>SUM(M28:M34)</f>
        <v>0</v>
      </c>
      <c r="N35" s="27">
        <f>IF(SUM(N28:N34)=0,0,ROUND(AVERAGE(N28:N34),0))</f>
        <v>0</v>
      </c>
      <c r="O35" s="162">
        <f>IF(O34=0,0,1)</f>
        <v>0</v>
      </c>
      <c r="P35" s="27">
        <f t="shared" ref="P35:V35" si="34">IF(SUM(P28:P34)=0,0,ROUND(AVERAGE(P28:P34),0))</f>
        <v>0</v>
      </c>
      <c r="Q35" s="162">
        <f>IF(Q34=0,0,1)</f>
        <v>0</v>
      </c>
      <c r="R35" s="27">
        <f t="shared" si="34"/>
        <v>0</v>
      </c>
      <c r="S35" s="162">
        <f>IF(S34=0,0,1)</f>
        <v>0</v>
      </c>
      <c r="T35" s="27">
        <f t="shared" si="34"/>
        <v>0</v>
      </c>
      <c r="U35" s="162">
        <f>IF(U34=0,0,1)</f>
        <v>0</v>
      </c>
      <c r="V35" s="27">
        <f t="shared" si="34"/>
        <v>0</v>
      </c>
      <c r="W35" s="162">
        <f>IF(W34=0,0,1)</f>
        <v>0</v>
      </c>
      <c r="X35" s="237"/>
      <c r="Y35" s="481"/>
      <c r="Z35" s="481"/>
      <c r="AA35" s="481"/>
      <c r="AB35" s="481"/>
      <c r="AC35" s="481"/>
      <c r="AD35" s="481"/>
      <c r="AE35" s="482"/>
    </row>
    <row r="36" spans="1:32" ht="12" customHeight="1" x14ac:dyDescent="0.2">
      <c r="A36" s="22" t="s">
        <v>6</v>
      </c>
      <c r="B36" s="22">
        <f>B34+1</f>
        <v>28</v>
      </c>
      <c r="C36" s="40"/>
      <c r="D36" s="40"/>
      <c r="E36" s="40"/>
      <c r="F36" s="71">
        <f t="shared" si="24"/>
        <v>0</v>
      </c>
      <c r="G36" s="86" t="str">
        <f t="shared" si="25"/>
        <v/>
      </c>
      <c r="H36" s="325"/>
      <c r="I36" s="325"/>
      <c r="J36" s="325"/>
      <c r="K36" s="71">
        <f>J36</f>
        <v>0</v>
      </c>
      <c r="L36" s="340" t="str">
        <f t="shared" si="26"/>
        <v/>
      </c>
      <c r="M36" s="116"/>
      <c r="N36" s="116"/>
      <c r="O36" s="161">
        <f>IF(N36="",0,1)</f>
        <v>0</v>
      </c>
      <c r="P36" s="116"/>
      <c r="Q36" s="161">
        <f>IF(P36="",0,1)</f>
        <v>0</v>
      </c>
      <c r="R36" s="116"/>
      <c r="S36" s="161">
        <f>IF(R36="",0,1)</f>
        <v>0</v>
      </c>
      <c r="T36" s="116"/>
      <c r="U36" s="161">
        <f>IF(T36="",0,1)</f>
        <v>0</v>
      </c>
      <c r="V36" s="116"/>
      <c r="W36" s="161">
        <f>IF(V36="",0,1)</f>
        <v>0</v>
      </c>
      <c r="X36" s="239"/>
      <c r="Y36" s="484"/>
      <c r="Z36" s="484"/>
      <c r="AA36" s="484"/>
      <c r="AB36" s="484"/>
      <c r="AC36" s="484"/>
      <c r="AD36" s="484"/>
      <c r="AE36" s="485"/>
    </row>
    <row r="37" spans="1:32" ht="12" customHeight="1" x14ac:dyDescent="0.2">
      <c r="A37" s="22" t="s">
        <v>103</v>
      </c>
      <c r="B37" s="22">
        <f>B36+1</f>
        <v>29</v>
      </c>
      <c r="C37" s="40"/>
      <c r="D37" s="40"/>
      <c r="E37" s="40"/>
      <c r="F37" s="71">
        <f t="shared" si="24"/>
        <v>0</v>
      </c>
      <c r="G37" s="86" t="str">
        <f t="shared" si="25"/>
        <v/>
      </c>
      <c r="H37" s="325"/>
      <c r="I37" s="325"/>
      <c r="J37" s="325"/>
      <c r="K37" s="71">
        <f t="shared" ref="K37:K42" si="35">J37</f>
        <v>0</v>
      </c>
      <c r="L37" s="340" t="str">
        <f t="shared" si="26"/>
        <v/>
      </c>
      <c r="M37" s="116"/>
      <c r="N37" s="116"/>
      <c r="O37" s="161">
        <f t="shared" ref="O37:W42" si="36">IF(N37="",O36,O36+1)</f>
        <v>0</v>
      </c>
      <c r="P37" s="116"/>
      <c r="Q37" s="161">
        <f t="shared" si="36"/>
        <v>0</v>
      </c>
      <c r="R37" s="116"/>
      <c r="S37" s="161">
        <f t="shared" si="36"/>
        <v>0</v>
      </c>
      <c r="T37" s="116"/>
      <c r="U37" s="161">
        <f t="shared" si="36"/>
        <v>0</v>
      </c>
      <c r="V37" s="116"/>
      <c r="W37" s="161">
        <f t="shared" si="36"/>
        <v>0</v>
      </c>
      <c r="X37" s="239"/>
      <c r="Y37" s="484"/>
      <c r="Z37" s="484"/>
      <c r="AA37" s="484"/>
      <c r="AB37" s="484"/>
      <c r="AC37" s="484"/>
      <c r="AD37" s="484"/>
      <c r="AE37" s="485"/>
    </row>
    <row r="38" spans="1:32" ht="12" customHeight="1" x14ac:dyDescent="0.2">
      <c r="A38" s="22" t="s">
        <v>104</v>
      </c>
      <c r="B38" s="22">
        <f>B37+1</f>
        <v>30</v>
      </c>
      <c r="C38" s="40"/>
      <c r="D38" s="40"/>
      <c r="E38" s="40"/>
      <c r="F38" s="71">
        <f t="shared" si="24"/>
        <v>0</v>
      </c>
      <c r="G38" s="86" t="str">
        <f t="shared" si="25"/>
        <v/>
      </c>
      <c r="H38" s="325"/>
      <c r="I38" s="325"/>
      <c r="J38" s="325"/>
      <c r="K38" s="71">
        <f t="shared" si="35"/>
        <v>0</v>
      </c>
      <c r="L38" s="340" t="str">
        <f t="shared" si="26"/>
        <v/>
      </c>
      <c r="M38" s="116"/>
      <c r="N38" s="116"/>
      <c r="O38" s="161">
        <f t="shared" si="36"/>
        <v>0</v>
      </c>
      <c r="P38" s="116"/>
      <c r="Q38" s="161">
        <f t="shared" si="36"/>
        <v>0</v>
      </c>
      <c r="R38" s="116"/>
      <c r="S38" s="161">
        <f t="shared" si="36"/>
        <v>0</v>
      </c>
      <c r="T38" s="116"/>
      <c r="U38" s="161">
        <f t="shared" si="36"/>
        <v>0</v>
      </c>
      <c r="V38" s="116"/>
      <c r="W38" s="161">
        <f t="shared" si="36"/>
        <v>0</v>
      </c>
      <c r="X38" s="239"/>
      <c r="Y38" s="484"/>
      <c r="Z38" s="484"/>
      <c r="AA38" s="484"/>
      <c r="AB38" s="484"/>
      <c r="AC38" s="484"/>
      <c r="AD38" s="484"/>
      <c r="AE38" s="485"/>
    </row>
    <row r="39" spans="1:32" ht="12" hidden="1" customHeight="1" x14ac:dyDescent="0.2">
      <c r="A39" s="22" t="s">
        <v>101</v>
      </c>
      <c r="B39" s="22">
        <f>B38+1</f>
        <v>31</v>
      </c>
      <c r="C39" s="40"/>
      <c r="D39" s="40"/>
      <c r="E39" s="40"/>
      <c r="F39" s="71">
        <f t="shared" si="24"/>
        <v>0</v>
      </c>
      <c r="G39" s="86" t="str">
        <f t="shared" si="25"/>
        <v/>
      </c>
      <c r="H39" s="325"/>
      <c r="I39" s="325"/>
      <c r="J39" s="325"/>
      <c r="K39" s="71">
        <f t="shared" si="35"/>
        <v>0</v>
      </c>
      <c r="L39" s="340" t="str">
        <f t="shared" si="26"/>
        <v/>
      </c>
      <c r="M39" s="116"/>
      <c r="N39" s="116"/>
      <c r="O39" s="161">
        <f t="shared" si="36"/>
        <v>0</v>
      </c>
      <c r="P39" s="116"/>
      <c r="Q39" s="161">
        <f t="shared" si="36"/>
        <v>0</v>
      </c>
      <c r="R39" s="116"/>
      <c r="S39" s="161">
        <f t="shared" si="36"/>
        <v>0</v>
      </c>
      <c r="T39" s="116"/>
      <c r="U39" s="161">
        <f t="shared" si="36"/>
        <v>0</v>
      </c>
      <c r="V39" s="116"/>
      <c r="W39" s="161">
        <f t="shared" si="36"/>
        <v>0</v>
      </c>
      <c r="X39" s="239"/>
      <c r="Y39" s="484"/>
      <c r="Z39" s="484"/>
      <c r="AA39" s="484"/>
      <c r="AB39" s="484"/>
      <c r="AC39" s="484"/>
      <c r="AD39" s="484"/>
      <c r="AE39" s="485"/>
    </row>
    <row r="40" spans="1:32" ht="12" hidden="1" customHeight="1" x14ac:dyDescent="0.2">
      <c r="A40" s="22" t="s">
        <v>97</v>
      </c>
      <c r="B40" s="22">
        <f t="shared" ref="B40:B42" si="37">B39+1</f>
        <v>32</v>
      </c>
      <c r="C40" s="40"/>
      <c r="D40" s="40"/>
      <c r="E40" s="40"/>
      <c r="F40" s="71">
        <f t="shared" si="24"/>
        <v>0</v>
      </c>
      <c r="G40" s="86" t="str">
        <f t="shared" si="25"/>
        <v/>
      </c>
      <c r="H40" s="325"/>
      <c r="I40" s="325"/>
      <c r="J40" s="325"/>
      <c r="K40" s="71">
        <f t="shared" si="35"/>
        <v>0</v>
      </c>
      <c r="L40" s="340" t="str">
        <f t="shared" si="26"/>
        <v/>
      </c>
      <c r="M40" s="116"/>
      <c r="N40" s="116"/>
      <c r="O40" s="161">
        <f t="shared" si="36"/>
        <v>0</v>
      </c>
      <c r="P40" s="116"/>
      <c r="Q40" s="161">
        <f t="shared" si="36"/>
        <v>0</v>
      </c>
      <c r="R40" s="116"/>
      <c r="S40" s="161">
        <f t="shared" si="36"/>
        <v>0</v>
      </c>
      <c r="T40" s="116"/>
      <c r="U40" s="161">
        <f t="shared" si="36"/>
        <v>0</v>
      </c>
      <c r="V40" s="116"/>
      <c r="W40" s="161">
        <f t="shared" si="36"/>
        <v>0</v>
      </c>
      <c r="X40" s="239"/>
      <c r="Y40" s="484"/>
      <c r="Z40" s="484"/>
      <c r="AA40" s="484"/>
      <c r="AB40" s="484"/>
      <c r="AC40" s="484"/>
      <c r="AD40" s="484"/>
      <c r="AE40" s="485"/>
    </row>
    <row r="41" spans="1:32" ht="12" hidden="1" customHeight="1" x14ac:dyDescent="0.2">
      <c r="A41" s="22" t="s">
        <v>98</v>
      </c>
      <c r="B41" s="22">
        <f t="shared" si="37"/>
        <v>33</v>
      </c>
      <c r="C41" s="40"/>
      <c r="D41" s="40"/>
      <c r="E41" s="40"/>
      <c r="F41" s="71">
        <f t="shared" si="24"/>
        <v>0</v>
      </c>
      <c r="G41" s="86" t="str">
        <f t="shared" si="25"/>
        <v/>
      </c>
      <c r="H41" s="325"/>
      <c r="I41" s="325"/>
      <c r="J41" s="325"/>
      <c r="K41" s="71">
        <f t="shared" si="35"/>
        <v>0</v>
      </c>
      <c r="L41" s="340" t="str">
        <f t="shared" si="26"/>
        <v/>
      </c>
      <c r="M41" s="116"/>
      <c r="N41" s="116"/>
      <c r="O41" s="161">
        <f t="shared" si="36"/>
        <v>0</v>
      </c>
      <c r="P41" s="116"/>
      <c r="Q41" s="161">
        <f t="shared" si="36"/>
        <v>0</v>
      </c>
      <c r="R41" s="116"/>
      <c r="S41" s="161">
        <f t="shared" si="36"/>
        <v>0</v>
      </c>
      <c r="T41" s="116"/>
      <c r="U41" s="161">
        <f t="shared" si="36"/>
        <v>0</v>
      </c>
      <c r="V41" s="116"/>
      <c r="W41" s="161">
        <f t="shared" si="36"/>
        <v>0</v>
      </c>
      <c r="X41" s="239"/>
      <c r="Y41" s="484"/>
      <c r="Z41" s="484"/>
      <c r="AA41" s="484"/>
      <c r="AB41" s="484"/>
      <c r="AC41" s="484"/>
      <c r="AD41" s="484"/>
      <c r="AE41" s="485"/>
    </row>
    <row r="42" spans="1:32" ht="12" hidden="1" customHeight="1" x14ac:dyDescent="0.2">
      <c r="A42" s="114" t="s">
        <v>99</v>
      </c>
      <c r="B42" s="114">
        <f t="shared" si="37"/>
        <v>34</v>
      </c>
      <c r="C42" s="40"/>
      <c r="D42" s="40"/>
      <c r="E42" s="40"/>
      <c r="F42" s="71">
        <f t="shared" si="24"/>
        <v>0</v>
      </c>
      <c r="G42" s="86" t="str">
        <f t="shared" si="25"/>
        <v/>
      </c>
      <c r="H42" s="325"/>
      <c r="I42" s="325"/>
      <c r="J42" s="325"/>
      <c r="K42" s="71">
        <f t="shared" si="35"/>
        <v>0</v>
      </c>
      <c r="L42" s="340" t="str">
        <f t="shared" si="26"/>
        <v/>
      </c>
      <c r="M42" s="116"/>
      <c r="N42" s="116"/>
      <c r="O42" s="161">
        <f t="shared" si="36"/>
        <v>0</v>
      </c>
      <c r="P42" s="116"/>
      <c r="Q42" s="161">
        <f t="shared" si="36"/>
        <v>0</v>
      </c>
      <c r="R42" s="116"/>
      <c r="S42" s="161">
        <f t="shared" si="36"/>
        <v>0</v>
      </c>
      <c r="T42" s="116"/>
      <c r="U42" s="161">
        <f t="shared" si="36"/>
        <v>0</v>
      </c>
      <c r="V42" s="116"/>
      <c r="W42" s="161">
        <f t="shared" si="36"/>
        <v>0</v>
      </c>
      <c r="X42" s="239"/>
      <c r="Y42" s="484"/>
      <c r="Z42" s="484"/>
      <c r="AA42" s="484"/>
      <c r="AB42" s="484"/>
      <c r="AC42" s="484"/>
      <c r="AD42" s="484"/>
      <c r="AE42" s="485"/>
    </row>
    <row r="43" spans="1:32" ht="12" customHeight="1" x14ac:dyDescent="0.2">
      <c r="A43" s="476" t="s">
        <v>10</v>
      </c>
      <c r="B43" s="477"/>
      <c r="C43" s="13">
        <f>SUM(C36:C42)</f>
        <v>0</v>
      </c>
      <c r="D43" s="13">
        <f>SUM(D36:D42)+ROUNDDOWN(F43/60,0)</f>
        <v>0</v>
      </c>
      <c r="E43" s="13">
        <f>F43-60*ROUNDDOWN(F43/60,0)</f>
        <v>0</v>
      </c>
      <c r="F43" s="130">
        <f>SUM(F36:F38)</f>
        <v>0</v>
      </c>
      <c r="G43" s="52">
        <f>IF((D43*60+E43)=0,0,ROUND((C43*60)/(D43*60+E43),1))</f>
        <v>0</v>
      </c>
      <c r="H43" s="13">
        <f>SUM(H36:H42)</f>
        <v>0</v>
      </c>
      <c r="I43" s="13">
        <f>SUM(I36:I42)+ROUNDDOWN(K43/60,0)</f>
        <v>0</v>
      </c>
      <c r="J43" s="13">
        <f>K43-60*ROUNDDOWN(K43/60,0)</f>
        <v>0</v>
      </c>
      <c r="K43" s="130">
        <f>SUM(K36:K42)</f>
        <v>0</v>
      </c>
      <c r="L43" s="52">
        <f>IF((I43*60+J43)=0,0,ROUND((H43*60)/(I43*60+J43),1))</f>
        <v>0</v>
      </c>
      <c r="M43" s="27">
        <f>SUM(M36:M42)</f>
        <v>0</v>
      </c>
      <c r="N43" s="27">
        <f>IF(SUM(N36:N42)=0,0,ROUND(AVERAGE(N36:N38),0))</f>
        <v>0</v>
      </c>
      <c r="O43" s="162">
        <f>IF(O42=0,0,1)</f>
        <v>0</v>
      </c>
      <c r="P43" s="27">
        <f>IF(SUM(P36:P42)=0,0,ROUND(AVERAGE(P36:P38),0))</f>
        <v>0</v>
      </c>
      <c r="Q43" s="162">
        <f>IF(Q42=0,0,1)</f>
        <v>0</v>
      </c>
      <c r="R43" s="27">
        <f>IF(SUM(R36:R42)=0,0,ROUND(AVERAGE(R36:R38),0))</f>
        <v>0</v>
      </c>
      <c r="S43" s="162">
        <f>IF(S42=0,0,1)</f>
        <v>0</v>
      </c>
      <c r="T43" s="27">
        <f>IF(SUM(T36:T42)=0,0,ROUND(AVERAGE(T36:T38),0))</f>
        <v>0</v>
      </c>
      <c r="U43" s="162">
        <f>IF(U42=0,0,1)</f>
        <v>0</v>
      </c>
      <c r="V43" s="27">
        <f>IF(SUM(V36:V42)=0,0,ROUND(AVERAGE(V36:V38),0))</f>
        <v>0</v>
      </c>
      <c r="W43" s="162">
        <f>IF(W42=0,0,1)</f>
        <v>0</v>
      </c>
      <c r="X43" s="237"/>
      <c r="Y43" s="481"/>
      <c r="Z43" s="481"/>
      <c r="AA43" s="481"/>
      <c r="AB43" s="481"/>
      <c r="AC43" s="481"/>
      <c r="AD43" s="481"/>
      <c r="AE43" s="482"/>
    </row>
    <row r="44" spans="1:32" ht="12" hidden="1" customHeight="1" x14ac:dyDescent="0.2">
      <c r="A44" s="22" t="s">
        <v>6</v>
      </c>
      <c r="B44" s="22">
        <f>B42+1</f>
        <v>35</v>
      </c>
      <c r="C44" s="40"/>
      <c r="D44" s="40"/>
      <c r="E44" s="40"/>
      <c r="F44" s="71">
        <f t="shared" ref="F44" si="38">E44</f>
        <v>0</v>
      </c>
      <c r="G44" s="86" t="str">
        <f t="shared" ref="G44" si="39">IF((D44*60+F44)=0,"",ROUND((C44*60)/(D44*60+F44),1))</f>
        <v/>
      </c>
      <c r="H44" s="325"/>
      <c r="I44" s="325"/>
      <c r="J44" s="325"/>
      <c r="K44" s="71">
        <f>J44</f>
        <v>0</v>
      </c>
      <c r="L44" s="340" t="str">
        <f t="shared" ref="L44" si="40">IF((I44*60+K44)=0,"",ROUND((H44*60)/(I44*60+K44),1))</f>
        <v/>
      </c>
      <c r="M44" s="116"/>
      <c r="N44" s="116"/>
      <c r="O44" s="161">
        <f>IF(N44="",0,1)</f>
        <v>0</v>
      </c>
      <c r="P44" s="116"/>
      <c r="Q44" s="161">
        <f>IF(P44="",0,1)</f>
        <v>0</v>
      </c>
      <c r="R44" s="116"/>
      <c r="S44" s="161">
        <f>IF(R44="",0,1)</f>
        <v>0</v>
      </c>
      <c r="T44" s="116"/>
      <c r="U44" s="161">
        <f>IF(T44="",0,1)</f>
        <v>0</v>
      </c>
      <c r="V44" s="116"/>
      <c r="W44" s="161">
        <f>IF(V44="",0,1)</f>
        <v>0</v>
      </c>
      <c r="X44" s="347"/>
      <c r="Y44" s="617"/>
      <c r="Z44" s="617"/>
      <c r="AA44" s="617"/>
      <c r="AB44" s="617"/>
      <c r="AC44" s="617"/>
      <c r="AD44" s="617"/>
      <c r="AE44" s="618"/>
    </row>
    <row r="45" spans="1:32" ht="12" customHeight="1" x14ac:dyDescent="0.2">
      <c r="A45" s="525" t="s">
        <v>36</v>
      </c>
      <c r="B45" s="526"/>
      <c r="C45" s="14">
        <f>C10+C19+C27+C35+C43+C44</f>
        <v>0</v>
      </c>
      <c r="D45" s="11">
        <f>D10+D19+D27+D35+D43+D44+ROUNDDOWN(F45/60,0)</f>
        <v>0</v>
      </c>
      <c r="E45" s="11">
        <f>F45-60*ROUNDDOWN(F45/60,0)</f>
        <v>0</v>
      </c>
      <c r="F45" s="132">
        <f>E10+E19+E27+E35+E43+E44</f>
        <v>0</v>
      </c>
      <c r="G45" s="60">
        <f>IF((D45*60+E45)=0,0,ROUND((C45*60)/(D45*60+E45),1))</f>
        <v>0</v>
      </c>
      <c r="H45" s="14">
        <f>H10+H19+H27+H35+H43+H44</f>
        <v>0</v>
      </c>
      <c r="I45" s="11">
        <f>I10+I19+I27+I35+I43+I44+ROUNDDOWN(K45/60,0)</f>
        <v>0</v>
      </c>
      <c r="J45" s="11">
        <f>K45-60*ROUNDDOWN(K45/60,0)</f>
        <v>0</v>
      </c>
      <c r="K45" s="132">
        <f>J10+J19+J27+J35+J43+J44</f>
        <v>0</v>
      </c>
      <c r="L45" s="60">
        <f>IF((I45*60+J45)=0,0,ROUND((H45*60)/(I45*60+J45),1))</f>
        <v>0</v>
      </c>
      <c r="M45" s="28">
        <f>M10+M19+M27+M35+M43+M44</f>
        <v>0</v>
      </c>
      <c r="N45" s="28" t="str">
        <f>IF(N46=0,"",(N10+N19+N27+N35+N43+N44)/N46)</f>
        <v/>
      </c>
      <c r="O45" s="177"/>
      <c r="P45" s="28" t="str">
        <f>IF(P46=0,"",(P10+P19+P27+P35+P43+P44)/P46)</f>
        <v/>
      </c>
      <c r="Q45" s="177"/>
      <c r="R45" s="28" t="str">
        <f>IF(R46=0,"",(R10+R19+R27+R35+R43+R44)/R46)</f>
        <v/>
      </c>
      <c r="S45" s="177"/>
      <c r="T45" s="28" t="str">
        <f>IF(T46=0,"",(T10+T19+T27+T35+T43+T44)/T46)</f>
        <v/>
      </c>
      <c r="U45" s="177"/>
      <c r="V45" s="28" t="str">
        <f>IF(V46=0,"",(V10+V19+V27+V35+V43+V44)/V46)</f>
        <v/>
      </c>
      <c r="W45" s="177"/>
      <c r="X45" s="20"/>
      <c r="Y45" s="66"/>
      <c r="Z45" s="66"/>
      <c r="AA45" s="80" t="s">
        <v>0</v>
      </c>
      <c r="AB45" s="231" t="s">
        <v>30</v>
      </c>
      <c r="AC45" s="80" t="s">
        <v>16</v>
      </c>
      <c r="AD45" s="80" t="s">
        <v>12</v>
      </c>
      <c r="AE45" s="80" t="s">
        <v>17</v>
      </c>
    </row>
    <row r="46" spans="1:32" ht="12.75" customHeight="1" x14ac:dyDescent="0.2">
      <c r="A46" s="619"/>
      <c r="B46" s="619"/>
      <c r="C46" s="2" t="s">
        <v>0</v>
      </c>
      <c r="D46" s="2" t="s">
        <v>15</v>
      </c>
      <c r="E46" s="2" t="s">
        <v>16</v>
      </c>
      <c r="F46" s="71"/>
      <c r="G46" s="22" t="s">
        <v>12</v>
      </c>
      <c r="H46" s="340" t="s">
        <v>0</v>
      </c>
      <c r="I46" s="340" t="s">
        <v>15</v>
      </c>
      <c r="J46" s="340" t="s">
        <v>16</v>
      </c>
      <c r="K46" s="22"/>
      <c r="L46" s="340" t="s">
        <v>12</v>
      </c>
      <c r="M46" s="37" t="s">
        <v>17</v>
      </c>
      <c r="N46" s="35">
        <f>O10+O19+O27+O35+O43+O44</f>
        <v>0</v>
      </c>
      <c r="O46" s="196"/>
      <c r="P46" s="35">
        <f>Q10+Q19+Q27+Q35+Q43+Q44</f>
        <v>0</v>
      </c>
      <c r="Q46" s="196"/>
      <c r="R46" s="35">
        <f>S10+S19+S27+S35+S43+S44</f>
        <v>0</v>
      </c>
      <c r="S46" s="196"/>
      <c r="T46" s="35">
        <f>U10+U19+U27+U35+U43+U44</f>
        <v>0</v>
      </c>
      <c r="U46" s="196"/>
      <c r="V46" s="35">
        <f>W10+W19+W27+W35+W43+W44</f>
        <v>0</v>
      </c>
      <c r="W46" s="187"/>
      <c r="X46" s="189"/>
      <c r="Y46" s="528" t="s">
        <v>138</v>
      </c>
      <c r="Z46" s="528"/>
      <c r="AA46" s="23">
        <f>C45+Août!Z42</f>
        <v>0</v>
      </c>
      <c r="AB46" s="23">
        <f>D45+Août!AA42+ROUNDDOWN(AF46/60,0)</f>
        <v>0</v>
      </c>
      <c r="AC46" s="227">
        <f>AF46-60*ROUNDDOWN(AF46/60,0)</f>
        <v>0</v>
      </c>
      <c r="AD46" s="227">
        <f>IF((AB46*60+AC46)=0,0,ROUND((AA46*60)/(AB46*60+AC46),1))</f>
        <v>0</v>
      </c>
      <c r="AE46" s="163">
        <f>M45+Août!AD42</f>
        <v>0</v>
      </c>
      <c r="AF46" s="10">
        <f>E45+Août!AB42</f>
        <v>0</v>
      </c>
    </row>
    <row r="47" spans="1:32" ht="12" customHeight="1" x14ac:dyDescent="0.2">
      <c r="A47" s="566" t="s">
        <v>219</v>
      </c>
      <c r="B47" s="566"/>
      <c r="C47" s="48">
        <f>'Décembre 19'!$C$41</f>
        <v>0</v>
      </c>
      <c r="D47" s="49">
        <f>'Décembre 19'!$D$41</f>
        <v>0</v>
      </c>
      <c r="E47" s="49">
        <f>'Décembre 19'!$E$41</f>
        <v>0</v>
      </c>
      <c r="F47" s="142"/>
      <c r="G47" s="50">
        <f>IF((D47*60+E47)=0,0,ROUND((C47*60)/(D47*60+E47),1))</f>
        <v>0</v>
      </c>
      <c r="H47" s="344">
        <f>Août!H43</f>
        <v>0</v>
      </c>
      <c r="I47" s="341">
        <f>Mai!$I$45</f>
        <v>0</v>
      </c>
      <c r="J47" s="341">
        <f>Mai!$J$45</f>
        <v>0</v>
      </c>
      <c r="K47" s="50"/>
      <c r="L47" s="341">
        <f>IF((I47*60+J47)=0,0,ROUND((H47*60)/(I47*60+J47),1))</f>
        <v>0</v>
      </c>
      <c r="M47" s="198">
        <f>'Décembre 19'!$M$41</f>
        <v>0</v>
      </c>
      <c r="N47" s="20"/>
      <c r="O47" s="126"/>
      <c r="P47" s="20"/>
      <c r="Q47" s="126"/>
      <c r="R47" s="20"/>
      <c r="S47" s="126"/>
      <c r="T47" s="20"/>
      <c r="U47" s="126"/>
      <c r="V47" s="20"/>
      <c r="W47" s="126"/>
      <c r="X47" s="20"/>
      <c r="Y47" s="594" t="s">
        <v>220</v>
      </c>
      <c r="Z47" s="594"/>
      <c r="AA47" s="216">
        <f>C45+Août!Z43</f>
        <v>0</v>
      </c>
      <c r="AB47" s="214">
        <f>D45+Août!AA43+ROUNDDOWN(AF47/60,0)</f>
        <v>0</v>
      </c>
      <c r="AC47" s="214">
        <f>AF47-60*ROUNDDOWN(AF47/60,0)</f>
        <v>0</v>
      </c>
      <c r="AD47" s="214">
        <f>IF((AB47*60+AC47)=0,0,ROUND((AA47*60)/(AB47*60+AC47),1))</f>
        <v>0</v>
      </c>
      <c r="AE47" s="216">
        <f>M45+Août!AD43</f>
        <v>0</v>
      </c>
      <c r="AF47" s="223">
        <f>E45+Août!AB43</f>
        <v>0</v>
      </c>
    </row>
    <row r="48" spans="1:32" ht="12" customHeight="1" x14ac:dyDescent="0.2">
      <c r="A48" s="577" t="s">
        <v>25</v>
      </c>
      <c r="B48" s="577"/>
      <c r="C48" s="48">
        <f>Janvier!C44</f>
        <v>0</v>
      </c>
      <c r="D48" s="48">
        <f>Janvier!D44</f>
        <v>0</v>
      </c>
      <c r="E48" s="48">
        <f>Janvier!E44</f>
        <v>0</v>
      </c>
      <c r="F48" s="133"/>
      <c r="G48" s="47">
        <f t="shared" ref="G48:G55" si="41">IF((D48*60+E48)=0,0,ROUND((C48*60)/(D48*60+E48),1))</f>
        <v>0</v>
      </c>
      <c r="H48" s="344">
        <f>Août!H44</f>
        <v>0</v>
      </c>
      <c r="I48" s="340">
        <f>Mai!$I$46</f>
        <v>0</v>
      </c>
      <c r="J48" s="340">
        <f>Mai!$J$46</f>
        <v>0</v>
      </c>
      <c r="K48" s="337"/>
      <c r="L48" s="341">
        <f>IF((I48*60+J48)=0,0,ROUND((H48*60)/(I48*60+J48),1))</f>
        <v>0</v>
      </c>
      <c r="M48" s="53">
        <f>Janvier!M44</f>
        <v>0</v>
      </c>
      <c r="N48" s="20"/>
      <c r="O48" s="126"/>
      <c r="P48" s="20"/>
      <c r="Q48" s="126"/>
      <c r="R48" s="20"/>
      <c r="S48" s="126"/>
      <c r="T48" s="20"/>
      <c r="U48" s="126"/>
      <c r="V48" s="20"/>
      <c r="W48" s="126"/>
      <c r="X48" s="20"/>
    </row>
    <row r="49" spans="1:32" ht="13.5" customHeight="1" x14ac:dyDescent="0.2">
      <c r="A49" s="577" t="s">
        <v>27</v>
      </c>
      <c r="B49" s="586"/>
      <c r="C49" s="48">
        <f>Février!C39</f>
        <v>0</v>
      </c>
      <c r="D49" s="48">
        <f>Février!D39</f>
        <v>0</v>
      </c>
      <c r="E49" s="48">
        <f>Février!E39</f>
        <v>0</v>
      </c>
      <c r="F49" s="133"/>
      <c r="G49" s="47">
        <f t="shared" si="41"/>
        <v>0</v>
      </c>
      <c r="H49" s="344">
        <f>Août!H45</f>
        <v>0</v>
      </c>
      <c r="I49" s="340">
        <f>Mai!$I$47</f>
        <v>0</v>
      </c>
      <c r="J49" s="340">
        <f>Mai!$J$47</f>
        <v>0</v>
      </c>
      <c r="K49" s="337"/>
      <c r="L49" s="341">
        <f>IF((I49*60+J49)=0,0,ROUND((H49*60)/(I49*60+J49),1))</f>
        <v>0</v>
      </c>
      <c r="M49" s="53">
        <f>Février!M39</f>
        <v>0</v>
      </c>
      <c r="N49" s="20"/>
      <c r="O49" s="126"/>
      <c r="P49" s="20"/>
      <c r="Q49" s="126"/>
      <c r="R49" s="20"/>
      <c r="S49" s="126"/>
      <c r="T49" s="20"/>
      <c r="U49" s="126"/>
      <c r="V49" s="20"/>
      <c r="W49" s="126"/>
      <c r="X49" s="20"/>
      <c r="Y49" s="20"/>
      <c r="Z49" s="20"/>
      <c r="AA49" s="20"/>
      <c r="AB49" s="189"/>
      <c r="AC49" s="189"/>
      <c r="AD49" s="189"/>
      <c r="AE49" s="65"/>
      <c r="AF49" s="205">
        <f>J45+SUM(J47:J55)</f>
        <v>0</v>
      </c>
    </row>
    <row r="50" spans="1:32" ht="12" customHeight="1" x14ac:dyDescent="0.2">
      <c r="A50" s="577" t="s">
        <v>28</v>
      </c>
      <c r="B50" s="577"/>
      <c r="C50" s="54">
        <f>Mars!C44</f>
        <v>0</v>
      </c>
      <c r="D50" s="54">
        <f>Mars!D44</f>
        <v>0</v>
      </c>
      <c r="E50" s="54">
        <f>Mars!E44</f>
        <v>0</v>
      </c>
      <c r="F50" s="133"/>
      <c r="G50" s="47">
        <f t="shared" si="41"/>
        <v>0</v>
      </c>
      <c r="H50" s="344">
        <f>Août!H46</f>
        <v>0</v>
      </c>
      <c r="I50" s="340">
        <f>Mai!$I$48</f>
        <v>0</v>
      </c>
      <c r="J50" s="340">
        <f>Mai!$J$48</f>
        <v>0</v>
      </c>
      <c r="K50" s="337"/>
      <c r="L50" s="341">
        <f>IF((I50*60+J50)=0,0,ROUND((H50*60)/(I50*60+J50),1))</f>
        <v>0</v>
      </c>
      <c r="M50" s="53">
        <f>Mars!M44</f>
        <v>0</v>
      </c>
      <c r="N50" s="20"/>
      <c r="O50" s="126"/>
      <c r="P50" s="20"/>
      <c r="Q50" s="126"/>
      <c r="R50" s="20"/>
      <c r="S50" s="126"/>
      <c r="T50" s="20"/>
      <c r="U50" s="126"/>
      <c r="V50" s="20"/>
      <c r="W50" s="126"/>
      <c r="X50" s="20"/>
      <c r="Y50" s="20"/>
      <c r="Z50" s="20"/>
      <c r="AA50" s="20"/>
      <c r="AB50" s="189"/>
      <c r="AC50" s="189"/>
      <c r="AD50" s="189"/>
      <c r="AE50" s="64"/>
      <c r="AF50" s="199">
        <f>J45+SUM(J48:J55)</f>
        <v>0</v>
      </c>
    </row>
    <row r="51" spans="1:32" ht="12" customHeight="1" x14ac:dyDescent="0.2">
      <c r="A51" s="577" t="s">
        <v>31</v>
      </c>
      <c r="B51" s="577"/>
      <c r="C51" s="54">
        <f>Avril!C43</f>
        <v>0</v>
      </c>
      <c r="D51" s="54">
        <f>Avril!D43</f>
        <v>0</v>
      </c>
      <c r="E51" s="47">
        <f>Avril!E43</f>
        <v>0</v>
      </c>
      <c r="F51" s="133"/>
      <c r="G51" s="47">
        <f t="shared" si="41"/>
        <v>0</v>
      </c>
      <c r="H51" s="344">
        <f>Août!H47</f>
        <v>0</v>
      </c>
      <c r="I51" s="342">
        <f>Mai!$I$49</f>
        <v>0</v>
      </c>
      <c r="J51" s="340">
        <f>Mai!$J$49</f>
        <v>0</v>
      </c>
      <c r="K51" s="337"/>
      <c r="L51" s="341">
        <f>IF((I51*60+J51)=0,0,ROUND((H51*60)/(I51*60+J51),1))</f>
        <v>0</v>
      </c>
      <c r="M51" s="53">
        <f>Avril!M43</f>
        <v>0</v>
      </c>
      <c r="N51" s="20"/>
      <c r="O51" s="126"/>
      <c r="P51" s="20"/>
      <c r="Q51" s="126"/>
      <c r="R51" s="20"/>
      <c r="S51" s="126"/>
      <c r="T51" s="20"/>
      <c r="U51" s="126"/>
      <c r="V51" s="20"/>
      <c r="W51" s="126"/>
      <c r="X51" s="20"/>
      <c r="Y51" s="20"/>
      <c r="Z51" s="20"/>
      <c r="AA51" s="20"/>
    </row>
    <row r="52" spans="1:32" ht="12" customHeight="1" x14ac:dyDescent="0.2">
      <c r="A52" s="577" t="s">
        <v>32</v>
      </c>
      <c r="B52" s="577"/>
      <c r="C52" s="54">
        <f>Mai!C43</f>
        <v>0</v>
      </c>
      <c r="D52" s="47">
        <f>Mai!D43</f>
        <v>0</v>
      </c>
      <c r="E52" s="47">
        <f>Mai!E43</f>
        <v>0</v>
      </c>
      <c r="F52" s="133"/>
      <c r="G52" s="47">
        <f t="shared" si="41"/>
        <v>0</v>
      </c>
      <c r="H52" s="344">
        <f>Août!H48</f>
        <v>0</v>
      </c>
      <c r="I52" s="340">
        <f>Mai!$I$43</f>
        <v>0</v>
      </c>
      <c r="J52" s="340">
        <f>Mai!$J$43</f>
        <v>0</v>
      </c>
      <c r="K52" s="337"/>
      <c r="L52" s="341">
        <f t="shared" ref="L52:L55" si="42">IF((I52*60+J52)=0,0,ROUND((H52*60)/(I52*60+J52),1))</f>
        <v>0</v>
      </c>
      <c r="M52" s="53">
        <f>Mai!M43</f>
        <v>0</v>
      </c>
      <c r="N52" s="20"/>
      <c r="O52" s="126"/>
      <c r="P52" s="20"/>
      <c r="Q52" s="126"/>
      <c r="R52" s="20"/>
      <c r="S52" s="126"/>
      <c r="T52" s="20"/>
      <c r="U52" s="126"/>
      <c r="V52" s="20"/>
      <c r="W52" s="126"/>
      <c r="X52" s="20"/>
      <c r="Y52" s="66"/>
      <c r="AA52" s="66"/>
      <c r="AB52" s="66"/>
      <c r="AC52" s="66"/>
    </row>
    <row r="53" spans="1:32" ht="12" customHeight="1" x14ac:dyDescent="0.2">
      <c r="A53" s="577" t="s">
        <v>33</v>
      </c>
      <c r="B53" s="577"/>
      <c r="C53" s="54">
        <f>Juin!C43</f>
        <v>0</v>
      </c>
      <c r="D53" s="54">
        <f>Juin!D43</f>
        <v>0</v>
      </c>
      <c r="E53" s="54">
        <f>Juin!E43</f>
        <v>0</v>
      </c>
      <c r="F53" s="134"/>
      <c r="G53" s="47">
        <f t="shared" si="41"/>
        <v>0</v>
      </c>
      <c r="H53" s="344">
        <f>Août!H49</f>
        <v>0</v>
      </c>
      <c r="I53" s="340">
        <f>Juin!$I$43</f>
        <v>0</v>
      </c>
      <c r="J53" s="340">
        <f>Juin!$J$43</f>
        <v>0</v>
      </c>
      <c r="K53" s="337"/>
      <c r="L53" s="341">
        <f t="shared" si="42"/>
        <v>0</v>
      </c>
      <c r="M53" s="55">
        <f>Juin!M43</f>
        <v>0</v>
      </c>
      <c r="N53" s="20"/>
      <c r="O53" s="126"/>
      <c r="P53" s="20"/>
      <c r="Q53" s="126"/>
      <c r="R53" s="20"/>
      <c r="S53" s="126"/>
      <c r="T53" s="20"/>
      <c r="U53" s="126"/>
      <c r="V53" s="20"/>
      <c r="W53" s="126"/>
      <c r="X53" s="20"/>
      <c r="Y53" s="65"/>
      <c r="Z53" s="65"/>
      <c r="AA53" s="65"/>
      <c r="AB53" s="65"/>
    </row>
    <row r="54" spans="1:32" x14ac:dyDescent="0.2">
      <c r="A54" s="577" t="s">
        <v>34</v>
      </c>
      <c r="B54" s="577"/>
      <c r="C54" s="54">
        <f>Juillet!$C$45</f>
        <v>0</v>
      </c>
      <c r="D54" s="54">
        <f>Juillet!$D$45</f>
        <v>0</v>
      </c>
      <c r="E54" s="54">
        <f>Juillet!$E$45</f>
        <v>0</v>
      </c>
      <c r="F54" s="133"/>
      <c r="G54" s="337">
        <f t="shared" si="41"/>
        <v>0</v>
      </c>
      <c r="H54" s="344">
        <f>Août!H50</f>
        <v>0</v>
      </c>
      <c r="I54" s="340">
        <f>Juillet!$I$45</f>
        <v>0</v>
      </c>
      <c r="J54" s="340">
        <f>Juillet!$J$45</f>
        <v>0</v>
      </c>
      <c r="K54" s="337"/>
      <c r="L54" s="341">
        <f t="shared" si="42"/>
        <v>0</v>
      </c>
      <c r="M54" s="55">
        <f>Juillet!$M$45</f>
        <v>0</v>
      </c>
    </row>
    <row r="55" spans="1:32" x14ac:dyDescent="0.2">
      <c r="A55" s="577" t="s">
        <v>35</v>
      </c>
      <c r="B55" s="577"/>
      <c r="C55" s="54">
        <f>Août!$C$41</f>
        <v>0</v>
      </c>
      <c r="D55" s="54">
        <f>Août!$D$41</f>
        <v>0</v>
      </c>
      <c r="E55" s="54">
        <f>Août!$E$41</f>
        <v>0</v>
      </c>
      <c r="F55" s="337"/>
      <c r="G55" s="337">
        <f t="shared" si="41"/>
        <v>0</v>
      </c>
      <c r="H55" s="342">
        <f>Août!H41</f>
        <v>0</v>
      </c>
      <c r="I55" s="340">
        <f>Août!$I$41</f>
        <v>0</v>
      </c>
      <c r="J55" s="340">
        <f>Août!$J$41</f>
        <v>0</v>
      </c>
      <c r="K55" s="337"/>
      <c r="L55" s="341">
        <f t="shared" si="42"/>
        <v>0</v>
      </c>
      <c r="M55" s="56">
        <f>Août!$M$41</f>
        <v>0</v>
      </c>
    </row>
  </sheetData>
  <sheetProtection sheet="1" selectLockedCells="1"/>
  <mergeCells count="73">
    <mergeCell ref="H2:L2"/>
    <mergeCell ref="A54:B54"/>
    <mergeCell ref="A48:B48"/>
    <mergeCell ref="A49:B49"/>
    <mergeCell ref="A27:B27"/>
    <mergeCell ref="A46:B46"/>
    <mergeCell ref="A47:B47"/>
    <mergeCell ref="A19:B19"/>
    <mergeCell ref="A43:B43"/>
    <mergeCell ref="A45:B45"/>
    <mergeCell ref="A35:B35"/>
    <mergeCell ref="P2:P3"/>
    <mergeCell ref="G2:G3"/>
    <mergeCell ref="A55:B55"/>
    <mergeCell ref="A53:B53"/>
    <mergeCell ref="A50:B50"/>
    <mergeCell ref="A51:B51"/>
    <mergeCell ref="A52:B52"/>
    <mergeCell ref="Y47:Z47"/>
    <mergeCell ref="Y14:AE14"/>
    <mergeCell ref="Y15:AE15"/>
    <mergeCell ref="Y28:AE28"/>
    <mergeCell ref="Y29:AE29"/>
    <mergeCell ref="Y30:AE30"/>
    <mergeCell ref="Y42:AE42"/>
    <mergeCell ref="Y34:AE34"/>
    <mergeCell ref="Y38:AE38"/>
    <mergeCell ref="Y39:AE39"/>
    <mergeCell ref="Y35:AE35"/>
    <mergeCell ref="Y22:AE22"/>
    <mergeCell ref="Y31:AE31"/>
    <mergeCell ref="Y33:AE33"/>
    <mergeCell ref="Y24:AE24"/>
    <mergeCell ref="Y40:AE40"/>
    <mergeCell ref="Y25:AE25"/>
    <mergeCell ref="Y26:AE26"/>
    <mergeCell ref="Y20:AE20"/>
    <mergeCell ref="Y21:AE21"/>
    <mergeCell ref="Y16:AE16"/>
    <mergeCell ref="Y17:AE17"/>
    <mergeCell ref="Y46:Z46"/>
    <mergeCell ref="Y43:AE43"/>
    <mergeCell ref="Y32:AE32"/>
    <mergeCell ref="Y36:AE36"/>
    <mergeCell ref="Y41:AE41"/>
    <mergeCell ref="Y37:AE37"/>
    <mergeCell ref="Y44:AE44"/>
    <mergeCell ref="X2:X3"/>
    <mergeCell ref="Y4:AE4"/>
    <mergeCell ref="Y18:AE18"/>
    <mergeCell ref="Y23:AE23"/>
    <mergeCell ref="Y13:AE13"/>
    <mergeCell ref="Y5:AE5"/>
    <mergeCell ref="Y6:AE6"/>
    <mergeCell ref="Y7:AE7"/>
    <mergeCell ref="Y8:AE8"/>
    <mergeCell ref="Y9:AE9"/>
    <mergeCell ref="Y27:AE27"/>
    <mergeCell ref="Y19:AE19"/>
    <mergeCell ref="A1:AD1"/>
    <mergeCell ref="R2:R3"/>
    <mergeCell ref="Y11:AE11"/>
    <mergeCell ref="Y12:AE12"/>
    <mergeCell ref="A2:A3"/>
    <mergeCell ref="B2:B3"/>
    <mergeCell ref="E2:E3"/>
    <mergeCell ref="A11:B11"/>
    <mergeCell ref="N2:N3"/>
    <mergeCell ref="C2:C3"/>
    <mergeCell ref="D2:D3"/>
    <mergeCell ref="Y2:AE3"/>
    <mergeCell ref="A10:B10"/>
    <mergeCell ref="Y10:AE10"/>
  </mergeCells>
  <phoneticPr fontId="0" type="noConversion"/>
  <pageMargins left="0" right="0" top="0" bottom="0"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P55"/>
  <sheetViews>
    <sheetView zoomScale="140" zoomScaleNormal="140" workbookViewId="0">
      <pane ySplit="3" topLeftCell="A25" activePane="bottomLeft" state="frozen"/>
      <selection pane="bottomLeft" activeCell="X2" sqref="X2:X3"/>
    </sheetView>
  </sheetViews>
  <sheetFormatPr baseColWidth="10" defaultRowHeight="12.75" x14ac:dyDescent="0.2"/>
  <cols>
    <col min="1" max="1" width="10.85546875" customWidth="1"/>
    <col min="2" max="2" width="6.140625" customWidth="1"/>
    <col min="3" max="3" width="6" customWidth="1"/>
    <col min="4" max="4" width="5.140625" customWidth="1"/>
    <col min="5" max="5" width="3.85546875" customWidth="1"/>
    <col min="6" max="6" width="4.28515625" style="74" hidden="1" customWidth="1"/>
    <col min="7" max="7" width="6.140625" customWidth="1"/>
    <col min="8" max="8" width="7.85546875" hidden="1" customWidth="1"/>
    <col min="9" max="9" width="6.7109375" hidden="1" customWidth="1"/>
    <col min="10" max="10" width="7.28515625" hidden="1" customWidth="1"/>
    <col min="11" max="12" width="6.140625" hidden="1" customWidth="1"/>
    <col min="13" max="13" width="6.5703125" customWidth="1"/>
    <col min="14" max="14" width="3.42578125" customWidth="1"/>
    <col min="15" max="15" width="3.42578125" style="74" hidden="1" customWidth="1"/>
    <col min="16" max="16" width="3" customWidth="1"/>
    <col min="17" max="17" width="3" style="74" hidden="1" customWidth="1"/>
    <col min="18" max="18" width="4.85546875" customWidth="1"/>
    <col min="19" max="19" width="3.42578125" style="74" hidden="1" customWidth="1"/>
    <col min="20" max="20" width="3.85546875" customWidth="1"/>
    <col min="21" max="21" width="3.85546875" style="74" hidden="1" customWidth="1"/>
    <col min="22" max="22" width="4" customWidth="1"/>
    <col min="23" max="23" width="4" style="74" hidden="1" customWidth="1"/>
    <col min="24" max="24" width="9.85546875" customWidth="1"/>
    <col min="25" max="25" width="19" customWidth="1"/>
    <col min="26" max="26" width="10.5703125" customWidth="1"/>
    <col min="27" max="27" width="6.5703125" customWidth="1"/>
    <col min="28" max="28" width="6.28515625" customWidth="1"/>
    <col min="29" max="29" width="4" customWidth="1"/>
    <col min="30" max="31" width="10" customWidth="1"/>
    <col min="32" max="32" width="11.42578125" hidden="1" customWidth="1"/>
  </cols>
  <sheetData>
    <row r="1" spans="1:31" ht="18" x14ac:dyDescent="0.25">
      <c r="A1" s="606" t="s">
        <v>229</v>
      </c>
      <c r="B1" s="606"/>
      <c r="C1" s="606"/>
      <c r="D1" s="606"/>
      <c r="E1" s="606"/>
      <c r="F1" s="606"/>
      <c r="G1" s="606"/>
      <c r="H1" s="606"/>
      <c r="I1" s="606"/>
      <c r="J1" s="606"/>
      <c r="K1" s="606"/>
      <c r="L1" s="606"/>
      <c r="M1" s="606"/>
      <c r="N1" s="606"/>
      <c r="O1" s="606"/>
      <c r="P1" s="606"/>
      <c r="Q1" s="606"/>
      <c r="R1" s="606"/>
      <c r="S1" s="606"/>
      <c r="T1" s="606"/>
      <c r="U1" s="606"/>
      <c r="V1" s="606"/>
      <c r="W1" s="606"/>
      <c r="X1" s="606"/>
      <c r="Y1" s="607"/>
      <c r="Z1" s="607"/>
      <c r="AA1" s="607"/>
      <c r="AB1" s="607"/>
      <c r="AC1" s="607"/>
      <c r="AD1" s="607"/>
      <c r="AE1" s="229"/>
    </row>
    <row r="2" spans="1:31" ht="17.25" customHeight="1" x14ac:dyDescent="0.2">
      <c r="A2" s="540" t="s">
        <v>1</v>
      </c>
      <c r="B2" s="540" t="s">
        <v>9</v>
      </c>
      <c r="C2" s="540" t="s">
        <v>0</v>
      </c>
      <c r="D2" s="540" t="s">
        <v>15</v>
      </c>
      <c r="E2" s="540" t="s">
        <v>16</v>
      </c>
      <c r="F2" s="71" t="s">
        <v>16</v>
      </c>
      <c r="G2" s="624" t="s">
        <v>12</v>
      </c>
      <c r="H2" s="506" t="s">
        <v>193</v>
      </c>
      <c r="I2" s="507"/>
      <c r="J2" s="507"/>
      <c r="K2" s="507"/>
      <c r="L2" s="508"/>
      <c r="M2" s="25" t="s">
        <v>17</v>
      </c>
      <c r="N2" s="542" t="s">
        <v>40</v>
      </c>
      <c r="O2" s="135"/>
      <c r="P2" s="542" t="s">
        <v>11</v>
      </c>
      <c r="Q2" s="135"/>
      <c r="R2" s="542" t="s">
        <v>22</v>
      </c>
      <c r="S2" s="135"/>
      <c r="T2" s="25" t="s">
        <v>19</v>
      </c>
      <c r="U2" s="135"/>
      <c r="V2" s="25" t="s">
        <v>19</v>
      </c>
      <c r="W2" s="137"/>
      <c r="X2" s="616" t="s">
        <v>13</v>
      </c>
      <c r="Y2" s="626"/>
      <c r="Z2" s="626"/>
      <c r="AA2" s="626"/>
      <c r="AB2" s="626"/>
      <c r="AC2" s="626"/>
      <c r="AD2" s="626"/>
      <c r="AE2" s="627"/>
    </row>
    <row r="3" spans="1:31" ht="14.25" customHeight="1" x14ac:dyDescent="0.2">
      <c r="A3" s="541"/>
      <c r="B3" s="541"/>
      <c r="C3" s="541"/>
      <c r="D3" s="541"/>
      <c r="E3" s="541"/>
      <c r="F3" s="71"/>
      <c r="G3" s="625"/>
      <c r="H3" s="366" t="s">
        <v>0</v>
      </c>
      <c r="I3" s="335" t="s">
        <v>15</v>
      </c>
      <c r="J3" s="335" t="s">
        <v>16</v>
      </c>
      <c r="K3" s="339"/>
      <c r="L3" s="372" t="s">
        <v>12</v>
      </c>
      <c r="M3" s="26" t="s">
        <v>18</v>
      </c>
      <c r="N3" s="543"/>
      <c r="O3" s="136"/>
      <c r="P3" s="543"/>
      <c r="Q3" s="136"/>
      <c r="R3" s="543"/>
      <c r="S3" s="136"/>
      <c r="T3" s="26" t="s">
        <v>20</v>
      </c>
      <c r="U3" s="136"/>
      <c r="V3" s="26" t="s">
        <v>21</v>
      </c>
      <c r="W3" s="138"/>
      <c r="X3" s="616"/>
      <c r="Y3" s="626"/>
      <c r="Z3" s="626"/>
      <c r="AA3" s="626"/>
      <c r="AB3" s="626"/>
      <c r="AC3" s="626"/>
      <c r="AD3" s="626"/>
      <c r="AE3" s="627"/>
    </row>
    <row r="4" spans="1:31" s="72" customFormat="1" ht="12" hidden="1" customHeight="1" x14ac:dyDescent="0.2">
      <c r="A4" s="112" t="s">
        <v>5</v>
      </c>
      <c r="B4" s="112">
        <v>1</v>
      </c>
      <c r="C4" s="40"/>
      <c r="D4" s="40"/>
      <c r="E4" s="40"/>
      <c r="F4" s="71">
        <f>E4</f>
        <v>0</v>
      </c>
      <c r="G4" s="86" t="str">
        <f t="shared" ref="G4:G10" si="0">IF((D4*60+F4)=0,"",ROUND((C4*60)/(D4*60+F4),1))</f>
        <v/>
      </c>
      <c r="H4" s="325"/>
      <c r="I4" s="325"/>
      <c r="J4" s="325"/>
      <c r="K4" s="71">
        <f>J4</f>
        <v>0</v>
      </c>
      <c r="L4" s="340" t="str">
        <f t="shared" ref="L4:L10" si="1">IF((I4*60+K4)=0,"",ROUND((H4*60)/(I4*60+K4),1))</f>
        <v/>
      </c>
      <c r="M4" s="116"/>
      <c r="N4" s="116"/>
      <c r="O4" s="161">
        <f>IF(N4="",0,1)</f>
        <v>0</v>
      </c>
      <c r="P4" s="116"/>
      <c r="Q4" s="161">
        <f>IF(P4="",0,1)</f>
        <v>0</v>
      </c>
      <c r="R4" s="116"/>
      <c r="S4" s="161">
        <f>IF(R4="",0,1)</f>
        <v>0</v>
      </c>
      <c r="T4" s="116"/>
      <c r="U4" s="161">
        <f>IF(T4="",0,1)</f>
        <v>0</v>
      </c>
      <c r="V4" s="116"/>
      <c r="W4" s="161">
        <f>IF(V4="",0,1)</f>
        <v>0</v>
      </c>
      <c r="X4" s="236"/>
      <c r="Y4" s="484"/>
      <c r="Z4" s="484"/>
      <c r="AA4" s="484"/>
      <c r="AB4" s="484"/>
      <c r="AC4" s="484"/>
      <c r="AD4" s="484"/>
      <c r="AE4" s="485"/>
    </row>
    <row r="5" spans="1:31" ht="12" hidden="1" customHeight="1" x14ac:dyDescent="0.2">
      <c r="A5" s="476" t="s">
        <v>10</v>
      </c>
      <c r="B5" s="477"/>
      <c r="C5" s="13">
        <f>SUM(C4:C4)</f>
        <v>0</v>
      </c>
      <c r="D5" s="13">
        <f>SUM(D4:D4)+ROUNDDOWN(F5/60,0)</f>
        <v>0</v>
      </c>
      <c r="E5" s="13">
        <f>F5-60*ROUNDDOWN(F5/60,0)</f>
        <v>0</v>
      </c>
      <c r="F5" s="130">
        <f>SUM(F4:F4)</f>
        <v>0</v>
      </c>
      <c r="G5" s="52">
        <f>IF((D5*60+E5)=0,0,ROUND((C5*60)/(D5*60+E5),1))</f>
        <v>0</v>
      </c>
      <c r="H5" s="340">
        <f>SUM(H4:H4)</f>
        <v>0</v>
      </c>
      <c r="I5" s="13">
        <f>SUM(I4:I4)+ROUNDDOWN(K5/60,0)</f>
        <v>0</v>
      </c>
      <c r="J5" s="13">
        <f>K5-60*ROUNDDOWN(K5/60,0)</f>
        <v>0</v>
      </c>
      <c r="K5" s="130">
        <f>SUM(K4:K4)</f>
        <v>0</v>
      </c>
      <c r="L5" s="340">
        <f>IF((I5*60+J5)=0,0,ROUND((H5*60)/(I5*60+J5),1))</f>
        <v>0</v>
      </c>
      <c r="M5" s="27">
        <f>SUM(M4:M4)</f>
        <v>0</v>
      </c>
      <c r="N5" s="27">
        <f>IF(SUM(N4:N4)=0,0,ROUND(AVERAGE(N4:N4),0))</f>
        <v>0</v>
      </c>
      <c r="O5" s="162">
        <f>IF(O4=0,0,1)</f>
        <v>0</v>
      </c>
      <c r="P5" s="27">
        <f>IF(SUM(P4:P4)=0,0,ROUND(AVERAGE(P4:P4),0))</f>
        <v>0</v>
      </c>
      <c r="Q5" s="162">
        <f>IF(Q4=0,0,1)</f>
        <v>0</v>
      </c>
      <c r="R5" s="27">
        <f>IF(SUM(R4:R4)=0,0,ROUND(AVERAGE(R4:R4),0))</f>
        <v>0</v>
      </c>
      <c r="S5" s="162">
        <f>IF(S4=0,0,1)</f>
        <v>0</v>
      </c>
      <c r="T5" s="27">
        <f>IF(SUM(T4:T4)=0,0,ROUND(AVERAGE(T4:T4),0))</f>
        <v>0</v>
      </c>
      <c r="U5" s="162">
        <f>IF(U4=0,0,1)</f>
        <v>0</v>
      </c>
      <c r="V5" s="27">
        <f>IF(SUM(V4:V4)=0,0,ROUND(AVERAGE(V4:V4),0))</f>
        <v>0</v>
      </c>
      <c r="W5" s="162">
        <f>IF(W4=0,0,1)</f>
        <v>0</v>
      </c>
      <c r="X5" s="237"/>
      <c r="Y5" s="481"/>
      <c r="Z5" s="481"/>
      <c r="AA5" s="481"/>
      <c r="AB5" s="481"/>
      <c r="AC5" s="481"/>
      <c r="AD5" s="481"/>
      <c r="AE5" s="482"/>
    </row>
    <row r="6" spans="1:31" ht="12" hidden="1" customHeight="1" x14ac:dyDescent="0.2">
      <c r="A6" s="532" t="s">
        <v>192</v>
      </c>
      <c r="B6" s="533"/>
      <c r="C6" s="73">
        <f>C5+Septembre!C43</f>
        <v>0</v>
      </c>
      <c r="D6" s="73">
        <f>ROUNDDOWN(F6/60,0)+D5+Septembre!D43</f>
        <v>0</v>
      </c>
      <c r="E6" s="73">
        <f>F6-60*ROUNDDOWN(F6/60,0)</f>
        <v>0</v>
      </c>
      <c r="F6" s="131">
        <f>E5+Septembre!E43</f>
        <v>0</v>
      </c>
      <c r="G6" s="73">
        <f>IF((D6*60+E6)=0,0,ROUND((C6*60)/(D6*60+E6),1))</f>
        <v>0</v>
      </c>
      <c r="H6" s="340">
        <f>H5+Septembre!H43</f>
        <v>0</v>
      </c>
      <c r="I6" s="73">
        <f>ROUNDDOWN(K6/60,0)+I5+Septembre!I43</f>
        <v>0</v>
      </c>
      <c r="J6" s="73">
        <f>K6-60*ROUNDDOWN(K6/60,0)</f>
        <v>0</v>
      </c>
      <c r="K6" s="131">
        <f>J5+Septembre!J43</f>
        <v>0</v>
      </c>
      <c r="L6" s="340">
        <f>IF((I6*60+J6)=0,0,ROUND((H6*60)/(I6*60+J6),1))</f>
        <v>0</v>
      </c>
      <c r="M6" s="73">
        <f>IF((I6*60+J6)=0,0,ROUND((G6*60)/(I6*60+J6),1))</f>
        <v>0</v>
      </c>
      <c r="N6" s="83">
        <f>IF(N5=0,Septembre!N43,IF(N5+Septembre!N43=0,"",ROUND((SUM(N4:N4)+SUM(Septembre!N36:N42))/(O4+Septembre!O42),0)))</f>
        <v>0</v>
      </c>
      <c r="O6" s="124"/>
      <c r="P6" s="83">
        <f>IF(P5=0,Septembre!P43,IF(P5+Septembre!P43=0,"",ROUND((SUM(P4:P4)+SUM(Septembre!P36:P42))/(Q4+Septembre!Q42),0)))</f>
        <v>0</v>
      </c>
      <c r="Q6" s="124"/>
      <c r="R6" s="83">
        <f>IF(R5=0,Septembre!R43,IF(R5+Septembre!R43=0,"",ROUND((SUM(R4:R4)+SUM(Septembre!R36:R42))/(S4+Septembre!S42),0)))</f>
        <v>0</v>
      </c>
      <c r="S6" s="124"/>
      <c r="T6" s="83">
        <f>IF(T5=0,Septembre!T43,IF(T5+Septembre!T43=0,"",ROUND((SUM(T4:T4)+SUM(Septembre!T36:T42))/(U4+Septembre!U42),0)))</f>
        <v>0</v>
      </c>
      <c r="U6" s="124"/>
      <c r="V6" s="83">
        <f>IF(V5=0,Septembre!V43,IF(V5+Septembre!V43=0,"",ROUND((SUM(V4:V4)+SUM(Septembre!V36:V42))/(W4+Septembre!W42),0)))</f>
        <v>0</v>
      </c>
      <c r="W6" s="129"/>
      <c r="X6" s="238"/>
      <c r="Y6" s="537"/>
      <c r="Z6" s="537"/>
      <c r="AA6" s="537"/>
      <c r="AB6" s="537"/>
      <c r="AC6" s="537"/>
      <c r="AD6" s="537"/>
      <c r="AE6" s="538"/>
    </row>
    <row r="7" spans="1:31" ht="12" customHeight="1" x14ac:dyDescent="0.2">
      <c r="A7" s="2" t="s">
        <v>2</v>
      </c>
      <c r="B7" s="2">
        <v>1</v>
      </c>
      <c r="C7" s="40"/>
      <c r="D7" s="40"/>
      <c r="E7" s="40"/>
      <c r="F7" s="71">
        <f t="shared" ref="F7:F10" si="2">E7</f>
        <v>0</v>
      </c>
      <c r="G7" s="86" t="str">
        <f t="shared" si="0"/>
        <v/>
      </c>
      <c r="H7" s="325"/>
      <c r="I7" s="325"/>
      <c r="J7" s="325"/>
      <c r="K7" s="71">
        <f t="shared" ref="K7:K10" si="3">J7</f>
        <v>0</v>
      </c>
      <c r="L7" s="340" t="str">
        <f t="shared" si="1"/>
        <v/>
      </c>
      <c r="M7" s="116"/>
      <c r="N7" s="116"/>
      <c r="O7" s="161">
        <f t="shared" ref="O7" si="4">IF(N7="",0,1)</f>
        <v>0</v>
      </c>
      <c r="P7" s="116"/>
      <c r="Q7" s="161">
        <f t="shared" ref="Q7" si="5">IF(P7="",0,1)</f>
        <v>0</v>
      </c>
      <c r="R7" s="116"/>
      <c r="S7" s="161">
        <f t="shared" ref="S7" si="6">IF(R7="",0,1)</f>
        <v>0</v>
      </c>
      <c r="T7" s="116"/>
      <c r="U7" s="161">
        <f t="shared" ref="U7" si="7">IF(T7="",0,1)</f>
        <v>0</v>
      </c>
      <c r="V7" s="116"/>
      <c r="W7" s="161">
        <f t="shared" ref="W7" si="8">IF(V7="",0,1)</f>
        <v>0</v>
      </c>
      <c r="X7" s="116"/>
      <c r="Y7" s="617"/>
      <c r="Z7" s="617"/>
      <c r="AA7" s="617"/>
      <c r="AB7" s="617"/>
      <c r="AC7" s="617"/>
      <c r="AD7" s="617"/>
      <c r="AE7" s="618"/>
    </row>
    <row r="8" spans="1:31" ht="12" customHeight="1" x14ac:dyDescent="0.2">
      <c r="A8" s="2" t="s">
        <v>3</v>
      </c>
      <c r="B8" s="2">
        <f t="shared" ref="B8:B10" si="9">B7+1</f>
        <v>2</v>
      </c>
      <c r="C8" s="40"/>
      <c r="D8" s="40"/>
      <c r="E8" s="40"/>
      <c r="F8" s="71">
        <f t="shared" si="2"/>
        <v>0</v>
      </c>
      <c r="G8" s="86" t="str">
        <f t="shared" si="0"/>
        <v/>
      </c>
      <c r="H8" s="325"/>
      <c r="I8" s="325"/>
      <c r="J8" s="325"/>
      <c r="K8" s="71">
        <f t="shared" si="3"/>
        <v>0</v>
      </c>
      <c r="L8" s="340" t="str">
        <f t="shared" si="1"/>
        <v/>
      </c>
      <c r="M8" s="116"/>
      <c r="N8" s="116"/>
      <c r="O8" s="161">
        <f t="shared" ref="O8:O10" si="10">IF(N8="",O7,O7+1)</f>
        <v>0</v>
      </c>
      <c r="P8" s="116"/>
      <c r="Q8" s="161">
        <f t="shared" ref="Q8:Q10" si="11">IF(P8="",Q7,Q7+1)</f>
        <v>0</v>
      </c>
      <c r="R8" s="116"/>
      <c r="S8" s="161">
        <f t="shared" ref="S8:S10" si="12">IF(R8="",S7,S7+1)</f>
        <v>0</v>
      </c>
      <c r="T8" s="116"/>
      <c r="U8" s="161">
        <f t="shared" ref="U8:U10" si="13">IF(T8="",U7,U7+1)</f>
        <v>0</v>
      </c>
      <c r="V8" s="116"/>
      <c r="W8" s="161">
        <f t="shared" ref="W8:W10" si="14">IF(V8="",W7,W7+1)</f>
        <v>0</v>
      </c>
      <c r="X8" s="116"/>
      <c r="Y8" s="617"/>
      <c r="Z8" s="617"/>
      <c r="AA8" s="617"/>
      <c r="AB8" s="617"/>
      <c r="AC8" s="617"/>
      <c r="AD8" s="617"/>
      <c r="AE8" s="618"/>
    </row>
    <row r="9" spans="1:31" ht="12" customHeight="1" x14ac:dyDescent="0.2">
      <c r="A9" s="80" t="s">
        <v>4</v>
      </c>
      <c r="B9" s="80">
        <f t="shared" si="9"/>
        <v>3</v>
      </c>
      <c r="C9" s="40"/>
      <c r="D9" s="40"/>
      <c r="E9" s="40"/>
      <c r="F9" s="71">
        <f t="shared" si="2"/>
        <v>0</v>
      </c>
      <c r="G9" s="86" t="str">
        <f t="shared" si="0"/>
        <v/>
      </c>
      <c r="H9" s="325"/>
      <c r="I9" s="325"/>
      <c r="J9" s="325"/>
      <c r="K9" s="71">
        <f t="shared" si="3"/>
        <v>0</v>
      </c>
      <c r="L9" s="340" t="str">
        <f t="shared" si="1"/>
        <v/>
      </c>
      <c r="M9" s="116"/>
      <c r="N9" s="116"/>
      <c r="O9" s="161">
        <f t="shared" si="10"/>
        <v>0</v>
      </c>
      <c r="P9" s="116"/>
      <c r="Q9" s="161">
        <f t="shared" si="11"/>
        <v>0</v>
      </c>
      <c r="R9" s="116"/>
      <c r="S9" s="161">
        <f t="shared" si="12"/>
        <v>0</v>
      </c>
      <c r="T9" s="116"/>
      <c r="U9" s="161">
        <f t="shared" si="13"/>
        <v>0</v>
      </c>
      <c r="V9" s="116"/>
      <c r="W9" s="161">
        <f t="shared" si="14"/>
        <v>0</v>
      </c>
      <c r="X9" s="116"/>
      <c r="Y9" s="617"/>
      <c r="Z9" s="617"/>
      <c r="AA9" s="617"/>
      <c r="AB9" s="617"/>
      <c r="AC9" s="617"/>
      <c r="AD9" s="617"/>
      <c r="AE9" s="618"/>
    </row>
    <row r="10" spans="1:31" s="8" customFormat="1" ht="12" customHeight="1" x14ac:dyDescent="0.2">
      <c r="A10" s="71" t="s">
        <v>5</v>
      </c>
      <c r="B10" s="71">
        <f t="shared" si="9"/>
        <v>4</v>
      </c>
      <c r="C10" s="40"/>
      <c r="D10" s="40"/>
      <c r="E10" s="40"/>
      <c r="F10" s="71">
        <f t="shared" si="2"/>
        <v>0</v>
      </c>
      <c r="G10" s="86" t="str">
        <f t="shared" si="0"/>
        <v/>
      </c>
      <c r="H10" s="325"/>
      <c r="I10" s="325"/>
      <c r="J10" s="325"/>
      <c r="K10" s="71">
        <f t="shared" si="3"/>
        <v>0</v>
      </c>
      <c r="L10" s="340" t="str">
        <f t="shared" si="1"/>
        <v/>
      </c>
      <c r="M10" s="116"/>
      <c r="N10" s="116"/>
      <c r="O10" s="161">
        <f t="shared" si="10"/>
        <v>0</v>
      </c>
      <c r="P10" s="116"/>
      <c r="Q10" s="161">
        <f t="shared" si="11"/>
        <v>0</v>
      </c>
      <c r="R10" s="116"/>
      <c r="S10" s="161">
        <f t="shared" si="12"/>
        <v>0</v>
      </c>
      <c r="T10" s="116"/>
      <c r="U10" s="161">
        <f t="shared" si="13"/>
        <v>0</v>
      </c>
      <c r="V10" s="116"/>
      <c r="W10" s="161">
        <f t="shared" si="14"/>
        <v>0</v>
      </c>
      <c r="X10" s="116"/>
      <c r="Y10" s="617"/>
      <c r="Z10" s="617"/>
      <c r="AA10" s="617"/>
      <c r="AB10" s="617"/>
      <c r="AC10" s="617"/>
      <c r="AD10" s="617"/>
      <c r="AE10" s="618"/>
    </row>
    <row r="11" spans="1:31" ht="12" customHeight="1" x14ac:dyDescent="0.2">
      <c r="A11" s="534" t="s">
        <v>10</v>
      </c>
      <c r="B11" s="535"/>
      <c r="C11" s="13">
        <f>SUM(C7:C10)</f>
        <v>0</v>
      </c>
      <c r="D11" s="13">
        <f>SUM(D7:D10)+ROUNDDOWN(F11/60,0)</f>
        <v>0</v>
      </c>
      <c r="E11" s="13">
        <f>F11-60*ROUNDDOWN(F11/60,0)</f>
        <v>0</v>
      </c>
      <c r="F11" s="130">
        <f>SUM(F7:F10)</f>
        <v>0</v>
      </c>
      <c r="G11" s="52">
        <f>IF((D11*60+E11)=0,0,ROUND((C11*60)/(D11*60+E11),1))</f>
        <v>0</v>
      </c>
      <c r="H11" s="13">
        <f>SUM(H7:H10)</f>
        <v>0</v>
      </c>
      <c r="I11" s="13">
        <f>SUM(I7:I10)+ROUNDDOWN(K11/60,0)</f>
        <v>0</v>
      </c>
      <c r="J11" s="13">
        <f>K11-60*ROUNDDOWN(K11/60,0)</f>
        <v>0</v>
      </c>
      <c r="K11" s="130">
        <f>SUM(K7:K10)</f>
        <v>0</v>
      </c>
      <c r="L11" s="52">
        <f>IF((I11*60+J11)=0,0,ROUND((H11*60)/(I11*60+J11),1))</f>
        <v>0</v>
      </c>
      <c r="M11" s="27">
        <f>SUM(M7:M10)</f>
        <v>0</v>
      </c>
      <c r="N11" s="27">
        <f>IF(SUM(N7:N10)=0,0,ROUND(AVERAGE(N7:N10),0))</f>
        <v>0</v>
      </c>
      <c r="O11" s="162">
        <f>IF(O10=0,0,1)</f>
        <v>0</v>
      </c>
      <c r="P11" s="27">
        <f>IF(SUM(P7:P10)=0,0,ROUND(AVERAGE(P7:P10),0))</f>
        <v>0</v>
      </c>
      <c r="Q11" s="162">
        <f>IF(Q10=0,0,1)</f>
        <v>0</v>
      </c>
      <c r="R11" s="27">
        <f>IF(SUM(R7:R10)=0,0,ROUND(AVERAGE(R7:R10),0))</f>
        <v>0</v>
      </c>
      <c r="S11" s="162">
        <f>IF(S10=0,0,1)</f>
        <v>0</v>
      </c>
      <c r="T11" s="27">
        <f>IF(SUM(T7:T10)=0,0,ROUND(AVERAGE(T7:T10),0))</f>
        <v>0</v>
      </c>
      <c r="U11" s="162">
        <f>IF(U10=0,0,1)</f>
        <v>0</v>
      </c>
      <c r="V11" s="27">
        <f>IF(SUM(V7:V10)=0,0,ROUND(AVERAGE(V7:V10),0))</f>
        <v>0</v>
      </c>
      <c r="W11" s="162">
        <f>IF(W10=0,0,1)</f>
        <v>0</v>
      </c>
      <c r="X11" s="346"/>
      <c r="Y11" s="628"/>
      <c r="Z11" s="628"/>
      <c r="AA11" s="628"/>
      <c r="AB11" s="628"/>
      <c r="AC11" s="628"/>
      <c r="AD11" s="628"/>
      <c r="AE11" s="629"/>
    </row>
    <row r="12" spans="1:31" ht="12" customHeight="1" x14ac:dyDescent="0.2">
      <c r="A12" s="532" t="s">
        <v>184</v>
      </c>
      <c r="B12" s="533"/>
      <c r="C12" s="73">
        <f>C11+Septembre!C43</f>
        <v>0</v>
      </c>
      <c r="D12" s="73">
        <f>ROUNDDOWN(F12/60,0)+Septembre!D43+D11</f>
        <v>0</v>
      </c>
      <c r="E12" s="73">
        <f>F12-60*ROUNDDOWN(F12/60,0)</f>
        <v>0</v>
      </c>
      <c r="F12" s="73">
        <f>E11+Septembre!E43</f>
        <v>0</v>
      </c>
      <c r="G12" s="73">
        <f>IF((D12*60+E12)=0,0,ROUND((C12*60)/(D12*60+E12),1))</f>
        <v>0</v>
      </c>
      <c r="H12" s="73">
        <f>H11+Septembre!H43</f>
        <v>0</v>
      </c>
      <c r="I12" s="73">
        <f>ROUNDDOWN(K12/60,0)+Septembre!I43+I11</f>
        <v>0</v>
      </c>
      <c r="J12" s="73">
        <f>K12-60*ROUNDDOWN(K12/60,0)</f>
        <v>0</v>
      </c>
      <c r="K12" s="73">
        <f>J11+Septembre!J43</f>
        <v>0</v>
      </c>
      <c r="L12" s="73">
        <f>IF((I12*60+J12)=0,0,ROUND((H12*60)/(I12*60+J12),1))</f>
        <v>0</v>
      </c>
      <c r="M12" s="83">
        <f>M11+Septembre!M43</f>
        <v>0</v>
      </c>
      <c r="N12" s="83">
        <f>IF(N11=0,Septembre!N43,IF(N11+Septembre!N43=0,"",ROUND((SUM(N7:N10)+SUM(Septembre!N36:'Septembre'!N38))/(O10+Septembre!O38),0)))</f>
        <v>0</v>
      </c>
      <c r="O12" s="179"/>
      <c r="P12" s="83">
        <f>IF(P11=0,Septembre!P43,IF(P11+Septembre!P43=0,"",ROUND((SUM(P7:P10)+SUM(Septembre!P36:'Septembre'!P38))/(Q10+Septembre!Q38),0)))</f>
        <v>0</v>
      </c>
      <c r="Q12" s="179"/>
      <c r="R12" s="83">
        <f>IF(R11=0,Septembre!R43,IF(R11+Septembre!R43=0,"",ROUND((SUM(R7:R10)+SUM(Septembre!R36:'Septembre'!R38))/(S10+Septembre!S38),0)))</f>
        <v>0</v>
      </c>
      <c r="S12" s="179"/>
      <c r="T12" s="83">
        <f>IF(T11=0,Septembre!T43,IF(T11+Septembre!T43=0,"",ROUND((SUM(T7:T10)+SUM(Septembre!T36:'Septembre'!T38))/(U10+Septembre!U38),0)))</f>
        <v>0</v>
      </c>
      <c r="U12" s="179"/>
      <c r="V12" s="83">
        <f>IF(V11=0,Septembre!V43,IF(V11+Septembre!V43=0,"",ROUND((SUM(V7:V10)+SUM(Septembre!V36:'Septembre'!V38))/(W10+Septembre!W38),0)))</f>
        <v>0</v>
      </c>
      <c r="W12" s="179"/>
      <c r="X12" s="345"/>
      <c r="Y12" s="622"/>
      <c r="Z12" s="622"/>
      <c r="AA12" s="622"/>
      <c r="AB12" s="622"/>
      <c r="AC12" s="622"/>
      <c r="AD12" s="622"/>
      <c r="AE12" s="623"/>
    </row>
    <row r="13" spans="1:31" s="8" customFormat="1" ht="12" customHeight="1" x14ac:dyDescent="0.2">
      <c r="A13" s="21" t="s">
        <v>6</v>
      </c>
      <c r="B13" s="22">
        <f>B10+1</f>
        <v>5</v>
      </c>
      <c r="C13" s="40"/>
      <c r="D13" s="40"/>
      <c r="E13" s="40"/>
      <c r="F13" s="71">
        <f t="shared" ref="F13:F19" si="15">E13</f>
        <v>0</v>
      </c>
      <c r="G13" s="86" t="str">
        <f t="shared" ref="G13:G19" si="16">IF((D13*60+F13)=0,"",ROUND((C13*60)/(D13*60+F13),1))</f>
        <v/>
      </c>
      <c r="H13" s="325"/>
      <c r="I13" s="325"/>
      <c r="J13" s="325"/>
      <c r="K13" s="71">
        <f>J13</f>
        <v>0</v>
      </c>
      <c r="L13" s="340" t="str">
        <f t="shared" ref="L13:L19" si="17">IF((I13*60+K13)=0,"",ROUND((H13*60)/(I13*60+K13),1))</f>
        <v/>
      </c>
      <c r="M13" s="116"/>
      <c r="N13" s="116"/>
      <c r="O13" s="161">
        <f>IF(N13="",0,1)</f>
        <v>0</v>
      </c>
      <c r="P13" s="116"/>
      <c r="Q13" s="161">
        <f>IF(P13="",0,1)</f>
        <v>0</v>
      </c>
      <c r="R13" s="116"/>
      <c r="S13" s="161">
        <f>IF(R13="",0,1)</f>
        <v>0</v>
      </c>
      <c r="T13" s="116"/>
      <c r="U13" s="161">
        <f>IF(T13="",0,1)</f>
        <v>0</v>
      </c>
      <c r="V13" s="116"/>
      <c r="W13" s="161">
        <f>IF(V13="",0,1)</f>
        <v>0</v>
      </c>
      <c r="X13" s="236"/>
      <c r="Y13" s="484"/>
      <c r="Z13" s="484"/>
      <c r="AA13" s="484"/>
      <c r="AB13" s="484"/>
      <c r="AC13" s="484"/>
      <c r="AD13" s="484"/>
      <c r="AE13" s="485"/>
    </row>
    <row r="14" spans="1:31" ht="12" customHeight="1" x14ac:dyDescent="0.2">
      <c r="A14" s="21" t="s">
        <v>7</v>
      </c>
      <c r="B14" s="22">
        <f t="shared" ref="B14:B19" si="18">B13+1</f>
        <v>6</v>
      </c>
      <c r="C14" s="40"/>
      <c r="D14" s="40"/>
      <c r="E14" s="40"/>
      <c r="F14" s="71">
        <f t="shared" si="15"/>
        <v>0</v>
      </c>
      <c r="G14" s="86" t="str">
        <f t="shared" si="16"/>
        <v/>
      </c>
      <c r="H14" s="325"/>
      <c r="I14" s="325"/>
      <c r="J14" s="325"/>
      <c r="K14" s="71">
        <f t="shared" ref="K14:K19" si="19">J14</f>
        <v>0</v>
      </c>
      <c r="L14" s="340" t="str">
        <f t="shared" si="17"/>
        <v/>
      </c>
      <c r="M14" s="116"/>
      <c r="N14" s="116"/>
      <c r="O14" s="161">
        <f t="shared" ref="O14:O19" si="20">IF(N14="",O13,O13+1)</f>
        <v>0</v>
      </c>
      <c r="P14" s="116"/>
      <c r="Q14" s="161">
        <f t="shared" ref="Q14:Q19" si="21">IF(P14="",Q13,Q13+1)</f>
        <v>0</v>
      </c>
      <c r="R14" s="116"/>
      <c r="S14" s="161">
        <f t="shared" ref="S14:S19" si="22">IF(R14="",S13,S13+1)</f>
        <v>0</v>
      </c>
      <c r="T14" s="116"/>
      <c r="U14" s="161">
        <f t="shared" ref="U14:U19" si="23">IF(T14="",U13,U13+1)</f>
        <v>0</v>
      </c>
      <c r="V14" s="116"/>
      <c r="W14" s="161">
        <f t="shared" ref="W14:W19" si="24">IF(V14="",W13,W13+1)</f>
        <v>0</v>
      </c>
      <c r="X14" s="236"/>
      <c r="Y14" s="484"/>
      <c r="Z14" s="484"/>
      <c r="AA14" s="484"/>
      <c r="AB14" s="484"/>
      <c r="AC14" s="484"/>
      <c r="AD14" s="484"/>
      <c r="AE14" s="485"/>
    </row>
    <row r="15" spans="1:31" ht="12" customHeight="1" x14ac:dyDescent="0.2">
      <c r="A15" s="21" t="s">
        <v>8</v>
      </c>
      <c r="B15" s="22">
        <f t="shared" si="18"/>
        <v>7</v>
      </c>
      <c r="C15" s="40"/>
      <c r="D15" s="40"/>
      <c r="E15" s="40"/>
      <c r="F15" s="71">
        <f t="shared" si="15"/>
        <v>0</v>
      </c>
      <c r="G15" s="86" t="str">
        <f t="shared" si="16"/>
        <v/>
      </c>
      <c r="H15" s="325"/>
      <c r="I15" s="325"/>
      <c r="J15" s="325"/>
      <c r="K15" s="71">
        <f t="shared" si="19"/>
        <v>0</v>
      </c>
      <c r="L15" s="340" t="str">
        <f t="shared" si="17"/>
        <v/>
      </c>
      <c r="M15" s="116"/>
      <c r="N15" s="116"/>
      <c r="O15" s="161">
        <f t="shared" si="20"/>
        <v>0</v>
      </c>
      <c r="P15" s="116"/>
      <c r="Q15" s="161">
        <f t="shared" si="21"/>
        <v>0</v>
      </c>
      <c r="R15" s="116"/>
      <c r="S15" s="161">
        <f t="shared" si="22"/>
        <v>0</v>
      </c>
      <c r="T15" s="116"/>
      <c r="U15" s="161">
        <f t="shared" si="23"/>
        <v>0</v>
      </c>
      <c r="V15" s="116"/>
      <c r="W15" s="161">
        <f t="shared" si="24"/>
        <v>0</v>
      </c>
      <c r="X15" s="236"/>
      <c r="Y15" s="484"/>
      <c r="Z15" s="484"/>
      <c r="AA15" s="484"/>
      <c r="AB15" s="484"/>
      <c r="AC15" s="484"/>
      <c r="AD15" s="484"/>
      <c r="AE15" s="485"/>
    </row>
    <row r="16" spans="1:31" ht="12" customHeight="1" x14ac:dyDescent="0.2">
      <c r="A16" s="21" t="s">
        <v>2</v>
      </c>
      <c r="B16" s="22">
        <f t="shared" si="18"/>
        <v>8</v>
      </c>
      <c r="C16" s="40"/>
      <c r="D16" s="40"/>
      <c r="E16" s="40"/>
      <c r="F16" s="71">
        <f t="shared" si="15"/>
        <v>0</v>
      </c>
      <c r="G16" s="86" t="str">
        <f t="shared" si="16"/>
        <v/>
      </c>
      <c r="H16" s="325"/>
      <c r="I16" s="325"/>
      <c r="J16" s="325"/>
      <c r="K16" s="71">
        <f t="shared" si="19"/>
        <v>0</v>
      </c>
      <c r="L16" s="340" t="str">
        <f t="shared" si="17"/>
        <v/>
      </c>
      <c r="M16" s="116"/>
      <c r="N16" s="116"/>
      <c r="O16" s="161">
        <f t="shared" si="20"/>
        <v>0</v>
      </c>
      <c r="P16" s="116"/>
      <c r="Q16" s="161">
        <f t="shared" si="21"/>
        <v>0</v>
      </c>
      <c r="R16" s="116"/>
      <c r="S16" s="161">
        <f t="shared" si="22"/>
        <v>0</v>
      </c>
      <c r="T16" s="116"/>
      <c r="U16" s="161">
        <f t="shared" si="23"/>
        <v>0</v>
      </c>
      <c r="V16" s="116"/>
      <c r="W16" s="161">
        <f t="shared" si="24"/>
        <v>0</v>
      </c>
      <c r="X16" s="236"/>
      <c r="Y16" s="484"/>
      <c r="Z16" s="484"/>
      <c r="AA16" s="484"/>
      <c r="AB16" s="484"/>
      <c r="AC16" s="484"/>
      <c r="AD16" s="484"/>
      <c r="AE16" s="485"/>
    </row>
    <row r="17" spans="1:42" s="8" customFormat="1" ht="12" customHeight="1" x14ac:dyDescent="0.2">
      <c r="A17" s="21" t="s">
        <v>3</v>
      </c>
      <c r="B17" s="22">
        <f t="shared" si="18"/>
        <v>9</v>
      </c>
      <c r="C17" s="40"/>
      <c r="D17" s="40"/>
      <c r="E17" s="40"/>
      <c r="F17" s="71">
        <f t="shared" si="15"/>
        <v>0</v>
      </c>
      <c r="G17" s="86" t="str">
        <f t="shared" si="16"/>
        <v/>
      </c>
      <c r="H17" s="325"/>
      <c r="I17" s="325"/>
      <c r="J17" s="325"/>
      <c r="K17" s="71">
        <f t="shared" si="19"/>
        <v>0</v>
      </c>
      <c r="L17" s="340" t="str">
        <f t="shared" si="17"/>
        <v/>
      </c>
      <c r="M17" s="116"/>
      <c r="N17" s="116"/>
      <c r="O17" s="161">
        <f t="shared" si="20"/>
        <v>0</v>
      </c>
      <c r="P17" s="116"/>
      <c r="Q17" s="161">
        <f t="shared" si="21"/>
        <v>0</v>
      </c>
      <c r="R17" s="116"/>
      <c r="S17" s="161">
        <f t="shared" si="22"/>
        <v>0</v>
      </c>
      <c r="T17" s="116"/>
      <c r="U17" s="161">
        <f t="shared" si="23"/>
        <v>0</v>
      </c>
      <c r="V17" s="116"/>
      <c r="W17" s="161">
        <f t="shared" si="24"/>
        <v>0</v>
      </c>
      <c r="X17" s="236"/>
      <c r="Y17" s="484"/>
      <c r="Z17" s="484"/>
      <c r="AA17" s="484"/>
      <c r="AB17" s="484"/>
      <c r="AC17" s="484"/>
      <c r="AD17" s="484"/>
      <c r="AE17" s="485"/>
    </row>
    <row r="18" spans="1:42" ht="12" customHeight="1" x14ac:dyDescent="0.2">
      <c r="A18" s="21" t="s">
        <v>4</v>
      </c>
      <c r="B18" s="22">
        <f t="shared" si="18"/>
        <v>10</v>
      </c>
      <c r="C18" s="40"/>
      <c r="D18" s="40"/>
      <c r="E18" s="40"/>
      <c r="F18" s="71">
        <f t="shared" si="15"/>
        <v>0</v>
      </c>
      <c r="G18" s="86" t="str">
        <f t="shared" si="16"/>
        <v/>
      </c>
      <c r="H18" s="325"/>
      <c r="I18" s="325"/>
      <c r="J18" s="325"/>
      <c r="K18" s="71">
        <f t="shared" si="19"/>
        <v>0</v>
      </c>
      <c r="L18" s="340" t="str">
        <f t="shared" si="17"/>
        <v/>
      </c>
      <c r="M18" s="116"/>
      <c r="N18" s="116"/>
      <c r="O18" s="161">
        <f t="shared" si="20"/>
        <v>0</v>
      </c>
      <c r="P18" s="116"/>
      <c r="Q18" s="161">
        <f t="shared" si="21"/>
        <v>0</v>
      </c>
      <c r="R18" s="116"/>
      <c r="S18" s="161">
        <f t="shared" si="22"/>
        <v>0</v>
      </c>
      <c r="T18" s="116"/>
      <c r="U18" s="161">
        <f t="shared" si="23"/>
        <v>0</v>
      </c>
      <c r="V18" s="116"/>
      <c r="W18" s="161">
        <f t="shared" si="24"/>
        <v>0</v>
      </c>
      <c r="X18" s="236"/>
      <c r="Y18" s="484"/>
      <c r="Z18" s="484"/>
      <c r="AA18" s="484"/>
      <c r="AB18" s="484"/>
      <c r="AC18" s="484"/>
      <c r="AD18" s="484"/>
      <c r="AE18" s="485"/>
    </row>
    <row r="19" spans="1:42" ht="12" customHeight="1" x14ac:dyDescent="0.2">
      <c r="A19" s="113" t="s">
        <v>5</v>
      </c>
      <c r="B19" s="114">
        <f t="shared" si="18"/>
        <v>11</v>
      </c>
      <c r="C19" s="40"/>
      <c r="D19" s="40"/>
      <c r="E19" s="40"/>
      <c r="F19" s="71">
        <f t="shared" si="15"/>
        <v>0</v>
      </c>
      <c r="G19" s="86" t="str">
        <f t="shared" si="16"/>
        <v/>
      </c>
      <c r="H19" s="325"/>
      <c r="I19" s="325"/>
      <c r="J19" s="325"/>
      <c r="K19" s="71">
        <f t="shared" si="19"/>
        <v>0</v>
      </c>
      <c r="L19" s="340" t="str">
        <f t="shared" si="17"/>
        <v/>
      </c>
      <c r="M19" s="116"/>
      <c r="N19" s="116"/>
      <c r="O19" s="161">
        <f t="shared" si="20"/>
        <v>0</v>
      </c>
      <c r="P19" s="116"/>
      <c r="Q19" s="161">
        <f t="shared" si="21"/>
        <v>0</v>
      </c>
      <c r="R19" s="116"/>
      <c r="S19" s="161">
        <f t="shared" si="22"/>
        <v>0</v>
      </c>
      <c r="T19" s="116"/>
      <c r="U19" s="161">
        <f t="shared" si="23"/>
        <v>0</v>
      </c>
      <c r="V19" s="116"/>
      <c r="W19" s="161">
        <f t="shared" si="24"/>
        <v>0</v>
      </c>
      <c r="X19" s="236"/>
      <c r="Y19" s="484"/>
      <c r="Z19" s="484"/>
      <c r="AA19" s="484"/>
      <c r="AB19" s="484"/>
      <c r="AC19" s="484"/>
      <c r="AD19" s="484"/>
      <c r="AE19" s="485"/>
    </row>
    <row r="20" spans="1:42" ht="12" customHeight="1" x14ac:dyDescent="0.2">
      <c r="A20" s="476" t="s">
        <v>85</v>
      </c>
      <c r="B20" s="477"/>
      <c r="C20" s="13">
        <f>SUM(C13:C19)</f>
        <v>0</v>
      </c>
      <c r="D20" s="13">
        <f>SUM(D13:D19)+ROUNDDOWN(F20/60,0)</f>
        <v>0</v>
      </c>
      <c r="E20" s="13">
        <f>F20-60*ROUNDDOWN(F20/60,0)</f>
        <v>0</v>
      </c>
      <c r="F20" s="130">
        <f>SUM(F13:F19)</f>
        <v>0</v>
      </c>
      <c r="G20" s="52">
        <f>IF((D20*60+E20)=0,0,ROUND((C20*60)/(D20*60+E20),1))</f>
        <v>0</v>
      </c>
      <c r="H20" s="13">
        <f>SUM(H13:H19)</f>
        <v>0</v>
      </c>
      <c r="I20" s="13">
        <f>SUM(I13:I19)+ROUNDDOWN(K20/60,0)</f>
        <v>0</v>
      </c>
      <c r="J20" s="13">
        <f>K20-60*ROUNDDOWN(K20/60,0)</f>
        <v>0</v>
      </c>
      <c r="K20" s="130">
        <f>SUM(K13:K19)</f>
        <v>0</v>
      </c>
      <c r="L20" s="52">
        <f>IF((I20*60+J20)=0,0,ROUND((H20*60)/(I20*60+J20),1))</f>
        <v>0</v>
      </c>
      <c r="M20" s="27">
        <f>SUM(M13:M19)</f>
        <v>0</v>
      </c>
      <c r="N20" s="27">
        <f>IF(SUM(N13:N19)=0,0,ROUND(AVERAGE(N13:N19),0))</f>
        <v>0</v>
      </c>
      <c r="O20" s="162">
        <f>IF(O19=0,0,1)</f>
        <v>0</v>
      </c>
      <c r="P20" s="27">
        <f>IF(SUM(P13:P19)=0,0,ROUND(AVERAGE(P13:P19),0))</f>
        <v>0</v>
      </c>
      <c r="Q20" s="162">
        <f>IF(Q19=0,0,1)</f>
        <v>0</v>
      </c>
      <c r="R20" s="27">
        <f>IF(SUM(R13:R19)=0,0,ROUND(AVERAGE(R13:R19),0))</f>
        <v>0</v>
      </c>
      <c r="S20" s="162">
        <f>IF(S19=0,0,1)</f>
        <v>0</v>
      </c>
      <c r="T20" s="27">
        <f>IF(SUM(T13:T19)=0,0,ROUND(AVERAGE(T13:T19),0))</f>
        <v>0</v>
      </c>
      <c r="U20" s="162">
        <f>IF(U19=0,0,1)</f>
        <v>0</v>
      </c>
      <c r="V20" s="27">
        <f>IF(SUM(V13:V19)=0,0,ROUND(AVERAGE(V13:V19),0))</f>
        <v>0</v>
      </c>
      <c r="W20" s="162">
        <f>IF(W19=0,0,1)</f>
        <v>0</v>
      </c>
      <c r="X20" s="237"/>
      <c r="Y20" s="481"/>
      <c r="Z20" s="481"/>
      <c r="AA20" s="481"/>
      <c r="AB20" s="481"/>
      <c r="AC20" s="481"/>
      <c r="AD20" s="481"/>
      <c r="AE20" s="482"/>
    </row>
    <row r="21" spans="1:42" ht="12" customHeight="1" x14ac:dyDescent="0.2">
      <c r="A21" s="22" t="s">
        <v>6</v>
      </c>
      <c r="B21" s="22">
        <f>B19+1</f>
        <v>12</v>
      </c>
      <c r="C21" s="40"/>
      <c r="D21" s="40"/>
      <c r="E21" s="40"/>
      <c r="F21" s="71">
        <f t="shared" ref="F21:F42" si="25">E21</f>
        <v>0</v>
      </c>
      <c r="G21" s="86" t="str">
        <f t="shared" ref="G21:G42" si="26">IF((D21*60+F21)=0,"",ROUND((C21*60)/(D21*60+F21),1))</f>
        <v/>
      </c>
      <c r="H21" s="325"/>
      <c r="I21" s="325"/>
      <c r="J21" s="325"/>
      <c r="K21" s="71">
        <f>J21</f>
        <v>0</v>
      </c>
      <c r="L21" s="340" t="str">
        <f t="shared" ref="L21:L42" si="27">IF((I21*60+K21)=0,"",ROUND((H21*60)/(I21*60+K21),1))</f>
        <v/>
      </c>
      <c r="M21" s="116"/>
      <c r="N21" s="116"/>
      <c r="O21" s="161">
        <f>IF(N21="",0,1)</f>
        <v>0</v>
      </c>
      <c r="P21" s="116"/>
      <c r="Q21" s="161">
        <f>IF(P21="",0,1)</f>
        <v>0</v>
      </c>
      <c r="R21" s="116"/>
      <c r="S21" s="161">
        <f>IF(R21="",0,1)</f>
        <v>0</v>
      </c>
      <c r="T21" s="116"/>
      <c r="U21" s="161">
        <f>IF(T21="",0,1)</f>
        <v>0</v>
      </c>
      <c r="V21" s="116"/>
      <c r="W21" s="161">
        <f>IF(V21="",0,1)</f>
        <v>0</v>
      </c>
      <c r="X21" s="236"/>
      <c r="Y21" s="484"/>
      <c r="Z21" s="484"/>
      <c r="AA21" s="484"/>
      <c r="AB21" s="484"/>
      <c r="AC21" s="484"/>
      <c r="AD21" s="484"/>
      <c r="AE21" s="485"/>
    </row>
    <row r="22" spans="1:42" ht="12" customHeight="1" x14ac:dyDescent="0.2">
      <c r="A22" s="22" t="s">
        <v>7</v>
      </c>
      <c r="B22" s="22">
        <f t="shared" ref="B22:B27" si="28">B21+1</f>
        <v>13</v>
      </c>
      <c r="C22" s="40"/>
      <c r="D22" s="40"/>
      <c r="E22" s="40"/>
      <c r="F22" s="71">
        <f t="shared" si="25"/>
        <v>0</v>
      </c>
      <c r="G22" s="86" t="str">
        <f t="shared" si="26"/>
        <v/>
      </c>
      <c r="H22" s="325"/>
      <c r="I22" s="325"/>
      <c r="J22" s="325"/>
      <c r="K22" s="71">
        <f t="shared" ref="K22:K27" si="29">J22</f>
        <v>0</v>
      </c>
      <c r="L22" s="340" t="str">
        <f t="shared" si="27"/>
        <v/>
      </c>
      <c r="M22" s="116"/>
      <c r="N22" s="116"/>
      <c r="O22" s="161">
        <f t="shared" ref="O22:O27" si="30">IF(N22="",O21,O21+1)</f>
        <v>0</v>
      </c>
      <c r="P22" s="116"/>
      <c r="Q22" s="161">
        <f t="shared" ref="Q22:Q27" si="31">IF(P22="",Q21,Q21+1)</f>
        <v>0</v>
      </c>
      <c r="R22" s="116"/>
      <c r="S22" s="161">
        <f t="shared" ref="S22:S27" si="32">IF(R22="",S21,S21+1)</f>
        <v>0</v>
      </c>
      <c r="T22" s="116"/>
      <c r="U22" s="161">
        <f t="shared" ref="U22:U27" si="33">IF(T22="",U21,U21+1)</f>
        <v>0</v>
      </c>
      <c r="V22" s="116"/>
      <c r="W22" s="161">
        <f t="shared" ref="W22:W27" si="34">IF(V22="",W21,W21+1)</f>
        <v>0</v>
      </c>
      <c r="X22" s="236"/>
      <c r="Y22" s="484"/>
      <c r="Z22" s="484"/>
      <c r="AA22" s="484"/>
      <c r="AB22" s="484"/>
      <c r="AC22" s="484"/>
      <c r="AD22" s="484"/>
      <c r="AE22" s="485"/>
    </row>
    <row r="23" spans="1:42" ht="12" customHeight="1" x14ac:dyDescent="0.2">
      <c r="A23" s="22" t="s">
        <v>8</v>
      </c>
      <c r="B23" s="22">
        <f t="shared" si="28"/>
        <v>14</v>
      </c>
      <c r="C23" s="40"/>
      <c r="D23" s="40"/>
      <c r="E23" s="40"/>
      <c r="F23" s="71">
        <f t="shared" si="25"/>
        <v>0</v>
      </c>
      <c r="G23" s="86" t="str">
        <f t="shared" si="26"/>
        <v/>
      </c>
      <c r="H23" s="325"/>
      <c r="I23" s="325"/>
      <c r="J23" s="325"/>
      <c r="K23" s="71">
        <f t="shared" si="29"/>
        <v>0</v>
      </c>
      <c r="L23" s="340" t="str">
        <f t="shared" si="27"/>
        <v/>
      </c>
      <c r="M23" s="116"/>
      <c r="N23" s="116"/>
      <c r="O23" s="161">
        <f t="shared" si="30"/>
        <v>0</v>
      </c>
      <c r="P23" s="116"/>
      <c r="Q23" s="161">
        <f t="shared" si="31"/>
        <v>0</v>
      </c>
      <c r="R23" s="116"/>
      <c r="S23" s="161">
        <f t="shared" si="32"/>
        <v>0</v>
      </c>
      <c r="T23" s="116"/>
      <c r="U23" s="161">
        <f t="shared" si="33"/>
        <v>0</v>
      </c>
      <c r="V23" s="116"/>
      <c r="W23" s="161">
        <f t="shared" si="34"/>
        <v>0</v>
      </c>
      <c r="X23" s="236"/>
      <c r="Y23" s="484"/>
      <c r="Z23" s="484"/>
      <c r="AA23" s="484"/>
      <c r="AB23" s="484"/>
      <c r="AC23" s="484"/>
      <c r="AD23" s="484"/>
      <c r="AE23" s="485"/>
    </row>
    <row r="24" spans="1:42" ht="12" customHeight="1" x14ac:dyDescent="0.2">
      <c r="A24" s="22" t="s">
        <v>2</v>
      </c>
      <c r="B24" s="22">
        <f t="shared" si="28"/>
        <v>15</v>
      </c>
      <c r="C24" s="40"/>
      <c r="D24" s="40"/>
      <c r="E24" s="40"/>
      <c r="F24" s="71">
        <f t="shared" si="25"/>
        <v>0</v>
      </c>
      <c r="G24" s="86" t="str">
        <f t="shared" si="26"/>
        <v/>
      </c>
      <c r="H24" s="325"/>
      <c r="I24" s="325"/>
      <c r="J24" s="325"/>
      <c r="K24" s="71">
        <f t="shared" si="29"/>
        <v>0</v>
      </c>
      <c r="L24" s="340" t="str">
        <f t="shared" si="27"/>
        <v/>
      </c>
      <c r="M24" s="116"/>
      <c r="N24" s="116"/>
      <c r="O24" s="161">
        <f t="shared" si="30"/>
        <v>0</v>
      </c>
      <c r="P24" s="116"/>
      <c r="Q24" s="161">
        <f t="shared" si="31"/>
        <v>0</v>
      </c>
      <c r="R24" s="116"/>
      <c r="S24" s="161">
        <f t="shared" si="32"/>
        <v>0</v>
      </c>
      <c r="T24" s="116"/>
      <c r="U24" s="161">
        <f t="shared" si="33"/>
        <v>0</v>
      </c>
      <c r="V24" s="116"/>
      <c r="W24" s="161">
        <f t="shared" si="34"/>
        <v>0</v>
      </c>
      <c r="X24" s="236"/>
      <c r="Y24" s="484"/>
      <c r="Z24" s="484"/>
      <c r="AA24" s="484"/>
      <c r="AB24" s="484"/>
      <c r="AC24" s="484"/>
      <c r="AD24" s="484"/>
      <c r="AE24" s="485"/>
    </row>
    <row r="25" spans="1:42" ht="12" customHeight="1" x14ac:dyDescent="0.2">
      <c r="A25" s="22" t="s">
        <v>3</v>
      </c>
      <c r="B25" s="22">
        <f t="shared" si="28"/>
        <v>16</v>
      </c>
      <c r="C25" s="40"/>
      <c r="D25" s="40"/>
      <c r="E25" s="40"/>
      <c r="F25" s="71">
        <f t="shared" si="25"/>
        <v>0</v>
      </c>
      <c r="G25" s="86" t="str">
        <f t="shared" si="26"/>
        <v/>
      </c>
      <c r="H25" s="325"/>
      <c r="I25" s="325"/>
      <c r="J25" s="325"/>
      <c r="K25" s="71">
        <f t="shared" si="29"/>
        <v>0</v>
      </c>
      <c r="L25" s="340" t="str">
        <f t="shared" si="27"/>
        <v/>
      </c>
      <c r="M25" s="116"/>
      <c r="N25" s="116"/>
      <c r="O25" s="161">
        <f t="shared" si="30"/>
        <v>0</v>
      </c>
      <c r="P25" s="116"/>
      <c r="Q25" s="161">
        <f t="shared" si="31"/>
        <v>0</v>
      </c>
      <c r="R25" s="116"/>
      <c r="S25" s="161">
        <f t="shared" si="32"/>
        <v>0</v>
      </c>
      <c r="T25" s="116"/>
      <c r="U25" s="161">
        <f t="shared" si="33"/>
        <v>0</v>
      </c>
      <c r="V25" s="116"/>
      <c r="W25" s="161">
        <f t="shared" si="34"/>
        <v>0</v>
      </c>
      <c r="X25" s="236"/>
      <c r="Y25" s="484"/>
      <c r="Z25" s="484"/>
      <c r="AA25" s="484"/>
      <c r="AB25" s="484"/>
      <c r="AC25" s="484"/>
      <c r="AD25" s="484"/>
      <c r="AE25" s="485"/>
    </row>
    <row r="26" spans="1:42" ht="12" customHeight="1" x14ac:dyDescent="0.2">
      <c r="A26" s="22" t="s">
        <v>4</v>
      </c>
      <c r="B26" s="22">
        <f t="shared" si="28"/>
        <v>17</v>
      </c>
      <c r="C26" s="40"/>
      <c r="D26" s="40"/>
      <c r="E26" s="40"/>
      <c r="F26" s="71">
        <f t="shared" si="25"/>
        <v>0</v>
      </c>
      <c r="G26" s="86" t="str">
        <f t="shared" si="26"/>
        <v/>
      </c>
      <c r="H26" s="325"/>
      <c r="I26" s="325"/>
      <c r="J26" s="325"/>
      <c r="K26" s="71">
        <f t="shared" si="29"/>
        <v>0</v>
      </c>
      <c r="L26" s="340" t="str">
        <f t="shared" si="27"/>
        <v/>
      </c>
      <c r="M26" s="116"/>
      <c r="N26" s="116"/>
      <c r="O26" s="161">
        <f t="shared" si="30"/>
        <v>0</v>
      </c>
      <c r="P26" s="116"/>
      <c r="Q26" s="161">
        <f t="shared" si="31"/>
        <v>0</v>
      </c>
      <c r="R26" s="116"/>
      <c r="S26" s="161">
        <f t="shared" si="32"/>
        <v>0</v>
      </c>
      <c r="T26" s="116"/>
      <c r="U26" s="161">
        <f t="shared" si="33"/>
        <v>0</v>
      </c>
      <c r="V26" s="116"/>
      <c r="W26" s="161">
        <f t="shared" si="34"/>
        <v>0</v>
      </c>
      <c r="X26" s="236"/>
      <c r="Y26" s="512" t="s">
        <v>261</v>
      </c>
      <c r="Z26" s="512"/>
      <c r="AA26" s="512"/>
      <c r="AB26" s="512"/>
      <c r="AC26" s="512"/>
      <c r="AD26" s="512"/>
      <c r="AE26" s="513"/>
    </row>
    <row r="27" spans="1:42" ht="12" customHeight="1" x14ac:dyDescent="0.2">
      <c r="A27" s="114" t="s">
        <v>5</v>
      </c>
      <c r="B27" s="114">
        <f t="shared" si="28"/>
        <v>18</v>
      </c>
      <c r="C27" s="40"/>
      <c r="D27" s="40"/>
      <c r="E27" s="40"/>
      <c r="F27" s="71">
        <f t="shared" si="25"/>
        <v>0</v>
      </c>
      <c r="G27" s="86" t="str">
        <f t="shared" si="26"/>
        <v/>
      </c>
      <c r="H27" s="325"/>
      <c r="I27" s="325"/>
      <c r="J27" s="325"/>
      <c r="K27" s="71">
        <f t="shared" si="29"/>
        <v>0</v>
      </c>
      <c r="L27" s="340" t="str">
        <f t="shared" si="27"/>
        <v/>
      </c>
      <c r="M27" s="116"/>
      <c r="N27" s="116"/>
      <c r="O27" s="161">
        <f t="shared" si="30"/>
        <v>0</v>
      </c>
      <c r="P27" s="116"/>
      <c r="Q27" s="161">
        <f t="shared" si="31"/>
        <v>0</v>
      </c>
      <c r="R27" s="116"/>
      <c r="S27" s="161">
        <f t="shared" si="32"/>
        <v>0</v>
      </c>
      <c r="T27" s="116"/>
      <c r="U27" s="161">
        <f t="shared" si="33"/>
        <v>0</v>
      </c>
      <c r="V27" s="116"/>
      <c r="W27" s="161">
        <f t="shared" si="34"/>
        <v>0</v>
      </c>
      <c r="X27" s="236"/>
      <c r="Y27" s="515"/>
      <c r="Z27" s="515"/>
      <c r="AA27" s="515"/>
      <c r="AB27" s="515"/>
      <c r="AC27" s="515"/>
      <c r="AD27" s="515"/>
      <c r="AE27" s="516"/>
    </row>
    <row r="28" spans="1:42" ht="12" customHeight="1" x14ac:dyDescent="0.2">
      <c r="A28" s="476" t="s">
        <v>86</v>
      </c>
      <c r="B28" s="477"/>
      <c r="C28" s="13">
        <f>SUM(C21:C27)</f>
        <v>0</v>
      </c>
      <c r="D28" s="13">
        <f>SUM(D21:D27)+ROUNDDOWN(F28/60,0)</f>
        <v>0</v>
      </c>
      <c r="E28" s="13">
        <f>F28-60*ROUNDDOWN(F28/60,0)</f>
        <v>0</v>
      </c>
      <c r="F28" s="130">
        <f>SUM(F21:F27)</f>
        <v>0</v>
      </c>
      <c r="G28" s="52">
        <f>IF((D28*60+E28)=0,0,ROUND((C28*60)/(D28*60+E28),1))</f>
        <v>0</v>
      </c>
      <c r="H28" s="13">
        <f>SUM(H21:H27)</f>
        <v>0</v>
      </c>
      <c r="I28" s="13">
        <f>SUM(I21:I27)+ROUNDDOWN(K28/60,0)</f>
        <v>0</v>
      </c>
      <c r="J28" s="13">
        <f>K28-60*ROUNDDOWN(K28/60,0)</f>
        <v>0</v>
      </c>
      <c r="K28" s="130">
        <f>SUM(K21:K27)</f>
        <v>0</v>
      </c>
      <c r="L28" s="52">
        <f>IF((I28*60+J28)=0,0,ROUND((H28*60)/(I28*60+J28),1))</f>
        <v>0</v>
      </c>
      <c r="M28" s="27">
        <f>SUM(M21:M27)</f>
        <v>0</v>
      </c>
      <c r="N28" s="27">
        <f>IF(SUM(N21:N27)=0,0,ROUND(AVERAGE(N21:N27),0))</f>
        <v>0</v>
      </c>
      <c r="O28" s="162">
        <f>IF(O27=0,0,1)</f>
        <v>0</v>
      </c>
      <c r="P28" s="27">
        <f>IF(SUM(P21:P27)=0,0,ROUND(AVERAGE(P21:P27),0))</f>
        <v>0</v>
      </c>
      <c r="Q28" s="162">
        <f>IF(Q27=0,0,1)</f>
        <v>0</v>
      </c>
      <c r="R28" s="27">
        <f>IF(SUM(R21:R27)=0,0,ROUND(AVERAGE(R21:R27),0))</f>
        <v>0</v>
      </c>
      <c r="S28" s="162">
        <f>IF(S27=0,0,1)</f>
        <v>0</v>
      </c>
      <c r="T28" s="27">
        <f>IF(SUM(T21:T27)=0,0,ROUND(AVERAGE(T21:T27),0))</f>
        <v>0</v>
      </c>
      <c r="U28" s="162">
        <f>IF(U27=0,0,1)</f>
        <v>0</v>
      </c>
      <c r="V28" s="27">
        <f>IF(SUM(V21:V27)=0,0,ROUND(AVERAGE(V21:V27),0))</f>
        <v>0</v>
      </c>
      <c r="W28" s="162">
        <f>IF(W27=0,0,1)</f>
        <v>0</v>
      </c>
      <c r="X28" s="237"/>
      <c r="Y28" s="481"/>
      <c r="Z28" s="481"/>
      <c r="AA28" s="481"/>
      <c r="AB28" s="481"/>
      <c r="AC28" s="481"/>
      <c r="AD28" s="481"/>
      <c r="AE28" s="482"/>
    </row>
    <row r="29" spans="1:42" s="75" customFormat="1" ht="12" customHeight="1" x14ac:dyDescent="0.2">
      <c r="A29" s="82" t="s">
        <v>100</v>
      </c>
      <c r="B29" s="81">
        <f>B27+1</f>
        <v>19</v>
      </c>
      <c r="C29" s="40"/>
      <c r="D29" s="40"/>
      <c r="E29" s="40"/>
      <c r="F29" s="71">
        <f t="shared" si="25"/>
        <v>0</v>
      </c>
      <c r="G29" s="86" t="str">
        <f t="shared" si="26"/>
        <v/>
      </c>
      <c r="H29" s="325"/>
      <c r="I29" s="325"/>
      <c r="J29" s="325"/>
      <c r="K29" s="71">
        <f>J29</f>
        <v>0</v>
      </c>
      <c r="L29" s="340" t="str">
        <f t="shared" si="27"/>
        <v/>
      </c>
      <c r="M29" s="116"/>
      <c r="N29" s="116"/>
      <c r="O29" s="161">
        <f>IF(N29="",0,1)</f>
        <v>0</v>
      </c>
      <c r="P29" s="116"/>
      <c r="Q29" s="161">
        <f>IF(P29="",0,1)</f>
        <v>0</v>
      </c>
      <c r="R29" s="116"/>
      <c r="S29" s="161">
        <f>IF(R29="",0,1)</f>
        <v>0</v>
      </c>
      <c r="T29" s="116"/>
      <c r="U29" s="161">
        <f>IF(T29="",0,1)</f>
        <v>0</v>
      </c>
      <c r="V29" s="116"/>
      <c r="W29" s="161">
        <f>IF(V29="",0,1)</f>
        <v>0</v>
      </c>
      <c r="X29" s="239"/>
      <c r="Y29" s="515"/>
      <c r="Z29" s="515"/>
      <c r="AA29" s="515"/>
      <c r="AB29" s="515"/>
      <c r="AC29" s="515"/>
      <c r="AD29" s="515"/>
      <c r="AE29" s="516"/>
      <c r="AF29"/>
      <c r="AG29"/>
      <c r="AH29"/>
      <c r="AI29"/>
      <c r="AJ29"/>
      <c r="AK29"/>
      <c r="AL29"/>
      <c r="AM29"/>
      <c r="AN29"/>
      <c r="AO29"/>
      <c r="AP29"/>
    </row>
    <row r="30" spans="1:42" s="75" customFormat="1" ht="12" customHeight="1" x14ac:dyDescent="0.2">
      <c r="A30" s="82" t="s">
        <v>103</v>
      </c>
      <c r="B30" s="81">
        <f t="shared" ref="B30:B35" si="35">B29+1</f>
        <v>20</v>
      </c>
      <c r="C30" s="40"/>
      <c r="D30" s="40"/>
      <c r="E30" s="40"/>
      <c r="F30" s="71">
        <f t="shared" si="25"/>
        <v>0</v>
      </c>
      <c r="G30" s="86" t="str">
        <f t="shared" si="26"/>
        <v/>
      </c>
      <c r="H30" s="325"/>
      <c r="I30" s="325"/>
      <c r="J30" s="325"/>
      <c r="K30" s="71">
        <f t="shared" ref="K30:K35" si="36">J30</f>
        <v>0</v>
      </c>
      <c r="L30" s="340" t="str">
        <f t="shared" si="27"/>
        <v/>
      </c>
      <c r="M30" s="116"/>
      <c r="N30" s="116"/>
      <c r="O30" s="161">
        <f t="shared" ref="O30:O35" si="37">IF(N30="",O29,O29+1)</f>
        <v>0</v>
      </c>
      <c r="P30" s="116"/>
      <c r="Q30" s="161">
        <f t="shared" ref="Q30:Q35" si="38">IF(P30="",Q29,Q29+1)</f>
        <v>0</v>
      </c>
      <c r="R30" s="116"/>
      <c r="S30" s="161">
        <f t="shared" ref="S30:S35" si="39">IF(R30="",S29,S29+1)</f>
        <v>0</v>
      </c>
      <c r="T30" s="116"/>
      <c r="U30" s="161">
        <f t="shared" ref="U30:U35" si="40">IF(T30="",U29,U29+1)</f>
        <v>0</v>
      </c>
      <c r="V30" s="116"/>
      <c r="W30" s="161">
        <f t="shared" ref="W30:W35" si="41">IF(V30="",W29,W29+1)</f>
        <v>0</v>
      </c>
      <c r="X30" s="239"/>
      <c r="Y30" s="515"/>
      <c r="Z30" s="515"/>
      <c r="AA30" s="515"/>
      <c r="AB30" s="515"/>
      <c r="AC30" s="515"/>
      <c r="AD30" s="515"/>
      <c r="AE30" s="516"/>
      <c r="AF30"/>
      <c r="AG30"/>
      <c r="AH30"/>
      <c r="AI30"/>
      <c r="AJ30"/>
      <c r="AK30"/>
      <c r="AL30"/>
      <c r="AM30"/>
      <c r="AN30"/>
      <c r="AO30"/>
      <c r="AP30"/>
    </row>
    <row r="31" spans="1:42" s="75" customFormat="1" ht="12" customHeight="1" x14ac:dyDescent="0.2">
      <c r="A31" s="82" t="s">
        <v>104</v>
      </c>
      <c r="B31" s="81">
        <f t="shared" si="35"/>
        <v>21</v>
      </c>
      <c r="C31" s="40"/>
      <c r="D31" s="40"/>
      <c r="E31" s="40"/>
      <c r="F31" s="71">
        <f t="shared" si="25"/>
        <v>0</v>
      </c>
      <c r="G31" s="86" t="str">
        <f t="shared" si="26"/>
        <v/>
      </c>
      <c r="H31" s="325"/>
      <c r="I31" s="325"/>
      <c r="J31" s="325"/>
      <c r="K31" s="71">
        <f t="shared" si="36"/>
        <v>0</v>
      </c>
      <c r="L31" s="340" t="str">
        <f t="shared" si="27"/>
        <v/>
      </c>
      <c r="M31" s="116"/>
      <c r="N31" s="116"/>
      <c r="O31" s="161">
        <f t="shared" si="37"/>
        <v>0</v>
      </c>
      <c r="P31" s="116"/>
      <c r="Q31" s="161">
        <f t="shared" si="38"/>
        <v>0</v>
      </c>
      <c r="R31" s="116"/>
      <c r="S31" s="161">
        <f t="shared" si="39"/>
        <v>0</v>
      </c>
      <c r="T31" s="116"/>
      <c r="U31" s="161">
        <f t="shared" si="40"/>
        <v>0</v>
      </c>
      <c r="V31" s="116"/>
      <c r="W31" s="161">
        <f t="shared" si="41"/>
        <v>0</v>
      </c>
      <c r="X31" s="239"/>
      <c r="Y31" s="515"/>
      <c r="Z31" s="515"/>
      <c r="AA31" s="515"/>
      <c r="AB31" s="515"/>
      <c r="AC31" s="515"/>
      <c r="AD31" s="515"/>
      <c r="AE31" s="516"/>
      <c r="AF31"/>
      <c r="AG31"/>
      <c r="AH31"/>
      <c r="AI31"/>
      <c r="AJ31"/>
      <c r="AK31"/>
      <c r="AL31"/>
      <c r="AM31"/>
      <c r="AN31"/>
      <c r="AO31"/>
      <c r="AP31"/>
    </row>
    <row r="32" spans="1:42" s="75" customFormat="1" ht="12" customHeight="1" x14ac:dyDescent="0.2">
      <c r="A32" s="82" t="s">
        <v>101</v>
      </c>
      <c r="B32" s="81">
        <f t="shared" si="35"/>
        <v>22</v>
      </c>
      <c r="C32" s="40"/>
      <c r="D32" s="40"/>
      <c r="E32" s="40"/>
      <c r="F32" s="71">
        <f t="shared" si="25"/>
        <v>0</v>
      </c>
      <c r="G32" s="86" t="str">
        <f t="shared" si="26"/>
        <v/>
      </c>
      <c r="H32" s="325"/>
      <c r="I32" s="325"/>
      <c r="J32" s="325"/>
      <c r="K32" s="71">
        <f t="shared" si="36"/>
        <v>0</v>
      </c>
      <c r="L32" s="340" t="str">
        <f t="shared" si="27"/>
        <v/>
      </c>
      <c r="M32" s="116"/>
      <c r="N32" s="116"/>
      <c r="O32" s="161">
        <f t="shared" si="37"/>
        <v>0</v>
      </c>
      <c r="P32" s="116"/>
      <c r="Q32" s="161">
        <f t="shared" si="38"/>
        <v>0</v>
      </c>
      <c r="R32" s="116"/>
      <c r="S32" s="161">
        <f t="shared" si="39"/>
        <v>0</v>
      </c>
      <c r="T32" s="116"/>
      <c r="U32" s="161">
        <f t="shared" si="40"/>
        <v>0</v>
      </c>
      <c r="V32" s="116"/>
      <c r="W32" s="161">
        <f t="shared" si="41"/>
        <v>0</v>
      </c>
      <c r="X32" s="239"/>
      <c r="Y32" s="515"/>
      <c r="Z32" s="515"/>
      <c r="AA32" s="515"/>
      <c r="AB32" s="515"/>
      <c r="AC32" s="515"/>
      <c r="AD32" s="515"/>
      <c r="AE32" s="516"/>
      <c r="AF32"/>
      <c r="AG32"/>
      <c r="AH32"/>
      <c r="AI32"/>
      <c r="AJ32"/>
      <c r="AK32"/>
      <c r="AL32"/>
      <c r="AM32"/>
      <c r="AN32"/>
      <c r="AO32"/>
      <c r="AP32"/>
    </row>
    <row r="33" spans="1:42" s="75" customFormat="1" ht="12" customHeight="1" x14ac:dyDescent="0.2">
      <c r="A33" s="226" t="s">
        <v>3</v>
      </c>
      <c r="B33" s="81">
        <f t="shared" si="35"/>
        <v>23</v>
      </c>
      <c r="C33" s="40"/>
      <c r="D33" s="40"/>
      <c r="E33" s="40"/>
      <c r="F33" s="71">
        <f t="shared" si="25"/>
        <v>0</v>
      </c>
      <c r="G33" s="86" t="str">
        <f t="shared" si="26"/>
        <v/>
      </c>
      <c r="H33" s="325"/>
      <c r="I33" s="325"/>
      <c r="J33" s="325"/>
      <c r="K33" s="71">
        <f t="shared" si="36"/>
        <v>0</v>
      </c>
      <c r="L33" s="340" t="str">
        <f t="shared" si="27"/>
        <v/>
      </c>
      <c r="M33" s="116"/>
      <c r="N33" s="116"/>
      <c r="O33" s="161">
        <f t="shared" si="37"/>
        <v>0</v>
      </c>
      <c r="P33" s="116"/>
      <c r="Q33" s="161">
        <f t="shared" si="38"/>
        <v>0</v>
      </c>
      <c r="R33" s="116"/>
      <c r="S33" s="161">
        <f t="shared" si="39"/>
        <v>0</v>
      </c>
      <c r="T33" s="116"/>
      <c r="U33" s="161">
        <f t="shared" si="40"/>
        <v>0</v>
      </c>
      <c r="V33" s="116"/>
      <c r="W33" s="161">
        <f t="shared" si="41"/>
        <v>0</v>
      </c>
      <c r="X33" s="239"/>
      <c r="Y33" s="515"/>
      <c r="Z33" s="515"/>
      <c r="AA33" s="515"/>
      <c r="AB33" s="515"/>
      <c r="AC33" s="515"/>
      <c r="AD33" s="515"/>
      <c r="AE33" s="516"/>
      <c r="AF33"/>
      <c r="AG33"/>
      <c r="AH33"/>
      <c r="AI33"/>
      <c r="AJ33"/>
      <c r="AK33"/>
      <c r="AL33"/>
      <c r="AM33"/>
      <c r="AN33"/>
      <c r="AO33"/>
      <c r="AP33"/>
    </row>
    <row r="34" spans="1:42" s="75" customFormat="1" ht="12" customHeight="1" x14ac:dyDescent="0.2">
      <c r="A34" s="235" t="s">
        <v>4</v>
      </c>
      <c r="B34" s="288">
        <f t="shared" si="35"/>
        <v>24</v>
      </c>
      <c r="C34" s="40"/>
      <c r="D34" s="40"/>
      <c r="E34" s="40"/>
      <c r="F34" s="71">
        <f t="shared" si="25"/>
        <v>0</v>
      </c>
      <c r="G34" s="86" t="str">
        <f t="shared" si="26"/>
        <v/>
      </c>
      <c r="H34" s="325"/>
      <c r="I34" s="325"/>
      <c r="J34" s="325"/>
      <c r="K34" s="71">
        <f t="shared" si="36"/>
        <v>0</v>
      </c>
      <c r="L34" s="340" t="str">
        <f t="shared" si="27"/>
        <v/>
      </c>
      <c r="M34" s="116"/>
      <c r="N34" s="116"/>
      <c r="O34" s="161">
        <f t="shared" si="37"/>
        <v>0</v>
      </c>
      <c r="P34" s="116"/>
      <c r="Q34" s="161">
        <f t="shared" si="38"/>
        <v>0</v>
      </c>
      <c r="R34" s="116"/>
      <c r="S34" s="161">
        <f t="shared" si="39"/>
        <v>0</v>
      </c>
      <c r="T34" s="116"/>
      <c r="U34" s="161">
        <f t="shared" si="40"/>
        <v>0</v>
      </c>
      <c r="V34" s="116"/>
      <c r="W34" s="161">
        <f t="shared" si="41"/>
        <v>0</v>
      </c>
      <c r="X34" s="239"/>
      <c r="Y34" s="515"/>
      <c r="Z34" s="515"/>
      <c r="AA34" s="515"/>
      <c r="AB34" s="515"/>
      <c r="AC34" s="515"/>
      <c r="AD34" s="515"/>
      <c r="AE34" s="516"/>
      <c r="AF34"/>
      <c r="AG34"/>
      <c r="AH34"/>
      <c r="AI34"/>
      <c r="AJ34"/>
      <c r="AK34"/>
      <c r="AL34"/>
      <c r="AM34"/>
      <c r="AN34"/>
      <c r="AO34"/>
      <c r="AP34"/>
    </row>
    <row r="35" spans="1:42" s="75" customFormat="1" ht="12" customHeight="1" x14ac:dyDescent="0.2">
      <c r="A35" s="119" t="s">
        <v>5</v>
      </c>
      <c r="B35" s="120">
        <f t="shared" si="35"/>
        <v>25</v>
      </c>
      <c r="C35" s="40"/>
      <c r="D35" s="40"/>
      <c r="E35" s="40"/>
      <c r="F35" s="71">
        <f t="shared" si="25"/>
        <v>0</v>
      </c>
      <c r="G35" s="86" t="str">
        <f t="shared" si="26"/>
        <v/>
      </c>
      <c r="H35" s="325"/>
      <c r="I35" s="325"/>
      <c r="J35" s="325"/>
      <c r="K35" s="71">
        <f t="shared" si="36"/>
        <v>0</v>
      </c>
      <c r="L35" s="340" t="str">
        <f t="shared" si="27"/>
        <v/>
      </c>
      <c r="M35" s="116"/>
      <c r="N35" s="116"/>
      <c r="O35" s="161">
        <f t="shared" si="37"/>
        <v>0</v>
      </c>
      <c r="P35" s="116"/>
      <c r="Q35" s="161">
        <f t="shared" si="38"/>
        <v>0</v>
      </c>
      <c r="R35" s="116"/>
      <c r="S35" s="161">
        <f t="shared" si="39"/>
        <v>0</v>
      </c>
      <c r="T35" s="116"/>
      <c r="U35" s="161">
        <f t="shared" si="40"/>
        <v>0</v>
      </c>
      <c r="V35" s="116"/>
      <c r="W35" s="161">
        <f t="shared" si="41"/>
        <v>0</v>
      </c>
      <c r="X35" s="239"/>
      <c r="Y35" s="515" t="s">
        <v>262</v>
      </c>
      <c r="Z35" s="515"/>
      <c r="AA35" s="515"/>
      <c r="AB35" s="515"/>
      <c r="AC35" s="515"/>
      <c r="AD35" s="515"/>
      <c r="AE35" s="516"/>
      <c r="AF35"/>
      <c r="AG35"/>
      <c r="AH35"/>
      <c r="AI35"/>
      <c r="AJ35"/>
      <c r="AK35"/>
      <c r="AL35"/>
      <c r="AM35"/>
      <c r="AN35"/>
      <c r="AO35"/>
      <c r="AP35"/>
    </row>
    <row r="36" spans="1:42" s="75" customFormat="1" ht="12" customHeight="1" x14ac:dyDescent="0.2">
      <c r="A36" s="476" t="s">
        <v>87</v>
      </c>
      <c r="B36" s="477"/>
      <c r="C36" s="13">
        <f>SUM(C29:C35)</f>
        <v>0</v>
      </c>
      <c r="D36" s="13">
        <f>SUM(D29:D35)+ROUNDDOWN(F36/60,0)</f>
        <v>0</v>
      </c>
      <c r="E36" s="13">
        <f>F36-60*ROUNDDOWN(F36/60,0)</f>
        <v>0</v>
      </c>
      <c r="F36" s="130">
        <f>SUM(F29:F35)</f>
        <v>0</v>
      </c>
      <c r="G36" s="52">
        <f>IF((D36*60+E36)=0,0,ROUND((C36*60)/(D36*60+E36),1))</f>
        <v>0</v>
      </c>
      <c r="H36" s="13">
        <f>SUM(H29:H35)</f>
        <v>0</v>
      </c>
      <c r="I36" s="13">
        <f>SUM(I29:I35)+ROUNDDOWN(K36/60,0)</f>
        <v>0</v>
      </c>
      <c r="J36" s="13">
        <f>K36-60*ROUNDDOWN(K36/60,0)</f>
        <v>0</v>
      </c>
      <c r="K36" s="130">
        <f>SUM(K29:K35)</f>
        <v>0</v>
      </c>
      <c r="L36" s="52">
        <f>IF((I36*60+J36)=0,0,ROUND((H36*60)/(I36*60+J36),1))</f>
        <v>0</v>
      </c>
      <c r="M36" s="27">
        <f>SUM(M29:M35)</f>
        <v>0</v>
      </c>
      <c r="N36" s="27">
        <f>IF(SUM(N29:N35)=0,0,ROUND(AVERAGE(N29:N35),0))</f>
        <v>0</v>
      </c>
      <c r="O36" s="162">
        <f>IF(O32=0,0,1)</f>
        <v>0</v>
      </c>
      <c r="P36" s="27">
        <f>IF(SUM(P29:P35)=0,0,ROUND(AVERAGE(P29:P35),0))</f>
        <v>0</v>
      </c>
      <c r="Q36" s="162">
        <f>IF(Q32=0,0,1)</f>
        <v>0</v>
      </c>
      <c r="R36" s="27">
        <f>IF(SUM(R29:R35)=0,0,ROUND(AVERAGE(R29:R35),0))</f>
        <v>0</v>
      </c>
      <c r="S36" s="162">
        <f>IF(S32=0,0,1)</f>
        <v>0</v>
      </c>
      <c r="T36" s="27">
        <f>IF(SUM(T29:T35)=0,0,ROUND(AVERAGE(T29:T35),0))</f>
        <v>0</v>
      </c>
      <c r="U36" s="162">
        <f>IF(U32=0,0,1)</f>
        <v>0</v>
      </c>
      <c r="V36" s="27">
        <f>IF(SUM(V29:V35)=0,0,ROUND(AVERAGE(V29:V35),0))</f>
        <v>0</v>
      </c>
      <c r="W36" s="162">
        <f>IF(W32=0,0,1)</f>
        <v>0</v>
      </c>
      <c r="X36" s="237"/>
      <c r="Y36" s="481"/>
      <c r="Z36" s="481"/>
      <c r="AA36" s="481"/>
      <c r="AB36" s="481"/>
      <c r="AC36" s="481"/>
      <c r="AD36" s="481"/>
      <c r="AE36" s="482"/>
      <c r="AF36"/>
      <c r="AG36"/>
      <c r="AH36"/>
      <c r="AI36"/>
      <c r="AJ36"/>
      <c r="AK36"/>
      <c r="AL36"/>
      <c r="AM36"/>
      <c r="AN36"/>
      <c r="AO36"/>
      <c r="AP36"/>
    </row>
    <row r="37" spans="1:42" s="75" customFormat="1" ht="12" customHeight="1" x14ac:dyDescent="0.2">
      <c r="A37" s="235" t="s">
        <v>100</v>
      </c>
      <c r="B37" s="315">
        <f>B35+1</f>
        <v>26</v>
      </c>
      <c r="C37" s="40"/>
      <c r="D37" s="40"/>
      <c r="E37" s="40"/>
      <c r="F37" s="71">
        <f t="shared" si="25"/>
        <v>0</v>
      </c>
      <c r="G37" s="86" t="str">
        <f t="shared" si="26"/>
        <v/>
      </c>
      <c r="H37" s="325"/>
      <c r="I37" s="325"/>
      <c r="J37" s="325"/>
      <c r="K37" s="71">
        <f>J37</f>
        <v>0</v>
      </c>
      <c r="L37" s="340" t="str">
        <f t="shared" si="27"/>
        <v/>
      </c>
      <c r="M37" s="116"/>
      <c r="N37" s="116"/>
      <c r="O37" s="161">
        <f>IF(N37="",0,1)</f>
        <v>0</v>
      </c>
      <c r="P37" s="116"/>
      <c r="Q37" s="161">
        <f>IF(P37="",0,1)</f>
        <v>0</v>
      </c>
      <c r="R37" s="116"/>
      <c r="S37" s="161">
        <f>IF(R37="",0,1)</f>
        <v>0</v>
      </c>
      <c r="T37" s="116"/>
      <c r="U37" s="161">
        <f>IF(T37="",0,1)</f>
        <v>0</v>
      </c>
      <c r="V37" s="116"/>
      <c r="W37" s="161">
        <f>IF(V37="",0,1)</f>
        <v>0</v>
      </c>
      <c r="X37" s="239"/>
      <c r="Y37" s="515"/>
      <c r="Z37" s="515"/>
      <c r="AA37" s="515"/>
      <c r="AB37" s="515"/>
      <c r="AC37" s="515"/>
      <c r="AD37" s="515"/>
      <c r="AE37" s="516"/>
      <c r="AF37"/>
      <c r="AG37"/>
      <c r="AH37"/>
      <c r="AI37"/>
      <c r="AJ37"/>
      <c r="AK37"/>
      <c r="AL37"/>
      <c r="AM37"/>
      <c r="AN37"/>
      <c r="AO37"/>
      <c r="AP37"/>
    </row>
    <row r="38" spans="1:42" s="75" customFormat="1" ht="12" customHeight="1" x14ac:dyDescent="0.2">
      <c r="A38" s="235" t="s">
        <v>103</v>
      </c>
      <c r="B38" s="315">
        <f>B37+1</f>
        <v>27</v>
      </c>
      <c r="C38" s="40"/>
      <c r="D38" s="40"/>
      <c r="E38" s="40"/>
      <c r="F38" s="71">
        <f t="shared" si="25"/>
        <v>0</v>
      </c>
      <c r="G38" s="86" t="str">
        <f t="shared" si="26"/>
        <v/>
      </c>
      <c r="H38" s="325"/>
      <c r="I38" s="325"/>
      <c r="J38" s="325"/>
      <c r="K38" s="71">
        <f>J38</f>
        <v>0</v>
      </c>
      <c r="L38" s="340" t="str">
        <f t="shared" si="27"/>
        <v/>
      </c>
      <c r="M38" s="116"/>
      <c r="N38" s="116"/>
      <c r="O38" s="161">
        <f>IF(N38="",O37,O37+1)</f>
        <v>0</v>
      </c>
      <c r="P38" s="116"/>
      <c r="Q38" s="161">
        <f>IF(P38="",Q37,Q37+1)</f>
        <v>0</v>
      </c>
      <c r="R38" s="116"/>
      <c r="S38" s="161">
        <f>IF(R38="",S37,S37+1)</f>
        <v>0</v>
      </c>
      <c r="T38" s="116"/>
      <c r="U38" s="161">
        <f>IF(T38="",U37,U37+1)</f>
        <v>0</v>
      </c>
      <c r="V38" s="116"/>
      <c r="W38" s="161">
        <f>IF(V38="",W37,W37+1)</f>
        <v>0</v>
      </c>
      <c r="X38" s="239"/>
      <c r="Y38" s="515"/>
      <c r="Z38" s="515"/>
      <c r="AA38" s="515"/>
      <c r="AB38" s="515"/>
      <c r="AC38" s="515"/>
      <c r="AD38" s="515"/>
      <c r="AE38" s="516"/>
      <c r="AF38"/>
      <c r="AG38"/>
      <c r="AH38"/>
      <c r="AI38"/>
      <c r="AJ38"/>
      <c r="AK38"/>
      <c r="AL38"/>
      <c r="AM38"/>
      <c r="AN38"/>
      <c r="AO38"/>
      <c r="AP38"/>
    </row>
    <row r="39" spans="1:42" s="75" customFormat="1" ht="12" customHeight="1" x14ac:dyDescent="0.2">
      <c r="A39" s="235" t="s">
        <v>104</v>
      </c>
      <c r="B39" s="315">
        <f t="shared" ref="B39:B42" si="42">B38+1</f>
        <v>28</v>
      </c>
      <c r="C39" s="40"/>
      <c r="D39" s="40"/>
      <c r="E39" s="40"/>
      <c r="F39" s="71">
        <f t="shared" si="25"/>
        <v>0</v>
      </c>
      <c r="G39" s="86" t="str">
        <f t="shared" si="26"/>
        <v/>
      </c>
      <c r="H39" s="325"/>
      <c r="I39" s="325"/>
      <c r="J39" s="325"/>
      <c r="K39" s="71">
        <f>J39</f>
        <v>0</v>
      </c>
      <c r="L39" s="340" t="str">
        <f t="shared" si="27"/>
        <v/>
      </c>
      <c r="M39" s="116"/>
      <c r="N39" s="116"/>
      <c r="O39" s="161">
        <f t="shared" ref="O39:O42" si="43">IF(N39="",O38,O38+1)</f>
        <v>0</v>
      </c>
      <c r="P39" s="116"/>
      <c r="Q39" s="161">
        <f t="shared" ref="Q39:Q42" si="44">IF(P39="",Q38,Q38+1)</f>
        <v>0</v>
      </c>
      <c r="R39" s="116"/>
      <c r="S39" s="161">
        <f t="shared" ref="S39:S42" si="45">IF(R39="",S38,S38+1)</f>
        <v>0</v>
      </c>
      <c r="T39" s="116"/>
      <c r="U39" s="161">
        <f t="shared" ref="U39:U42" si="46">IF(T39="",U38,U38+1)</f>
        <v>0</v>
      </c>
      <c r="V39" s="116"/>
      <c r="W39" s="161">
        <f t="shared" ref="W39:W42" si="47">IF(V39="",W38,W38+1)</f>
        <v>0</v>
      </c>
      <c r="X39" s="239"/>
      <c r="Y39" s="515"/>
      <c r="Z39" s="515"/>
      <c r="AA39" s="515"/>
      <c r="AB39" s="515"/>
      <c r="AC39" s="515"/>
      <c r="AD39" s="515"/>
      <c r="AE39" s="516"/>
      <c r="AF39"/>
      <c r="AG39"/>
      <c r="AH39"/>
      <c r="AI39"/>
      <c r="AJ39"/>
      <c r="AK39"/>
      <c r="AL39"/>
      <c r="AM39"/>
      <c r="AN39"/>
      <c r="AO39"/>
      <c r="AP39"/>
    </row>
    <row r="40" spans="1:42" s="75" customFormat="1" ht="12" customHeight="1" x14ac:dyDescent="0.2">
      <c r="A40" s="235" t="s">
        <v>101</v>
      </c>
      <c r="B40" s="315">
        <f t="shared" si="42"/>
        <v>29</v>
      </c>
      <c r="C40" s="40"/>
      <c r="D40" s="40"/>
      <c r="E40" s="40"/>
      <c r="F40" s="71">
        <f t="shared" si="25"/>
        <v>0</v>
      </c>
      <c r="G40" s="86" t="str">
        <f t="shared" si="26"/>
        <v/>
      </c>
      <c r="H40" s="325"/>
      <c r="I40" s="325"/>
      <c r="J40" s="325"/>
      <c r="K40" s="71">
        <f t="shared" ref="K40:K41" si="48">J40</f>
        <v>0</v>
      </c>
      <c r="L40" s="340" t="str">
        <f t="shared" si="27"/>
        <v/>
      </c>
      <c r="M40" s="116"/>
      <c r="N40" s="116"/>
      <c r="O40" s="161">
        <f t="shared" si="43"/>
        <v>0</v>
      </c>
      <c r="P40" s="116"/>
      <c r="Q40" s="161">
        <f t="shared" si="44"/>
        <v>0</v>
      </c>
      <c r="R40" s="116"/>
      <c r="S40" s="161">
        <f t="shared" si="45"/>
        <v>0</v>
      </c>
      <c r="T40" s="116"/>
      <c r="U40" s="161">
        <f t="shared" si="46"/>
        <v>0</v>
      </c>
      <c r="V40" s="116"/>
      <c r="W40" s="161">
        <f t="shared" si="47"/>
        <v>0</v>
      </c>
      <c r="X40" s="239"/>
      <c r="Y40" s="515"/>
      <c r="Z40" s="515"/>
      <c r="AA40" s="515"/>
      <c r="AB40" s="515"/>
      <c r="AC40" s="515"/>
      <c r="AD40" s="515"/>
      <c r="AE40" s="516"/>
      <c r="AF40"/>
      <c r="AG40"/>
      <c r="AH40"/>
      <c r="AI40"/>
      <c r="AJ40"/>
      <c r="AK40"/>
      <c r="AL40"/>
      <c r="AM40"/>
      <c r="AN40"/>
      <c r="AO40"/>
      <c r="AP40"/>
    </row>
    <row r="41" spans="1:42" s="75" customFormat="1" ht="12" customHeight="1" x14ac:dyDescent="0.2">
      <c r="A41" s="235" t="s">
        <v>97</v>
      </c>
      <c r="B41" s="315">
        <f t="shared" si="42"/>
        <v>30</v>
      </c>
      <c r="C41" s="40"/>
      <c r="D41" s="40"/>
      <c r="E41" s="40"/>
      <c r="F41" s="71">
        <f t="shared" si="25"/>
        <v>0</v>
      </c>
      <c r="G41" s="86" t="str">
        <f t="shared" si="26"/>
        <v/>
      </c>
      <c r="H41" s="325"/>
      <c r="I41" s="325"/>
      <c r="J41" s="325"/>
      <c r="K41" s="71">
        <f t="shared" si="48"/>
        <v>0</v>
      </c>
      <c r="L41" s="340" t="str">
        <f t="shared" si="27"/>
        <v/>
      </c>
      <c r="M41" s="116"/>
      <c r="N41" s="116"/>
      <c r="O41" s="161">
        <f t="shared" si="43"/>
        <v>0</v>
      </c>
      <c r="P41" s="116"/>
      <c r="Q41" s="161">
        <f t="shared" si="44"/>
        <v>0</v>
      </c>
      <c r="R41" s="116"/>
      <c r="S41" s="161">
        <f t="shared" si="45"/>
        <v>0</v>
      </c>
      <c r="T41" s="116"/>
      <c r="U41" s="161">
        <f t="shared" si="46"/>
        <v>0</v>
      </c>
      <c r="V41" s="116"/>
      <c r="W41" s="161">
        <f t="shared" si="47"/>
        <v>0</v>
      </c>
      <c r="X41" s="239"/>
      <c r="Y41" s="515"/>
      <c r="Z41" s="515"/>
      <c r="AA41" s="515"/>
      <c r="AB41" s="515"/>
      <c r="AC41" s="515"/>
      <c r="AD41" s="515"/>
      <c r="AE41" s="516"/>
      <c r="AF41"/>
      <c r="AG41"/>
      <c r="AH41"/>
      <c r="AI41"/>
      <c r="AJ41"/>
      <c r="AK41"/>
      <c r="AL41"/>
      <c r="AM41"/>
      <c r="AN41"/>
      <c r="AO41"/>
      <c r="AP41"/>
    </row>
    <row r="42" spans="1:42" s="75" customFormat="1" ht="12" customHeight="1" x14ac:dyDescent="0.2">
      <c r="A42" s="235" t="s">
        <v>98</v>
      </c>
      <c r="B42" s="315">
        <f t="shared" si="42"/>
        <v>31</v>
      </c>
      <c r="C42" s="40"/>
      <c r="D42" s="40"/>
      <c r="E42" s="40"/>
      <c r="F42" s="71">
        <f t="shared" si="25"/>
        <v>0</v>
      </c>
      <c r="G42" s="86" t="str">
        <f t="shared" si="26"/>
        <v/>
      </c>
      <c r="H42" s="325"/>
      <c r="I42" s="325"/>
      <c r="J42" s="325"/>
      <c r="K42" s="71">
        <f t="shared" ref="K42" si="49">J42</f>
        <v>0</v>
      </c>
      <c r="L42" s="340" t="str">
        <f t="shared" si="27"/>
        <v/>
      </c>
      <c r="M42" s="116"/>
      <c r="N42" s="116"/>
      <c r="O42" s="161">
        <f t="shared" si="43"/>
        <v>0</v>
      </c>
      <c r="P42" s="116"/>
      <c r="Q42" s="161">
        <f t="shared" si="44"/>
        <v>0</v>
      </c>
      <c r="R42" s="116"/>
      <c r="S42" s="161">
        <f t="shared" si="45"/>
        <v>0</v>
      </c>
      <c r="T42" s="116"/>
      <c r="U42" s="161">
        <f t="shared" si="46"/>
        <v>0</v>
      </c>
      <c r="V42" s="116"/>
      <c r="W42" s="161">
        <f t="shared" si="47"/>
        <v>0</v>
      </c>
      <c r="X42" s="239"/>
      <c r="Y42" s="515"/>
      <c r="Z42" s="515"/>
      <c r="AA42" s="515"/>
      <c r="AB42" s="515"/>
      <c r="AC42" s="515"/>
      <c r="AD42" s="515"/>
      <c r="AE42" s="516"/>
      <c r="AF42"/>
      <c r="AG42"/>
      <c r="AH42"/>
      <c r="AI42"/>
      <c r="AJ42"/>
      <c r="AK42"/>
      <c r="AL42"/>
      <c r="AM42"/>
      <c r="AN42"/>
      <c r="AO42"/>
      <c r="AP42"/>
    </row>
    <row r="43" spans="1:42" s="75" customFormat="1" ht="12" customHeight="1" x14ac:dyDescent="0.2">
      <c r="A43" s="476" t="s">
        <v>10</v>
      </c>
      <c r="B43" s="477"/>
      <c r="C43" s="13">
        <f>SUM(C37:C42)</f>
        <v>0</v>
      </c>
      <c r="D43" s="13">
        <f>SUM(D37:D42)+ROUNDDOWN(F43/60,0)</f>
        <v>0</v>
      </c>
      <c r="E43" s="13">
        <f>F43-60*ROUNDDOWN(F43/60,0)</f>
        <v>0</v>
      </c>
      <c r="F43" s="130">
        <f>SUM(F37:F42)</f>
        <v>0</v>
      </c>
      <c r="G43" s="52">
        <f>IF((D43*60+E43)=0,0,ROUND((C43*60)/(D43*60+E43),1))</f>
        <v>0</v>
      </c>
      <c r="H43" s="13">
        <f>SUM(H37:H42)</f>
        <v>0</v>
      </c>
      <c r="I43" s="13">
        <f>SUM(I37:I42)+ROUNDDOWN(K43/60,0)</f>
        <v>0</v>
      </c>
      <c r="J43" s="13">
        <f>K43-60*ROUNDDOWN(K43/60,0)</f>
        <v>0</v>
      </c>
      <c r="K43" s="130">
        <f>SUM(K37:K42)</f>
        <v>0</v>
      </c>
      <c r="L43" s="52">
        <f>IF((I43*60+J43)=0,0,ROUND((H43*60)/(I43*60+J43),1))</f>
        <v>0</v>
      </c>
      <c r="M43" s="27">
        <f>SUM(M37:M42)</f>
        <v>0</v>
      </c>
      <c r="N43" s="27">
        <f>IF(SUM(N37:N42)=0,0,ROUND(AVERAGE(N37:N42),0))</f>
        <v>0</v>
      </c>
      <c r="O43" s="162">
        <f>IF(O42=0,0,1)</f>
        <v>0</v>
      </c>
      <c r="P43" s="27">
        <f>IF(SUM(P37:P42)=0,0,ROUND(AVERAGE(P37:P42),0))</f>
        <v>0</v>
      </c>
      <c r="Q43" s="162">
        <f>IF(Q42=0,0,1)</f>
        <v>0</v>
      </c>
      <c r="R43" s="27">
        <f>IF(SUM(R37:R42)=0,0,ROUND(AVERAGE(R37:R42),0))</f>
        <v>0</v>
      </c>
      <c r="S43" s="162">
        <f>IF(S42=0,0,1)</f>
        <v>0</v>
      </c>
      <c r="T43" s="27">
        <f>IF(SUM(T37:T42)=0,0,ROUND(AVERAGE(T37:T42),0))</f>
        <v>0</v>
      </c>
      <c r="U43" s="162">
        <f>IF(U42=0,0,1)</f>
        <v>0</v>
      </c>
      <c r="V43" s="27">
        <f>IF(SUM(V37:V42)=0,0,ROUND(AVERAGE(V37:V42),0))</f>
        <v>0</v>
      </c>
      <c r="W43" s="162">
        <f>IF(W42=0,0,1)</f>
        <v>0</v>
      </c>
      <c r="X43" s="237"/>
      <c r="Y43" s="481"/>
      <c r="Z43" s="481"/>
      <c r="AA43" s="481"/>
      <c r="AB43" s="481"/>
      <c r="AC43" s="481"/>
      <c r="AD43" s="481"/>
      <c r="AE43" s="482"/>
      <c r="AF43"/>
      <c r="AG43"/>
      <c r="AH43"/>
      <c r="AI43"/>
      <c r="AJ43"/>
      <c r="AK43"/>
      <c r="AL43"/>
      <c r="AM43"/>
      <c r="AN43"/>
      <c r="AO43"/>
      <c r="AP43"/>
    </row>
    <row r="44" spans="1:42" ht="12" customHeight="1" x14ac:dyDescent="0.2">
      <c r="A44" s="525" t="s">
        <v>37</v>
      </c>
      <c r="B44" s="526"/>
      <c r="C44" s="14">
        <f>C11+C20+C28+C36+C43</f>
        <v>0</v>
      </c>
      <c r="D44" s="11">
        <f>D11+D20+D28+D36+D43+ROUNDDOWN(F44/60,0)</f>
        <v>0</v>
      </c>
      <c r="E44" s="11">
        <f>F44-60*ROUNDDOWN(F44/60,0)</f>
        <v>0</v>
      </c>
      <c r="F44" s="132">
        <f>E11+E20+E28+E36+E43</f>
        <v>0</v>
      </c>
      <c r="G44" s="60">
        <f>IF((D44*60+E44)=0,0,ROUND((C44*60)/(D44*60+E44),1))</f>
        <v>0</v>
      </c>
      <c r="H44" s="14">
        <f>H11+H20+H28+H36+H43</f>
        <v>0</v>
      </c>
      <c r="I44" s="11">
        <f>I11+I20+I28+I36+I43+ROUNDDOWN(K44/60,0)</f>
        <v>0</v>
      </c>
      <c r="J44" s="11">
        <f>K44-60*ROUNDDOWN(K44/60,0)</f>
        <v>0</v>
      </c>
      <c r="K44" s="132">
        <f>J11+J20+J28+J36+J43</f>
        <v>0</v>
      </c>
      <c r="L44" s="60">
        <f>IF((I44*60+J44)=0,0,ROUND((H44*60)/(I44*60+J44),1))</f>
        <v>0</v>
      </c>
      <c r="M44" s="28">
        <f>M11+M20+M28+M36+M43</f>
        <v>0</v>
      </c>
      <c r="N44" s="28" t="str">
        <f>IF(N45=0,"",(N11+N20+N28+N36+N43)/N45)</f>
        <v/>
      </c>
      <c r="O44" s="177"/>
      <c r="P44" s="28" t="str">
        <f>IF(P45=0,"",(P11+P20+P28+P36+P42)/P45)</f>
        <v/>
      </c>
      <c r="Q44" s="177"/>
      <c r="R44" s="28" t="str">
        <f>IF(R45=0,"",(R11+R20+R28+R36+R42)/R45)</f>
        <v/>
      </c>
      <c r="S44" s="177"/>
      <c r="T44" s="28" t="str">
        <f>IF(T45=0,"",(T11+T20+T28+T36+T42)/T45)</f>
        <v/>
      </c>
      <c r="U44" s="177"/>
      <c r="V44" s="28" t="str">
        <f>IF(V45=0,"",(V11+V20+V28+V36+V42)/V45)</f>
        <v/>
      </c>
      <c r="W44" s="177"/>
      <c r="X44" s="38"/>
      <c r="Y44" s="43"/>
      <c r="Z44" s="43"/>
      <c r="AA44" s="2" t="s">
        <v>0</v>
      </c>
      <c r="AB44" s="2" t="s">
        <v>15</v>
      </c>
      <c r="AC44" s="2" t="s">
        <v>16</v>
      </c>
      <c r="AD44" s="2" t="s">
        <v>12</v>
      </c>
      <c r="AE44" s="2" t="s">
        <v>26</v>
      </c>
    </row>
    <row r="45" spans="1:42" ht="12" customHeight="1" x14ac:dyDescent="0.2">
      <c r="A45" s="527"/>
      <c r="B45" s="527"/>
      <c r="C45" s="2" t="s">
        <v>0</v>
      </c>
      <c r="D45" s="2" t="s">
        <v>15</v>
      </c>
      <c r="E45" s="2" t="s">
        <v>16</v>
      </c>
      <c r="F45" s="71"/>
      <c r="G45" s="22" t="s">
        <v>12</v>
      </c>
      <c r="H45" s="340" t="s">
        <v>0</v>
      </c>
      <c r="I45" s="340" t="s">
        <v>15</v>
      </c>
      <c r="J45" s="340" t="s">
        <v>16</v>
      </c>
      <c r="K45" s="22"/>
      <c r="L45" s="340" t="s">
        <v>12</v>
      </c>
      <c r="M45" s="37" t="s">
        <v>17</v>
      </c>
      <c r="N45" s="160">
        <f>O11+O20+O28+O36+O43</f>
        <v>0</v>
      </c>
      <c r="O45" s="158"/>
      <c r="P45" s="160">
        <f>Q11+Q20+Q28+Q36+Q43</f>
        <v>0</v>
      </c>
      <c r="Q45" s="158"/>
      <c r="R45" s="160">
        <f>S11+S20+S28+S36+S43</f>
        <v>0</v>
      </c>
      <c r="S45" s="158"/>
      <c r="T45" s="160">
        <f>U11+U20+U28+U36+U43</f>
        <v>0</v>
      </c>
      <c r="U45" s="158"/>
      <c r="V45" s="160">
        <f>W11+W20+W28+W36+W43</f>
        <v>0</v>
      </c>
      <c r="W45" s="187"/>
      <c r="X45" s="20"/>
      <c r="Y45" s="528" t="s">
        <v>138</v>
      </c>
      <c r="Z45" s="528"/>
      <c r="AA45" s="23">
        <f>C44+Septembre!AA46</f>
        <v>0</v>
      </c>
      <c r="AB45" s="23">
        <f>D44+Septembre!AB46+ROUNDDOWN(AF45/60,0)</f>
        <v>0</v>
      </c>
      <c r="AC45" s="12">
        <f>AF45-60*ROUNDDOWN(AF45/60,0)</f>
        <v>0</v>
      </c>
      <c r="AD45" s="12">
        <f>IF((AB45*60+AC45)=0,0,ROUND((AA45*60)/(AB45*60+AC45),1))</f>
        <v>0</v>
      </c>
      <c r="AE45" s="23">
        <f>M44+Septembre!AE46</f>
        <v>0</v>
      </c>
      <c r="AF45" s="10">
        <f>E44+Septembre!AC46</f>
        <v>0</v>
      </c>
    </row>
    <row r="46" spans="1:42" ht="15" customHeight="1" x14ac:dyDescent="0.2">
      <c r="A46" s="566" t="s">
        <v>219</v>
      </c>
      <c r="B46" s="566"/>
      <c r="C46" s="48">
        <f>'Décembre 19'!$C$41</f>
        <v>0</v>
      </c>
      <c r="D46" s="49">
        <f>'Décembre 19'!$D$41</f>
        <v>0</v>
      </c>
      <c r="E46" s="49">
        <f>'Décembre 19'!$E$41</f>
        <v>0</v>
      </c>
      <c r="F46" s="142"/>
      <c r="G46" s="50">
        <f>IF((D46*60+E46)=0,0,ROUND((C46*60)/(D46*60+E46),1))</f>
        <v>0</v>
      </c>
      <c r="H46" s="344">
        <f>Septembre!H47</f>
        <v>0</v>
      </c>
      <c r="I46" s="341">
        <f>Mai!$I$45</f>
        <v>0</v>
      </c>
      <c r="J46" s="341">
        <f>Mai!$J$45</f>
        <v>0</v>
      </c>
      <c r="K46" s="50"/>
      <c r="L46" s="341">
        <f>IF((I46*60+J46)=0,0,ROUND((H46*60)/(I46*60+J46),1))</f>
        <v>0</v>
      </c>
      <c r="M46" s="198">
        <f>'Décembre 19'!$M$41</f>
        <v>0</v>
      </c>
      <c r="N46" s="20"/>
      <c r="O46" s="126"/>
      <c r="P46" s="20"/>
      <c r="Q46" s="126"/>
      <c r="R46" s="20"/>
      <c r="S46" s="126"/>
      <c r="T46" s="20"/>
      <c r="U46" s="126"/>
      <c r="V46" s="20"/>
      <c r="W46" s="126"/>
      <c r="X46" s="20"/>
      <c r="Y46" s="594" t="s">
        <v>220</v>
      </c>
      <c r="Z46" s="594"/>
      <c r="AA46" s="216">
        <f>C44+Septembre!AA47</f>
        <v>0</v>
      </c>
      <c r="AB46" s="214">
        <f>D44+Septembre!AB47+ROUNDDOWN(AF46/60,0)</f>
        <v>0</v>
      </c>
      <c r="AC46" s="214">
        <f>AF46-60*ROUNDDOWN(AF46/60,0)</f>
        <v>0</v>
      </c>
      <c r="AD46" s="214">
        <f>IF((AB46*60+AC46)=0,0,ROUND((AA46*60)/(AB46*60+AC46),1))</f>
        <v>0</v>
      </c>
      <c r="AE46" s="216">
        <f>M44+Septembre!AE47</f>
        <v>0</v>
      </c>
      <c r="AF46" s="223">
        <f>E44+Septembre!AC47</f>
        <v>0</v>
      </c>
    </row>
    <row r="47" spans="1:42" ht="15" customHeight="1" x14ac:dyDescent="0.2">
      <c r="A47" s="577" t="s">
        <v>25</v>
      </c>
      <c r="B47" s="577"/>
      <c r="C47" s="48">
        <f>Janvier!C44</f>
        <v>0</v>
      </c>
      <c r="D47" s="48">
        <f>Janvier!D44</f>
        <v>0</v>
      </c>
      <c r="E47" s="48">
        <f>Janvier!E44</f>
        <v>0</v>
      </c>
      <c r="F47" s="133"/>
      <c r="G47" s="47">
        <f t="shared" ref="G47:G53" si="50">IF((D47*60+E47)=0,0,ROUND((C47*60)/(D47*60+E47),1))</f>
        <v>0</v>
      </c>
      <c r="H47" s="344">
        <f>Septembre!H48</f>
        <v>0</v>
      </c>
      <c r="I47" s="340">
        <f>Mai!$I$46</f>
        <v>0</v>
      </c>
      <c r="J47" s="340">
        <f>Mai!$J$46</f>
        <v>0</v>
      </c>
      <c r="K47" s="337"/>
      <c r="L47" s="341">
        <f>IF((I47*60+J47)=0,0,ROUND((H47*60)/(I47*60+J47),1))</f>
        <v>0</v>
      </c>
      <c r="M47" s="53">
        <f>Janvier!M44</f>
        <v>0</v>
      </c>
      <c r="N47" s="20"/>
      <c r="O47" s="126"/>
      <c r="P47" s="20"/>
      <c r="Q47" s="126"/>
      <c r="R47" s="20"/>
      <c r="S47" s="126"/>
      <c r="T47" s="20"/>
      <c r="U47" s="126"/>
      <c r="V47" s="20"/>
      <c r="W47" s="126"/>
      <c r="X47" s="20"/>
    </row>
    <row r="48" spans="1:42" ht="15" customHeight="1" x14ac:dyDescent="0.2">
      <c r="A48" s="577" t="s">
        <v>27</v>
      </c>
      <c r="B48" s="586"/>
      <c r="C48" s="48">
        <f>Février!C39</f>
        <v>0</v>
      </c>
      <c r="D48" s="48">
        <f>Février!D39</f>
        <v>0</v>
      </c>
      <c r="E48" s="48">
        <f>Février!E39</f>
        <v>0</v>
      </c>
      <c r="F48" s="133"/>
      <c r="G48" s="47">
        <f t="shared" si="50"/>
        <v>0</v>
      </c>
      <c r="H48" s="344">
        <f>Septembre!H49</f>
        <v>0</v>
      </c>
      <c r="I48" s="340">
        <f>Mai!$I$47</f>
        <v>0</v>
      </c>
      <c r="J48" s="340">
        <f>Mai!$J$47</f>
        <v>0</v>
      </c>
      <c r="K48" s="337"/>
      <c r="L48" s="341">
        <f>IF((I48*60+J48)=0,0,ROUND((H48*60)/(I48*60+J48),1))</f>
        <v>0</v>
      </c>
      <c r="M48" s="53">
        <f>Février!M39</f>
        <v>0</v>
      </c>
      <c r="N48" s="20"/>
      <c r="O48" s="126"/>
      <c r="P48" s="20"/>
      <c r="Q48" s="126"/>
      <c r="R48" s="20"/>
      <c r="S48" s="126"/>
      <c r="T48" s="20"/>
      <c r="U48" s="126"/>
      <c r="V48" s="20"/>
      <c r="W48" s="126"/>
      <c r="X48" s="20"/>
      <c r="Y48" s="20"/>
      <c r="Z48" s="20"/>
      <c r="AA48" s="20"/>
      <c r="AB48" s="189"/>
      <c r="AC48" s="189"/>
      <c r="AD48" s="189"/>
      <c r="AE48" s="65"/>
      <c r="AF48" s="205">
        <f>J44+SUM(J46:J55)</f>
        <v>0</v>
      </c>
    </row>
    <row r="49" spans="1:32" ht="15" customHeight="1" x14ac:dyDescent="0.2">
      <c r="A49" s="577" t="s">
        <v>28</v>
      </c>
      <c r="B49" s="577"/>
      <c r="C49" s="54">
        <f>Mars!C44</f>
        <v>0</v>
      </c>
      <c r="D49" s="54">
        <f>Mars!D44</f>
        <v>0</v>
      </c>
      <c r="E49" s="54">
        <f>Mars!E44</f>
        <v>0</v>
      </c>
      <c r="F49" s="133"/>
      <c r="G49" s="47">
        <f t="shared" si="50"/>
        <v>0</v>
      </c>
      <c r="H49" s="344">
        <f>Septembre!H50</f>
        <v>0</v>
      </c>
      <c r="I49" s="340">
        <f>Mai!$I$48</f>
        <v>0</v>
      </c>
      <c r="J49" s="340">
        <f>Mai!$J$48</f>
        <v>0</v>
      </c>
      <c r="K49" s="337"/>
      <c r="L49" s="341">
        <f>IF((I49*60+J49)=0,0,ROUND((H49*60)/(I49*60+J49),1))</f>
        <v>0</v>
      </c>
      <c r="M49" s="53">
        <f>Mars!M44</f>
        <v>0</v>
      </c>
      <c r="N49" s="20"/>
      <c r="O49" s="126"/>
      <c r="P49" s="20"/>
      <c r="Q49" s="126"/>
      <c r="R49" s="20"/>
      <c r="S49" s="126"/>
      <c r="T49" s="20"/>
      <c r="U49" s="126"/>
      <c r="V49" s="20"/>
      <c r="W49" s="126"/>
      <c r="X49" s="20"/>
      <c r="Y49" s="20"/>
      <c r="Z49" s="20"/>
      <c r="AA49" s="20"/>
      <c r="AB49" s="189"/>
      <c r="AC49" s="189"/>
      <c r="AD49" s="189"/>
      <c r="AE49" s="64"/>
      <c r="AF49" s="199">
        <f>J44+SUM(J47:J55)</f>
        <v>0</v>
      </c>
    </row>
    <row r="50" spans="1:32" ht="15" customHeight="1" x14ac:dyDescent="0.2">
      <c r="A50" s="577" t="s">
        <v>31</v>
      </c>
      <c r="B50" s="577"/>
      <c r="C50" s="54">
        <f>Avril!C43</f>
        <v>0</v>
      </c>
      <c r="D50" s="54">
        <f>Avril!D43</f>
        <v>0</v>
      </c>
      <c r="E50" s="47">
        <f>Avril!E43</f>
        <v>0</v>
      </c>
      <c r="F50" s="133"/>
      <c r="G50" s="47">
        <f t="shared" si="50"/>
        <v>0</v>
      </c>
      <c r="H50" s="344">
        <f>Septembre!H51</f>
        <v>0</v>
      </c>
      <c r="I50" s="342">
        <f>Mai!$I$49</f>
        <v>0</v>
      </c>
      <c r="J50" s="340">
        <f>Mai!$J$49</f>
        <v>0</v>
      </c>
      <c r="K50" s="337"/>
      <c r="L50" s="341">
        <f>IF((I50*60+J50)=0,0,ROUND((H50*60)/(I50*60+J50),1))</f>
        <v>0</v>
      </c>
      <c r="M50" s="53">
        <f>Avril!M43</f>
        <v>0</v>
      </c>
      <c r="N50" s="20"/>
      <c r="O50" s="126"/>
      <c r="P50" s="20"/>
      <c r="Q50" s="126"/>
      <c r="R50" s="20"/>
      <c r="S50" s="126"/>
      <c r="T50" s="20"/>
      <c r="U50" s="126"/>
      <c r="V50" s="20"/>
      <c r="W50" s="126"/>
      <c r="X50" s="20"/>
      <c r="Y50" s="20"/>
      <c r="Z50" s="20"/>
      <c r="AA50" s="20"/>
    </row>
    <row r="51" spans="1:32" ht="15" customHeight="1" x14ac:dyDescent="0.2">
      <c r="A51" s="577" t="s">
        <v>32</v>
      </c>
      <c r="B51" s="577"/>
      <c r="C51" s="54">
        <f>Mai!C43</f>
        <v>0</v>
      </c>
      <c r="D51" s="47">
        <f>Mai!D43</f>
        <v>0</v>
      </c>
      <c r="E51" s="47">
        <f>Mai!E43</f>
        <v>0</v>
      </c>
      <c r="F51" s="133"/>
      <c r="G51" s="47">
        <f t="shared" si="50"/>
        <v>0</v>
      </c>
      <c r="H51" s="344">
        <f>Septembre!H52</f>
        <v>0</v>
      </c>
      <c r="I51" s="340">
        <f>Mai!$I$43</f>
        <v>0</v>
      </c>
      <c r="J51" s="340">
        <f>Mai!$J$43</f>
        <v>0</v>
      </c>
      <c r="K51" s="337"/>
      <c r="L51" s="341">
        <f t="shared" ref="L51:L55" si="51">IF((I51*60+J51)=0,0,ROUND((H51*60)/(I51*60+J51),1))</f>
        <v>0</v>
      </c>
      <c r="M51" s="53">
        <f>Mai!M43</f>
        <v>0</v>
      </c>
      <c r="N51" s="20"/>
      <c r="O51" s="126"/>
      <c r="P51" s="20"/>
      <c r="Q51" s="126"/>
      <c r="R51" s="20"/>
      <c r="S51" s="126"/>
      <c r="T51" s="20"/>
      <c r="U51" s="126"/>
      <c r="V51" s="20"/>
      <c r="W51" s="126"/>
      <c r="X51" s="20"/>
      <c r="Y51" s="66"/>
      <c r="AA51" s="66"/>
      <c r="AB51" s="66"/>
      <c r="AC51" s="66"/>
    </row>
    <row r="52" spans="1:32" ht="15" customHeight="1" x14ac:dyDescent="0.2">
      <c r="A52" s="577" t="s">
        <v>33</v>
      </c>
      <c r="B52" s="577"/>
      <c r="C52" s="54">
        <f>Juin!C43</f>
        <v>0</v>
      </c>
      <c r="D52" s="54">
        <f>Juin!D43</f>
        <v>0</v>
      </c>
      <c r="E52" s="54">
        <f>Juin!E43</f>
        <v>0</v>
      </c>
      <c r="F52" s="134"/>
      <c r="G52" s="47">
        <f t="shared" si="50"/>
        <v>0</v>
      </c>
      <c r="H52" s="344">
        <f>Septembre!H53</f>
        <v>0</v>
      </c>
      <c r="I52" s="340">
        <f>Juin!$I$43</f>
        <v>0</v>
      </c>
      <c r="J52" s="340">
        <f>Juin!$J$43</f>
        <v>0</v>
      </c>
      <c r="K52" s="337"/>
      <c r="L52" s="341">
        <f t="shared" si="51"/>
        <v>0</v>
      </c>
      <c r="M52" s="55">
        <f>Juin!M43</f>
        <v>0</v>
      </c>
      <c r="N52" s="20"/>
      <c r="O52" s="126"/>
      <c r="P52" s="20"/>
      <c r="Q52" s="126"/>
      <c r="R52" s="20"/>
      <c r="S52" s="126"/>
      <c r="T52" s="20"/>
      <c r="U52" s="126"/>
      <c r="V52" s="20"/>
      <c r="W52" s="126"/>
      <c r="X52" s="212"/>
      <c r="Y52" s="65"/>
      <c r="Z52" s="65"/>
      <c r="AA52" s="65"/>
      <c r="AB52" s="65"/>
    </row>
    <row r="53" spans="1:32" ht="15" customHeight="1" x14ac:dyDescent="0.2">
      <c r="A53" s="577" t="s">
        <v>34</v>
      </c>
      <c r="B53" s="577"/>
      <c r="C53" s="54">
        <f>Juillet!$C$45</f>
        <v>0</v>
      </c>
      <c r="D53" s="54">
        <f>Juillet!$D$45</f>
        <v>0</v>
      </c>
      <c r="E53" s="54">
        <f>Juillet!$E$45</f>
        <v>0</v>
      </c>
      <c r="F53" s="133"/>
      <c r="G53" s="337">
        <f t="shared" si="50"/>
        <v>0</v>
      </c>
      <c r="H53" s="344">
        <f>Septembre!H54</f>
        <v>0</v>
      </c>
      <c r="I53" s="340">
        <f>Juillet!$I$45</f>
        <v>0</v>
      </c>
      <c r="J53" s="340">
        <f>Juillet!$J$45</f>
        <v>0</v>
      </c>
      <c r="K53" s="337"/>
      <c r="L53" s="341">
        <f t="shared" si="51"/>
        <v>0</v>
      </c>
      <c r="M53" s="55">
        <f>Juillet!$M$45</f>
        <v>0</v>
      </c>
      <c r="X53" s="212"/>
      <c r="Y53" s="65"/>
      <c r="Z53" s="65"/>
      <c r="AA53" s="65"/>
      <c r="AB53" s="65"/>
    </row>
    <row r="54" spans="1:32" ht="15" customHeight="1" x14ac:dyDescent="0.2">
      <c r="A54" s="577" t="s">
        <v>35</v>
      </c>
      <c r="B54" s="577"/>
      <c r="C54" s="54">
        <f>Août!$C$41</f>
        <v>0</v>
      </c>
      <c r="D54" s="54">
        <f>Août!$D$41</f>
        <v>0</v>
      </c>
      <c r="E54" s="54">
        <f>Août!$E$41</f>
        <v>0</v>
      </c>
      <c r="F54" s="337"/>
      <c r="G54" s="337">
        <f t="shared" ref="G54" si="52">IF((D54*60+E54)=0,0,ROUND((C54*60)/(D54*60+E54),1))</f>
        <v>0</v>
      </c>
      <c r="H54" s="344">
        <f>Septembre!H55</f>
        <v>0</v>
      </c>
      <c r="I54" s="340">
        <f>Août!$I$41</f>
        <v>0</v>
      </c>
      <c r="J54" s="340">
        <f>Août!$J$41</f>
        <v>0</v>
      </c>
      <c r="K54" s="337"/>
      <c r="L54" s="341">
        <f t="shared" si="51"/>
        <v>0</v>
      </c>
      <c r="M54" s="56">
        <f>Août!$M$41</f>
        <v>0</v>
      </c>
    </row>
    <row r="55" spans="1:32" ht="15" customHeight="1" x14ac:dyDescent="0.2">
      <c r="A55" s="577" t="s">
        <v>36</v>
      </c>
      <c r="B55" s="577"/>
      <c r="C55" s="54">
        <f>Septembre!$C$45</f>
        <v>0</v>
      </c>
      <c r="D55" s="337">
        <f>Septembre!$D$45</f>
        <v>0</v>
      </c>
      <c r="E55" s="337">
        <f>Septembre!$E$45</f>
        <v>0</v>
      </c>
      <c r="F55" s="337"/>
      <c r="G55" s="337">
        <f t="shared" ref="G55" si="53">IF((D55*60+E55)=0,0,ROUND((C55*60)/(D55*60+E55),1))</f>
        <v>0</v>
      </c>
      <c r="H55" s="342">
        <f>Septembre!H45</f>
        <v>0</v>
      </c>
      <c r="I55" s="340">
        <f>Septembre!$I$45</f>
        <v>0</v>
      </c>
      <c r="J55" s="340">
        <f>Septembre!$J$45</f>
        <v>0</v>
      </c>
      <c r="K55" s="337"/>
      <c r="L55" s="341">
        <f t="shared" si="51"/>
        <v>0</v>
      </c>
      <c r="M55" s="53">
        <f>Septembre!$M$45</f>
        <v>0</v>
      </c>
    </row>
  </sheetData>
  <sheetProtection sheet="1" selectLockedCells="1"/>
  <mergeCells count="75">
    <mergeCell ref="Y6:AE6"/>
    <mergeCell ref="Y21:AE21"/>
    <mergeCell ref="Y22:AE22"/>
    <mergeCell ref="Y23:AE23"/>
    <mergeCell ref="R2:R3"/>
    <mergeCell ref="Y7:AE7"/>
    <mergeCell ref="Y10:AE10"/>
    <mergeCell ref="Y46:Z46"/>
    <mergeCell ref="Y11:AE11"/>
    <mergeCell ref="Y13:AE13"/>
    <mergeCell ref="Y14:AE14"/>
    <mergeCell ref="Y15:AE15"/>
    <mergeCell ref="Y39:AE39"/>
    <mergeCell ref="Y40:AE40"/>
    <mergeCell ref="Y41:AE41"/>
    <mergeCell ref="A53:B53"/>
    <mergeCell ref="A54:B54"/>
    <mergeCell ref="A55:B55"/>
    <mergeCell ref="A52:B52"/>
    <mergeCell ref="A48:B48"/>
    <mergeCell ref="A49:B49"/>
    <mergeCell ref="A50:B50"/>
    <mergeCell ref="A51:B51"/>
    <mergeCell ref="A46:B46"/>
    <mergeCell ref="A47:B47"/>
    <mergeCell ref="Y34:AE34"/>
    <mergeCell ref="A44:B44"/>
    <mergeCell ref="A45:B45"/>
    <mergeCell ref="A43:B43"/>
    <mergeCell ref="Y43:AE43"/>
    <mergeCell ref="Y37:AE37"/>
    <mergeCell ref="A36:B36"/>
    <mergeCell ref="Y36:AE36"/>
    <mergeCell ref="Y45:Z45"/>
    <mergeCell ref="Y35:AE35"/>
    <mergeCell ref="Y42:AE42"/>
    <mergeCell ref="A28:B28"/>
    <mergeCell ref="Y24:AE24"/>
    <mergeCell ref="Y25:AE25"/>
    <mergeCell ref="Y26:AE26"/>
    <mergeCell ref="Y38:AE38"/>
    <mergeCell ref="Y33:AE33"/>
    <mergeCell ref="Y32:AE32"/>
    <mergeCell ref="Y31:AE31"/>
    <mergeCell ref="Y29:AE29"/>
    <mergeCell ref="Y30:AE30"/>
    <mergeCell ref="Y27:AE27"/>
    <mergeCell ref="Y28:AE28"/>
    <mergeCell ref="A5:B5"/>
    <mergeCell ref="A6:B6"/>
    <mergeCell ref="A1:AD1"/>
    <mergeCell ref="A2:A3"/>
    <mergeCell ref="B2:B3"/>
    <mergeCell ref="C2:C3"/>
    <mergeCell ref="D2:D3"/>
    <mergeCell ref="E2:E3"/>
    <mergeCell ref="G2:G3"/>
    <mergeCell ref="X2:X3"/>
    <mergeCell ref="P2:P3"/>
    <mergeCell ref="N2:N3"/>
    <mergeCell ref="Y2:AE3"/>
    <mergeCell ref="H2:L2"/>
    <mergeCell ref="Y4:AE4"/>
    <mergeCell ref="Y5:AE5"/>
    <mergeCell ref="A12:B12"/>
    <mergeCell ref="Y12:AE12"/>
    <mergeCell ref="A20:B20"/>
    <mergeCell ref="A11:B11"/>
    <mergeCell ref="Y8:AE8"/>
    <mergeCell ref="Y9:AE9"/>
    <mergeCell ref="Y16:AE16"/>
    <mergeCell ref="Y17:AE17"/>
    <mergeCell ref="Y18:AE18"/>
    <mergeCell ref="Y19:AE19"/>
    <mergeCell ref="Y20:AE20"/>
  </mergeCells>
  <phoneticPr fontId="0" type="noConversion"/>
  <pageMargins left="0" right="0" top="0" bottom="0"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54"/>
  <sheetViews>
    <sheetView zoomScale="140" zoomScaleNormal="140" workbookViewId="0">
      <pane ySplit="3" topLeftCell="A31" activePane="bottomLeft" state="frozen"/>
      <selection pane="bottomLeft" activeCell="X2" sqref="X2:X3"/>
    </sheetView>
  </sheetViews>
  <sheetFormatPr baseColWidth="10" defaultRowHeight="12.75" x14ac:dyDescent="0.2"/>
  <cols>
    <col min="1" max="1" width="10.85546875" customWidth="1"/>
    <col min="2" max="2" width="6.42578125" customWidth="1"/>
    <col min="3" max="3" width="6.28515625" customWidth="1"/>
    <col min="4" max="5" width="4.140625" customWidth="1"/>
    <col min="6" max="6" width="5.28515625" style="72" hidden="1" customWidth="1"/>
    <col min="7" max="7" width="6" customWidth="1"/>
    <col min="8" max="8" width="7.7109375" hidden="1" customWidth="1"/>
    <col min="9" max="9" width="7" hidden="1" customWidth="1"/>
    <col min="10" max="10" width="6.7109375" hidden="1" customWidth="1"/>
    <col min="11" max="11" width="6" hidden="1" customWidth="1"/>
    <col min="12" max="12" width="5.7109375" hidden="1" customWidth="1"/>
    <col min="13" max="13" width="6" customWidth="1"/>
    <col min="14" max="14" width="3.42578125" customWidth="1"/>
    <col min="15" max="15" width="3.42578125" style="74" hidden="1" customWidth="1"/>
    <col min="16" max="16" width="3.85546875" customWidth="1"/>
    <col min="17" max="17" width="3.1406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4" max="24" width="12.42578125" customWidth="1"/>
    <col min="25" max="25" width="19.85546875" customWidth="1"/>
    <col min="26" max="26" width="7.85546875" customWidth="1"/>
    <col min="27" max="27" width="7.28515625" customWidth="1"/>
    <col min="28" max="28" width="7" customWidth="1"/>
    <col min="29" max="29" width="5.85546875" customWidth="1"/>
    <col min="30" max="31" width="8.28515625" customWidth="1"/>
    <col min="32" max="32" width="11.42578125" hidden="1" customWidth="1"/>
  </cols>
  <sheetData>
    <row r="1" spans="1:31" ht="18" x14ac:dyDescent="0.25">
      <c r="A1" s="606" t="s">
        <v>230</v>
      </c>
      <c r="B1" s="606"/>
      <c r="C1" s="606"/>
      <c r="D1" s="606"/>
      <c r="E1" s="606"/>
      <c r="F1" s="606"/>
      <c r="G1" s="606"/>
      <c r="H1" s="606"/>
      <c r="I1" s="606"/>
      <c r="J1" s="606"/>
      <c r="K1" s="606"/>
      <c r="L1" s="606"/>
      <c r="M1" s="606"/>
      <c r="N1" s="606"/>
      <c r="O1" s="606"/>
      <c r="P1" s="606"/>
      <c r="Q1" s="606"/>
      <c r="R1" s="606"/>
      <c r="S1" s="606"/>
      <c r="T1" s="606"/>
      <c r="U1" s="606"/>
      <c r="V1" s="606"/>
      <c r="W1" s="606"/>
      <c r="X1" s="606"/>
      <c r="Y1" s="607"/>
      <c r="Z1" s="607"/>
      <c r="AA1" s="607"/>
      <c r="AB1" s="607"/>
      <c r="AC1" s="607"/>
      <c r="AD1" s="607"/>
      <c r="AE1" s="229"/>
    </row>
    <row r="2" spans="1:31" ht="18" customHeight="1" x14ac:dyDescent="0.2">
      <c r="A2" s="540" t="s">
        <v>1</v>
      </c>
      <c r="B2" s="540" t="s">
        <v>9</v>
      </c>
      <c r="C2" s="540" t="s">
        <v>0</v>
      </c>
      <c r="D2" s="540" t="s">
        <v>15</v>
      </c>
      <c r="E2" s="540" t="s">
        <v>16</v>
      </c>
      <c r="F2" s="71" t="s">
        <v>16</v>
      </c>
      <c r="G2" s="546" t="s">
        <v>12</v>
      </c>
      <c r="H2" s="506" t="s">
        <v>193</v>
      </c>
      <c r="I2" s="507"/>
      <c r="J2" s="507"/>
      <c r="K2" s="507"/>
      <c r="L2" s="508"/>
      <c r="M2" s="25" t="s">
        <v>17</v>
      </c>
      <c r="N2" s="542" t="s">
        <v>40</v>
      </c>
      <c r="O2" s="135"/>
      <c r="P2" s="542" t="s">
        <v>11</v>
      </c>
      <c r="Q2" s="135"/>
      <c r="R2" s="542" t="s">
        <v>22</v>
      </c>
      <c r="S2" s="135"/>
      <c r="T2" s="25" t="s">
        <v>19</v>
      </c>
      <c r="U2" s="135"/>
      <c r="V2" s="25" t="s">
        <v>19</v>
      </c>
      <c r="W2" s="137"/>
      <c r="X2" s="616" t="s">
        <v>13</v>
      </c>
      <c r="Y2" s="626"/>
      <c r="Z2" s="626"/>
      <c r="AA2" s="626"/>
      <c r="AB2" s="626"/>
      <c r="AC2" s="626"/>
      <c r="AD2" s="626"/>
      <c r="AE2" s="627"/>
    </row>
    <row r="3" spans="1:31" ht="18" customHeight="1" x14ac:dyDescent="0.2">
      <c r="A3" s="541"/>
      <c r="B3" s="541"/>
      <c r="C3" s="541"/>
      <c r="D3" s="541"/>
      <c r="E3" s="541"/>
      <c r="F3" s="71"/>
      <c r="G3" s="547"/>
      <c r="H3" s="366" t="s">
        <v>0</v>
      </c>
      <c r="I3" s="335" t="s">
        <v>15</v>
      </c>
      <c r="J3" s="335" t="s">
        <v>16</v>
      </c>
      <c r="K3" s="336"/>
      <c r="L3" s="366" t="s">
        <v>12</v>
      </c>
      <c r="M3" s="26" t="s">
        <v>18</v>
      </c>
      <c r="N3" s="543"/>
      <c r="O3" s="136"/>
      <c r="P3" s="543"/>
      <c r="Q3" s="136"/>
      <c r="R3" s="543"/>
      <c r="S3" s="136"/>
      <c r="T3" s="26" t="s">
        <v>20</v>
      </c>
      <c r="U3" s="136"/>
      <c r="V3" s="26" t="s">
        <v>21</v>
      </c>
      <c r="W3" s="138"/>
      <c r="X3" s="616"/>
      <c r="Y3" s="626"/>
      <c r="Z3" s="626"/>
      <c r="AA3" s="626"/>
      <c r="AB3" s="626"/>
      <c r="AC3" s="626"/>
      <c r="AD3" s="626"/>
      <c r="AE3" s="627"/>
    </row>
    <row r="4" spans="1:31" ht="12" hidden="1" customHeight="1" x14ac:dyDescent="0.2">
      <c r="A4" s="71" t="s">
        <v>3</v>
      </c>
      <c r="B4" s="71">
        <v>1</v>
      </c>
      <c r="C4" s="40"/>
      <c r="D4" s="40"/>
      <c r="E4" s="40"/>
      <c r="F4" s="71">
        <f>E4</f>
        <v>0</v>
      </c>
      <c r="G4" s="86" t="str">
        <f t="shared" ref="G4:G15" si="0">IF((D4*60+F4)=0,"",ROUND((C4*60)/(D4*60+F4),1))</f>
        <v/>
      </c>
      <c r="H4" s="325"/>
      <c r="I4" s="325"/>
      <c r="J4" s="325"/>
      <c r="K4" s="71">
        <f t="shared" ref="K4:K6" si="1">J4</f>
        <v>0</v>
      </c>
      <c r="L4" s="340" t="str">
        <f t="shared" ref="L4:L15" si="2">IF((I4*60+K4)=0,"",ROUND((H4*60)/(I4*60+K4),1))</f>
        <v/>
      </c>
      <c r="M4" s="116"/>
      <c r="N4" s="116"/>
      <c r="O4" s="161">
        <f>IF(N4="",0,1)</f>
        <v>0</v>
      </c>
      <c r="P4" s="116"/>
      <c r="Q4" s="161">
        <f>IF(P4="",0,1)</f>
        <v>0</v>
      </c>
      <c r="R4" s="116"/>
      <c r="S4" s="161">
        <f>IF(R4="",0,1)</f>
        <v>0</v>
      </c>
      <c r="T4" s="116"/>
      <c r="U4" s="161">
        <f>IF(T4="",0,1)</f>
        <v>0</v>
      </c>
      <c r="V4" s="116"/>
      <c r="W4" s="161">
        <f>IF(V4="",0,1)</f>
        <v>0</v>
      </c>
      <c r="X4" s="236"/>
      <c r="Y4" s="512" t="s">
        <v>201</v>
      </c>
      <c r="Z4" s="512"/>
      <c r="AA4" s="512"/>
      <c r="AB4" s="512"/>
      <c r="AC4" s="512"/>
      <c r="AD4" s="512"/>
      <c r="AE4" s="513"/>
    </row>
    <row r="5" spans="1:31" ht="12" hidden="1" customHeight="1" x14ac:dyDescent="0.2">
      <c r="A5" s="2" t="s">
        <v>4</v>
      </c>
      <c r="B5" s="2">
        <f>B4+1</f>
        <v>2</v>
      </c>
      <c r="C5" s="40"/>
      <c r="D5" s="40"/>
      <c r="E5" s="40"/>
      <c r="F5" s="71">
        <f>E5</f>
        <v>0</v>
      </c>
      <c r="G5" s="86" t="str">
        <f t="shared" si="0"/>
        <v/>
      </c>
      <c r="H5" s="325"/>
      <c r="I5" s="325"/>
      <c r="J5" s="325"/>
      <c r="K5" s="71">
        <f t="shared" si="1"/>
        <v>0</v>
      </c>
      <c r="L5" s="340" t="str">
        <f t="shared" si="2"/>
        <v/>
      </c>
      <c r="M5" s="116"/>
      <c r="N5" s="116"/>
      <c r="O5" s="161">
        <f>IF(N5="",O4,O4+1)</f>
        <v>0</v>
      </c>
      <c r="P5" s="116"/>
      <c r="Q5" s="161">
        <f>IF(P5="",Q4,Q4+1)</f>
        <v>0</v>
      </c>
      <c r="R5" s="116"/>
      <c r="S5" s="161">
        <f>IF(R5="",S4,S4+1)</f>
        <v>0</v>
      </c>
      <c r="T5" s="116"/>
      <c r="U5" s="161">
        <f>IF(T5="",U4,U4+1)</f>
        <v>0</v>
      </c>
      <c r="V5" s="116"/>
      <c r="W5" s="161">
        <f>IF(V5="",W4,W4+1)</f>
        <v>0</v>
      </c>
      <c r="X5" s="236"/>
      <c r="Y5" s="515"/>
      <c r="Z5" s="515"/>
      <c r="AA5" s="515"/>
      <c r="AB5" s="515"/>
      <c r="AC5" s="515"/>
      <c r="AD5" s="515"/>
      <c r="AE5" s="516"/>
    </row>
    <row r="6" spans="1:31" ht="12" customHeight="1" x14ac:dyDescent="0.2">
      <c r="A6" s="71" t="s">
        <v>5</v>
      </c>
      <c r="B6" s="71">
        <v>1</v>
      </c>
      <c r="C6" s="40"/>
      <c r="D6" s="40"/>
      <c r="E6" s="40"/>
      <c r="F6" s="71">
        <f>E6</f>
        <v>0</v>
      </c>
      <c r="G6" s="86" t="str">
        <f t="shared" si="0"/>
        <v/>
      </c>
      <c r="H6" s="325"/>
      <c r="I6" s="325"/>
      <c r="J6" s="325"/>
      <c r="K6" s="71">
        <f t="shared" si="1"/>
        <v>0</v>
      </c>
      <c r="L6" s="340" t="str">
        <f t="shared" si="2"/>
        <v/>
      </c>
      <c r="M6" s="116"/>
      <c r="N6" s="116"/>
      <c r="O6" s="161">
        <f>IF(N6="",O5,O5+1)</f>
        <v>0</v>
      </c>
      <c r="P6" s="116"/>
      <c r="Q6" s="161">
        <f>IF(P6="",Q5,Q5+1)</f>
        <v>0</v>
      </c>
      <c r="R6" s="116"/>
      <c r="S6" s="161">
        <f>IF(R6="",S5,S5+1)</f>
        <v>0</v>
      </c>
      <c r="T6" s="116"/>
      <c r="U6" s="161">
        <f>IF(T6="",U5,U5+1)</f>
        <v>0</v>
      </c>
      <c r="V6" s="116"/>
      <c r="W6" s="161">
        <f>IF(V6="",W5,W5+1)</f>
        <v>0</v>
      </c>
      <c r="X6" s="236"/>
      <c r="Y6" s="515"/>
      <c r="Z6" s="515"/>
      <c r="AA6" s="515"/>
      <c r="AB6" s="515"/>
      <c r="AC6" s="515"/>
      <c r="AD6" s="515"/>
      <c r="AE6" s="516"/>
    </row>
    <row r="7" spans="1:31" ht="12" customHeight="1" x14ac:dyDescent="0.2">
      <c r="A7" s="582" t="s">
        <v>10</v>
      </c>
      <c r="B7" s="583"/>
      <c r="C7" s="99">
        <f>SUM(C4:C6)</f>
        <v>0</v>
      </c>
      <c r="D7" s="99">
        <f>SUM(D4:D6)+ROUNDDOWN(F7/60,0)</f>
        <v>0</v>
      </c>
      <c r="E7" s="99">
        <f>F7-60*ROUNDDOWN(F7/60,0)</f>
        <v>0</v>
      </c>
      <c r="F7" s="143">
        <f>SUM(F4:F6)</f>
        <v>0</v>
      </c>
      <c r="G7" s="240">
        <f>IF((D7*60+E7)=0,0,ROUND((C7*60)/(D7*60+E7),1))</f>
        <v>0</v>
      </c>
      <c r="H7" s="99">
        <f>SUM(H4:H6)</f>
        <v>0</v>
      </c>
      <c r="I7" s="99">
        <f>SUM(I4:I6)+ROUNDDOWN(K7/60,0)</f>
        <v>0</v>
      </c>
      <c r="J7" s="99">
        <f>K7-60*ROUNDDOWN(K7/60,0)</f>
        <v>0</v>
      </c>
      <c r="K7" s="143">
        <f>SUM(K4:K6)</f>
        <v>0</v>
      </c>
      <c r="L7" s="240">
        <f>IF((I7*60+J7)=0,0,ROUND((H7*60)/(I7*60+J7),1))</f>
        <v>0</v>
      </c>
      <c r="M7" s="100">
        <f>SUM(M4:M6)</f>
        <v>0</v>
      </c>
      <c r="N7" s="100">
        <f>IF(SUM(N4:N6)=0,0,ROUND(AVERAGE(N4:N6),0))</f>
        <v>0</v>
      </c>
      <c r="O7" s="162">
        <f>IF(O6=0,0,1)</f>
        <v>0</v>
      </c>
      <c r="P7" s="100">
        <f>IF(SUM(P4:P6)=0,0,ROUND(AVERAGE(P4:P6),0))</f>
        <v>0</v>
      </c>
      <c r="Q7" s="162">
        <f>IF(Q6=0,0,1)</f>
        <v>0</v>
      </c>
      <c r="R7" s="100">
        <f>IF(SUM(R4:R6)=0,0,ROUND(AVERAGE(R4:R6),0))</f>
        <v>0</v>
      </c>
      <c r="S7" s="162">
        <f>IF(S6=0,0,1)</f>
        <v>0</v>
      </c>
      <c r="T7" s="100">
        <f>IF(SUM(T4:T6)=0,0,ROUND(AVERAGE(T4:T6),0))</f>
        <v>0</v>
      </c>
      <c r="U7" s="162">
        <f>IF(U6=0,0,1)</f>
        <v>0</v>
      </c>
      <c r="V7" s="100">
        <f>IF(SUM(V4:V6)=0,0,ROUND(AVERAGE(V4:V6),0))</f>
        <v>0</v>
      </c>
      <c r="W7" s="162">
        <f>IF(W6=0,0,1)</f>
        <v>0</v>
      </c>
      <c r="X7" s="333"/>
      <c r="Y7" s="518"/>
      <c r="Z7" s="518"/>
      <c r="AA7" s="518"/>
      <c r="AB7" s="518"/>
      <c r="AC7" s="518"/>
      <c r="AD7" s="518"/>
      <c r="AE7" s="519"/>
    </row>
    <row r="8" spans="1:31" ht="12" customHeight="1" x14ac:dyDescent="0.2">
      <c r="A8" s="532" t="s">
        <v>88</v>
      </c>
      <c r="B8" s="533"/>
      <c r="C8" s="73">
        <f>C7+Octobre!C43</f>
        <v>0</v>
      </c>
      <c r="D8" s="73">
        <f>D7+Octobre!D43+ROUNDDOWN(F8/60,0)</f>
        <v>0</v>
      </c>
      <c r="E8" s="73">
        <f>F8-60*ROUNDDOWN(F8/60,0)</f>
        <v>0</v>
      </c>
      <c r="F8" s="131">
        <f>E7+Octobre!E43</f>
        <v>0</v>
      </c>
      <c r="G8" s="73">
        <f>IF((D8*60+E8)=0,0,ROUND((C8*60)/(D8*60+E8),1))</f>
        <v>0</v>
      </c>
      <c r="H8" s="73">
        <f>H7+Octobre!H43</f>
        <v>0</v>
      </c>
      <c r="I8" s="73">
        <f>I7+Octobre!I43+ROUNDDOWN(K8/60,0)</f>
        <v>0</v>
      </c>
      <c r="J8" s="73">
        <f>K8-60*ROUNDDOWN(K8/60,0)</f>
        <v>0</v>
      </c>
      <c r="K8" s="131">
        <f>J7+Octobre!J43</f>
        <v>0</v>
      </c>
      <c r="L8" s="73">
        <f>IF((I8*60+J8)=0,0,ROUND((H8*60)/(I8*60+J8),1))</f>
        <v>0</v>
      </c>
      <c r="M8" s="83">
        <f>M7+Octobre!M43</f>
        <v>0</v>
      </c>
      <c r="N8" s="83">
        <f>IF(N7=0,Octobre!N43,IF(N7+Octobre!N43=0,"",ROUND((SUM(N4:N6)+SUM(Octobre!N37:'Octobre'!N42))/(O6+Octobre!O42),0)))</f>
        <v>0</v>
      </c>
      <c r="O8" s="124"/>
      <c r="P8" s="83">
        <f>IF(P7=0,Octobre!P43,IF(P7+Octobre!P43=0,"",ROUND((SUM(P4:P6)+SUM(Octobre!P37:'Octobre'!P42))/(Q6+Octobre!Q42),0)))</f>
        <v>0</v>
      </c>
      <c r="Q8" s="124"/>
      <c r="R8" s="83">
        <f>IF(R7=0,Octobre!R43,IF(R7+Octobre!R43=0,"",ROUND((SUM(R4:R6)+SUM(Octobre!R37:'Octobre'!R42))/(S6+Octobre!S42),0)))</f>
        <v>0</v>
      </c>
      <c r="S8" s="124"/>
      <c r="T8" s="83">
        <f>IF(T7=0,Octobre!T43,IF(T7+Octobre!T43=0,"",ROUND((SUM(T4:T6)+SUM(Octobre!T37:'Octobre'!T42))/(U6+Octobre!U42),0)))</f>
        <v>0</v>
      </c>
      <c r="U8" s="124"/>
      <c r="V8" s="83">
        <f>IF(V7=0,Octobre!V43,IF(V7+Octobre!V43=0,"",ROUND((SUM(V4:V6)+SUM(Octobre!V37:'Octobre'!V42))/(W6+Octobre!W42),0)))</f>
        <v>0</v>
      </c>
      <c r="W8" s="124"/>
      <c r="X8" s="238"/>
      <c r="Y8" s="537"/>
      <c r="Z8" s="537"/>
      <c r="AA8" s="537"/>
      <c r="AB8" s="537"/>
      <c r="AC8" s="537"/>
      <c r="AD8" s="537"/>
      <c r="AE8" s="538"/>
    </row>
    <row r="9" spans="1:31" ht="12" customHeight="1" x14ac:dyDescent="0.2">
      <c r="A9" s="2" t="s">
        <v>6</v>
      </c>
      <c r="B9" s="2">
        <f>B6+1</f>
        <v>2</v>
      </c>
      <c r="C9" s="40"/>
      <c r="D9" s="40"/>
      <c r="E9" s="40"/>
      <c r="F9" s="71">
        <f t="shared" ref="F9:F15" si="3">E9</f>
        <v>0</v>
      </c>
      <c r="G9" s="86" t="str">
        <f t="shared" si="0"/>
        <v/>
      </c>
      <c r="H9" s="325"/>
      <c r="I9" s="325"/>
      <c r="J9" s="325"/>
      <c r="K9" s="71">
        <f>J9</f>
        <v>0</v>
      </c>
      <c r="L9" s="340" t="str">
        <f t="shared" si="2"/>
        <v/>
      </c>
      <c r="M9" s="116"/>
      <c r="N9" s="116"/>
      <c r="O9" s="161">
        <f>IF(N9="",0,1)</f>
        <v>0</v>
      </c>
      <c r="P9" s="116"/>
      <c r="Q9" s="161">
        <f>IF(P9="",0,1)</f>
        <v>0</v>
      </c>
      <c r="R9" s="116"/>
      <c r="S9" s="161">
        <f>IF(R9="",0,1)</f>
        <v>0</v>
      </c>
      <c r="T9" s="116"/>
      <c r="U9" s="161">
        <f>IF(T9="",0,1)</f>
        <v>0</v>
      </c>
      <c r="V9" s="116"/>
      <c r="W9" s="161">
        <f>IF(V9="",0,1)</f>
        <v>0</v>
      </c>
      <c r="X9" s="236"/>
      <c r="Y9" s="555" t="s">
        <v>260</v>
      </c>
      <c r="Z9" s="555"/>
      <c r="AA9" s="555"/>
      <c r="AB9" s="555"/>
      <c r="AC9" s="555"/>
      <c r="AD9" s="555"/>
      <c r="AE9" s="556"/>
    </row>
    <row r="10" spans="1:31" ht="12" customHeight="1" x14ac:dyDescent="0.2">
      <c r="A10" s="2" t="s">
        <v>7</v>
      </c>
      <c r="B10" s="2">
        <f t="shared" ref="B10:B15" si="4">B9+1</f>
        <v>3</v>
      </c>
      <c r="C10" s="40"/>
      <c r="D10" s="40"/>
      <c r="E10" s="40"/>
      <c r="F10" s="71">
        <f t="shared" si="3"/>
        <v>0</v>
      </c>
      <c r="G10" s="86" t="str">
        <f t="shared" si="0"/>
        <v/>
      </c>
      <c r="H10" s="325"/>
      <c r="I10" s="325"/>
      <c r="J10" s="325"/>
      <c r="K10" s="71">
        <f t="shared" ref="K10:K15" si="5">J10</f>
        <v>0</v>
      </c>
      <c r="L10" s="340" t="str">
        <f t="shared" si="2"/>
        <v/>
      </c>
      <c r="M10" s="116"/>
      <c r="N10" s="116"/>
      <c r="O10" s="161">
        <f t="shared" ref="O10:O15" si="6">IF(N10="",O9,O9+1)</f>
        <v>0</v>
      </c>
      <c r="P10" s="116"/>
      <c r="Q10" s="161">
        <f t="shared" ref="Q10:Q15" si="7">IF(P10="",Q9,Q9+1)</f>
        <v>0</v>
      </c>
      <c r="R10" s="116"/>
      <c r="S10" s="161">
        <f t="shared" ref="S10:S15" si="8">IF(R10="",S9,S9+1)</f>
        <v>0</v>
      </c>
      <c r="T10" s="116"/>
      <c r="U10" s="161">
        <f t="shared" ref="U10:U15" si="9">IF(T10="",U9,U9+1)</f>
        <v>0</v>
      </c>
      <c r="V10" s="116"/>
      <c r="W10" s="161">
        <f t="shared" ref="W10:W15" si="10">IF(V10="",W9,W9+1)</f>
        <v>0</v>
      </c>
      <c r="X10" s="236"/>
      <c r="Y10" s="484"/>
      <c r="Z10" s="484"/>
      <c r="AA10" s="484"/>
      <c r="AB10" s="484"/>
      <c r="AC10" s="484"/>
      <c r="AD10" s="484"/>
      <c r="AE10" s="485"/>
    </row>
    <row r="11" spans="1:31" s="8" customFormat="1" ht="12" customHeight="1" x14ac:dyDescent="0.2">
      <c r="A11" s="2" t="s">
        <v>8</v>
      </c>
      <c r="B11" s="2">
        <f t="shared" si="4"/>
        <v>4</v>
      </c>
      <c r="C11" s="40"/>
      <c r="D11" s="40"/>
      <c r="E11" s="40"/>
      <c r="F11" s="71">
        <f t="shared" si="3"/>
        <v>0</v>
      </c>
      <c r="G11" s="86" t="str">
        <f>IF((D11*60+F11)=0,"",ROUND((C11*60)/(D11*60+F11),1))</f>
        <v/>
      </c>
      <c r="H11" s="325"/>
      <c r="I11" s="325"/>
      <c r="J11" s="325"/>
      <c r="K11" s="71">
        <f t="shared" si="5"/>
        <v>0</v>
      </c>
      <c r="L11" s="340" t="str">
        <f>IF((I11*60+K11)=0,"",ROUND((H11*60)/(I11*60+K11),1))</f>
        <v/>
      </c>
      <c r="M11" s="116"/>
      <c r="N11" s="116"/>
      <c r="O11" s="161">
        <f t="shared" si="6"/>
        <v>0</v>
      </c>
      <c r="P11" s="116"/>
      <c r="Q11" s="161">
        <f t="shared" si="7"/>
        <v>0</v>
      </c>
      <c r="R11" s="116"/>
      <c r="S11" s="161">
        <f t="shared" si="8"/>
        <v>0</v>
      </c>
      <c r="T11" s="116"/>
      <c r="U11" s="161">
        <f t="shared" si="9"/>
        <v>0</v>
      </c>
      <c r="V11" s="116"/>
      <c r="W11" s="161">
        <f t="shared" si="10"/>
        <v>0</v>
      </c>
      <c r="X11" s="236"/>
      <c r="Y11" s="484"/>
      <c r="Z11" s="484"/>
      <c r="AA11" s="484"/>
      <c r="AB11" s="484"/>
      <c r="AC11" s="484"/>
      <c r="AD11" s="484"/>
      <c r="AE11" s="485"/>
    </row>
    <row r="12" spans="1:31" ht="12" customHeight="1" x14ac:dyDescent="0.2">
      <c r="A12" s="2" t="s">
        <v>2</v>
      </c>
      <c r="B12" s="2">
        <f t="shared" si="4"/>
        <v>5</v>
      </c>
      <c r="C12" s="40"/>
      <c r="D12" s="40"/>
      <c r="E12" s="40"/>
      <c r="F12" s="71">
        <f t="shared" si="3"/>
        <v>0</v>
      </c>
      <c r="G12" s="86" t="str">
        <f t="shared" si="0"/>
        <v/>
      </c>
      <c r="H12" s="325"/>
      <c r="I12" s="325"/>
      <c r="J12" s="325"/>
      <c r="K12" s="71">
        <f t="shared" si="5"/>
        <v>0</v>
      </c>
      <c r="L12" s="340" t="str">
        <f t="shared" si="2"/>
        <v/>
      </c>
      <c r="M12" s="116"/>
      <c r="N12" s="116"/>
      <c r="O12" s="161">
        <f t="shared" si="6"/>
        <v>0</v>
      </c>
      <c r="P12" s="116"/>
      <c r="Q12" s="161">
        <f t="shared" si="7"/>
        <v>0</v>
      </c>
      <c r="R12" s="116"/>
      <c r="S12" s="161">
        <f t="shared" si="8"/>
        <v>0</v>
      </c>
      <c r="T12" s="116"/>
      <c r="U12" s="161">
        <f t="shared" si="9"/>
        <v>0</v>
      </c>
      <c r="V12" s="116"/>
      <c r="W12" s="161">
        <f t="shared" si="10"/>
        <v>0</v>
      </c>
      <c r="X12" s="236"/>
      <c r="Y12" s="484"/>
      <c r="Z12" s="484"/>
      <c r="AA12" s="484"/>
      <c r="AB12" s="484"/>
      <c r="AC12" s="484"/>
      <c r="AD12" s="484"/>
      <c r="AE12" s="485"/>
    </row>
    <row r="13" spans="1:31" ht="12" customHeight="1" x14ac:dyDescent="0.2">
      <c r="A13" s="2" t="s">
        <v>3</v>
      </c>
      <c r="B13" s="2">
        <f t="shared" si="4"/>
        <v>6</v>
      </c>
      <c r="C13" s="40"/>
      <c r="D13" s="40"/>
      <c r="E13" s="40"/>
      <c r="F13" s="71">
        <f t="shared" si="3"/>
        <v>0</v>
      </c>
      <c r="G13" s="86" t="str">
        <f t="shared" si="0"/>
        <v/>
      </c>
      <c r="H13" s="325"/>
      <c r="I13" s="325"/>
      <c r="J13" s="325"/>
      <c r="K13" s="71">
        <f t="shared" si="5"/>
        <v>0</v>
      </c>
      <c r="L13" s="340" t="str">
        <f t="shared" si="2"/>
        <v/>
      </c>
      <c r="M13" s="116"/>
      <c r="N13" s="116"/>
      <c r="O13" s="161">
        <f t="shared" si="6"/>
        <v>0</v>
      </c>
      <c r="P13" s="116"/>
      <c r="Q13" s="161">
        <f t="shared" si="7"/>
        <v>0</v>
      </c>
      <c r="R13" s="116"/>
      <c r="S13" s="161">
        <f t="shared" si="8"/>
        <v>0</v>
      </c>
      <c r="T13" s="116"/>
      <c r="U13" s="161">
        <f t="shared" si="9"/>
        <v>0</v>
      </c>
      <c r="V13" s="116"/>
      <c r="W13" s="161">
        <f t="shared" si="10"/>
        <v>0</v>
      </c>
      <c r="X13" s="236"/>
      <c r="Y13" s="484"/>
      <c r="Z13" s="484"/>
      <c r="AA13" s="484"/>
      <c r="AB13" s="484"/>
      <c r="AC13" s="484"/>
      <c r="AD13" s="484"/>
      <c r="AE13" s="485"/>
    </row>
    <row r="14" spans="1:31" ht="12" customHeight="1" x14ac:dyDescent="0.2">
      <c r="A14" s="2" t="s">
        <v>4</v>
      </c>
      <c r="B14" s="2">
        <f t="shared" si="4"/>
        <v>7</v>
      </c>
      <c r="C14" s="40"/>
      <c r="D14" s="40"/>
      <c r="E14" s="40"/>
      <c r="F14" s="71">
        <f t="shared" si="3"/>
        <v>0</v>
      </c>
      <c r="G14" s="86" t="str">
        <f t="shared" si="0"/>
        <v/>
      </c>
      <c r="H14" s="325"/>
      <c r="I14" s="325"/>
      <c r="J14" s="325"/>
      <c r="K14" s="71">
        <f t="shared" si="5"/>
        <v>0</v>
      </c>
      <c r="L14" s="340" t="str">
        <f t="shared" si="2"/>
        <v/>
      </c>
      <c r="M14" s="116"/>
      <c r="N14" s="116"/>
      <c r="O14" s="161">
        <f t="shared" si="6"/>
        <v>0</v>
      </c>
      <c r="P14" s="116"/>
      <c r="Q14" s="161">
        <f t="shared" si="7"/>
        <v>0</v>
      </c>
      <c r="R14" s="116"/>
      <c r="S14" s="161">
        <f t="shared" si="8"/>
        <v>0</v>
      </c>
      <c r="T14" s="116"/>
      <c r="U14" s="161">
        <f t="shared" si="9"/>
        <v>0</v>
      </c>
      <c r="V14" s="116"/>
      <c r="W14" s="161">
        <f t="shared" si="10"/>
        <v>0</v>
      </c>
      <c r="X14" s="236"/>
      <c r="Y14" s="484"/>
      <c r="Z14" s="484"/>
      <c r="AA14" s="484"/>
      <c r="AB14" s="484"/>
      <c r="AC14" s="484"/>
      <c r="AD14" s="484"/>
      <c r="AE14" s="485"/>
    </row>
    <row r="15" spans="1:31" ht="12" customHeight="1" x14ac:dyDescent="0.2">
      <c r="A15" s="71" t="s">
        <v>5</v>
      </c>
      <c r="B15" s="71">
        <f t="shared" si="4"/>
        <v>8</v>
      </c>
      <c r="C15" s="40"/>
      <c r="D15" s="40"/>
      <c r="E15" s="40"/>
      <c r="F15" s="71">
        <f t="shared" si="3"/>
        <v>0</v>
      </c>
      <c r="G15" s="86" t="str">
        <f t="shared" si="0"/>
        <v/>
      </c>
      <c r="H15" s="325"/>
      <c r="I15" s="325"/>
      <c r="J15" s="325"/>
      <c r="K15" s="71">
        <f t="shared" si="5"/>
        <v>0</v>
      </c>
      <c r="L15" s="340" t="str">
        <f t="shared" si="2"/>
        <v/>
      </c>
      <c r="M15" s="116"/>
      <c r="N15" s="116"/>
      <c r="O15" s="161">
        <f t="shared" si="6"/>
        <v>0</v>
      </c>
      <c r="P15" s="116"/>
      <c r="Q15" s="161">
        <f t="shared" si="7"/>
        <v>0</v>
      </c>
      <c r="R15" s="116"/>
      <c r="S15" s="161">
        <f t="shared" si="8"/>
        <v>0</v>
      </c>
      <c r="T15" s="116"/>
      <c r="U15" s="161">
        <f t="shared" si="9"/>
        <v>0</v>
      </c>
      <c r="V15" s="116"/>
      <c r="W15" s="161">
        <f t="shared" si="10"/>
        <v>0</v>
      </c>
      <c r="X15" s="236"/>
      <c r="Y15" s="512" t="s">
        <v>259</v>
      </c>
      <c r="Z15" s="512"/>
      <c r="AA15" s="512"/>
      <c r="AB15" s="512"/>
      <c r="AC15" s="512"/>
      <c r="AD15" s="512"/>
      <c r="AE15" s="513"/>
    </row>
    <row r="16" spans="1:31" ht="12" customHeight="1" x14ac:dyDescent="0.2">
      <c r="A16" s="476" t="s">
        <v>89</v>
      </c>
      <c r="B16" s="477"/>
      <c r="C16" s="13">
        <f>SUM(C9:C15)</f>
        <v>0</v>
      </c>
      <c r="D16" s="13">
        <f>SUM(D9:D15)+ROUNDDOWN(F16/60,0)</f>
        <v>0</v>
      </c>
      <c r="E16" s="13">
        <f>F16-60*ROUNDDOWN(F16/60,0)</f>
        <v>0</v>
      </c>
      <c r="F16" s="130">
        <f>SUM(F9:F15)</f>
        <v>0</v>
      </c>
      <c r="G16" s="52">
        <f>IF((D16*60+E16)=0,0,ROUND((C16*60)/(D16*60+E16),1))</f>
        <v>0</v>
      </c>
      <c r="H16" s="13">
        <f>SUM(H9:H15)</f>
        <v>0</v>
      </c>
      <c r="I16" s="13">
        <f>SUM(I9:I15)+ROUNDDOWN(K16/60,0)</f>
        <v>0</v>
      </c>
      <c r="J16" s="13">
        <f>K16-60*ROUNDDOWN(K16/60,0)</f>
        <v>0</v>
      </c>
      <c r="K16" s="130">
        <f>SUM(K9:K15)</f>
        <v>0</v>
      </c>
      <c r="L16" s="52">
        <f>IF((I16*60+J16)=0,0,ROUND((H16*60)/(I16*60+J16),1))</f>
        <v>0</v>
      </c>
      <c r="M16" s="27">
        <f>SUM(M9:M15)</f>
        <v>0</v>
      </c>
      <c r="N16" s="27">
        <f>IF(SUM(N9:N15)=0,0,ROUND(AVERAGE(N9:N15),0))</f>
        <v>0</v>
      </c>
      <c r="O16" s="162">
        <f>IF(O15=0,0,1)</f>
        <v>0</v>
      </c>
      <c r="P16" s="27">
        <f>IF(SUM(P9:P15)=0,0,ROUND(AVERAGE(P9:P15),0))</f>
        <v>0</v>
      </c>
      <c r="Q16" s="162">
        <f>IF(Q15=0,0,1)</f>
        <v>0</v>
      </c>
      <c r="R16" s="27">
        <f>IF(SUM(R9:R15)=0,0,ROUND(AVERAGE(R9:R15),0))</f>
        <v>0</v>
      </c>
      <c r="S16" s="162">
        <f>IF(S15=0,0,1)</f>
        <v>0</v>
      </c>
      <c r="T16" s="27">
        <f>IF(SUM(T9:T15)=0,0,ROUND(AVERAGE(T9:T15),0))</f>
        <v>0</v>
      </c>
      <c r="U16" s="162">
        <f>IF(U15=0,0,1)</f>
        <v>0</v>
      </c>
      <c r="V16" s="27">
        <f>IF(SUM(V9:V15)=0,0,ROUND(AVERAGE(V9:V15),0))</f>
        <v>0</v>
      </c>
      <c r="W16" s="162">
        <f>IF(W15=0,0,1)</f>
        <v>0</v>
      </c>
      <c r="X16" s="237"/>
      <c r="Y16" s="481"/>
      <c r="Z16" s="481"/>
      <c r="AA16" s="481"/>
      <c r="AB16" s="481"/>
      <c r="AC16" s="481"/>
      <c r="AD16" s="481"/>
      <c r="AE16" s="482"/>
    </row>
    <row r="17" spans="1:31" ht="12" customHeight="1" x14ac:dyDescent="0.2">
      <c r="A17" s="21" t="s">
        <v>6</v>
      </c>
      <c r="B17" s="22">
        <f>B15+1</f>
        <v>9</v>
      </c>
      <c r="C17" s="40"/>
      <c r="D17" s="40"/>
      <c r="E17" s="40"/>
      <c r="F17" s="71">
        <f t="shared" ref="F17:F23" si="11">E17</f>
        <v>0</v>
      </c>
      <c r="G17" s="86" t="str">
        <f t="shared" ref="G17:G23" si="12">IF((D17*60+F17)=0,"",ROUND((C17*60)/(D17*60+F17),1))</f>
        <v/>
      </c>
      <c r="H17" s="325"/>
      <c r="I17" s="325"/>
      <c r="J17" s="325"/>
      <c r="K17" s="71">
        <f>J17</f>
        <v>0</v>
      </c>
      <c r="L17" s="340" t="str">
        <f t="shared" ref="L17:L23" si="13">IF((I17*60+K17)=0,"",ROUND((H17*60)/(I17*60+K17),1))</f>
        <v/>
      </c>
      <c r="M17" s="116"/>
      <c r="N17" s="116"/>
      <c r="O17" s="161">
        <f>IF(N17="",0,1)</f>
        <v>0</v>
      </c>
      <c r="P17" s="116"/>
      <c r="Q17" s="161">
        <f>IF(P17="",0,1)</f>
        <v>0</v>
      </c>
      <c r="R17" s="116"/>
      <c r="S17" s="161">
        <f>IF(R17="",0,1)</f>
        <v>0</v>
      </c>
      <c r="T17" s="116"/>
      <c r="U17" s="161">
        <f>IF(T17="",0,1)</f>
        <v>0</v>
      </c>
      <c r="V17" s="116"/>
      <c r="W17" s="161">
        <f>IF(V17="",0,1)</f>
        <v>0</v>
      </c>
      <c r="X17" s="236"/>
      <c r="Y17" s="484"/>
      <c r="Z17" s="484"/>
      <c r="AA17" s="484"/>
      <c r="AB17" s="484"/>
      <c r="AC17" s="484"/>
      <c r="AD17" s="484"/>
      <c r="AE17" s="485"/>
    </row>
    <row r="18" spans="1:31" ht="12" customHeight="1" x14ac:dyDescent="0.2">
      <c r="A18" s="21" t="s">
        <v>7</v>
      </c>
      <c r="B18" s="22">
        <f t="shared" ref="B18:B23" si="14">B17+1</f>
        <v>10</v>
      </c>
      <c r="C18" s="40"/>
      <c r="D18" s="40"/>
      <c r="E18" s="40"/>
      <c r="F18" s="71">
        <f t="shared" si="11"/>
        <v>0</v>
      </c>
      <c r="G18" s="86" t="str">
        <f t="shared" si="12"/>
        <v/>
      </c>
      <c r="H18" s="325"/>
      <c r="I18" s="325"/>
      <c r="J18" s="325"/>
      <c r="K18" s="71">
        <f t="shared" ref="K18:K23" si="15">J18</f>
        <v>0</v>
      </c>
      <c r="L18" s="340" t="str">
        <f t="shared" si="13"/>
        <v/>
      </c>
      <c r="M18" s="116"/>
      <c r="N18" s="116"/>
      <c r="O18" s="161">
        <f t="shared" ref="O18:O23" si="16">IF(N18="",O17,O17+1)</f>
        <v>0</v>
      </c>
      <c r="P18" s="116"/>
      <c r="Q18" s="161">
        <f t="shared" ref="Q18:Q23" si="17">IF(P18="",Q17,Q17+1)</f>
        <v>0</v>
      </c>
      <c r="R18" s="116"/>
      <c r="S18" s="161">
        <f t="shared" ref="S18:S23" si="18">IF(R18="",S17,S17+1)</f>
        <v>0</v>
      </c>
      <c r="T18" s="116"/>
      <c r="U18" s="161">
        <f t="shared" ref="U18:U23" si="19">IF(T18="",U17,U17+1)</f>
        <v>0</v>
      </c>
      <c r="V18" s="116"/>
      <c r="W18" s="161">
        <f t="shared" ref="W18:W23" si="20">IF(V18="",W17,W17+1)</f>
        <v>0</v>
      </c>
      <c r="X18" s="236"/>
      <c r="Y18" s="484"/>
      <c r="Z18" s="484"/>
      <c r="AA18" s="484"/>
      <c r="AB18" s="484"/>
      <c r="AC18" s="484"/>
      <c r="AD18" s="484"/>
      <c r="AE18" s="485"/>
    </row>
    <row r="19" spans="1:31" ht="12" customHeight="1" x14ac:dyDescent="0.2">
      <c r="A19" s="21" t="s">
        <v>8</v>
      </c>
      <c r="B19" s="22">
        <f t="shared" si="14"/>
        <v>11</v>
      </c>
      <c r="C19" s="40"/>
      <c r="D19" s="40"/>
      <c r="E19" s="40"/>
      <c r="F19" s="71">
        <f t="shared" si="11"/>
        <v>0</v>
      </c>
      <c r="G19" s="86" t="str">
        <f t="shared" si="12"/>
        <v/>
      </c>
      <c r="H19" s="325"/>
      <c r="I19" s="325"/>
      <c r="J19" s="325"/>
      <c r="K19" s="71">
        <f t="shared" si="15"/>
        <v>0</v>
      </c>
      <c r="L19" s="340" t="str">
        <f t="shared" si="13"/>
        <v/>
      </c>
      <c r="M19" s="116"/>
      <c r="N19" s="116"/>
      <c r="O19" s="161">
        <f t="shared" si="16"/>
        <v>0</v>
      </c>
      <c r="P19" s="116"/>
      <c r="Q19" s="161">
        <f t="shared" si="17"/>
        <v>0</v>
      </c>
      <c r="R19" s="116"/>
      <c r="S19" s="161">
        <f t="shared" si="18"/>
        <v>0</v>
      </c>
      <c r="T19" s="116"/>
      <c r="U19" s="161">
        <f t="shared" si="19"/>
        <v>0</v>
      </c>
      <c r="V19" s="116"/>
      <c r="W19" s="161">
        <f t="shared" si="20"/>
        <v>0</v>
      </c>
      <c r="X19" s="236"/>
      <c r="Y19" s="484"/>
      <c r="Z19" s="484"/>
      <c r="AA19" s="484"/>
      <c r="AB19" s="484"/>
      <c r="AC19" s="484"/>
      <c r="AD19" s="484"/>
      <c r="AE19" s="485"/>
    </row>
    <row r="20" spans="1:31" ht="12" customHeight="1" x14ac:dyDescent="0.2">
      <c r="A20" s="21" t="s">
        <v>2</v>
      </c>
      <c r="B20" s="22">
        <f t="shared" si="14"/>
        <v>12</v>
      </c>
      <c r="C20" s="40"/>
      <c r="D20" s="40"/>
      <c r="E20" s="40"/>
      <c r="F20" s="71">
        <f t="shared" si="11"/>
        <v>0</v>
      </c>
      <c r="G20" s="86" t="str">
        <f t="shared" si="12"/>
        <v/>
      </c>
      <c r="H20" s="325"/>
      <c r="I20" s="325"/>
      <c r="J20" s="325"/>
      <c r="K20" s="71">
        <f t="shared" si="15"/>
        <v>0</v>
      </c>
      <c r="L20" s="340" t="str">
        <f t="shared" si="13"/>
        <v/>
      </c>
      <c r="M20" s="116"/>
      <c r="N20" s="116"/>
      <c r="O20" s="161">
        <f t="shared" si="16"/>
        <v>0</v>
      </c>
      <c r="P20" s="116"/>
      <c r="Q20" s="161">
        <f t="shared" si="17"/>
        <v>0</v>
      </c>
      <c r="R20" s="116"/>
      <c r="S20" s="161">
        <f t="shared" si="18"/>
        <v>0</v>
      </c>
      <c r="T20" s="116"/>
      <c r="U20" s="161">
        <f t="shared" si="19"/>
        <v>0</v>
      </c>
      <c r="V20" s="116"/>
      <c r="W20" s="161">
        <f t="shared" si="20"/>
        <v>0</v>
      </c>
      <c r="X20" s="236"/>
      <c r="Y20" s="484"/>
      <c r="Z20" s="484"/>
      <c r="AA20" s="484"/>
      <c r="AB20" s="484"/>
      <c r="AC20" s="484"/>
      <c r="AD20" s="484"/>
      <c r="AE20" s="485"/>
    </row>
    <row r="21" spans="1:31" ht="12" customHeight="1" x14ac:dyDescent="0.2">
      <c r="A21" s="21" t="s">
        <v>3</v>
      </c>
      <c r="B21" s="22">
        <f t="shared" si="14"/>
        <v>13</v>
      </c>
      <c r="C21" s="40"/>
      <c r="D21" s="40"/>
      <c r="E21" s="40"/>
      <c r="F21" s="71">
        <f t="shared" si="11"/>
        <v>0</v>
      </c>
      <c r="G21" s="86" t="str">
        <f t="shared" si="12"/>
        <v/>
      </c>
      <c r="H21" s="325"/>
      <c r="I21" s="325"/>
      <c r="J21" s="325"/>
      <c r="K21" s="71">
        <f t="shared" si="15"/>
        <v>0</v>
      </c>
      <c r="L21" s="340" t="str">
        <f t="shared" si="13"/>
        <v/>
      </c>
      <c r="M21" s="116"/>
      <c r="N21" s="116"/>
      <c r="O21" s="161">
        <f t="shared" si="16"/>
        <v>0</v>
      </c>
      <c r="P21" s="116"/>
      <c r="Q21" s="161">
        <f t="shared" si="17"/>
        <v>0</v>
      </c>
      <c r="R21" s="116"/>
      <c r="S21" s="161">
        <f t="shared" si="18"/>
        <v>0</v>
      </c>
      <c r="T21" s="116"/>
      <c r="U21" s="161">
        <f t="shared" si="19"/>
        <v>0</v>
      </c>
      <c r="V21" s="116"/>
      <c r="W21" s="161">
        <f t="shared" si="20"/>
        <v>0</v>
      </c>
      <c r="X21" s="236"/>
      <c r="Y21" s="484"/>
      <c r="Z21" s="484"/>
      <c r="AA21" s="484"/>
      <c r="AB21" s="484"/>
      <c r="AC21" s="484"/>
      <c r="AD21" s="484"/>
      <c r="AE21" s="485"/>
    </row>
    <row r="22" spans="1:31" ht="12" customHeight="1" x14ac:dyDescent="0.2">
      <c r="A22" s="21" t="s">
        <v>4</v>
      </c>
      <c r="B22" s="22">
        <f t="shared" si="14"/>
        <v>14</v>
      </c>
      <c r="C22" s="40"/>
      <c r="D22" s="40"/>
      <c r="E22" s="40"/>
      <c r="F22" s="71">
        <f t="shared" si="11"/>
        <v>0</v>
      </c>
      <c r="G22" s="86" t="str">
        <f t="shared" si="12"/>
        <v/>
      </c>
      <c r="H22" s="325"/>
      <c r="I22" s="325"/>
      <c r="J22" s="325"/>
      <c r="K22" s="71">
        <f t="shared" si="15"/>
        <v>0</v>
      </c>
      <c r="L22" s="340" t="str">
        <f t="shared" si="13"/>
        <v/>
      </c>
      <c r="M22" s="116"/>
      <c r="N22" s="116"/>
      <c r="O22" s="161">
        <f t="shared" si="16"/>
        <v>0</v>
      </c>
      <c r="P22" s="116"/>
      <c r="Q22" s="161">
        <f t="shared" si="17"/>
        <v>0</v>
      </c>
      <c r="R22" s="116"/>
      <c r="S22" s="161">
        <f t="shared" si="18"/>
        <v>0</v>
      </c>
      <c r="T22" s="116"/>
      <c r="U22" s="161">
        <f t="shared" si="19"/>
        <v>0</v>
      </c>
      <c r="V22" s="116"/>
      <c r="W22" s="161">
        <f t="shared" si="20"/>
        <v>0</v>
      </c>
      <c r="X22" s="236"/>
      <c r="Y22" s="484"/>
      <c r="Z22" s="484"/>
      <c r="AA22" s="484"/>
      <c r="AB22" s="484"/>
      <c r="AC22" s="484"/>
      <c r="AD22" s="484"/>
      <c r="AE22" s="485"/>
    </row>
    <row r="23" spans="1:31" ht="12" customHeight="1" x14ac:dyDescent="0.2">
      <c r="A23" s="113" t="s">
        <v>5</v>
      </c>
      <c r="B23" s="114">
        <f t="shared" si="14"/>
        <v>15</v>
      </c>
      <c r="C23" s="40"/>
      <c r="D23" s="40"/>
      <c r="E23" s="40"/>
      <c r="F23" s="71">
        <f t="shared" si="11"/>
        <v>0</v>
      </c>
      <c r="G23" s="86" t="str">
        <f t="shared" si="12"/>
        <v/>
      </c>
      <c r="H23" s="325"/>
      <c r="I23" s="325"/>
      <c r="J23" s="325"/>
      <c r="K23" s="71">
        <f t="shared" si="15"/>
        <v>0</v>
      </c>
      <c r="L23" s="340" t="str">
        <f t="shared" si="13"/>
        <v/>
      </c>
      <c r="M23" s="116"/>
      <c r="N23" s="116"/>
      <c r="O23" s="161">
        <f t="shared" si="16"/>
        <v>0</v>
      </c>
      <c r="P23" s="116"/>
      <c r="Q23" s="161">
        <f t="shared" si="17"/>
        <v>0</v>
      </c>
      <c r="R23" s="116"/>
      <c r="S23" s="161">
        <f t="shared" si="18"/>
        <v>0</v>
      </c>
      <c r="T23" s="116"/>
      <c r="U23" s="161">
        <f t="shared" si="19"/>
        <v>0</v>
      </c>
      <c r="V23" s="116"/>
      <c r="W23" s="161">
        <f t="shared" si="20"/>
        <v>0</v>
      </c>
      <c r="X23" s="236"/>
      <c r="Y23" s="484"/>
      <c r="Z23" s="484"/>
      <c r="AA23" s="484"/>
      <c r="AB23" s="484"/>
      <c r="AC23" s="484"/>
      <c r="AD23" s="484"/>
      <c r="AE23" s="485"/>
    </row>
    <row r="24" spans="1:31" ht="12" customHeight="1" x14ac:dyDescent="0.2">
      <c r="A24" s="476" t="s">
        <v>90</v>
      </c>
      <c r="B24" s="477"/>
      <c r="C24" s="13">
        <f>SUM(C17:C23)</f>
        <v>0</v>
      </c>
      <c r="D24" s="13">
        <f>SUM(D17:D23)+ROUNDDOWN(F24/60,0)</f>
        <v>0</v>
      </c>
      <c r="E24" s="13">
        <f>F24-60*ROUNDDOWN(F24/60,0)</f>
        <v>0</v>
      </c>
      <c r="F24" s="130">
        <f>SUM(F17:F23)</f>
        <v>0</v>
      </c>
      <c r="G24" s="52">
        <f>IF((D24*60+E24)=0,0,ROUND((C24*60)/(D24*60+E24),1))</f>
        <v>0</v>
      </c>
      <c r="H24" s="13">
        <f>SUM(H17:H23)</f>
        <v>0</v>
      </c>
      <c r="I24" s="13">
        <f>SUM(I17:I23)+ROUNDDOWN(K24/60,0)</f>
        <v>0</v>
      </c>
      <c r="J24" s="13">
        <f>K24-60*ROUNDDOWN(K24/60,0)</f>
        <v>0</v>
      </c>
      <c r="K24" s="130">
        <f>SUM(K17:K23)</f>
        <v>0</v>
      </c>
      <c r="L24" s="52">
        <f>IF((I24*60+J24)=0,0,ROUND((H24*60)/(I24*60+J24),1))</f>
        <v>0</v>
      </c>
      <c r="M24" s="27">
        <f>SUM(M17:M23)</f>
        <v>0</v>
      </c>
      <c r="N24" s="27">
        <f>IF(SUM(N17:N23)=0,0,ROUND(AVERAGE(N17:N23),0))</f>
        <v>0</v>
      </c>
      <c r="O24" s="162">
        <f>IF(O23=0,0,1)</f>
        <v>0</v>
      </c>
      <c r="P24" s="27">
        <f>IF(SUM(P17:P23)=0,0,ROUND(AVERAGE(P17:P23),0))</f>
        <v>0</v>
      </c>
      <c r="Q24" s="162">
        <f>IF(Q23=0,0,1)</f>
        <v>0</v>
      </c>
      <c r="R24" s="27">
        <f>IF(SUM(R17:R23)=0,0,ROUND(AVERAGE(R17:R23),0))</f>
        <v>0</v>
      </c>
      <c r="S24" s="162">
        <f>IF(S23=0,0,1)</f>
        <v>0</v>
      </c>
      <c r="T24" s="27">
        <f>IF(SUM(T17:T23)=0,0,ROUND(AVERAGE(T17:T23),0))</f>
        <v>0</v>
      </c>
      <c r="U24" s="162">
        <f>IF(U23=0,0,1)</f>
        <v>0</v>
      </c>
      <c r="V24" s="27">
        <f>IF(SUM(V17:V23)=0,0,ROUND(AVERAGE(V17:V23),0))</f>
        <v>0</v>
      </c>
      <c r="W24" s="162">
        <f>IF(W23=0,0,1)</f>
        <v>0</v>
      </c>
      <c r="X24" s="237"/>
      <c r="Y24" s="481"/>
      <c r="Z24" s="481"/>
      <c r="AA24" s="481"/>
      <c r="AB24" s="481"/>
      <c r="AC24" s="481"/>
      <c r="AD24" s="481"/>
      <c r="AE24" s="482"/>
    </row>
    <row r="25" spans="1:31" ht="12" customHeight="1" x14ac:dyDescent="0.2">
      <c r="A25" s="22" t="s">
        <v>6</v>
      </c>
      <c r="B25" s="22">
        <f>B23+1</f>
        <v>16</v>
      </c>
      <c r="C25" s="40"/>
      <c r="D25" s="40"/>
      <c r="E25" s="40"/>
      <c r="F25" s="71">
        <f t="shared" ref="F25:F39" si="21">E25</f>
        <v>0</v>
      </c>
      <c r="G25" s="86" t="str">
        <f t="shared" ref="G25:G31" si="22">IF((D25*60+F25)=0,"",ROUND((C25*60)/(D25*60+F25),1))</f>
        <v/>
      </c>
      <c r="H25" s="325"/>
      <c r="I25" s="325"/>
      <c r="J25" s="325"/>
      <c r="K25" s="71">
        <f>J25</f>
        <v>0</v>
      </c>
      <c r="L25" s="340" t="str">
        <f t="shared" ref="L25:L31" si="23">IF((I25*60+K25)=0,"",ROUND((H25*60)/(I25*60+K25),1))</f>
        <v/>
      </c>
      <c r="M25" s="116"/>
      <c r="N25" s="116"/>
      <c r="O25" s="161">
        <f>IF(N25="",0,1)</f>
        <v>0</v>
      </c>
      <c r="P25" s="116"/>
      <c r="Q25" s="161">
        <f>IF(P25="",0,1)</f>
        <v>0</v>
      </c>
      <c r="R25" s="116"/>
      <c r="S25" s="161">
        <f>IF(R25="",0,1)</f>
        <v>0</v>
      </c>
      <c r="T25" s="116"/>
      <c r="U25" s="161">
        <f>IF(T25="",0,1)</f>
        <v>0</v>
      </c>
      <c r="V25" s="116"/>
      <c r="W25" s="161">
        <f>IF(V25="",0,1)</f>
        <v>0</v>
      </c>
      <c r="X25" s="236"/>
      <c r="Y25" s="484"/>
      <c r="Z25" s="484"/>
      <c r="AA25" s="484"/>
      <c r="AB25" s="484"/>
      <c r="AC25" s="484"/>
      <c r="AD25" s="484"/>
      <c r="AE25" s="485"/>
    </row>
    <row r="26" spans="1:31" ht="12" customHeight="1" x14ac:dyDescent="0.2">
      <c r="A26" s="22" t="s">
        <v>7</v>
      </c>
      <c r="B26" s="22">
        <f t="shared" ref="B26:B31" si="24">B25+1</f>
        <v>17</v>
      </c>
      <c r="C26" s="40"/>
      <c r="D26" s="40"/>
      <c r="E26" s="40"/>
      <c r="F26" s="71">
        <f t="shared" si="21"/>
        <v>0</v>
      </c>
      <c r="G26" s="86" t="str">
        <f t="shared" si="22"/>
        <v/>
      </c>
      <c r="H26" s="325"/>
      <c r="I26" s="325"/>
      <c r="J26" s="325"/>
      <c r="K26" s="71">
        <f t="shared" ref="K26:K31" si="25">J26</f>
        <v>0</v>
      </c>
      <c r="L26" s="340" t="str">
        <f t="shared" si="23"/>
        <v/>
      </c>
      <c r="M26" s="116"/>
      <c r="N26" s="116"/>
      <c r="O26" s="161">
        <f t="shared" ref="O26:O31" si="26">IF(N26="",O25,O25+1)</f>
        <v>0</v>
      </c>
      <c r="P26" s="116"/>
      <c r="Q26" s="161">
        <f t="shared" ref="Q26:Q31" si="27">IF(P26="",Q25,Q25+1)</f>
        <v>0</v>
      </c>
      <c r="R26" s="116"/>
      <c r="S26" s="161">
        <f t="shared" ref="S26:S31" si="28">IF(R26="",S25,S25+1)</f>
        <v>0</v>
      </c>
      <c r="T26" s="116"/>
      <c r="U26" s="161">
        <f t="shared" ref="U26:U31" si="29">IF(T26="",U25,U25+1)</f>
        <v>0</v>
      </c>
      <c r="V26" s="116"/>
      <c r="W26" s="161">
        <f t="shared" ref="W26:W31" si="30">IF(V26="",W25,W25+1)</f>
        <v>0</v>
      </c>
      <c r="X26" s="236"/>
      <c r="Y26" s="484"/>
      <c r="Z26" s="484"/>
      <c r="AA26" s="484"/>
      <c r="AB26" s="484"/>
      <c r="AC26" s="484"/>
      <c r="AD26" s="484"/>
      <c r="AE26" s="485"/>
    </row>
    <row r="27" spans="1:31" ht="12" customHeight="1" x14ac:dyDescent="0.2">
      <c r="A27" s="22" t="s">
        <v>8</v>
      </c>
      <c r="B27" s="22">
        <f t="shared" si="24"/>
        <v>18</v>
      </c>
      <c r="C27" s="40"/>
      <c r="D27" s="40"/>
      <c r="E27" s="40"/>
      <c r="F27" s="71">
        <f t="shared" si="21"/>
        <v>0</v>
      </c>
      <c r="G27" s="86" t="str">
        <f t="shared" si="22"/>
        <v/>
      </c>
      <c r="H27" s="325"/>
      <c r="I27" s="325"/>
      <c r="J27" s="325"/>
      <c r="K27" s="71">
        <f t="shared" si="25"/>
        <v>0</v>
      </c>
      <c r="L27" s="340" t="str">
        <f t="shared" si="23"/>
        <v/>
      </c>
      <c r="M27" s="116"/>
      <c r="N27" s="116"/>
      <c r="O27" s="161">
        <f t="shared" si="26"/>
        <v>0</v>
      </c>
      <c r="P27" s="116"/>
      <c r="Q27" s="161">
        <f t="shared" si="27"/>
        <v>0</v>
      </c>
      <c r="R27" s="116"/>
      <c r="S27" s="161">
        <f t="shared" si="28"/>
        <v>0</v>
      </c>
      <c r="T27" s="116"/>
      <c r="U27" s="161">
        <f t="shared" si="29"/>
        <v>0</v>
      </c>
      <c r="V27" s="116"/>
      <c r="W27" s="161">
        <f t="shared" si="30"/>
        <v>0</v>
      </c>
      <c r="X27" s="236"/>
      <c r="Y27" s="484"/>
      <c r="Z27" s="484"/>
      <c r="AA27" s="484"/>
      <c r="AB27" s="484"/>
      <c r="AC27" s="484"/>
      <c r="AD27" s="484"/>
      <c r="AE27" s="485"/>
    </row>
    <row r="28" spans="1:31" ht="12" customHeight="1" x14ac:dyDescent="0.2">
      <c r="A28" s="22" t="s">
        <v>2</v>
      </c>
      <c r="B28" s="22">
        <f t="shared" si="24"/>
        <v>19</v>
      </c>
      <c r="C28" s="40"/>
      <c r="D28" s="40"/>
      <c r="E28" s="40"/>
      <c r="F28" s="71">
        <f t="shared" si="21"/>
        <v>0</v>
      </c>
      <c r="G28" s="86" t="str">
        <f t="shared" si="22"/>
        <v/>
      </c>
      <c r="H28" s="325"/>
      <c r="I28" s="325"/>
      <c r="J28" s="325"/>
      <c r="K28" s="71">
        <f t="shared" si="25"/>
        <v>0</v>
      </c>
      <c r="L28" s="340" t="str">
        <f t="shared" si="23"/>
        <v/>
      </c>
      <c r="M28" s="116"/>
      <c r="N28" s="116"/>
      <c r="O28" s="161">
        <f t="shared" si="26"/>
        <v>0</v>
      </c>
      <c r="P28" s="116"/>
      <c r="Q28" s="161">
        <f t="shared" si="27"/>
        <v>0</v>
      </c>
      <c r="R28" s="116"/>
      <c r="S28" s="161">
        <f t="shared" si="28"/>
        <v>0</v>
      </c>
      <c r="T28" s="116"/>
      <c r="U28" s="161">
        <f t="shared" si="29"/>
        <v>0</v>
      </c>
      <c r="V28" s="116"/>
      <c r="W28" s="161">
        <f t="shared" si="30"/>
        <v>0</v>
      </c>
      <c r="X28" s="236"/>
      <c r="Y28" s="484"/>
      <c r="Z28" s="484"/>
      <c r="AA28" s="484"/>
      <c r="AB28" s="484"/>
      <c r="AC28" s="484"/>
      <c r="AD28" s="484"/>
      <c r="AE28" s="485"/>
    </row>
    <row r="29" spans="1:31" ht="12" customHeight="1" x14ac:dyDescent="0.2">
      <c r="A29" s="22" t="s">
        <v>3</v>
      </c>
      <c r="B29" s="22">
        <f t="shared" si="24"/>
        <v>20</v>
      </c>
      <c r="C29" s="40"/>
      <c r="D29" s="40"/>
      <c r="E29" s="40"/>
      <c r="F29" s="71">
        <f t="shared" si="21"/>
        <v>0</v>
      </c>
      <c r="G29" s="86" t="str">
        <f t="shared" si="22"/>
        <v/>
      </c>
      <c r="H29" s="325"/>
      <c r="I29" s="325"/>
      <c r="J29" s="325"/>
      <c r="K29" s="71">
        <f t="shared" si="25"/>
        <v>0</v>
      </c>
      <c r="L29" s="340" t="str">
        <f t="shared" si="23"/>
        <v/>
      </c>
      <c r="M29" s="116"/>
      <c r="N29" s="116"/>
      <c r="O29" s="161">
        <f t="shared" si="26"/>
        <v>0</v>
      </c>
      <c r="P29" s="116"/>
      <c r="Q29" s="161">
        <f t="shared" si="27"/>
        <v>0</v>
      </c>
      <c r="R29" s="116"/>
      <c r="S29" s="161">
        <f t="shared" si="28"/>
        <v>0</v>
      </c>
      <c r="T29" s="116"/>
      <c r="U29" s="161">
        <f t="shared" si="29"/>
        <v>0</v>
      </c>
      <c r="V29" s="116"/>
      <c r="W29" s="161">
        <f t="shared" si="30"/>
        <v>0</v>
      </c>
      <c r="X29" s="236"/>
      <c r="Y29" s="484"/>
      <c r="Z29" s="484"/>
      <c r="AA29" s="484"/>
      <c r="AB29" s="484"/>
      <c r="AC29" s="484"/>
      <c r="AD29" s="484"/>
      <c r="AE29" s="485"/>
    </row>
    <row r="30" spans="1:31" ht="12" customHeight="1" x14ac:dyDescent="0.2">
      <c r="A30" s="22" t="s">
        <v>4</v>
      </c>
      <c r="B30" s="22">
        <f t="shared" si="24"/>
        <v>21</v>
      </c>
      <c r="C30" s="40"/>
      <c r="D30" s="40"/>
      <c r="E30" s="40"/>
      <c r="F30" s="71">
        <f t="shared" si="21"/>
        <v>0</v>
      </c>
      <c r="G30" s="86" t="str">
        <f t="shared" si="22"/>
        <v/>
      </c>
      <c r="H30" s="325"/>
      <c r="I30" s="325"/>
      <c r="J30" s="325"/>
      <c r="K30" s="71">
        <f t="shared" si="25"/>
        <v>0</v>
      </c>
      <c r="L30" s="340" t="str">
        <f t="shared" si="23"/>
        <v/>
      </c>
      <c r="M30" s="116"/>
      <c r="N30" s="116"/>
      <c r="O30" s="161">
        <f t="shared" si="26"/>
        <v>0</v>
      </c>
      <c r="P30" s="116"/>
      <c r="Q30" s="161">
        <f t="shared" si="27"/>
        <v>0</v>
      </c>
      <c r="R30" s="116"/>
      <c r="S30" s="161">
        <f t="shared" si="28"/>
        <v>0</v>
      </c>
      <c r="T30" s="116"/>
      <c r="U30" s="161">
        <f t="shared" si="29"/>
        <v>0</v>
      </c>
      <c r="V30" s="116"/>
      <c r="W30" s="161">
        <f t="shared" si="30"/>
        <v>0</v>
      </c>
      <c r="X30" s="236"/>
      <c r="Y30" s="484"/>
      <c r="Z30" s="484"/>
      <c r="AA30" s="484"/>
      <c r="AB30" s="484"/>
      <c r="AC30" s="484"/>
      <c r="AD30" s="484"/>
      <c r="AE30" s="485"/>
    </row>
    <row r="31" spans="1:31" ht="12" customHeight="1" x14ac:dyDescent="0.2">
      <c r="A31" s="114" t="s">
        <v>5</v>
      </c>
      <c r="B31" s="114">
        <f t="shared" si="24"/>
        <v>22</v>
      </c>
      <c r="C31" s="40"/>
      <c r="D31" s="40"/>
      <c r="E31" s="40"/>
      <c r="F31" s="71">
        <f t="shared" si="21"/>
        <v>0</v>
      </c>
      <c r="G31" s="86" t="str">
        <f t="shared" si="22"/>
        <v/>
      </c>
      <c r="H31" s="325"/>
      <c r="I31" s="325"/>
      <c r="J31" s="325"/>
      <c r="K31" s="71">
        <f t="shared" si="25"/>
        <v>0</v>
      </c>
      <c r="L31" s="340" t="str">
        <f t="shared" si="23"/>
        <v/>
      </c>
      <c r="M31" s="116"/>
      <c r="N31" s="116"/>
      <c r="O31" s="161">
        <f t="shared" si="26"/>
        <v>0</v>
      </c>
      <c r="P31" s="116"/>
      <c r="Q31" s="161">
        <f t="shared" si="27"/>
        <v>0</v>
      </c>
      <c r="R31" s="116"/>
      <c r="S31" s="161">
        <f t="shared" si="28"/>
        <v>0</v>
      </c>
      <c r="T31" s="116"/>
      <c r="U31" s="161">
        <f t="shared" si="29"/>
        <v>0</v>
      </c>
      <c r="V31" s="116"/>
      <c r="W31" s="161">
        <f t="shared" si="30"/>
        <v>0</v>
      </c>
      <c r="X31" s="236"/>
      <c r="Y31" s="484"/>
      <c r="Z31" s="484"/>
      <c r="AA31" s="484"/>
      <c r="AB31" s="484"/>
      <c r="AC31" s="484"/>
      <c r="AD31" s="484"/>
      <c r="AE31" s="485"/>
    </row>
    <row r="32" spans="1:31" ht="12" customHeight="1" x14ac:dyDescent="0.2">
      <c r="A32" s="476" t="s">
        <v>91</v>
      </c>
      <c r="B32" s="477"/>
      <c r="C32" s="13">
        <f>SUM(C25:C31)</f>
        <v>0</v>
      </c>
      <c r="D32" s="13">
        <f>SUM(D25:D31)+ROUNDDOWN(F32/60,0)</f>
        <v>0</v>
      </c>
      <c r="E32" s="13">
        <f>F32-60*ROUNDDOWN(F32/60,0)</f>
        <v>0</v>
      </c>
      <c r="F32" s="130">
        <f>SUM(F25:F31)</f>
        <v>0</v>
      </c>
      <c r="G32" s="52">
        <f>IF((D32*60+E32)=0,0,ROUND((C32*60)/(D32*60+E32),1))</f>
        <v>0</v>
      </c>
      <c r="H32" s="13">
        <f>SUM(H25:H31)</f>
        <v>0</v>
      </c>
      <c r="I32" s="13">
        <f>SUM(I25:I31)+ROUNDDOWN(K32/60,0)</f>
        <v>0</v>
      </c>
      <c r="J32" s="13">
        <f>K32-60*ROUNDDOWN(K32/60,0)</f>
        <v>0</v>
      </c>
      <c r="K32" s="130">
        <f>SUM(K25:K31)</f>
        <v>0</v>
      </c>
      <c r="L32" s="52">
        <f>IF((I32*60+J32)=0,0,ROUND((H32*60)/(I32*60+J32),1))</f>
        <v>0</v>
      </c>
      <c r="M32" s="27">
        <f>SUM(M25:M31)</f>
        <v>0</v>
      </c>
      <c r="N32" s="27">
        <f>IF(SUM(N25:N31)=0,0,ROUND(AVERAGE(N25:N31),0))</f>
        <v>0</v>
      </c>
      <c r="O32" s="162">
        <f>IF(O31=0,0,1)</f>
        <v>0</v>
      </c>
      <c r="P32" s="27">
        <f>IF(SUM(P25:P31)=0,0,ROUND(AVERAGE(P25:P31),0))</f>
        <v>0</v>
      </c>
      <c r="Q32" s="162">
        <f>IF(Q31=0,0,1)</f>
        <v>0</v>
      </c>
      <c r="R32" s="27">
        <f>IF(SUM(R25:R31)=0,0,ROUND(AVERAGE(R25:R31),0))</f>
        <v>0</v>
      </c>
      <c r="S32" s="162">
        <f>IF(S31=0,0,1)</f>
        <v>0</v>
      </c>
      <c r="T32" s="27">
        <f>IF(SUM(T25:T31)=0,0,ROUND(AVERAGE(T25:T31),0))</f>
        <v>0</v>
      </c>
      <c r="U32" s="162">
        <f>IF(U31=0,0,1)</f>
        <v>0</v>
      </c>
      <c r="V32" s="27">
        <f>IF(SUM(V25:V31)=0,0,ROUND(AVERAGE(V25:V31),0))</f>
        <v>0</v>
      </c>
      <c r="W32" s="162">
        <f>IF(W31=0,0,1)</f>
        <v>0</v>
      </c>
      <c r="X32" s="237"/>
      <c r="Y32" s="481"/>
      <c r="Z32" s="481"/>
      <c r="AA32" s="481"/>
      <c r="AB32" s="481"/>
      <c r="AC32" s="481"/>
      <c r="AD32" s="481"/>
      <c r="AE32" s="482"/>
    </row>
    <row r="33" spans="1:32" s="5" customFormat="1" ht="12" customHeight="1" x14ac:dyDescent="0.2">
      <c r="A33" s="22" t="s">
        <v>6</v>
      </c>
      <c r="B33" s="22">
        <f>B31+1</f>
        <v>23</v>
      </c>
      <c r="C33" s="40"/>
      <c r="D33" s="40"/>
      <c r="E33" s="40"/>
      <c r="F33" s="71">
        <f t="shared" si="21"/>
        <v>0</v>
      </c>
      <c r="G33" s="86" t="str">
        <f t="shared" ref="G33:G39" si="31">IF((D33*60+F33)=0,"",ROUND((C33*60)/(D33*60+F33),1))</f>
        <v/>
      </c>
      <c r="H33" s="325"/>
      <c r="I33" s="325"/>
      <c r="J33" s="325"/>
      <c r="K33" s="71">
        <f>J33</f>
        <v>0</v>
      </c>
      <c r="L33" s="340" t="str">
        <f t="shared" ref="L33:L39" si="32">IF((I33*60+K33)=0,"",ROUND((H33*60)/(I33*60+K33),1))</f>
        <v/>
      </c>
      <c r="M33" s="116"/>
      <c r="N33" s="116"/>
      <c r="O33" s="161">
        <f>IF(N33="",0,1)</f>
        <v>0</v>
      </c>
      <c r="P33" s="116"/>
      <c r="Q33" s="161">
        <f>IF(P33="",0,1)</f>
        <v>0</v>
      </c>
      <c r="R33" s="116"/>
      <c r="S33" s="161">
        <f>IF(R33="",0,1)</f>
        <v>0</v>
      </c>
      <c r="T33" s="116"/>
      <c r="U33" s="161">
        <f>IF(T33="",0,1)</f>
        <v>0</v>
      </c>
      <c r="V33" s="116"/>
      <c r="W33" s="161">
        <f>IF(V33="",0,1)</f>
        <v>0</v>
      </c>
      <c r="X33" s="332"/>
      <c r="Y33" s="484"/>
      <c r="Z33" s="484"/>
      <c r="AA33" s="484"/>
      <c r="AB33" s="484"/>
      <c r="AC33" s="484"/>
      <c r="AD33" s="484"/>
      <c r="AE33" s="485"/>
    </row>
    <row r="34" spans="1:32" s="5" customFormat="1" ht="12" customHeight="1" x14ac:dyDescent="0.2">
      <c r="A34" s="22" t="s">
        <v>7</v>
      </c>
      <c r="B34" s="22">
        <f>B33+1</f>
        <v>24</v>
      </c>
      <c r="C34" s="40"/>
      <c r="D34" s="40"/>
      <c r="E34" s="40"/>
      <c r="F34" s="71">
        <f t="shared" si="21"/>
        <v>0</v>
      </c>
      <c r="G34" s="86" t="str">
        <f t="shared" si="31"/>
        <v/>
      </c>
      <c r="H34" s="325"/>
      <c r="I34" s="325"/>
      <c r="J34" s="325"/>
      <c r="K34" s="71">
        <f t="shared" ref="K34:K39" si="33">J34</f>
        <v>0</v>
      </c>
      <c r="L34" s="340" t="str">
        <f t="shared" si="32"/>
        <v/>
      </c>
      <c r="M34" s="116"/>
      <c r="N34" s="116"/>
      <c r="O34" s="161">
        <f>IF(N34="",O33,O33+1)</f>
        <v>0</v>
      </c>
      <c r="P34" s="116"/>
      <c r="Q34" s="161">
        <f>IF(P34="",Q33,Q33+1)</f>
        <v>0</v>
      </c>
      <c r="R34" s="116"/>
      <c r="S34" s="161">
        <f>IF(R34="",S33,S33+1)</f>
        <v>0</v>
      </c>
      <c r="T34" s="116"/>
      <c r="U34" s="161">
        <f>IF(T34="",U33,U33+1)</f>
        <v>0</v>
      </c>
      <c r="V34" s="116"/>
      <c r="W34" s="161">
        <f>IF(V34="",W33,W33+1)</f>
        <v>0</v>
      </c>
      <c r="X34" s="392"/>
      <c r="Y34" s="484"/>
      <c r="Z34" s="484"/>
      <c r="AA34" s="484"/>
      <c r="AB34" s="484"/>
      <c r="AC34" s="484"/>
      <c r="AD34" s="484"/>
      <c r="AE34" s="485"/>
    </row>
    <row r="35" spans="1:32" s="5" customFormat="1" ht="12" customHeight="1" x14ac:dyDescent="0.2">
      <c r="A35" s="22" t="s">
        <v>8</v>
      </c>
      <c r="B35" s="22">
        <f>B34+1</f>
        <v>25</v>
      </c>
      <c r="C35" s="40"/>
      <c r="D35" s="40"/>
      <c r="E35" s="40"/>
      <c r="F35" s="71">
        <f t="shared" si="21"/>
        <v>0</v>
      </c>
      <c r="G35" s="86" t="str">
        <f t="shared" si="31"/>
        <v/>
      </c>
      <c r="H35" s="325"/>
      <c r="I35" s="325"/>
      <c r="J35" s="325"/>
      <c r="K35" s="71">
        <f t="shared" si="33"/>
        <v>0</v>
      </c>
      <c r="L35" s="340" t="str">
        <f t="shared" si="32"/>
        <v/>
      </c>
      <c r="M35" s="116"/>
      <c r="N35" s="116"/>
      <c r="O35" s="161">
        <f>IF(N35="",O34,O34+1)</f>
        <v>0</v>
      </c>
      <c r="P35" s="116"/>
      <c r="Q35" s="161">
        <f>IF(P35="",Q34,Q34+1)</f>
        <v>0</v>
      </c>
      <c r="R35" s="116"/>
      <c r="S35" s="161">
        <f>IF(R35="",S34,S34+1)</f>
        <v>0</v>
      </c>
      <c r="T35" s="116"/>
      <c r="U35" s="161">
        <f>IF(T35="",U34,U34+1)</f>
        <v>0</v>
      </c>
      <c r="V35" s="116"/>
      <c r="W35" s="161">
        <f>IF(V35="",W34,W34+1)</f>
        <v>0</v>
      </c>
      <c r="X35" s="392"/>
      <c r="Y35" s="484"/>
      <c r="Z35" s="484"/>
      <c r="AA35" s="484"/>
      <c r="AB35" s="484"/>
      <c r="AC35" s="484"/>
      <c r="AD35" s="484"/>
      <c r="AE35" s="485"/>
    </row>
    <row r="36" spans="1:32" s="5" customFormat="1" ht="12" customHeight="1" x14ac:dyDescent="0.2">
      <c r="A36" s="22" t="s">
        <v>2</v>
      </c>
      <c r="B36" s="22">
        <f t="shared" ref="B36:B39" si="34">B35+1</f>
        <v>26</v>
      </c>
      <c r="C36" s="40"/>
      <c r="D36" s="40"/>
      <c r="E36" s="40"/>
      <c r="F36" s="71">
        <f t="shared" si="21"/>
        <v>0</v>
      </c>
      <c r="G36" s="86" t="str">
        <f t="shared" si="31"/>
        <v/>
      </c>
      <c r="H36" s="325"/>
      <c r="I36" s="325"/>
      <c r="J36" s="325"/>
      <c r="K36" s="71">
        <f t="shared" si="33"/>
        <v>0</v>
      </c>
      <c r="L36" s="340" t="str">
        <f t="shared" si="32"/>
        <v/>
      </c>
      <c r="M36" s="116"/>
      <c r="N36" s="116"/>
      <c r="O36" s="161">
        <f t="shared" ref="O36:O39" si="35">IF(N36="",O35,O35+1)</f>
        <v>0</v>
      </c>
      <c r="P36" s="116"/>
      <c r="Q36" s="161">
        <f t="shared" ref="Q36:Q39" si="36">IF(P36="",Q35,Q35+1)</f>
        <v>0</v>
      </c>
      <c r="R36" s="116"/>
      <c r="S36" s="161">
        <f t="shared" ref="S36:S39" si="37">IF(R36="",S35,S35+1)</f>
        <v>0</v>
      </c>
      <c r="T36" s="116"/>
      <c r="U36" s="161">
        <f t="shared" ref="U36:U39" si="38">IF(T36="",U35,U35+1)</f>
        <v>0</v>
      </c>
      <c r="V36" s="116"/>
      <c r="W36" s="161">
        <f t="shared" ref="W36:W39" si="39">IF(V36="",W35,W35+1)</f>
        <v>0</v>
      </c>
      <c r="X36" s="392"/>
      <c r="Y36" s="484"/>
      <c r="Z36" s="484"/>
      <c r="AA36" s="484"/>
      <c r="AB36" s="484"/>
      <c r="AC36" s="484"/>
      <c r="AD36" s="484"/>
      <c r="AE36" s="485"/>
    </row>
    <row r="37" spans="1:32" s="5" customFormat="1" ht="12" customHeight="1" x14ac:dyDescent="0.2">
      <c r="A37" s="22" t="s">
        <v>3</v>
      </c>
      <c r="B37" s="22">
        <f t="shared" si="34"/>
        <v>27</v>
      </c>
      <c r="C37" s="40"/>
      <c r="D37" s="40"/>
      <c r="E37" s="40"/>
      <c r="F37" s="71">
        <f t="shared" si="21"/>
        <v>0</v>
      </c>
      <c r="G37" s="86" t="str">
        <f t="shared" si="31"/>
        <v/>
      </c>
      <c r="H37" s="325"/>
      <c r="I37" s="325"/>
      <c r="J37" s="325"/>
      <c r="K37" s="71">
        <f t="shared" si="33"/>
        <v>0</v>
      </c>
      <c r="L37" s="340" t="str">
        <f t="shared" si="32"/>
        <v/>
      </c>
      <c r="M37" s="116"/>
      <c r="N37" s="116"/>
      <c r="O37" s="161">
        <f t="shared" si="35"/>
        <v>0</v>
      </c>
      <c r="P37" s="116"/>
      <c r="Q37" s="161">
        <f t="shared" si="36"/>
        <v>0</v>
      </c>
      <c r="R37" s="116"/>
      <c r="S37" s="161">
        <f t="shared" si="37"/>
        <v>0</v>
      </c>
      <c r="T37" s="116"/>
      <c r="U37" s="161">
        <f t="shared" si="38"/>
        <v>0</v>
      </c>
      <c r="V37" s="116"/>
      <c r="W37" s="161">
        <f t="shared" si="39"/>
        <v>0</v>
      </c>
      <c r="X37" s="392"/>
      <c r="Y37" s="484"/>
      <c r="Z37" s="484"/>
      <c r="AA37" s="484"/>
      <c r="AB37" s="484"/>
      <c r="AC37" s="484"/>
      <c r="AD37" s="484"/>
      <c r="AE37" s="485"/>
    </row>
    <row r="38" spans="1:32" s="5" customFormat="1" ht="12" customHeight="1" x14ac:dyDescent="0.2">
      <c r="A38" s="22" t="s">
        <v>4</v>
      </c>
      <c r="B38" s="22">
        <f t="shared" si="34"/>
        <v>28</v>
      </c>
      <c r="C38" s="40"/>
      <c r="D38" s="40"/>
      <c r="E38" s="40"/>
      <c r="F38" s="71">
        <f t="shared" si="21"/>
        <v>0</v>
      </c>
      <c r="G38" s="86" t="str">
        <f t="shared" si="31"/>
        <v/>
      </c>
      <c r="H38" s="325"/>
      <c r="I38" s="325"/>
      <c r="J38" s="325"/>
      <c r="K38" s="71">
        <f t="shared" si="33"/>
        <v>0</v>
      </c>
      <c r="L38" s="340" t="str">
        <f t="shared" si="32"/>
        <v/>
      </c>
      <c r="M38" s="116"/>
      <c r="N38" s="116"/>
      <c r="O38" s="161">
        <f t="shared" si="35"/>
        <v>0</v>
      </c>
      <c r="P38" s="116"/>
      <c r="Q38" s="161">
        <f t="shared" si="36"/>
        <v>0</v>
      </c>
      <c r="R38" s="116"/>
      <c r="S38" s="161">
        <f t="shared" si="37"/>
        <v>0</v>
      </c>
      <c r="T38" s="116"/>
      <c r="U38" s="161">
        <f t="shared" si="38"/>
        <v>0</v>
      </c>
      <c r="V38" s="116"/>
      <c r="W38" s="161">
        <f t="shared" si="39"/>
        <v>0</v>
      </c>
      <c r="X38" s="392"/>
      <c r="Y38" s="484"/>
      <c r="Z38" s="484"/>
      <c r="AA38" s="484"/>
      <c r="AB38" s="484"/>
      <c r="AC38" s="484"/>
      <c r="AD38" s="484"/>
      <c r="AE38" s="485"/>
    </row>
    <row r="39" spans="1:32" s="5" customFormat="1" ht="12" customHeight="1" x14ac:dyDescent="0.2">
      <c r="A39" s="114" t="s">
        <v>5</v>
      </c>
      <c r="B39" s="114">
        <f t="shared" si="34"/>
        <v>29</v>
      </c>
      <c r="C39" s="40"/>
      <c r="D39" s="40"/>
      <c r="E39" s="40"/>
      <c r="F39" s="71">
        <f t="shared" si="21"/>
        <v>0</v>
      </c>
      <c r="G39" s="86" t="str">
        <f t="shared" si="31"/>
        <v/>
      </c>
      <c r="H39" s="325"/>
      <c r="I39" s="325"/>
      <c r="J39" s="325"/>
      <c r="K39" s="71">
        <f t="shared" si="33"/>
        <v>0</v>
      </c>
      <c r="L39" s="340" t="str">
        <f t="shared" si="32"/>
        <v/>
      </c>
      <c r="M39" s="116"/>
      <c r="N39" s="116"/>
      <c r="O39" s="161">
        <f t="shared" si="35"/>
        <v>0</v>
      </c>
      <c r="P39" s="116"/>
      <c r="Q39" s="161">
        <f t="shared" si="36"/>
        <v>0</v>
      </c>
      <c r="R39" s="116"/>
      <c r="S39" s="161">
        <f t="shared" si="37"/>
        <v>0</v>
      </c>
      <c r="T39" s="116"/>
      <c r="U39" s="161">
        <f t="shared" si="38"/>
        <v>0</v>
      </c>
      <c r="V39" s="116"/>
      <c r="W39" s="161">
        <f t="shared" si="39"/>
        <v>0</v>
      </c>
      <c r="X39" s="392"/>
      <c r="Y39" s="484"/>
      <c r="Z39" s="484"/>
      <c r="AA39" s="484"/>
      <c r="AB39" s="484"/>
      <c r="AC39" s="484"/>
      <c r="AD39" s="484"/>
      <c r="AE39" s="485"/>
    </row>
    <row r="40" spans="1:32" s="5" customFormat="1" ht="12" customHeight="1" x14ac:dyDescent="0.2">
      <c r="A40" s="596" t="s">
        <v>92</v>
      </c>
      <c r="B40" s="597"/>
      <c r="C40" s="99">
        <f>SUM(C33:C39)</f>
        <v>0</v>
      </c>
      <c r="D40" s="15">
        <f>SUM(D33:D39)+ROUNDDOWN(F40/60,0)</f>
        <v>0</v>
      </c>
      <c r="E40" s="15">
        <f>F40-60*ROUNDDOWN(F40/60,0)</f>
        <v>0</v>
      </c>
      <c r="F40" s="143">
        <f>SUM(F33:F39)</f>
        <v>0</v>
      </c>
      <c r="G40" s="62">
        <f>IF((D40*60+E40)=0,0,ROUND((C40*60)/(D40*60+E40),1))</f>
        <v>0</v>
      </c>
      <c r="H40" s="99">
        <f>SUM(H33:H39)</f>
        <v>0</v>
      </c>
      <c r="I40" s="15">
        <f>SUM(I33:I39)+ROUNDDOWN(K40/60,0)</f>
        <v>0</v>
      </c>
      <c r="J40" s="15">
        <f>K40-60*ROUNDDOWN(K40/60,0)</f>
        <v>0</v>
      </c>
      <c r="K40" s="143">
        <f>SUM(K33:K39)</f>
        <v>0</v>
      </c>
      <c r="L40" s="62">
        <f>IF((I40*60+J40)=0,0,ROUND((H40*60)/(I40*60+J40),1))</f>
        <v>0</v>
      </c>
      <c r="M40" s="33">
        <f>SUM(M33:M39)</f>
        <v>0</v>
      </c>
      <c r="N40" s="33">
        <f>IF(SUM(N33:N39)=0,0,ROUND(AVERAGE(N33:N39),0))</f>
        <v>0</v>
      </c>
      <c r="O40" s="162">
        <f>IF(O39=0,0,1)</f>
        <v>0</v>
      </c>
      <c r="P40" s="33">
        <f>IF(SUM(P33:P39)=0,0,ROUND(AVERAGE(P33:P39),0))</f>
        <v>0</v>
      </c>
      <c r="Q40" s="162">
        <f>IF(Q39=0,0,1)</f>
        <v>0</v>
      </c>
      <c r="R40" s="33">
        <f>IF(SUM(R33:R39)=0,0,ROUND(AVERAGE(R33:R39),0))</f>
        <v>0</v>
      </c>
      <c r="S40" s="162">
        <f>IF(S39=0,0,1)</f>
        <v>0</v>
      </c>
      <c r="T40" s="33">
        <f>IF(SUM(T33:T39)=0,0,ROUND(AVERAGE(T33:T39),0))</f>
        <v>0</v>
      </c>
      <c r="U40" s="162">
        <f>IF(U39=0,0,1)</f>
        <v>0</v>
      </c>
      <c r="V40" s="33">
        <f>IF(SUM(V33:V39)=0,0,ROUND(AVERAGE(V33:V39),0))</f>
        <v>0</v>
      </c>
      <c r="W40" s="162">
        <f>IF(W39=0,0,1)</f>
        <v>0</v>
      </c>
      <c r="X40" s="333"/>
      <c r="Y40" s="630"/>
      <c r="Z40" s="630"/>
      <c r="AA40" s="630"/>
      <c r="AB40" s="630"/>
      <c r="AC40" s="630"/>
      <c r="AD40" s="630"/>
      <c r="AE40" s="631"/>
    </row>
    <row r="41" spans="1:32" s="5" customFormat="1" ht="12" customHeight="1" x14ac:dyDescent="0.2">
      <c r="A41" s="21" t="s">
        <v>6</v>
      </c>
      <c r="B41" s="22">
        <f>B39+1</f>
        <v>30</v>
      </c>
      <c r="C41" s="40"/>
      <c r="D41" s="40"/>
      <c r="E41" s="40"/>
      <c r="F41" s="71">
        <f t="shared" ref="F41" si="40">E41</f>
        <v>0</v>
      </c>
      <c r="G41" s="86" t="str">
        <f t="shared" ref="G41" si="41">IF((D41*60+F41)=0,"",ROUND((C41*60)/(D41*60+F41),1))</f>
        <v/>
      </c>
      <c r="H41" s="325"/>
      <c r="I41" s="325"/>
      <c r="J41" s="325"/>
      <c r="K41" s="71">
        <f>J41</f>
        <v>0</v>
      </c>
      <c r="L41" s="340" t="str">
        <f t="shared" ref="L41" si="42">IF((I41*60+K41)=0,"",ROUND((H41*60)/(I41*60+K41),1))</f>
        <v/>
      </c>
      <c r="M41" s="116"/>
      <c r="N41" s="116"/>
      <c r="O41" s="161">
        <f>IF(N41="",0,1)</f>
        <v>0</v>
      </c>
      <c r="P41" s="116"/>
      <c r="Q41" s="161">
        <f>IF(P41="",0,1)</f>
        <v>0</v>
      </c>
      <c r="R41" s="116"/>
      <c r="S41" s="161">
        <f>IF(R41="",0,1)</f>
        <v>0</v>
      </c>
      <c r="T41" s="116"/>
      <c r="U41" s="161">
        <f>IF(T41="",0,1)</f>
        <v>0</v>
      </c>
      <c r="V41" s="116"/>
      <c r="W41" s="161">
        <f>IF(V41="",0,1)</f>
        <v>0</v>
      </c>
      <c r="X41" s="389"/>
      <c r="Y41" s="529"/>
      <c r="Z41" s="530"/>
      <c r="AA41" s="530"/>
      <c r="AB41" s="530"/>
      <c r="AC41" s="530"/>
      <c r="AD41" s="530"/>
      <c r="AE41" s="531"/>
    </row>
    <row r="42" spans="1:32" ht="12" customHeight="1" x14ac:dyDescent="0.2">
      <c r="A42" s="525" t="s">
        <v>38</v>
      </c>
      <c r="B42" s="526"/>
      <c r="C42" s="14">
        <f>C7+C16+C24+C32+C40+C41</f>
        <v>0</v>
      </c>
      <c r="D42" s="11">
        <f>D7+D16+D24+D32+D40+D41+ROUNDDOWN(F42/60,0)</f>
        <v>0</v>
      </c>
      <c r="E42" s="11">
        <f>F42-60*ROUNDDOWN(F42/60,0)</f>
        <v>0</v>
      </c>
      <c r="F42" s="132">
        <f>E7+E16+E24+E32+E40+E41</f>
        <v>0</v>
      </c>
      <c r="G42" s="60">
        <f>IF((D42*60+E42)=0,0,ROUND((C42*60)/(D42*60+E42),1))</f>
        <v>0</v>
      </c>
      <c r="H42" s="14">
        <f>H7+H16+H24+H32+H40+H41</f>
        <v>0</v>
      </c>
      <c r="I42" s="11">
        <f>I7+I16+I24+I32+I40+I41+ROUNDDOWN(K42/60,0)</f>
        <v>0</v>
      </c>
      <c r="J42" s="11">
        <f>K42-60*ROUNDDOWN(K42/60,0)</f>
        <v>0</v>
      </c>
      <c r="K42" s="132">
        <f>J7+J16+J24+J32+J40+J41</f>
        <v>0</v>
      </c>
      <c r="L42" s="60">
        <f>IF((I42*60+J42)=0,0,ROUND((H42*60)/(I42*60+J42),1))</f>
        <v>0</v>
      </c>
      <c r="M42" s="28">
        <f>M7+M16+M24+M32+M40+M41</f>
        <v>0</v>
      </c>
      <c r="N42" s="28" t="str">
        <f>IF(N43=0,"",(N7+N16+N24+N32+N40+N41)/N43)</f>
        <v/>
      </c>
      <c r="O42" s="177"/>
      <c r="P42" s="28" t="str">
        <f>IF(P43=0,"",(P7+P16+P24+P32+P40+P41)/P43)</f>
        <v/>
      </c>
      <c r="Q42" s="177"/>
      <c r="R42" s="28" t="str">
        <f>IF(R43=0,"",(R7+R16+R24+R32+R40+R41)/R43)</f>
        <v/>
      </c>
      <c r="S42" s="177"/>
      <c r="T42" s="28" t="str">
        <f>IF(T43=0,"",(T7+T16+T24+T32+T40+T41)/T43)</f>
        <v/>
      </c>
      <c r="U42" s="177"/>
      <c r="V42" s="28" t="str">
        <f>IF(V43=0,"",(V7+V16+V24+V32+V40+V41)/V43)</f>
        <v/>
      </c>
      <c r="W42" s="177"/>
      <c r="X42" s="38"/>
      <c r="Y42" s="38"/>
      <c r="Z42" s="38"/>
      <c r="AA42" s="2" t="s">
        <v>0</v>
      </c>
      <c r="AB42" s="2" t="s">
        <v>15</v>
      </c>
      <c r="AC42" s="2" t="s">
        <v>16</v>
      </c>
      <c r="AD42" s="2" t="s">
        <v>12</v>
      </c>
      <c r="AE42" s="2" t="s">
        <v>26</v>
      </c>
    </row>
    <row r="43" spans="1:32" ht="12" customHeight="1" x14ac:dyDescent="0.2">
      <c r="A43" s="527"/>
      <c r="B43" s="527"/>
      <c r="C43" s="2" t="s">
        <v>0</v>
      </c>
      <c r="D43" s="2" t="s">
        <v>15</v>
      </c>
      <c r="E43" s="2" t="s">
        <v>16</v>
      </c>
      <c r="F43" s="71"/>
      <c r="G43" s="22" t="s">
        <v>12</v>
      </c>
      <c r="H43" s="340" t="s">
        <v>0</v>
      </c>
      <c r="I43" s="340" t="s">
        <v>15</v>
      </c>
      <c r="J43" s="340" t="s">
        <v>16</v>
      </c>
      <c r="K43" s="22"/>
      <c r="L43" s="340" t="s">
        <v>12</v>
      </c>
      <c r="M43" s="37" t="s">
        <v>17</v>
      </c>
      <c r="N43" s="160">
        <f>O7+O16+O24+O32+O40+O41</f>
        <v>0</v>
      </c>
      <c r="O43" s="158"/>
      <c r="P43" s="160">
        <f>Q7+Q16+Q24+Q32+Q40+Q41</f>
        <v>0</v>
      </c>
      <c r="Q43" s="158"/>
      <c r="R43" s="160">
        <f>S7+S16+S24+S32+S40+S41</f>
        <v>0</v>
      </c>
      <c r="S43" s="158"/>
      <c r="T43" s="160">
        <f>U7+U16+U24+U32+U40+U41</f>
        <v>0</v>
      </c>
      <c r="U43" s="158"/>
      <c r="V43" s="160">
        <f>W7+W16+W24+W32+W40+W41</f>
        <v>0</v>
      </c>
      <c r="W43" s="187"/>
      <c r="X43" s="20"/>
      <c r="Y43" s="528" t="s">
        <v>138</v>
      </c>
      <c r="Z43" s="528"/>
      <c r="AA43" s="23">
        <f>C42+Octobre!AA45</f>
        <v>0</v>
      </c>
      <c r="AB43" s="23">
        <f>D42+Octobre!AB45+ROUNDDOWN(AF43/60,0)</f>
        <v>0</v>
      </c>
      <c r="AC43" s="12">
        <f>AF43-60*ROUNDDOWN(AF43/60,0)</f>
        <v>0</v>
      </c>
      <c r="AD43" s="12">
        <f>IF((AB43*60+AC43)=0,0,ROUND((AA43*60)/(AB43*60+AC43),1))</f>
        <v>0</v>
      </c>
      <c r="AE43" s="23">
        <f>M42+Octobre!AE45</f>
        <v>0</v>
      </c>
      <c r="AF43" s="10">
        <f>E42+Octobre!AC45</f>
        <v>0</v>
      </c>
    </row>
    <row r="44" spans="1:32" ht="15" customHeight="1" x14ac:dyDescent="0.2">
      <c r="A44" s="632" t="s">
        <v>219</v>
      </c>
      <c r="B44" s="633"/>
      <c r="C44" s="48">
        <f>'Décembre 19'!$C$41</f>
        <v>0</v>
      </c>
      <c r="D44" s="49">
        <f>'Décembre 19'!$D$41</f>
        <v>0</v>
      </c>
      <c r="E44" s="49">
        <f>'Décembre 19'!$E$41</f>
        <v>0</v>
      </c>
      <c r="F44" s="142"/>
      <c r="G44" s="50">
        <f>IF((D44*60+E44)=0,0,ROUND((C44*60)/(D44*60+E44),1))</f>
        <v>0</v>
      </c>
      <c r="H44" s="344">
        <f>Octobre!H46</f>
        <v>0</v>
      </c>
      <c r="I44" s="341">
        <f>Mai!$I$45</f>
        <v>0</v>
      </c>
      <c r="J44" s="341">
        <f>Mai!$J$45</f>
        <v>0</v>
      </c>
      <c r="K44" s="50"/>
      <c r="L44" s="341">
        <f>IF((I44*60+J44)=0,0,ROUND((H44*60)/(I44*60+J44),1))</f>
        <v>0</v>
      </c>
      <c r="M44" s="198">
        <f>'Décembre 19'!$M$41</f>
        <v>0</v>
      </c>
      <c r="N44" s="20"/>
      <c r="O44" s="126"/>
      <c r="P44" s="20"/>
      <c r="Q44" s="126"/>
      <c r="R44" s="20"/>
      <c r="S44" s="126"/>
      <c r="T44" s="20"/>
      <c r="U44" s="126"/>
      <c r="V44" s="20"/>
      <c r="W44" s="126"/>
      <c r="X44" s="20"/>
      <c r="Y44" s="594" t="s">
        <v>220</v>
      </c>
      <c r="Z44" s="594"/>
      <c r="AA44" s="216">
        <f>C42+Octobre!AA46</f>
        <v>0</v>
      </c>
      <c r="AB44" s="230">
        <f>D42+Octobre!AB46+ROUNDDOWN(AF44/60,0)</f>
        <v>0</v>
      </c>
      <c r="AC44" s="230">
        <f>AF44-60*ROUNDDOWN(AF44/60,0)</f>
        <v>0</v>
      </c>
      <c r="AD44" s="230">
        <f>IF((AB44*60+AC44)=0,0,ROUND((AA44*60)/(AB44*60+AC44),1))</f>
        <v>0</v>
      </c>
      <c r="AE44" s="216">
        <f>M42+Octobre!AE46</f>
        <v>0</v>
      </c>
      <c r="AF44" s="223">
        <f>E42+Octobre!AC46</f>
        <v>0</v>
      </c>
    </row>
    <row r="45" spans="1:32" ht="15" customHeight="1" x14ac:dyDescent="0.2">
      <c r="A45" s="577" t="s">
        <v>25</v>
      </c>
      <c r="B45" s="577"/>
      <c r="C45" s="48">
        <f>Janvier!C44</f>
        <v>0</v>
      </c>
      <c r="D45" s="48">
        <f>Janvier!D44</f>
        <v>0</v>
      </c>
      <c r="E45" s="48">
        <f>Janvier!E44</f>
        <v>0</v>
      </c>
      <c r="F45" s="133"/>
      <c r="G45" s="47">
        <f t="shared" ref="G45:G50" si="43">IF((D45*60+E45)=0,0,ROUND((C45*60)/(D45*60+E45),1))</f>
        <v>0</v>
      </c>
      <c r="H45" s="344">
        <f>Octobre!H47</f>
        <v>0</v>
      </c>
      <c r="I45" s="340">
        <f>Mai!$I$46</f>
        <v>0</v>
      </c>
      <c r="J45" s="340">
        <f>Mai!$J$46</f>
        <v>0</v>
      </c>
      <c r="K45" s="337"/>
      <c r="L45" s="341">
        <f>IF((I45*60+J45)=0,0,ROUND((H45*60)/(I45*60+J45),1))</f>
        <v>0</v>
      </c>
      <c r="M45" s="53">
        <f>Janvier!M44</f>
        <v>0</v>
      </c>
      <c r="N45" s="20"/>
      <c r="O45" s="126"/>
      <c r="P45" s="20"/>
      <c r="Q45" s="126"/>
      <c r="R45" s="20"/>
      <c r="S45" s="126"/>
      <c r="T45" s="20"/>
      <c r="U45" s="126"/>
      <c r="V45" s="20"/>
      <c r="W45" s="126"/>
      <c r="X45" s="20"/>
    </row>
    <row r="46" spans="1:32" ht="15" customHeight="1" x14ac:dyDescent="0.2">
      <c r="A46" s="577" t="s">
        <v>27</v>
      </c>
      <c r="B46" s="586"/>
      <c r="C46" s="48">
        <f>Février!C39</f>
        <v>0</v>
      </c>
      <c r="D46" s="48">
        <f>Février!D39</f>
        <v>0</v>
      </c>
      <c r="E46" s="48">
        <f>Février!E39</f>
        <v>0</v>
      </c>
      <c r="F46" s="133"/>
      <c r="G46" s="47">
        <f t="shared" si="43"/>
        <v>0</v>
      </c>
      <c r="H46" s="344">
        <f>Octobre!H48</f>
        <v>0</v>
      </c>
      <c r="I46" s="340">
        <f>Mai!$I$47</f>
        <v>0</v>
      </c>
      <c r="J46" s="340">
        <f>Mai!$J$47</f>
        <v>0</v>
      </c>
      <c r="K46" s="337"/>
      <c r="L46" s="341">
        <f>IF((I46*60+J46)=0,0,ROUND((H46*60)/(I46*60+J46),1))</f>
        <v>0</v>
      </c>
      <c r="M46" s="53">
        <f>Février!M39</f>
        <v>0</v>
      </c>
      <c r="N46" s="20"/>
      <c r="O46" s="126"/>
      <c r="P46" s="20"/>
      <c r="Q46" s="126"/>
      <c r="R46" s="20"/>
      <c r="S46" s="126"/>
      <c r="T46" s="20"/>
      <c r="U46" s="126"/>
      <c r="V46" s="20"/>
      <c r="W46" s="126"/>
      <c r="X46" s="20"/>
      <c r="Y46" s="20"/>
      <c r="Z46" s="20"/>
      <c r="AA46" s="20"/>
      <c r="AB46" s="189"/>
      <c r="AC46" s="189"/>
      <c r="AD46" s="189"/>
      <c r="AE46" s="65"/>
      <c r="AF46" s="205">
        <f>J42+SUM(J44:J54)</f>
        <v>0</v>
      </c>
    </row>
    <row r="47" spans="1:32" ht="15" customHeight="1" x14ac:dyDescent="0.2">
      <c r="A47" s="577" t="s">
        <v>28</v>
      </c>
      <c r="B47" s="577"/>
      <c r="C47" s="54">
        <f>Mars!C44</f>
        <v>0</v>
      </c>
      <c r="D47" s="54">
        <f>Mars!D44</f>
        <v>0</v>
      </c>
      <c r="E47" s="54">
        <f>Mars!E44</f>
        <v>0</v>
      </c>
      <c r="F47" s="133"/>
      <c r="G47" s="47">
        <f t="shared" si="43"/>
        <v>0</v>
      </c>
      <c r="H47" s="344">
        <f>Octobre!H49</f>
        <v>0</v>
      </c>
      <c r="I47" s="340">
        <f>Mai!$I$48</f>
        <v>0</v>
      </c>
      <c r="J47" s="340">
        <f>Mai!$J$48</f>
        <v>0</v>
      </c>
      <c r="K47" s="337"/>
      <c r="L47" s="341">
        <f>IF((I47*60+J47)=0,0,ROUND((H47*60)/(I47*60+J47),1))</f>
        <v>0</v>
      </c>
      <c r="M47" s="53">
        <f>Mars!M44</f>
        <v>0</v>
      </c>
      <c r="N47" s="20"/>
      <c r="O47" s="126"/>
      <c r="P47" s="20"/>
      <c r="Q47" s="126"/>
      <c r="R47" s="20"/>
      <c r="S47" s="126"/>
      <c r="T47" s="20"/>
      <c r="U47" s="126"/>
      <c r="V47" s="20"/>
      <c r="W47" s="126"/>
      <c r="X47" s="20"/>
      <c r="Y47" s="20"/>
      <c r="Z47" s="20"/>
      <c r="AA47" s="20"/>
      <c r="AB47" s="189"/>
      <c r="AC47" s="189"/>
      <c r="AD47" s="189"/>
      <c r="AE47" s="64"/>
      <c r="AF47" s="199">
        <f>J42+SUM(J45:J54)</f>
        <v>0</v>
      </c>
    </row>
    <row r="48" spans="1:32" ht="15" customHeight="1" x14ac:dyDescent="0.2">
      <c r="A48" s="577" t="s">
        <v>31</v>
      </c>
      <c r="B48" s="577"/>
      <c r="C48" s="54">
        <f>Avril!C43</f>
        <v>0</v>
      </c>
      <c r="D48" s="54">
        <f>Avril!D43</f>
        <v>0</v>
      </c>
      <c r="E48" s="47">
        <f>Avril!E43</f>
        <v>0</v>
      </c>
      <c r="F48" s="133"/>
      <c r="G48" s="47">
        <f t="shared" si="43"/>
        <v>0</v>
      </c>
      <c r="H48" s="344">
        <f>Octobre!H50</f>
        <v>0</v>
      </c>
      <c r="I48" s="342">
        <f>Mai!$I$49</f>
        <v>0</v>
      </c>
      <c r="J48" s="340">
        <f>Mai!$J$49</f>
        <v>0</v>
      </c>
      <c r="K48" s="337"/>
      <c r="L48" s="341">
        <f>IF((I48*60+J48)=0,0,ROUND((H48*60)/(I48*60+J48),1))</f>
        <v>0</v>
      </c>
      <c r="M48" s="53">
        <f>Avril!M43</f>
        <v>0</v>
      </c>
      <c r="N48" s="20"/>
      <c r="O48" s="126"/>
      <c r="P48" s="20"/>
      <c r="Q48" s="126"/>
      <c r="R48" s="20"/>
      <c r="S48" s="126"/>
      <c r="T48" s="20"/>
      <c r="U48" s="126"/>
      <c r="V48" s="20"/>
      <c r="W48" s="126"/>
      <c r="X48" s="20"/>
      <c r="Y48" s="20"/>
      <c r="Z48" s="20"/>
      <c r="AA48" s="20"/>
    </row>
    <row r="49" spans="1:28" ht="15" customHeight="1" x14ac:dyDescent="0.2">
      <c r="A49" s="577" t="s">
        <v>32</v>
      </c>
      <c r="B49" s="577"/>
      <c r="C49" s="54">
        <f>Mai!C43</f>
        <v>0</v>
      </c>
      <c r="D49" s="47">
        <f>Mai!D43</f>
        <v>0</v>
      </c>
      <c r="E49" s="47">
        <f>Mai!E43</f>
        <v>0</v>
      </c>
      <c r="F49" s="133"/>
      <c r="G49" s="47">
        <f t="shared" si="43"/>
        <v>0</v>
      </c>
      <c r="H49" s="344">
        <f>Octobre!H51</f>
        <v>0</v>
      </c>
      <c r="I49" s="340">
        <f>Mai!$I$43</f>
        <v>0</v>
      </c>
      <c r="J49" s="340">
        <f>Mai!$J$43</f>
        <v>0</v>
      </c>
      <c r="K49" s="337"/>
      <c r="L49" s="341">
        <f t="shared" ref="L49:L54" si="44">IF((I49*60+J49)=0,0,ROUND((H49*60)/(I49*60+J49),1))</f>
        <v>0</v>
      </c>
      <c r="M49" s="53">
        <f>Mai!M43</f>
        <v>0</v>
      </c>
      <c r="N49" s="20"/>
      <c r="O49" s="126"/>
      <c r="P49" s="20"/>
      <c r="Q49" s="126"/>
      <c r="R49" s="20"/>
      <c r="S49" s="126"/>
      <c r="T49" s="20"/>
      <c r="U49" s="126"/>
      <c r="V49" s="20"/>
      <c r="W49" s="126"/>
      <c r="X49" s="20"/>
      <c r="Y49" s="65"/>
      <c r="Z49" s="65"/>
      <c r="AA49" s="65"/>
      <c r="AB49" s="65"/>
    </row>
    <row r="50" spans="1:28" ht="15" customHeight="1" x14ac:dyDescent="0.2">
      <c r="A50" s="577" t="s">
        <v>33</v>
      </c>
      <c r="B50" s="577"/>
      <c r="C50" s="54">
        <f>Juin!C43</f>
        <v>0</v>
      </c>
      <c r="D50" s="54">
        <f>Juin!D43</f>
        <v>0</v>
      </c>
      <c r="E50" s="54">
        <f>Juin!E43</f>
        <v>0</v>
      </c>
      <c r="F50" s="134"/>
      <c r="G50" s="47">
        <f t="shared" si="43"/>
        <v>0</v>
      </c>
      <c r="H50" s="344">
        <f>Octobre!H52</f>
        <v>0</v>
      </c>
      <c r="I50" s="340">
        <f>Juin!$I$43</f>
        <v>0</v>
      </c>
      <c r="J50" s="340">
        <f>Juin!$J$43</f>
        <v>0</v>
      </c>
      <c r="K50" s="337"/>
      <c r="L50" s="341">
        <f t="shared" si="44"/>
        <v>0</v>
      </c>
      <c r="M50" s="55">
        <f>Juin!M43</f>
        <v>0</v>
      </c>
      <c r="N50" s="20"/>
      <c r="O50" s="126"/>
      <c r="P50" s="20"/>
      <c r="Q50" s="126"/>
      <c r="R50" s="20"/>
      <c r="S50" s="126"/>
      <c r="T50" s="20"/>
      <c r="U50" s="126"/>
      <c r="V50" s="20"/>
      <c r="W50" s="126"/>
      <c r="X50" s="20"/>
      <c r="Y50" s="65"/>
      <c r="Z50" s="65"/>
      <c r="AA50" s="65"/>
      <c r="AB50" s="65"/>
    </row>
    <row r="51" spans="1:28" ht="15" customHeight="1" x14ac:dyDescent="0.2">
      <c r="A51" s="577" t="s">
        <v>34</v>
      </c>
      <c r="B51" s="577"/>
      <c r="C51" s="54">
        <f>Juillet!$C$45</f>
        <v>0</v>
      </c>
      <c r="D51" s="54">
        <f>Juillet!$D$45</f>
        <v>0</v>
      </c>
      <c r="E51" s="54">
        <f>Juillet!$E$45</f>
        <v>0</v>
      </c>
      <c r="F51" s="133"/>
      <c r="G51" s="337">
        <f t="shared" ref="G51:G54" si="45">IF((D51*60+E51)=0,0,ROUND((C51*60)/(D51*60+E51),1))</f>
        <v>0</v>
      </c>
      <c r="H51" s="344">
        <f>Octobre!H53</f>
        <v>0</v>
      </c>
      <c r="I51" s="340">
        <f>Juillet!$I$45</f>
        <v>0</v>
      </c>
      <c r="J51" s="340">
        <f>Juillet!$J$45</f>
        <v>0</v>
      </c>
      <c r="K51" s="337"/>
      <c r="L51" s="341">
        <f t="shared" si="44"/>
        <v>0</v>
      </c>
      <c r="M51" s="55">
        <f>Juillet!$M$45</f>
        <v>0</v>
      </c>
    </row>
    <row r="52" spans="1:28" ht="15" customHeight="1" x14ac:dyDescent="0.2">
      <c r="A52" s="577" t="s">
        <v>35</v>
      </c>
      <c r="B52" s="577"/>
      <c r="C52" s="54">
        <f>Août!$C$41</f>
        <v>0</v>
      </c>
      <c r="D52" s="54">
        <f>Août!$D$41</f>
        <v>0</v>
      </c>
      <c r="E52" s="54">
        <f>Août!$E$41</f>
        <v>0</v>
      </c>
      <c r="F52" s="337"/>
      <c r="G52" s="337">
        <f t="shared" si="45"/>
        <v>0</v>
      </c>
      <c r="H52" s="344">
        <f>Octobre!H54</f>
        <v>0</v>
      </c>
      <c r="I52" s="340">
        <f>Août!$I$41</f>
        <v>0</v>
      </c>
      <c r="J52" s="340">
        <f>Août!$J$41</f>
        <v>0</v>
      </c>
      <c r="K52" s="337"/>
      <c r="L52" s="341">
        <f t="shared" si="44"/>
        <v>0</v>
      </c>
      <c r="M52" s="56">
        <f>Août!$M$41</f>
        <v>0</v>
      </c>
    </row>
    <row r="53" spans="1:28" ht="15" customHeight="1" x14ac:dyDescent="0.2">
      <c r="A53" s="577" t="s">
        <v>36</v>
      </c>
      <c r="B53" s="577"/>
      <c r="C53" s="54">
        <f>Septembre!$C$45</f>
        <v>0</v>
      </c>
      <c r="D53" s="337">
        <f>Septembre!$D$45</f>
        <v>0</v>
      </c>
      <c r="E53" s="337">
        <f>Septembre!$E$45</f>
        <v>0</v>
      </c>
      <c r="F53" s="337"/>
      <c r="G53" s="337">
        <f t="shared" si="45"/>
        <v>0</v>
      </c>
      <c r="H53" s="344">
        <f>Octobre!H55</f>
        <v>0</v>
      </c>
      <c r="I53" s="340">
        <f>Septembre!$I$45</f>
        <v>0</v>
      </c>
      <c r="J53" s="340">
        <f>Septembre!$J$45</f>
        <v>0</v>
      </c>
      <c r="K53" s="337"/>
      <c r="L53" s="341">
        <f t="shared" si="44"/>
        <v>0</v>
      </c>
      <c r="M53" s="53">
        <f>Septembre!$M$45</f>
        <v>0</v>
      </c>
    </row>
    <row r="54" spans="1:28" ht="15" customHeight="1" x14ac:dyDescent="0.2">
      <c r="A54" s="577" t="s">
        <v>37</v>
      </c>
      <c r="B54" s="577"/>
      <c r="C54" s="54">
        <f>Octobre!$C$44</f>
        <v>0</v>
      </c>
      <c r="D54" s="54">
        <f>Octobre!$D$44</f>
        <v>0</v>
      </c>
      <c r="E54" s="54">
        <f>Octobre!$E$44</f>
        <v>0</v>
      </c>
      <c r="F54" s="337"/>
      <c r="G54" s="337">
        <f t="shared" si="45"/>
        <v>0</v>
      </c>
      <c r="H54" s="342">
        <f>Octobre!H44</f>
        <v>0</v>
      </c>
      <c r="I54" s="340">
        <f>Octobre!$I$44</f>
        <v>0</v>
      </c>
      <c r="J54" s="340">
        <f>Octobre!$J$44</f>
        <v>0</v>
      </c>
      <c r="K54" s="337"/>
      <c r="L54" s="341">
        <f t="shared" si="44"/>
        <v>0</v>
      </c>
      <c r="M54" s="53">
        <f>Octobre!$M$44</f>
        <v>0</v>
      </c>
    </row>
  </sheetData>
  <sheetProtection sheet="1" selectLockedCells="1"/>
  <mergeCells count="72">
    <mergeCell ref="A51:B51"/>
    <mergeCell ref="A52:B52"/>
    <mergeCell ref="A53:B53"/>
    <mergeCell ref="A54:B54"/>
    <mergeCell ref="A16:B16"/>
    <mergeCell ref="A50:B50"/>
    <mergeCell ref="A46:B46"/>
    <mergeCell ref="A47:B47"/>
    <mergeCell ref="A48:B48"/>
    <mergeCell ref="A49:B49"/>
    <mergeCell ref="A45:B45"/>
    <mergeCell ref="A43:B43"/>
    <mergeCell ref="A42:B42"/>
    <mergeCell ref="A40:B40"/>
    <mergeCell ref="A44:B44"/>
    <mergeCell ref="A32:B32"/>
    <mergeCell ref="A24:B24"/>
    <mergeCell ref="Y19:AE19"/>
    <mergeCell ref="Y32:AE32"/>
    <mergeCell ref="Y25:AE25"/>
    <mergeCell ref="Y26:AE26"/>
    <mergeCell ref="Y33:AE33"/>
    <mergeCell ref="Y21:AE21"/>
    <mergeCell ref="Y31:AE31"/>
    <mergeCell ref="Y27:AE27"/>
    <mergeCell ref="Y20:AE20"/>
    <mergeCell ref="Y44:Z44"/>
    <mergeCell ref="Y28:AE28"/>
    <mergeCell ref="Y29:AE29"/>
    <mergeCell ref="Y30:AE30"/>
    <mergeCell ref="Y40:AE40"/>
    <mergeCell ref="Y34:AE34"/>
    <mergeCell ref="Y43:Z43"/>
    <mergeCell ref="Y36:AE36"/>
    <mergeCell ref="Y35:AE35"/>
    <mergeCell ref="Y37:AE37"/>
    <mergeCell ref="Y39:AE39"/>
    <mergeCell ref="Y41:AE41"/>
    <mergeCell ref="Y9:AE9"/>
    <mergeCell ref="Y4:AE4"/>
    <mergeCell ref="Y5:AE5"/>
    <mergeCell ref="Y38:AE38"/>
    <mergeCell ref="Y13:AE13"/>
    <mergeCell ref="Y18:AE18"/>
    <mergeCell ref="Y14:AE14"/>
    <mergeCell ref="Y15:AE15"/>
    <mergeCell ref="Y10:AE10"/>
    <mergeCell ref="Y16:AE16"/>
    <mergeCell ref="Y17:AE17"/>
    <mergeCell ref="Y11:AE11"/>
    <mergeCell ref="Y12:AE12"/>
    <mergeCell ref="Y22:AE22"/>
    <mergeCell ref="Y23:AE23"/>
    <mergeCell ref="Y24:AE24"/>
    <mergeCell ref="A8:B8"/>
    <mergeCell ref="P2:P3"/>
    <mergeCell ref="X2:X3"/>
    <mergeCell ref="R2:R3"/>
    <mergeCell ref="Y6:AE6"/>
    <mergeCell ref="A7:B7"/>
    <mergeCell ref="Y2:AE3"/>
    <mergeCell ref="Y7:AE7"/>
    <mergeCell ref="Y8:AE8"/>
    <mergeCell ref="A1:AD1"/>
    <mergeCell ref="A2:A3"/>
    <mergeCell ref="B2:B3"/>
    <mergeCell ref="C2:C3"/>
    <mergeCell ref="D2:D3"/>
    <mergeCell ref="H2:L2"/>
    <mergeCell ref="E2:E3"/>
    <mergeCell ref="G2:G3"/>
    <mergeCell ref="N2:N3"/>
  </mergeCells>
  <phoneticPr fontId="0" type="noConversion"/>
  <pageMargins left="0" right="0" top="0"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68"/>
  <sheetViews>
    <sheetView zoomScale="140" zoomScaleNormal="140" workbookViewId="0">
      <pane ySplit="3" topLeftCell="A37" activePane="bottomLeft" state="frozen"/>
      <selection pane="bottomLeft" activeCell="C4" sqref="C4"/>
    </sheetView>
  </sheetViews>
  <sheetFormatPr baseColWidth="10" defaultRowHeight="12.75" x14ac:dyDescent="0.2"/>
  <cols>
    <col min="1" max="1" width="9.7109375" customWidth="1"/>
    <col min="2" max="2" width="5.5703125" customWidth="1"/>
    <col min="3" max="3" width="6" customWidth="1"/>
    <col min="4" max="4" width="4.42578125" customWidth="1"/>
    <col min="5" max="5" width="3.85546875" customWidth="1"/>
    <col min="6" max="6" width="4.5703125" style="74" hidden="1" customWidth="1"/>
    <col min="7" max="7" width="6" customWidth="1"/>
    <col min="8" max="8" width="7.140625" hidden="1" customWidth="1"/>
    <col min="9" max="11" width="6" hidden="1" customWidth="1"/>
    <col min="12" max="12" width="5.85546875" hidden="1" customWidth="1"/>
    <col min="13" max="13" width="6" customWidth="1"/>
    <col min="14" max="14" width="3.5703125" customWidth="1"/>
    <col min="15" max="15" width="3.5703125" style="74" hidden="1" customWidth="1"/>
    <col min="16" max="16" width="4.42578125" customWidth="1"/>
    <col min="17" max="17" width="3.285156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4" max="24" width="10.140625" customWidth="1"/>
    <col min="25" max="25" width="17.85546875" customWidth="1"/>
    <col min="26" max="26" width="7.28515625" customWidth="1"/>
    <col min="27" max="27" width="8.140625" customWidth="1"/>
    <col min="28" max="28" width="6.7109375" customWidth="1"/>
    <col min="29" max="29" width="4.28515625" customWidth="1"/>
    <col min="30" max="30" width="4.28515625" hidden="1" customWidth="1"/>
    <col min="31" max="31" width="5.5703125" customWidth="1"/>
    <col min="32" max="32" width="9.140625" customWidth="1"/>
  </cols>
  <sheetData>
    <row r="1" spans="1:32" s="18" customFormat="1" ht="15.75" customHeight="1" x14ac:dyDescent="0.25">
      <c r="A1" s="490" t="s">
        <v>231</v>
      </c>
      <c r="B1" s="490"/>
      <c r="C1" s="490"/>
      <c r="D1" s="490"/>
      <c r="E1" s="490"/>
      <c r="F1" s="490"/>
      <c r="G1" s="490"/>
      <c r="H1" s="490"/>
      <c r="I1" s="490"/>
      <c r="J1" s="490"/>
      <c r="K1" s="490"/>
      <c r="L1" s="490"/>
      <c r="M1" s="490"/>
      <c r="N1" s="490"/>
      <c r="O1" s="490"/>
      <c r="P1" s="490"/>
      <c r="Q1" s="490"/>
      <c r="R1" s="490"/>
      <c r="S1" s="490"/>
      <c r="T1" s="490"/>
      <c r="U1" s="490"/>
      <c r="V1" s="490"/>
      <c r="W1" s="490"/>
      <c r="X1" s="490"/>
      <c r="Y1" s="491"/>
      <c r="Z1" s="491"/>
      <c r="AA1" s="491"/>
      <c r="AB1" s="491"/>
      <c r="AC1" s="491"/>
      <c r="AD1" s="491"/>
      <c r="AE1" s="491"/>
      <c r="AF1" s="234"/>
    </row>
    <row r="2" spans="1:32" s="18" customFormat="1" ht="16.5" customHeight="1" x14ac:dyDescent="0.2">
      <c r="A2" s="492" t="s">
        <v>1</v>
      </c>
      <c r="B2" s="492" t="s">
        <v>9</v>
      </c>
      <c r="C2" s="492" t="s">
        <v>0</v>
      </c>
      <c r="D2" s="492" t="s">
        <v>15</v>
      </c>
      <c r="E2" s="492" t="s">
        <v>16</v>
      </c>
      <c r="F2" s="140" t="s">
        <v>16</v>
      </c>
      <c r="G2" s="494" t="s">
        <v>12</v>
      </c>
      <c r="H2" s="506" t="s">
        <v>265</v>
      </c>
      <c r="I2" s="507"/>
      <c r="J2" s="507"/>
      <c r="K2" s="507"/>
      <c r="L2" s="508"/>
      <c r="M2" s="31" t="s">
        <v>17</v>
      </c>
      <c r="N2" s="496" t="s">
        <v>40</v>
      </c>
      <c r="O2" s="148"/>
      <c r="P2" s="496" t="s">
        <v>11</v>
      </c>
      <c r="Q2" s="148"/>
      <c r="R2" s="496" t="s">
        <v>22</v>
      </c>
      <c r="S2" s="148"/>
      <c r="T2" s="31" t="s">
        <v>19</v>
      </c>
      <c r="U2" s="148"/>
      <c r="V2" s="31" t="s">
        <v>19</v>
      </c>
      <c r="W2" s="155"/>
      <c r="X2" s="637" t="s">
        <v>13</v>
      </c>
      <c r="Y2" s="635"/>
      <c r="Z2" s="635"/>
      <c r="AA2" s="635"/>
      <c r="AB2" s="635"/>
      <c r="AC2" s="635"/>
      <c r="AD2" s="635"/>
      <c r="AE2" s="635"/>
      <c r="AF2" s="636"/>
    </row>
    <row r="3" spans="1:32" s="18" customFormat="1" ht="13.5" customHeight="1" x14ac:dyDescent="0.2">
      <c r="A3" s="493"/>
      <c r="B3" s="493"/>
      <c r="C3" s="493"/>
      <c r="D3" s="493"/>
      <c r="E3" s="493"/>
      <c r="F3" s="140"/>
      <c r="G3" s="495"/>
      <c r="H3" s="364" t="s">
        <v>0</v>
      </c>
      <c r="I3" s="335" t="s">
        <v>15</v>
      </c>
      <c r="J3" s="335" t="s">
        <v>16</v>
      </c>
      <c r="K3" s="334"/>
      <c r="L3" s="364" t="s">
        <v>12</v>
      </c>
      <c r="M3" s="32" t="s">
        <v>18</v>
      </c>
      <c r="N3" s="497"/>
      <c r="O3" s="149"/>
      <c r="P3" s="497"/>
      <c r="Q3" s="149"/>
      <c r="R3" s="497"/>
      <c r="S3" s="149"/>
      <c r="T3" s="32" t="s">
        <v>20</v>
      </c>
      <c r="U3" s="149"/>
      <c r="V3" s="32" t="s">
        <v>21</v>
      </c>
      <c r="W3" s="156"/>
      <c r="X3" s="637"/>
      <c r="Y3" s="635"/>
      <c r="Z3" s="635"/>
      <c r="AA3" s="635"/>
      <c r="AB3" s="635"/>
      <c r="AC3" s="635"/>
      <c r="AD3" s="635"/>
      <c r="AE3" s="635"/>
      <c r="AF3" s="636"/>
    </row>
    <row r="4" spans="1:32" ht="12" customHeight="1" x14ac:dyDescent="0.2">
      <c r="A4" s="21" t="s">
        <v>7</v>
      </c>
      <c r="B4" s="2">
        <v>1</v>
      </c>
      <c r="C4" s="40"/>
      <c r="D4" s="40"/>
      <c r="E4" s="40"/>
      <c r="F4" s="71">
        <f>E4</f>
        <v>0</v>
      </c>
      <c r="G4" s="86" t="str">
        <f>IF((D4*60+F4)=0,"",ROUND((C4*60)/(D4*60+F4),1))</f>
        <v/>
      </c>
      <c r="H4" s="325"/>
      <c r="I4" s="325"/>
      <c r="J4" s="325"/>
      <c r="K4" s="71">
        <f t="shared" ref="K4:K9" si="0">J4</f>
        <v>0</v>
      </c>
      <c r="L4" s="340" t="str">
        <f>IF((I4*60+K4)=0,"",ROUND((H4*60)/(I4*60+K4),1))</f>
        <v/>
      </c>
      <c r="M4" s="116"/>
      <c r="N4" s="116"/>
      <c r="O4" s="161">
        <f>IF(N4="",0,1)</f>
        <v>0</v>
      </c>
      <c r="P4" s="116"/>
      <c r="Q4" s="161">
        <f>IF(P4="",0,1)</f>
        <v>0</v>
      </c>
      <c r="R4" s="116"/>
      <c r="S4" s="161">
        <f>IF(R4="",0,1)</f>
        <v>0</v>
      </c>
      <c r="T4" s="116"/>
      <c r="U4" s="161">
        <f>IF(T4="",0,1)</f>
        <v>0</v>
      </c>
      <c r="V4" s="116"/>
      <c r="W4" s="161">
        <f>IF(V4="",0,1)</f>
        <v>0</v>
      </c>
      <c r="X4" s="236"/>
      <c r="Y4" s="484"/>
      <c r="Z4" s="484"/>
      <c r="AA4" s="484"/>
      <c r="AB4" s="484"/>
      <c r="AC4" s="484"/>
      <c r="AD4" s="484"/>
      <c r="AE4" s="484"/>
      <c r="AF4" s="485"/>
    </row>
    <row r="5" spans="1:32" ht="12" customHeight="1" x14ac:dyDescent="0.2">
      <c r="A5" s="21" t="s">
        <v>8</v>
      </c>
      <c r="B5" s="22">
        <f t="shared" ref="B5:B9" si="1">B4+1</f>
        <v>2</v>
      </c>
      <c r="C5" s="40"/>
      <c r="D5" s="40"/>
      <c r="E5" s="40"/>
      <c r="F5" s="71">
        <f t="shared" ref="F5:F9" si="2">E5</f>
        <v>0</v>
      </c>
      <c r="G5" s="86" t="str">
        <f t="shared" ref="G5:G9" si="3">IF((D5*60+F5)=0,"",ROUND((C5*60)/(D5*60+F5),1))</f>
        <v/>
      </c>
      <c r="H5" s="325"/>
      <c r="I5" s="325"/>
      <c r="J5" s="325"/>
      <c r="K5" s="71">
        <f t="shared" si="0"/>
        <v>0</v>
      </c>
      <c r="L5" s="340" t="str">
        <f t="shared" ref="L5:L9" si="4">IF((I5*60+K5)=0,"",ROUND((H5*60)/(I5*60+K5),1))</f>
        <v/>
      </c>
      <c r="M5" s="116"/>
      <c r="N5" s="116"/>
      <c r="O5" s="161">
        <f t="shared" ref="O5:W9" si="5">IF(N5="",O4,O4+1)</f>
        <v>0</v>
      </c>
      <c r="P5" s="116"/>
      <c r="Q5" s="161">
        <f t="shared" si="5"/>
        <v>0</v>
      </c>
      <c r="R5" s="116"/>
      <c r="S5" s="161">
        <f t="shared" si="5"/>
        <v>0</v>
      </c>
      <c r="T5" s="116"/>
      <c r="U5" s="161">
        <f t="shared" si="5"/>
        <v>0</v>
      </c>
      <c r="V5" s="116"/>
      <c r="W5" s="161">
        <f t="shared" si="5"/>
        <v>0</v>
      </c>
      <c r="X5" s="236"/>
      <c r="Y5" s="484"/>
      <c r="Z5" s="484"/>
      <c r="AA5" s="484"/>
      <c r="AB5" s="484"/>
      <c r="AC5" s="484"/>
      <c r="AD5" s="484"/>
      <c r="AE5" s="484"/>
      <c r="AF5" s="485"/>
    </row>
    <row r="6" spans="1:32" ht="12" customHeight="1" x14ac:dyDescent="0.2">
      <c r="A6" s="21" t="s">
        <v>2</v>
      </c>
      <c r="B6" s="22">
        <f t="shared" si="1"/>
        <v>3</v>
      </c>
      <c r="C6" s="40"/>
      <c r="D6" s="40"/>
      <c r="E6" s="40"/>
      <c r="F6" s="71">
        <f t="shared" si="2"/>
        <v>0</v>
      </c>
      <c r="G6" s="86" t="str">
        <f t="shared" si="3"/>
        <v/>
      </c>
      <c r="H6" s="325"/>
      <c r="I6" s="325"/>
      <c r="J6" s="325"/>
      <c r="K6" s="71">
        <f t="shared" si="0"/>
        <v>0</v>
      </c>
      <c r="L6" s="340" t="str">
        <f t="shared" si="4"/>
        <v/>
      </c>
      <c r="M6" s="116"/>
      <c r="N6" s="116"/>
      <c r="O6" s="161">
        <f t="shared" si="5"/>
        <v>0</v>
      </c>
      <c r="P6" s="116"/>
      <c r="Q6" s="161">
        <f t="shared" si="5"/>
        <v>0</v>
      </c>
      <c r="R6" s="116"/>
      <c r="S6" s="161">
        <f t="shared" si="5"/>
        <v>0</v>
      </c>
      <c r="T6" s="116"/>
      <c r="U6" s="161">
        <f t="shared" si="5"/>
        <v>0</v>
      </c>
      <c r="V6" s="116"/>
      <c r="W6" s="161">
        <f t="shared" si="5"/>
        <v>0</v>
      </c>
      <c r="X6" s="236"/>
      <c r="Y6" s="484"/>
      <c r="Z6" s="484"/>
      <c r="AA6" s="484"/>
      <c r="AB6" s="484"/>
      <c r="AC6" s="484"/>
      <c r="AD6" s="484"/>
      <c r="AE6" s="484"/>
      <c r="AF6" s="485"/>
    </row>
    <row r="7" spans="1:32" ht="12" customHeight="1" x14ac:dyDescent="0.2">
      <c r="A7" s="21" t="s">
        <v>3</v>
      </c>
      <c r="B7" s="22">
        <f t="shared" si="1"/>
        <v>4</v>
      </c>
      <c r="C7" s="40"/>
      <c r="D7" s="40"/>
      <c r="E7" s="40"/>
      <c r="F7" s="71">
        <f t="shared" si="2"/>
        <v>0</v>
      </c>
      <c r="G7" s="86" t="str">
        <f t="shared" si="3"/>
        <v/>
      </c>
      <c r="H7" s="325"/>
      <c r="I7" s="325"/>
      <c r="J7" s="325"/>
      <c r="K7" s="71">
        <f t="shared" si="0"/>
        <v>0</v>
      </c>
      <c r="L7" s="340" t="str">
        <f t="shared" si="4"/>
        <v/>
      </c>
      <c r="M7" s="116"/>
      <c r="N7" s="116"/>
      <c r="O7" s="161">
        <f t="shared" si="5"/>
        <v>0</v>
      </c>
      <c r="P7" s="116"/>
      <c r="Q7" s="161">
        <f t="shared" si="5"/>
        <v>0</v>
      </c>
      <c r="R7" s="116"/>
      <c r="S7" s="161">
        <f t="shared" si="5"/>
        <v>0</v>
      </c>
      <c r="T7" s="116"/>
      <c r="U7" s="161">
        <f t="shared" si="5"/>
        <v>0</v>
      </c>
      <c r="V7" s="116"/>
      <c r="W7" s="161">
        <f t="shared" si="5"/>
        <v>0</v>
      </c>
      <c r="X7" s="236"/>
      <c r="Y7" s="484"/>
      <c r="Z7" s="484"/>
      <c r="AA7" s="484"/>
      <c r="AB7" s="484"/>
      <c r="AC7" s="484"/>
      <c r="AD7" s="484"/>
      <c r="AE7" s="484"/>
      <c r="AF7" s="485"/>
    </row>
    <row r="8" spans="1:32" ht="12" customHeight="1" x14ac:dyDescent="0.2">
      <c r="A8" s="21" t="s">
        <v>4</v>
      </c>
      <c r="B8" s="22">
        <f t="shared" si="1"/>
        <v>5</v>
      </c>
      <c r="C8" s="40"/>
      <c r="D8" s="40"/>
      <c r="E8" s="40"/>
      <c r="F8" s="71">
        <f t="shared" si="2"/>
        <v>0</v>
      </c>
      <c r="G8" s="86" t="str">
        <f t="shared" si="3"/>
        <v/>
      </c>
      <c r="H8" s="325"/>
      <c r="I8" s="325"/>
      <c r="J8" s="325"/>
      <c r="K8" s="71">
        <f t="shared" si="0"/>
        <v>0</v>
      </c>
      <c r="L8" s="340" t="str">
        <f t="shared" si="4"/>
        <v/>
      </c>
      <c r="M8" s="116"/>
      <c r="N8" s="116"/>
      <c r="O8" s="161">
        <f t="shared" si="5"/>
        <v>0</v>
      </c>
      <c r="P8" s="116"/>
      <c r="Q8" s="161">
        <f t="shared" si="5"/>
        <v>0</v>
      </c>
      <c r="R8" s="116"/>
      <c r="S8" s="161">
        <f t="shared" si="5"/>
        <v>0</v>
      </c>
      <c r="T8" s="116"/>
      <c r="U8" s="161">
        <f t="shared" si="5"/>
        <v>0</v>
      </c>
      <c r="V8" s="116"/>
      <c r="W8" s="161">
        <f t="shared" si="5"/>
        <v>0</v>
      </c>
      <c r="X8" s="236"/>
      <c r="Y8" s="484"/>
      <c r="Z8" s="484"/>
      <c r="AA8" s="484"/>
      <c r="AB8" s="484"/>
      <c r="AC8" s="484"/>
      <c r="AD8" s="484"/>
      <c r="AE8" s="484"/>
      <c r="AF8" s="485"/>
    </row>
    <row r="9" spans="1:32" ht="12" customHeight="1" x14ac:dyDescent="0.2">
      <c r="A9" s="113" t="s">
        <v>5</v>
      </c>
      <c r="B9" s="114">
        <f t="shared" si="1"/>
        <v>6</v>
      </c>
      <c r="C9" s="40"/>
      <c r="D9" s="40"/>
      <c r="E9" s="40"/>
      <c r="F9" s="71">
        <f t="shared" si="2"/>
        <v>0</v>
      </c>
      <c r="G9" s="86" t="str">
        <f t="shared" si="3"/>
        <v/>
      </c>
      <c r="H9" s="325"/>
      <c r="I9" s="325"/>
      <c r="J9" s="325"/>
      <c r="K9" s="71">
        <f t="shared" si="0"/>
        <v>0</v>
      </c>
      <c r="L9" s="340" t="str">
        <f t="shared" si="4"/>
        <v/>
      </c>
      <c r="M9" s="116"/>
      <c r="N9" s="116"/>
      <c r="O9" s="161">
        <f t="shared" si="5"/>
        <v>0</v>
      </c>
      <c r="P9" s="116"/>
      <c r="Q9" s="161">
        <f t="shared" si="5"/>
        <v>0</v>
      </c>
      <c r="R9" s="116"/>
      <c r="S9" s="161">
        <f t="shared" si="5"/>
        <v>0</v>
      </c>
      <c r="T9" s="116"/>
      <c r="U9" s="161">
        <f t="shared" si="5"/>
        <v>0</v>
      </c>
      <c r="V9" s="116"/>
      <c r="W9" s="161">
        <f t="shared" si="5"/>
        <v>0</v>
      </c>
      <c r="X9" s="236"/>
      <c r="Y9" s="484"/>
      <c r="Z9" s="484"/>
      <c r="AA9" s="484"/>
      <c r="AB9" s="484"/>
      <c r="AC9" s="484"/>
      <c r="AD9" s="484"/>
      <c r="AE9" s="484"/>
      <c r="AF9" s="485"/>
    </row>
    <row r="10" spans="1:32" ht="12" customHeight="1" x14ac:dyDescent="0.2">
      <c r="A10" s="476" t="s">
        <v>10</v>
      </c>
      <c r="B10" s="477"/>
      <c r="C10" s="13">
        <f>SUM(C4:C4)</f>
        <v>0</v>
      </c>
      <c r="D10" s="13">
        <f>SUM(D4:D4)+ROUNDDOWN(F10/60,0)</f>
        <v>0</v>
      </c>
      <c r="E10" s="13">
        <f>F10-60*ROUNDDOWN(F10/60,0)</f>
        <v>0</v>
      </c>
      <c r="F10" s="130">
        <f>SUM(F4:F4)</f>
        <v>0</v>
      </c>
      <c r="G10" s="52">
        <f>IF((D10*60+E10)=0,0,ROUND((C10*60)/(D10*60+E10),1))</f>
        <v>0</v>
      </c>
      <c r="H10" s="13">
        <f>SUM(H4:H4)</f>
        <v>0</v>
      </c>
      <c r="I10" s="13">
        <f>SUM(I4:I4)+ROUNDDOWN(K10/60,0)</f>
        <v>0</v>
      </c>
      <c r="J10" s="13">
        <f>K10-60*ROUNDDOWN(K10/60,0)</f>
        <v>0</v>
      </c>
      <c r="K10" s="130">
        <f>SUM(K4:K4)</f>
        <v>0</v>
      </c>
      <c r="L10" s="52">
        <f>IF((I10*60+J10)=0,0,ROUND((H10*60)/(I10*60+J10),1))</f>
        <v>0</v>
      </c>
      <c r="M10" s="27">
        <f>SUM(M4:M9)</f>
        <v>0</v>
      </c>
      <c r="N10" s="27">
        <f>IF(SUM(N4:N9)=0,0,ROUND(AVERAGE(N4:N9),0))</f>
        <v>0</v>
      </c>
      <c r="O10" s="162">
        <f>IF(O4=0,0,1)</f>
        <v>0</v>
      </c>
      <c r="P10" s="27">
        <f>IF(SUM(P4:P4)=0,0,ROUND(AVERAGE(P4:P4),0))</f>
        <v>0</v>
      </c>
      <c r="Q10" s="162">
        <f>IF(Q4=0,0,1)</f>
        <v>0</v>
      </c>
      <c r="R10" s="27">
        <f>IF(SUM(R4:R4)=0,0,ROUND(AVERAGE(R4:R4),0))</f>
        <v>0</v>
      </c>
      <c r="S10" s="162">
        <f>IF(S4=0,0,1)</f>
        <v>0</v>
      </c>
      <c r="T10" s="27">
        <f>IF(SUM(T4:T4)=0,0,ROUND(AVERAGE(T4:T4),0))</f>
        <v>0</v>
      </c>
      <c r="U10" s="162">
        <f>IF(U4=0,0,1)</f>
        <v>0</v>
      </c>
      <c r="V10" s="27">
        <f>IF(SUM(V4:V4)=0,0,ROUND(AVERAGE(V4:V4),0))</f>
        <v>0</v>
      </c>
      <c r="W10" s="162">
        <f>IF(W4=0,0,1)</f>
        <v>0</v>
      </c>
      <c r="X10" s="237"/>
      <c r="Y10" s="481"/>
      <c r="Z10" s="481"/>
      <c r="AA10" s="481"/>
      <c r="AB10" s="481"/>
      <c r="AC10" s="481"/>
      <c r="AD10" s="481"/>
      <c r="AE10" s="481"/>
      <c r="AF10" s="482"/>
    </row>
    <row r="11" spans="1:32" ht="12" customHeight="1" x14ac:dyDescent="0.2">
      <c r="A11" s="532" t="s">
        <v>93</v>
      </c>
      <c r="B11" s="533"/>
      <c r="C11" s="73">
        <f>C10+Novembre!C41</f>
        <v>0</v>
      </c>
      <c r="D11" s="73">
        <f>D10+Novembre!D41+ROUNDDOWN(F11/60,0)</f>
        <v>0</v>
      </c>
      <c r="E11" s="73">
        <f>F11-60*ROUNDDOWN(F11/60,0)</f>
        <v>0</v>
      </c>
      <c r="F11" s="131">
        <f>E10+Novembre!E41</f>
        <v>0</v>
      </c>
      <c r="G11" s="73">
        <f>IF((D11*60+E11)=0,0,ROUND((C11*60)/(D11*60+E11),1))</f>
        <v>0</v>
      </c>
      <c r="H11" s="73">
        <f>H10+Novembre!H41</f>
        <v>0</v>
      </c>
      <c r="I11" s="73">
        <f>I10+Novembre!I41+ROUNDDOWN(K11/60,0)</f>
        <v>0</v>
      </c>
      <c r="J11" s="73">
        <f>K11-60*ROUNDDOWN(K11/60,0)</f>
        <v>0</v>
      </c>
      <c r="K11" s="131">
        <f>J10+Novembre!J41</f>
        <v>0</v>
      </c>
      <c r="L11" s="73">
        <f>IF((I11*60+J11)=0,0,ROUND((H11*60)/(I11*60+J11),1))</f>
        <v>0</v>
      </c>
      <c r="M11" s="83">
        <f>M10+Novembre!M41</f>
        <v>0</v>
      </c>
      <c r="N11" s="83">
        <f>IF(N10=0,Novembre!N41,IF(N10+Novembre!N41=0,"",ROUND((SUM(N4:N9)+SUM(Novembre!N41:N41))/(O9+Novembre!O41),0)))</f>
        <v>0</v>
      </c>
      <c r="O11" s="179">
        <f>IF(O4=0,0,1)</f>
        <v>0</v>
      </c>
      <c r="P11" s="83">
        <f>IF(P10=0,Novembre!P40,IF(P10+Novembre!P40=0,"",ROUND((SUM(P4:P4)+SUM(Novembre!P33:P38))/(Q4+Novembre!Q38),0)))</f>
        <v>0</v>
      </c>
      <c r="Q11" s="179">
        <f>IF(Q4=0,0,1)</f>
        <v>0</v>
      </c>
      <c r="R11" s="83">
        <f>IF(R10=0,Novembre!R40,IF(R10+Novembre!R40=0,"",ROUND((SUM(R4:R4)+SUM(Novembre!R33:R38))/(S4+Novembre!S38),0)))</f>
        <v>0</v>
      </c>
      <c r="S11" s="179">
        <f>IF(S4=0,0,1)</f>
        <v>0</v>
      </c>
      <c r="T11" s="83">
        <f>IF(T10=0,Novembre!T40,IF(T10+Novembre!T40=0,"",ROUND((SUM(T4:T4)+SUM(Novembre!T33:T38))/(U4+Novembre!U38),0)))</f>
        <v>0</v>
      </c>
      <c r="U11" s="179">
        <f>IF(U4=0,0,1)</f>
        <v>0</v>
      </c>
      <c r="V11" s="83">
        <f>IF(V10=0,Novembre!V40,IF(V10+Novembre!V40=0,"",ROUND((SUM(V4:V4)+SUM(Novembre!V33:V38))/(W4+Novembre!W38),0)))</f>
        <v>0</v>
      </c>
      <c r="W11" s="179">
        <f>IF(W4=0,0,1)</f>
        <v>0</v>
      </c>
      <c r="X11" s="238"/>
      <c r="Y11" s="610"/>
      <c r="Z11" s="610"/>
      <c r="AA11" s="610"/>
      <c r="AB11" s="610"/>
      <c r="AC11" s="610"/>
      <c r="AD11" s="610"/>
      <c r="AE11" s="610"/>
      <c r="AF11" s="611"/>
    </row>
    <row r="12" spans="1:32" ht="12" customHeight="1" x14ac:dyDescent="0.2">
      <c r="A12" s="21" t="s">
        <v>6</v>
      </c>
      <c r="B12" s="22">
        <f>B9+1</f>
        <v>7</v>
      </c>
      <c r="C12" s="40"/>
      <c r="D12" s="40"/>
      <c r="E12" s="40"/>
      <c r="F12" s="71">
        <f t="shared" ref="F12:F18" si="6">E12</f>
        <v>0</v>
      </c>
      <c r="G12" s="86" t="str">
        <f t="shared" ref="G12:G18" si="7">IF((D12*60+F12)=0,"",ROUND((C12*60)/(D12*60+F12),1))</f>
        <v/>
      </c>
      <c r="H12" s="325"/>
      <c r="I12" s="325"/>
      <c r="J12" s="325"/>
      <c r="K12" s="71">
        <f>J12</f>
        <v>0</v>
      </c>
      <c r="L12" s="340" t="str">
        <f t="shared" ref="L12:L18" si="8">IF((I12*60+K12)=0,"",ROUND((H12*60)/(I12*60+K12),1))</f>
        <v/>
      </c>
      <c r="M12" s="116"/>
      <c r="N12" s="116"/>
      <c r="O12" s="161">
        <f>IF(N12="",0,1)</f>
        <v>0</v>
      </c>
      <c r="P12" s="116"/>
      <c r="Q12" s="161">
        <f>IF(P12="",0,1)</f>
        <v>0</v>
      </c>
      <c r="R12" s="116"/>
      <c r="S12" s="161">
        <f>IF(R12="",0,1)</f>
        <v>0</v>
      </c>
      <c r="T12" s="116"/>
      <c r="U12" s="161">
        <f>IF(T12="",0,1)</f>
        <v>0</v>
      </c>
      <c r="V12" s="116"/>
      <c r="W12" s="161">
        <f>IF(V12="",0,1)</f>
        <v>0</v>
      </c>
      <c r="X12" s="236"/>
      <c r="Y12" s="484"/>
      <c r="Z12" s="484"/>
      <c r="AA12" s="484"/>
      <c r="AB12" s="484"/>
      <c r="AC12" s="484"/>
      <c r="AD12" s="484"/>
      <c r="AE12" s="484"/>
      <c r="AF12" s="485"/>
    </row>
    <row r="13" spans="1:32" ht="12" customHeight="1" x14ac:dyDescent="0.2">
      <c r="A13" s="21" t="s">
        <v>7</v>
      </c>
      <c r="B13" s="22">
        <f>B12+1</f>
        <v>8</v>
      </c>
      <c r="C13" s="40"/>
      <c r="D13" s="40"/>
      <c r="E13" s="40"/>
      <c r="F13" s="71">
        <f t="shared" si="6"/>
        <v>0</v>
      </c>
      <c r="G13" s="86" t="str">
        <f t="shared" si="7"/>
        <v/>
      </c>
      <c r="H13" s="325"/>
      <c r="I13" s="325"/>
      <c r="J13" s="325"/>
      <c r="K13" s="71">
        <f t="shared" ref="K13:K18" si="9">J13</f>
        <v>0</v>
      </c>
      <c r="L13" s="340" t="str">
        <f t="shared" si="8"/>
        <v/>
      </c>
      <c r="M13" s="116"/>
      <c r="N13" s="116"/>
      <c r="O13" s="161">
        <f t="shared" ref="O13:O18" si="10">IF(N13="",O12,O12+1)</f>
        <v>0</v>
      </c>
      <c r="P13" s="116"/>
      <c r="Q13" s="161">
        <f t="shared" ref="Q13:Q18" si="11">IF(P13="",Q12,Q12+1)</f>
        <v>0</v>
      </c>
      <c r="R13" s="116"/>
      <c r="S13" s="161">
        <f t="shared" ref="S13:S18" si="12">IF(R13="",S12,S12+1)</f>
        <v>0</v>
      </c>
      <c r="T13" s="116"/>
      <c r="U13" s="161">
        <f t="shared" ref="U13:U18" si="13">IF(T13="",U12,U12+1)</f>
        <v>0</v>
      </c>
      <c r="V13" s="116"/>
      <c r="W13" s="161">
        <f t="shared" ref="W13:W18" si="14">IF(V13="",W12,W12+1)</f>
        <v>0</v>
      </c>
      <c r="X13" s="236"/>
      <c r="Y13" s="484"/>
      <c r="Z13" s="484"/>
      <c r="AA13" s="484"/>
      <c r="AB13" s="484"/>
      <c r="AC13" s="484"/>
      <c r="AD13" s="484"/>
      <c r="AE13" s="484"/>
      <c r="AF13" s="485"/>
    </row>
    <row r="14" spans="1:32" ht="12" customHeight="1" x14ac:dyDescent="0.2">
      <c r="A14" s="21" t="s">
        <v>8</v>
      </c>
      <c r="B14" s="22">
        <f t="shared" ref="B14:B18" si="15">B13+1</f>
        <v>9</v>
      </c>
      <c r="C14" s="40"/>
      <c r="D14" s="40"/>
      <c r="E14" s="40"/>
      <c r="F14" s="71">
        <f t="shared" si="6"/>
        <v>0</v>
      </c>
      <c r="G14" s="86" t="str">
        <f t="shared" si="7"/>
        <v/>
      </c>
      <c r="H14" s="325"/>
      <c r="I14" s="325"/>
      <c r="J14" s="325"/>
      <c r="K14" s="71">
        <f t="shared" si="9"/>
        <v>0</v>
      </c>
      <c r="L14" s="340" t="str">
        <f t="shared" si="8"/>
        <v/>
      </c>
      <c r="M14" s="116"/>
      <c r="N14" s="116"/>
      <c r="O14" s="161">
        <f t="shared" si="10"/>
        <v>0</v>
      </c>
      <c r="P14" s="116"/>
      <c r="Q14" s="161">
        <f t="shared" si="11"/>
        <v>0</v>
      </c>
      <c r="R14" s="116"/>
      <c r="S14" s="161">
        <f t="shared" si="12"/>
        <v>0</v>
      </c>
      <c r="T14" s="116"/>
      <c r="U14" s="161">
        <f t="shared" si="13"/>
        <v>0</v>
      </c>
      <c r="V14" s="116"/>
      <c r="W14" s="161">
        <f t="shared" si="14"/>
        <v>0</v>
      </c>
      <c r="X14" s="236"/>
      <c r="Y14" s="484"/>
      <c r="Z14" s="484"/>
      <c r="AA14" s="484"/>
      <c r="AB14" s="484"/>
      <c r="AC14" s="484"/>
      <c r="AD14" s="484"/>
      <c r="AE14" s="484"/>
      <c r="AF14" s="485"/>
    </row>
    <row r="15" spans="1:32" ht="12" customHeight="1" x14ac:dyDescent="0.2">
      <c r="A15" s="21" t="s">
        <v>2</v>
      </c>
      <c r="B15" s="22">
        <f t="shared" si="15"/>
        <v>10</v>
      </c>
      <c r="C15" s="40"/>
      <c r="D15" s="40"/>
      <c r="E15" s="40"/>
      <c r="F15" s="71">
        <f t="shared" si="6"/>
        <v>0</v>
      </c>
      <c r="G15" s="86" t="str">
        <f t="shared" si="7"/>
        <v/>
      </c>
      <c r="H15" s="325"/>
      <c r="I15" s="325"/>
      <c r="J15" s="325"/>
      <c r="K15" s="71">
        <f t="shared" si="9"/>
        <v>0</v>
      </c>
      <c r="L15" s="340" t="str">
        <f t="shared" si="8"/>
        <v/>
      </c>
      <c r="M15" s="116"/>
      <c r="N15" s="116"/>
      <c r="O15" s="161">
        <f t="shared" si="10"/>
        <v>0</v>
      </c>
      <c r="P15" s="116"/>
      <c r="Q15" s="161">
        <f t="shared" si="11"/>
        <v>0</v>
      </c>
      <c r="R15" s="116"/>
      <c r="S15" s="161">
        <f t="shared" si="12"/>
        <v>0</v>
      </c>
      <c r="T15" s="116"/>
      <c r="U15" s="161">
        <f t="shared" si="13"/>
        <v>0</v>
      </c>
      <c r="V15" s="116"/>
      <c r="W15" s="161">
        <f t="shared" si="14"/>
        <v>0</v>
      </c>
      <c r="X15" s="236"/>
      <c r="Y15" s="484"/>
      <c r="Z15" s="484"/>
      <c r="AA15" s="484"/>
      <c r="AB15" s="484"/>
      <c r="AC15" s="484"/>
      <c r="AD15" s="484"/>
      <c r="AE15" s="484"/>
      <c r="AF15" s="485"/>
    </row>
    <row r="16" spans="1:32" ht="12" customHeight="1" x14ac:dyDescent="0.2">
      <c r="A16" s="21" t="s">
        <v>3</v>
      </c>
      <c r="B16" s="22">
        <f t="shared" si="15"/>
        <v>11</v>
      </c>
      <c r="C16" s="40"/>
      <c r="D16" s="40"/>
      <c r="E16" s="40"/>
      <c r="F16" s="71">
        <f t="shared" si="6"/>
        <v>0</v>
      </c>
      <c r="G16" s="86" t="str">
        <f t="shared" si="7"/>
        <v/>
      </c>
      <c r="H16" s="325"/>
      <c r="I16" s="325"/>
      <c r="J16" s="325"/>
      <c r="K16" s="71">
        <f t="shared" si="9"/>
        <v>0</v>
      </c>
      <c r="L16" s="340" t="str">
        <f t="shared" si="8"/>
        <v/>
      </c>
      <c r="M16" s="116"/>
      <c r="N16" s="116"/>
      <c r="O16" s="161">
        <f t="shared" si="10"/>
        <v>0</v>
      </c>
      <c r="P16" s="116"/>
      <c r="Q16" s="161">
        <f t="shared" si="11"/>
        <v>0</v>
      </c>
      <c r="R16" s="116"/>
      <c r="S16" s="161">
        <f t="shared" si="12"/>
        <v>0</v>
      </c>
      <c r="T16" s="116"/>
      <c r="U16" s="161">
        <f t="shared" si="13"/>
        <v>0</v>
      </c>
      <c r="V16" s="116"/>
      <c r="W16" s="161">
        <f t="shared" si="14"/>
        <v>0</v>
      </c>
      <c r="X16" s="236"/>
      <c r="Y16" s="484"/>
      <c r="Z16" s="484"/>
      <c r="AA16" s="484"/>
      <c r="AB16" s="484"/>
      <c r="AC16" s="484"/>
      <c r="AD16" s="484"/>
      <c r="AE16" s="484"/>
      <c r="AF16" s="485"/>
    </row>
    <row r="17" spans="1:32" ht="12" customHeight="1" x14ac:dyDescent="0.2">
      <c r="A17" s="21" t="s">
        <v>4</v>
      </c>
      <c r="B17" s="22">
        <f t="shared" si="15"/>
        <v>12</v>
      </c>
      <c r="C17" s="40"/>
      <c r="D17" s="40"/>
      <c r="E17" s="40"/>
      <c r="F17" s="71">
        <f t="shared" si="6"/>
        <v>0</v>
      </c>
      <c r="G17" s="86" t="str">
        <f t="shared" si="7"/>
        <v/>
      </c>
      <c r="H17" s="325"/>
      <c r="I17" s="325"/>
      <c r="J17" s="325"/>
      <c r="K17" s="71">
        <f t="shared" si="9"/>
        <v>0</v>
      </c>
      <c r="L17" s="340" t="str">
        <f t="shared" si="8"/>
        <v/>
      </c>
      <c r="M17" s="116"/>
      <c r="N17" s="116"/>
      <c r="O17" s="161">
        <f t="shared" si="10"/>
        <v>0</v>
      </c>
      <c r="P17" s="116"/>
      <c r="Q17" s="161">
        <f t="shared" si="11"/>
        <v>0</v>
      </c>
      <c r="R17" s="116"/>
      <c r="S17" s="161">
        <f t="shared" si="12"/>
        <v>0</v>
      </c>
      <c r="T17" s="116"/>
      <c r="U17" s="161">
        <f t="shared" si="13"/>
        <v>0</v>
      </c>
      <c r="V17" s="116"/>
      <c r="W17" s="161">
        <f t="shared" si="14"/>
        <v>0</v>
      </c>
      <c r="X17" s="236"/>
      <c r="Y17" s="484"/>
      <c r="Z17" s="484"/>
      <c r="AA17" s="484"/>
      <c r="AB17" s="484"/>
      <c r="AC17" s="484"/>
      <c r="AD17" s="484"/>
      <c r="AE17" s="484"/>
      <c r="AF17" s="485"/>
    </row>
    <row r="18" spans="1:32" ht="12" customHeight="1" x14ac:dyDescent="0.2">
      <c r="A18" s="113" t="s">
        <v>5</v>
      </c>
      <c r="B18" s="114">
        <f t="shared" si="15"/>
        <v>13</v>
      </c>
      <c r="C18" s="40"/>
      <c r="D18" s="40"/>
      <c r="E18" s="40"/>
      <c r="F18" s="71">
        <f t="shared" si="6"/>
        <v>0</v>
      </c>
      <c r="G18" s="86" t="str">
        <f t="shared" si="7"/>
        <v/>
      </c>
      <c r="H18" s="325"/>
      <c r="I18" s="325"/>
      <c r="J18" s="325"/>
      <c r="K18" s="71">
        <f t="shared" si="9"/>
        <v>0</v>
      </c>
      <c r="L18" s="340" t="str">
        <f t="shared" si="8"/>
        <v/>
      </c>
      <c r="M18" s="116"/>
      <c r="N18" s="116"/>
      <c r="O18" s="161">
        <f t="shared" si="10"/>
        <v>0</v>
      </c>
      <c r="P18" s="116"/>
      <c r="Q18" s="161">
        <f t="shared" si="11"/>
        <v>0</v>
      </c>
      <c r="R18" s="116"/>
      <c r="S18" s="161">
        <f t="shared" si="12"/>
        <v>0</v>
      </c>
      <c r="T18" s="116"/>
      <c r="U18" s="161">
        <f t="shared" si="13"/>
        <v>0</v>
      </c>
      <c r="V18" s="116"/>
      <c r="W18" s="161">
        <f t="shared" si="14"/>
        <v>0</v>
      </c>
      <c r="X18" s="236"/>
      <c r="Y18" s="484"/>
      <c r="Z18" s="484"/>
      <c r="AA18" s="484"/>
      <c r="AB18" s="484"/>
      <c r="AC18" s="484"/>
      <c r="AD18" s="484"/>
      <c r="AE18" s="484"/>
      <c r="AF18" s="485"/>
    </row>
    <row r="19" spans="1:32" ht="12" customHeight="1" x14ac:dyDescent="0.2">
      <c r="A19" s="476" t="s">
        <v>94</v>
      </c>
      <c r="B19" s="477"/>
      <c r="C19" s="13">
        <f>SUM(C12:C18)</f>
        <v>0</v>
      </c>
      <c r="D19" s="13">
        <f>SUM(D12:D18)+ROUNDDOWN(F19/60,0)</f>
        <v>0</v>
      </c>
      <c r="E19" s="13">
        <f>F19-60*ROUNDDOWN(F19/60,0)</f>
        <v>0</v>
      </c>
      <c r="F19" s="130">
        <f>SUM(F12:F18)</f>
        <v>0</v>
      </c>
      <c r="G19" s="52">
        <f>IF((D19*60+E19)=0,0,ROUND((C19*60)/(D19*60+E19),1))</f>
        <v>0</v>
      </c>
      <c r="H19" s="13">
        <f>SUM(H12:H18)</f>
        <v>0</v>
      </c>
      <c r="I19" s="13">
        <f>SUM(I12:I18)+ROUNDDOWN(K19/60,0)</f>
        <v>0</v>
      </c>
      <c r="J19" s="13">
        <f>K19-60*ROUNDDOWN(K19/60,0)</f>
        <v>0</v>
      </c>
      <c r="K19" s="130">
        <f>SUM(K12:K18)</f>
        <v>0</v>
      </c>
      <c r="L19" s="52">
        <f>IF((I19*60+J19)=0,0,ROUND((H19*60)/(I19*60+J19),1))</f>
        <v>0</v>
      </c>
      <c r="M19" s="27">
        <f>SUM(M12:M18)</f>
        <v>0</v>
      </c>
      <c r="N19" s="27">
        <f>IF(SUM(N12:N18)=0,0,ROUND(AVERAGE(N12:N18),0))</f>
        <v>0</v>
      </c>
      <c r="O19" s="162">
        <f>IF(O18=0,0,1)</f>
        <v>0</v>
      </c>
      <c r="P19" s="27">
        <f>IF(SUM(P12:P18)=0,0,ROUND(AVERAGE(P12:P18),0))</f>
        <v>0</v>
      </c>
      <c r="Q19" s="162">
        <f>IF(Q18=0,0,1)</f>
        <v>0</v>
      </c>
      <c r="R19" s="27">
        <f>IF(SUM(R12:R18)=0,0,ROUND(AVERAGE(R12:R18),0))</f>
        <v>0</v>
      </c>
      <c r="S19" s="162">
        <f>IF(S18=0,0,1)</f>
        <v>0</v>
      </c>
      <c r="T19" s="27">
        <f>IF(SUM(T12:T18)=0,0,ROUND(AVERAGE(T12:T18),0))</f>
        <v>0</v>
      </c>
      <c r="U19" s="162">
        <f>IF(U18=0,0,1)</f>
        <v>0</v>
      </c>
      <c r="V19" s="27">
        <f>IF(SUM(V12:V18)=0,0,ROUND(AVERAGE(V12:V18),0))</f>
        <v>0</v>
      </c>
      <c r="W19" s="162">
        <f>IF(W18=0,0,1)</f>
        <v>0</v>
      </c>
      <c r="X19" s="237"/>
      <c r="Y19" s="481"/>
      <c r="Z19" s="481"/>
      <c r="AA19" s="481"/>
      <c r="AB19" s="481"/>
      <c r="AC19" s="481"/>
      <c r="AD19" s="481"/>
      <c r="AE19" s="481"/>
      <c r="AF19" s="482"/>
    </row>
    <row r="20" spans="1:32" ht="12" customHeight="1" x14ac:dyDescent="0.2">
      <c r="A20" s="22" t="s">
        <v>6</v>
      </c>
      <c r="B20" s="22">
        <f>B18+1</f>
        <v>14</v>
      </c>
      <c r="C20" s="40"/>
      <c r="D20" s="40"/>
      <c r="E20" s="40"/>
      <c r="F20" s="71">
        <f t="shared" ref="F20:F26" si="16">E20</f>
        <v>0</v>
      </c>
      <c r="G20" s="86" t="str">
        <f t="shared" ref="G20:G26" si="17">IF((D20*60+F20)=0,"",ROUND((C20*60)/(D20*60+F20),1))</f>
        <v/>
      </c>
      <c r="H20" s="325"/>
      <c r="I20" s="325"/>
      <c r="J20" s="325"/>
      <c r="K20" s="71">
        <f>J20</f>
        <v>0</v>
      </c>
      <c r="L20" s="340" t="str">
        <f t="shared" ref="L20:L26" si="18">IF((I20*60+K20)=0,"",ROUND((H20*60)/(I20*60+K20),1))</f>
        <v/>
      </c>
      <c r="M20" s="116"/>
      <c r="N20" s="116"/>
      <c r="O20" s="161">
        <f>IF(N20="",0,1)</f>
        <v>0</v>
      </c>
      <c r="P20" s="116"/>
      <c r="Q20" s="161">
        <f>IF(P20="",0,1)</f>
        <v>0</v>
      </c>
      <c r="R20" s="116"/>
      <c r="S20" s="161">
        <f>IF(R20="",0,1)</f>
        <v>0</v>
      </c>
      <c r="T20" s="116"/>
      <c r="U20" s="161">
        <f>IF(T20="",0,1)</f>
        <v>0</v>
      </c>
      <c r="V20" s="116"/>
      <c r="W20" s="161">
        <f>IF(V20="",0,1)</f>
        <v>0</v>
      </c>
      <c r="X20" s="236"/>
      <c r="Y20" s="484"/>
      <c r="Z20" s="484"/>
      <c r="AA20" s="484"/>
      <c r="AB20" s="484"/>
      <c r="AC20" s="484"/>
      <c r="AD20" s="484"/>
      <c r="AE20" s="484"/>
      <c r="AF20" s="485"/>
    </row>
    <row r="21" spans="1:32" ht="12" customHeight="1" x14ac:dyDescent="0.2">
      <c r="A21" s="22" t="s">
        <v>7</v>
      </c>
      <c r="B21" s="22">
        <f t="shared" ref="B21:B26" si="19">B20+1</f>
        <v>15</v>
      </c>
      <c r="C21" s="40"/>
      <c r="D21" s="40"/>
      <c r="E21" s="40"/>
      <c r="F21" s="71">
        <f t="shared" si="16"/>
        <v>0</v>
      </c>
      <c r="G21" s="86" t="str">
        <f t="shared" si="17"/>
        <v/>
      </c>
      <c r="H21" s="325"/>
      <c r="I21" s="325"/>
      <c r="J21" s="325"/>
      <c r="K21" s="71">
        <f t="shared" ref="K21:K26" si="20">J21</f>
        <v>0</v>
      </c>
      <c r="L21" s="340" t="str">
        <f t="shared" si="18"/>
        <v/>
      </c>
      <c r="M21" s="116"/>
      <c r="N21" s="116"/>
      <c r="O21" s="161">
        <f t="shared" ref="O21:O26" si="21">IF(N21="",O20,O20+1)</f>
        <v>0</v>
      </c>
      <c r="P21" s="116"/>
      <c r="Q21" s="161">
        <f t="shared" ref="Q21:Q26" si="22">IF(P21="",Q20,Q20+1)</f>
        <v>0</v>
      </c>
      <c r="R21" s="116"/>
      <c r="S21" s="161">
        <f t="shared" ref="S21:S26" si="23">IF(R21="",S20,S20+1)</f>
        <v>0</v>
      </c>
      <c r="T21" s="116"/>
      <c r="U21" s="161">
        <f t="shared" ref="U21:U26" si="24">IF(T21="",U20,U20+1)</f>
        <v>0</v>
      </c>
      <c r="V21" s="116"/>
      <c r="W21" s="161">
        <f t="shared" ref="W21:W26" si="25">IF(V21="",W20,W20+1)</f>
        <v>0</v>
      </c>
      <c r="X21" s="236"/>
      <c r="Y21" s="484"/>
      <c r="Z21" s="484"/>
      <c r="AA21" s="484"/>
      <c r="AB21" s="484"/>
      <c r="AC21" s="484"/>
      <c r="AD21" s="484"/>
      <c r="AE21" s="484"/>
      <c r="AF21" s="485"/>
    </row>
    <row r="22" spans="1:32" ht="12" customHeight="1" x14ac:dyDescent="0.2">
      <c r="A22" s="22" t="s">
        <v>8</v>
      </c>
      <c r="B22" s="22">
        <f t="shared" si="19"/>
        <v>16</v>
      </c>
      <c r="C22" s="40"/>
      <c r="D22" s="40"/>
      <c r="E22" s="40"/>
      <c r="F22" s="71">
        <f t="shared" si="16"/>
        <v>0</v>
      </c>
      <c r="G22" s="86" t="str">
        <f t="shared" si="17"/>
        <v/>
      </c>
      <c r="H22" s="325"/>
      <c r="I22" s="325"/>
      <c r="J22" s="325"/>
      <c r="K22" s="71">
        <f t="shared" si="20"/>
        <v>0</v>
      </c>
      <c r="L22" s="340" t="str">
        <f t="shared" si="18"/>
        <v/>
      </c>
      <c r="M22" s="116"/>
      <c r="N22" s="116"/>
      <c r="O22" s="161">
        <f t="shared" si="21"/>
        <v>0</v>
      </c>
      <c r="P22" s="116"/>
      <c r="Q22" s="161">
        <f t="shared" si="22"/>
        <v>0</v>
      </c>
      <c r="R22" s="116"/>
      <c r="S22" s="161">
        <f t="shared" si="23"/>
        <v>0</v>
      </c>
      <c r="T22" s="116"/>
      <c r="U22" s="161">
        <f t="shared" si="24"/>
        <v>0</v>
      </c>
      <c r="V22" s="116"/>
      <c r="W22" s="161">
        <f t="shared" si="25"/>
        <v>0</v>
      </c>
      <c r="X22" s="236"/>
      <c r="Y22" s="484"/>
      <c r="Z22" s="484"/>
      <c r="AA22" s="484"/>
      <c r="AB22" s="484"/>
      <c r="AC22" s="484"/>
      <c r="AD22" s="484"/>
      <c r="AE22" s="484"/>
      <c r="AF22" s="485"/>
    </row>
    <row r="23" spans="1:32" ht="12" customHeight="1" x14ac:dyDescent="0.2">
      <c r="A23" s="22" t="s">
        <v>2</v>
      </c>
      <c r="B23" s="22">
        <f t="shared" si="19"/>
        <v>17</v>
      </c>
      <c r="C23" s="40"/>
      <c r="D23" s="40"/>
      <c r="E23" s="40"/>
      <c r="F23" s="71">
        <f t="shared" si="16"/>
        <v>0</v>
      </c>
      <c r="G23" s="86" t="str">
        <f t="shared" si="17"/>
        <v/>
      </c>
      <c r="H23" s="325"/>
      <c r="I23" s="325"/>
      <c r="J23" s="325"/>
      <c r="K23" s="71">
        <f t="shared" si="20"/>
        <v>0</v>
      </c>
      <c r="L23" s="340" t="str">
        <f t="shared" si="18"/>
        <v/>
      </c>
      <c r="M23" s="116"/>
      <c r="N23" s="116"/>
      <c r="O23" s="161">
        <f t="shared" si="21"/>
        <v>0</v>
      </c>
      <c r="P23" s="116"/>
      <c r="Q23" s="161">
        <f t="shared" si="22"/>
        <v>0</v>
      </c>
      <c r="R23" s="116"/>
      <c r="S23" s="161">
        <f t="shared" si="23"/>
        <v>0</v>
      </c>
      <c r="T23" s="116"/>
      <c r="U23" s="161">
        <f t="shared" si="24"/>
        <v>0</v>
      </c>
      <c r="V23" s="116"/>
      <c r="W23" s="161">
        <f t="shared" si="25"/>
        <v>0</v>
      </c>
      <c r="X23" s="236"/>
      <c r="Y23" s="484"/>
      <c r="Z23" s="484"/>
      <c r="AA23" s="484"/>
      <c r="AB23" s="484"/>
      <c r="AC23" s="484"/>
      <c r="AD23" s="484"/>
      <c r="AE23" s="484"/>
      <c r="AF23" s="485"/>
    </row>
    <row r="24" spans="1:32" s="8" customFormat="1" ht="12" customHeight="1" x14ac:dyDescent="0.2">
      <c r="A24" s="22" t="s">
        <v>3</v>
      </c>
      <c r="B24" s="22">
        <f t="shared" si="19"/>
        <v>18</v>
      </c>
      <c r="C24" s="40"/>
      <c r="D24" s="40"/>
      <c r="E24" s="40"/>
      <c r="F24" s="71">
        <f t="shared" si="16"/>
        <v>0</v>
      </c>
      <c r="G24" s="86" t="str">
        <f t="shared" si="17"/>
        <v/>
      </c>
      <c r="H24" s="325"/>
      <c r="I24" s="325"/>
      <c r="J24" s="325"/>
      <c r="K24" s="71">
        <f t="shared" si="20"/>
        <v>0</v>
      </c>
      <c r="L24" s="340" t="str">
        <f t="shared" si="18"/>
        <v/>
      </c>
      <c r="M24" s="116"/>
      <c r="N24" s="116"/>
      <c r="O24" s="161">
        <f t="shared" si="21"/>
        <v>0</v>
      </c>
      <c r="P24" s="116"/>
      <c r="Q24" s="161">
        <f t="shared" si="22"/>
        <v>0</v>
      </c>
      <c r="R24" s="116"/>
      <c r="S24" s="161">
        <f t="shared" si="23"/>
        <v>0</v>
      </c>
      <c r="T24" s="116"/>
      <c r="U24" s="161">
        <f t="shared" si="24"/>
        <v>0</v>
      </c>
      <c r="V24" s="116"/>
      <c r="W24" s="161">
        <f t="shared" si="25"/>
        <v>0</v>
      </c>
      <c r="X24" s="236"/>
      <c r="Y24" s="484"/>
      <c r="Z24" s="484"/>
      <c r="AA24" s="484"/>
      <c r="AB24" s="484"/>
      <c r="AC24" s="484"/>
      <c r="AD24" s="484"/>
      <c r="AE24" s="484"/>
      <c r="AF24" s="485"/>
    </row>
    <row r="25" spans="1:32" ht="12" customHeight="1" x14ac:dyDescent="0.2">
      <c r="A25" s="22" t="s">
        <v>4</v>
      </c>
      <c r="B25" s="22">
        <f t="shared" si="19"/>
        <v>19</v>
      </c>
      <c r="C25" s="40"/>
      <c r="D25" s="40"/>
      <c r="E25" s="40"/>
      <c r="F25" s="71">
        <f t="shared" si="16"/>
        <v>0</v>
      </c>
      <c r="G25" s="86" t="str">
        <f t="shared" si="17"/>
        <v/>
      </c>
      <c r="H25" s="325"/>
      <c r="I25" s="325"/>
      <c r="J25" s="325"/>
      <c r="K25" s="71">
        <f t="shared" si="20"/>
        <v>0</v>
      </c>
      <c r="L25" s="340" t="str">
        <f t="shared" si="18"/>
        <v/>
      </c>
      <c r="M25" s="116"/>
      <c r="N25" s="116"/>
      <c r="O25" s="161">
        <f t="shared" si="21"/>
        <v>0</v>
      </c>
      <c r="P25" s="116"/>
      <c r="Q25" s="161">
        <f t="shared" si="22"/>
        <v>0</v>
      </c>
      <c r="R25" s="116"/>
      <c r="S25" s="161">
        <f t="shared" si="23"/>
        <v>0</v>
      </c>
      <c r="T25" s="116"/>
      <c r="U25" s="161">
        <f t="shared" si="24"/>
        <v>0</v>
      </c>
      <c r="V25" s="116"/>
      <c r="W25" s="161">
        <f t="shared" si="25"/>
        <v>0</v>
      </c>
      <c r="X25" s="236"/>
      <c r="Y25" s="512" t="s">
        <v>263</v>
      </c>
      <c r="Z25" s="512"/>
      <c r="AA25" s="512"/>
      <c r="AB25" s="512"/>
      <c r="AC25" s="512"/>
      <c r="AD25" s="512"/>
      <c r="AE25" s="512"/>
      <c r="AF25" s="513"/>
    </row>
    <row r="26" spans="1:32" ht="12" customHeight="1" x14ac:dyDescent="0.2">
      <c r="A26" s="114" t="s">
        <v>5</v>
      </c>
      <c r="B26" s="114">
        <f t="shared" si="19"/>
        <v>20</v>
      </c>
      <c r="C26" s="40"/>
      <c r="D26" s="40"/>
      <c r="E26" s="40"/>
      <c r="F26" s="71">
        <f t="shared" si="16"/>
        <v>0</v>
      </c>
      <c r="G26" s="86" t="str">
        <f t="shared" si="17"/>
        <v/>
      </c>
      <c r="H26" s="325"/>
      <c r="I26" s="325"/>
      <c r="J26" s="325"/>
      <c r="K26" s="71">
        <f t="shared" si="20"/>
        <v>0</v>
      </c>
      <c r="L26" s="340" t="str">
        <f t="shared" si="18"/>
        <v/>
      </c>
      <c r="M26" s="116"/>
      <c r="N26" s="116"/>
      <c r="O26" s="161">
        <f t="shared" si="21"/>
        <v>0</v>
      </c>
      <c r="P26" s="116"/>
      <c r="Q26" s="161">
        <f t="shared" si="22"/>
        <v>0</v>
      </c>
      <c r="R26" s="116"/>
      <c r="S26" s="161">
        <f t="shared" si="23"/>
        <v>0</v>
      </c>
      <c r="T26" s="116"/>
      <c r="U26" s="161">
        <f t="shared" si="24"/>
        <v>0</v>
      </c>
      <c r="V26" s="116"/>
      <c r="W26" s="161">
        <f t="shared" si="25"/>
        <v>0</v>
      </c>
      <c r="X26" s="236"/>
      <c r="Y26" s="515"/>
      <c r="Z26" s="515"/>
      <c r="AA26" s="515"/>
      <c r="AB26" s="515"/>
      <c r="AC26" s="515"/>
      <c r="AD26" s="515"/>
      <c r="AE26" s="515"/>
      <c r="AF26" s="516"/>
    </row>
    <row r="27" spans="1:32" ht="12" customHeight="1" x14ac:dyDescent="0.2">
      <c r="A27" s="476" t="s">
        <v>95</v>
      </c>
      <c r="B27" s="477"/>
      <c r="C27" s="13">
        <f>SUM(C20:C26)</f>
        <v>0</v>
      </c>
      <c r="D27" s="13">
        <f>SUM(D20:D26)+ROUNDDOWN(F27/60,0)</f>
        <v>0</v>
      </c>
      <c r="E27" s="13">
        <f>F27-60*ROUNDDOWN(F27/60,0)</f>
        <v>0</v>
      </c>
      <c r="F27" s="130">
        <f>SUM(F20:F26)</f>
        <v>0</v>
      </c>
      <c r="G27" s="52">
        <f>IF((D27*60+E27)=0,0,ROUND((C27*60)/(D27*60+E27),1))</f>
        <v>0</v>
      </c>
      <c r="H27" s="13">
        <f>SUM(H20:H26)</f>
        <v>0</v>
      </c>
      <c r="I27" s="13">
        <f>SUM(I20:I26)+ROUNDDOWN(K27/60,0)</f>
        <v>0</v>
      </c>
      <c r="J27" s="13">
        <f>K27-60*ROUNDDOWN(K27/60,0)</f>
        <v>0</v>
      </c>
      <c r="K27" s="130">
        <f>SUM(K20:K26)</f>
        <v>0</v>
      </c>
      <c r="L27" s="52">
        <f>IF((I27*60+J27)=0,0,ROUND((H27*60)/(I27*60+J27),1))</f>
        <v>0</v>
      </c>
      <c r="M27" s="27">
        <f>SUM(M20:M26)</f>
        <v>0</v>
      </c>
      <c r="N27" s="27">
        <f>IF(SUM(N20:N26)=0,0,ROUND(AVERAGE(N20:N26),0))</f>
        <v>0</v>
      </c>
      <c r="O27" s="162">
        <f>IF(O26=0,0,1)</f>
        <v>0</v>
      </c>
      <c r="P27" s="27">
        <f>IF(SUM(P20:P26)=0,0,ROUND(AVERAGE(P20:P26),0))</f>
        <v>0</v>
      </c>
      <c r="Q27" s="162">
        <f>IF(Q26=0,0,1)</f>
        <v>0</v>
      </c>
      <c r="R27" s="27">
        <f>IF(SUM(R20:R26)=0,0,ROUND(AVERAGE(R20:R26),0))</f>
        <v>0</v>
      </c>
      <c r="S27" s="162">
        <f>IF(S26=0,0,1)</f>
        <v>0</v>
      </c>
      <c r="T27" s="27">
        <f>IF(SUM(T20:T26)=0,0,ROUND(AVERAGE(T20:T26),0))</f>
        <v>0</v>
      </c>
      <c r="U27" s="162">
        <f>IF(U26=0,0,1)</f>
        <v>0</v>
      </c>
      <c r="V27" s="27">
        <f>IF(SUM(V20:V26)=0,0,ROUND(AVERAGE(V20:V26),0))</f>
        <v>0</v>
      </c>
      <c r="W27" s="162">
        <f>IF(W26=0,0,1)</f>
        <v>0</v>
      </c>
      <c r="X27" s="237"/>
      <c r="Y27" s="481"/>
      <c r="Z27" s="481"/>
      <c r="AA27" s="481"/>
      <c r="AB27" s="481"/>
      <c r="AC27" s="481"/>
      <c r="AD27" s="481"/>
      <c r="AE27" s="481"/>
      <c r="AF27" s="482"/>
    </row>
    <row r="28" spans="1:32" s="5" customFormat="1" ht="12" customHeight="1" x14ac:dyDescent="0.2">
      <c r="A28" s="21" t="s">
        <v>6</v>
      </c>
      <c r="B28" s="22">
        <f>B26+1</f>
        <v>21</v>
      </c>
      <c r="C28" s="40"/>
      <c r="D28" s="40"/>
      <c r="E28" s="40"/>
      <c r="F28" s="71">
        <f t="shared" ref="F28:F34" si="26">E28</f>
        <v>0</v>
      </c>
      <c r="G28" s="86" t="str">
        <f t="shared" ref="G28:G34" si="27">IF((D28*60+F28)=0,"",ROUND((C28*60)/(D28*60+F28),1))</f>
        <v/>
      </c>
      <c r="H28" s="325"/>
      <c r="I28" s="325"/>
      <c r="J28" s="325"/>
      <c r="K28" s="71">
        <f>J28</f>
        <v>0</v>
      </c>
      <c r="L28" s="340" t="str">
        <f t="shared" ref="L28:L34" si="28">IF((I28*60+K28)=0,"",ROUND((H28*60)/(I28*60+K28),1))</f>
        <v/>
      </c>
      <c r="M28" s="116"/>
      <c r="N28" s="116"/>
      <c r="O28" s="161">
        <f>IF(N28="",0,1)</f>
        <v>0</v>
      </c>
      <c r="P28" s="116"/>
      <c r="Q28" s="161">
        <f>IF(P28="",0,1)</f>
        <v>0</v>
      </c>
      <c r="R28" s="116"/>
      <c r="S28" s="161">
        <f>IF(R28="",0,1)</f>
        <v>0</v>
      </c>
      <c r="T28" s="116"/>
      <c r="U28" s="161">
        <f>IF(T28="",0,1)</f>
        <v>0</v>
      </c>
      <c r="V28" s="116"/>
      <c r="W28" s="161">
        <f>IF(V28="",0,1)</f>
        <v>0</v>
      </c>
      <c r="X28" s="332"/>
      <c r="Y28" s="515"/>
      <c r="Z28" s="515"/>
      <c r="AA28" s="515"/>
      <c r="AB28" s="515"/>
      <c r="AC28" s="515"/>
      <c r="AD28" s="515"/>
      <c r="AE28" s="515"/>
      <c r="AF28" s="516"/>
    </row>
    <row r="29" spans="1:32" s="5" customFormat="1" ht="12" customHeight="1" x14ac:dyDescent="0.2">
      <c r="A29" s="21" t="s">
        <v>7</v>
      </c>
      <c r="B29" s="22">
        <f t="shared" ref="B29:B34" si="29">B28+1</f>
        <v>22</v>
      </c>
      <c r="C29" s="40"/>
      <c r="D29" s="40"/>
      <c r="E29" s="40"/>
      <c r="F29" s="71">
        <f t="shared" si="26"/>
        <v>0</v>
      </c>
      <c r="G29" s="86" t="str">
        <f t="shared" si="27"/>
        <v/>
      </c>
      <c r="H29" s="325"/>
      <c r="I29" s="325"/>
      <c r="J29" s="325"/>
      <c r="K29" s="71">
        <f t="shared" ref="K29:K34" si="30">J29</f>
        <v>0</v>
      </c>
      <c r="L29" s="340" t="str">
        <f t="shared" si="28"/>
        <v/>
      </c>
      <c r="M29" s="116"/>
      <c r="N29" s="116"/>
      <c r="O29" s="161">
        <f t="shared" ref="O29:O34" si="31">IF(N29="",O28,O28+1)</f>
        <v>0</v>
      </c>
      <c r="P29" s="116"/>
      <c r="Q29" s="161">
        <f t="shared" ref="Q29:Q34" si="32">IF(P29="",Q28,Q28+1)</f>
        <v>0</v>
      </c>
      <c r="R29" s="116"/>
      <c r="S29" s="161">
        <f t="shared" ref="S29:S34" si="33">IF(R29="",S28,S28+1)</f>
        <v>0</v>
      </c>
      <c r="T29" s="116"/>
      <c r="U29" s="161">
        <f t="shared" ref="U29:U34" si="34">IF(T29="",U28,U28+1)</f>
        <v>0</v>
      </c>
      <c r="V29" s="116"/>
      <c r="W29" s="161">
        <f t="shared" ref="W29:W34" si="35">IF(V29="",W28,W28+1)</f>
        <v>0</v>
      </c>
      <c r="X29" s="392"/>
      <c r="Y29" s="515"/>
      <c r="Z29" s="515"/>
      <c r="AA29" s="515"/>
      <c r="AB29" s="515"/>
      <c r="AC29" s="515"/>
      <c r="AD29" s="515"/>
      <c r="AE29" s="515"/>
      <c r="AF29" s="516"/>
    </row>
    <row r="30" spans="1:32" s="5" customFormat="1" ht="12" customHeight="1" x14ac:dyDescent="0.2">
      <c r="A30" s="21" t="s">
        <v>8</v>
      </c>
      <c r="B30" s="22">
        <f t="shared" si="29"/>
        <v>23</v>
      </c>
      <c r="C30" s="40"/>
      <c r="D30" s="40"/>
      <c r="E30" s="40"/>
      <c r="F30" s="71">
        <f t="shared" si="26"/>
        <v>0</v>
      </c>
      <c r="G30" s="86" t="str">
        <f t="shared" si="27"/>
        <v/>
      </c>
      <c r="H30" s="325"/>
      <c r="I30" s="325"/>
      <c r="J30" s="325"/>
      <c r="K30" s="71">
        <f t="shared" si="30"/>
        <v>0</v>
      </c>
      <c r="L30" s="340" t="str">
        <f t="shared" si="28"/>
        <v/>
      </c>
      <c r="M30" s="116"/>
      <c r="N30" s="116"/>
      <c r="O30" s="161">
        <f t="shared" si="31"/>
        <v>0</v>
      </c>
      <c r="P30" s="116"/>
      <c r="Q30" s="161">
        <f t="shared" si="32"/>
        <v>0</v>
      </c>
      <c r="R30" s="116"/>
      <c r="S30" s="161">
        <f t="shared" si="33"/>
        <v>0</v>
      </c>
      <c r="T30" s="116"/>
      <c r="U30" s="161">
        <f t="shared" si="34"/>
        <v>0</v>
      </c>
      <c r="V30" s="116"/>
      <c r="W30" s="161">
        <f t="shared" si="35"/>
        <v>0</v>
      </c>
      <c r="X30" s="392"/>
      <c r="Y30" s="515"/>
      <c r="Z30" s="515"/>
      <c r="AA30" s="515"/>
      <c r="AB30" s="515"/>
      <c r="AC30" s="515"/>
      <c r="AD30" s="515"/>
      <c r="AE30" s="515"/>
      <c r="AF30" s="516"/>
    </row>
    <row r="31" spans="1:32" s="5" customFormat="1" ht="12" customHeight="1" x14ac:dyDescent="0.2">
      <c r="A31" s="21" t="s">
        <v>2</v>
      </c>
      <c r="B31" s="22">
        <f t="shared" si="29"/>
        <v>24</v>
      </c>
      <c r="C31" s="40"/>
      <c r="D31" s="40"/>
      <c r="E31" s="40"/>
      <c r="F31" s="71">
        <f t="shared" si="26"/>
        <v>0</v>
      </c>
      <c r="G31" s="86" t="str">
        <f t="shared" si="27"/>
        <v/>
      </c>
      <c r="H31" s="325"/>
      <c r="I31" s="325"/>
      <c r="J31" s="325"/>
      <c r="K31" s="71">
        <f t="shared" si="30"/>
        <v>0</v>
      </c>
      <c r="L31" s="340" t="str">
        <f t="shared" si="28"/>
        <v/>
      </c>
      <c r="M31" s="116"/>
      <c r="N31" s="116"/>
      <c r="O31" s="161">
        <f t="shared" si="31"/>
        <v>0</v>
      </c>
      <c r="P31" s="116"/>
      <c r="Q31" s="161">
        <f t="shared" si="32"/>
        <v>0</v>
      </c>
      <c r="R31" s="116"/>
      <c r="S31" s="161">
        <f t="shared" si="33"/>
        <v>0</v>
      </c>
      <c r="T31" s="116"/>
      <c r="U31" s="161">
        <f t="shared" si="34"/>
        <v>0</v>
      </c>
      <c r="V31" s="116"/>
      <c r="W31" s="161">
        <f t="shared" si="35"/>
        <v>0</v>
      </c>
      <c r="X31" s="392"/>
      <c r="Y31" s="515"/>
      <c r="Z31" s="515"/>
      <c r="AA31" s="515"/>
      <c r="AB31" s="515"/>
      <c r="AC31" s="515"/>
      <c r="AD31" s="515"/>
      <c r="AE31" s="515"/>
      <c r="AF31" s="516"/>
    </row>
    <row r="32" spans="1:32" s="5" customFormat="1" ht="12" customHeight="1" x14ac:dyDescent="0.2">
      <c r="A32" s="113" t="s">
        <v>3</v>
      </c>
      <c r="B32" s="114">
        <f t="shared" si="29"/>
        <v>25</v>
      </c>
      <c r="C32" s="40"/>
      <c r="D32" s="40"/>
      <c r="E32" s="40"/>
      <c r="F32" s="71">
        <f t="shared" si="26"/>
        <v>0</v>
      </c>
      <c r="G32" s="86" t="str">
        <f t="shared" si="27"/>
        <v/>
      </c>
      <c r="H32" s="325"/>
      <c r="I32" s="325"/>
      <c r="J32" s="325"/>
      <c r="K32" s="71">
        <f t="shared" si="30"/>
        <v>0</v>
      </c>
      <c r="L32" s="340" t="str">
        <f t="shared" si="28"/>
        <v/>
      </c>
      <c r="M32" s="116"/>
      <c r="N32" s="116"/>
      <c r="O32" s="161">
        <f t="shared" si="31"/>
        <v>0</v>
      </c>
      <c r="P32" s="116"/>
      <c r="Q32" s="161">
        <f t="shared" si="32"/>
        <v>0</v>
      </c>
      <c r="R32" s="116"/>
      <c r="S32" s="161">
        <f t="shared" si="33"/>
        <v>0</v>
      </c>
      <c r="T32" s="116"/>
      <c r="U32" s="161">
        <f t="shared" si="34"/>
        <v>0</v>
      </c>
      <c r="V32" s="116"/>
      <c r="W32" s="161">
        <f t="shared" si="35"/>
        <v>0</v>
      </c>
      <c r="X32" s="392"/>
      <c r="Y32" s="512" t="s">
        <v>264</v>
      </c>
      <c r="Z32" s="512"/>
      <c r="AA32" s="512"/>
      <c r="AB32" s="512"/>
      <c r="AC32" s="512"/>
      <c r="AD32" s="512"/>
      <c r="AE32" s="512"/>
      <c r="AF32" s="513"/>
    </row>
    <row r="33" spans="1:32" s="5" customFormat="1" ht="12" customHeight="1" x14ac:dyDescent="0.2">
      <c r="A33" s="21" t="s">
        <v>4</v>
      </c>
      <c r="B33" s="22">
        <f t="shared" si="29"/>
        <v>26</v>
      </c>
      <c r="C33" s="40"/>
      <c r="D33" s="40"/>
      <c r="E33" s="40"/>
      <c r="F33" s="71">
        <f t="shared" si="26"/>
        <v>0</v>
      </c>
      <c r="G33" s="86" t="str">
        <f t="shared" si="27"/>
        <v/>
      </c>
      <c r="H33" s="325"/>
      <c r="I33" s="325"/>
      <c r="J33" s="325"/>
      <c r="K33" s="71">
        <f t="shared" si="30"/>
        <v>0</v>
      </c>
      <c r="L33" s="340" t="str">
        <f t="shared" si="28"/>
        <v/>
      </c>
      <c r="M33" s="116"/>
      <c r="N33" s="116"/>
      <c r="O33" s="161">
        <f t="shared" si="31"/>
        <v>0</v>
      </c>
      <c r="P33" s="116"/>
      <c r="Q33" s="161">
        <f t="shared" si="32"/>
        <v>0</v>
      </c>
      <c r="R33" s="116"/>
      <c r="S33" s="161">
        <f t="shared" si="33"/>
        <v>0</v>
      </c>
      <c r="T33" s="116"/>
      <c r="U33" s="161">
        <f t="shared" si="34"/>
        <v>0</v>
      </c>
      <c r="V33" s="116"/>
      <c r="W33" s="161">
        <f t="shared" si="35"/>
        <v>0</v>
      </c>
      <c r="X33" s="392"/>
      <c r="Y33" s="515"/>
      <c r="Z33" s="515"/>
      <c r="AA33" s="515"/>
      <c r="AB33" s="515"/>
      <c r="AC33" s="515"/>
      <c r="AD33" s="515"/>
      <c r="AE33" s="515"/>
      <c r="AF33" s="516"/>
    </row>
    <row r="34" spans="1:32" s="5" customFormat="1" ht="12" customHeight="1" x14ac:dyDescent="0.2">
      <c r="A34" s="113" t="s">
        <v>5</v>
      </c>
      <c r="B34" s="114">
        <f t="shared" si="29"/>
        <v>27</v>
      </c>
      <c r="C34" s="40"/>
      <c r="D34" s="40"/>
      <c r="E34" s="40"/>
      <c r="F34" s="71">
        <f t="shared" si="26"/>
        <v>0</v>
      </c>
      <c r="G34" s="86" t="str">
        <f t="shared" si="27"/>
        <v/>
      </c>
      <c r="H34" s="325"/>
      <c r="I34" s="325"/>
      <c r="J34" s="325"/>
      <c r="K34" s="71">
        <f t="shared" si="30"/>
        <v>0</v>
      </c>
      <c r="L34" s="340" t="str">
        <f t="shared" si="28"/>
        <v/>
      </c>
      <c r="M34" s="116"/>
      <c r="N34" s="116"/>
      <c r="O34" s="161">
        <f t="shared" si="31"/>
        <v>0</v>
      </c>
      <c r="P34" s="116"/>
      <c r="Q34" s="161">
        <f t="shared" si="32"/>
        <v>0</v>
      </c>
      <c r="R34" s="116"/>
      <c r="S34" s="161">
        <f t="shared" si="33"/>
        <v>0</v>
      </c>
      <c r="T34" s="116"/>
      <c r="U34" s="161">
        <f t="shared" si="34"/>
        <v>0</v>
      </c>
      <c r="V34" s="116"/>
      <c r="W34" s="161">
        <f t="shared" si="35"/>
        <v>0</v>
      </c>
      <c r="X34" s="392"/>
      <c r="Y34" s="515"/>
      <c r="Z34" s="515"/>
      <c r="AA34" s="515"/>
      <c r="AB34" s="515"/>
      <c r="AC34" s="515"/>
      <c r="AD34" s="515"/>
      <c r="AE34" s="515"/>
      <c r="AF34" s="516"/>
    </row>
    <row r="35" spans="1:32" ht="12" customHeight="1" x14ac:dyDescent="0.2">
      <c r="A35" s="476" t="s">
        <v>96</v>
      </c>
      <c r="B35" s="477"/>
      <c r="C35" s="13">
        <f>SUM(C28:C34)</f>
        <v>0</v>
      </c>
      <c r="D35" s="13">
        <f>SUM(D28:D34)+ROUNDDOWN(F35/60,0)</f>
        <v>0</v>
      </c>
      <c r="E35" s="13">
        <f>F35-60*ROUNDDOWN(F35/60,0)</f>
        <v>0</v>
      </c>
      <c r="F35" s="130">
        <f>SUM(F28:F34)</f>
        <v>0</v>
      </c>
      <c r="G35" s="52">
        <f>IF((D35*60+E35)=0,0,ROUND((C35*60)/(D35*60+E35),1))</f>
        <v>0</v>
      </c>
      <c r="H35" s="13">
        <f>SUM(H28:H34)</f>
        <v>0</v>
      </c>
      <c r="I35" s="13">
        <f>SUM(I28:I34)+ROUNDDOWN(K35/60,0)</f>
        <v>0</v>
      </c>
      <c r="J35" s="13">
        <f>K35-60*ROUNDDOWN(K35/60,0)</f>
        <v>0</v>
      </c>
      <c r="K35" s="130">
        <f>SUM(K28:K34)</f>
        <v>0</v>
      </c>
      <c r="L35" s="52">
        <f>IF((I35*60+J35)=0,0,ROUND((H35*60)/(I35*60+J35),1))</f>
        <v>0</v>
      </c>
      <c r="M35" s="27">
        <f>SUM(M28:M34)</f>
        <v>0</v>
      </c>
      <c r="N35" s="27">
        <f>IF(SUM(N28:N34)=0,0,ROUND(AVERAGE(N28:N34),0))</f>
        <v>0</v>
      </c>
      <c r="O35" s="162">
        <f>IF(O34=0,0,1)</f>
        <v>0</v>
      </c>
      <c r="P35" s="27">
        <f>IF(SUM(P28:P34)=0,0,ROUND(AVERAGE(P28:P34),0))</f>
        <v>0</v>
      </c>
      <c r="Q35" s="162">
        <f>IF(Q34=0,0,1)</f>
        <v>0</v>
      </c>
      <c r="R35" s="27">
        <f>IF(SUM(R28:R34)=0,0,ROUND(AVERAGE(R28:R34),0))</f>
        <v>0</v>
      </c>
      <c r="S35" s="162">
        <f>IF(S34=0,0,1)</f>
        <v>0</v>
      </c>
      <c r="T35" s="27">
        <f>IF(SUM(T28:T34)=0,0,ROUND(AVERAGE(T28:T34),0))</f>
        <v>0</v>
      </c>
      <c r="U35" s="162">
        <f>IF(U34=0,0,1)</f>
        <v>0</v>
      </c>
      <c r="V35" s="27">
        <f>IF(SUM(V28:V34)=0,0,ROUND(AVERAGE(V28:V34),0))</f>
        <v>0</v>
      </c>
      <c r="W35" s="162">
        <f>IF(W34=0,0,1)</f>
        <v>0</v>
      </c>
      <c r="X35" s="333"/>
      <c r="Y35" s="518"/>
      <c r="Z35" s="518"/>
      <c r="AA35" s="518"/>
      <c r="AB35" s="518"/>
      <c r="AC35" s="518"/>
      <c r="AD35" s="518"/>
      <c r="AE35" s="518"/>
      <c r="AF35" s="519"/>
    </row>
    <row r="36" spans="1:32" ht="12" customHeight="1" x14ac:dyDescent="0.2">
      <c r="A36" s="21" t="s">
        <v>6</v>
      </c>
      <c r="B36" s="22">
        <f>B34+1</f>
        <v>28</v>
      </c>
      <c r="C36" s="40"/>
      <c r="D36" s="40"/>
      <c r="E36" s="40"/>
      <c r="F36" s="71">
        <f t="shared" ref="F36:F45" si="36">E36</f>
        <v>0</v>
      </c>
      <c r="G36" s="86" t="str">
        <f t="shared" ref="G36:G45" si="37">IF((D36*60+F36)=0,"",ROUND((C36*60)/(D36*60+F36),1))</f>
        <v/>
      </c>
      <c r="H36" s="325"/>
      <c r="I36" s="325"/>
      <c r="J36" s="325"/>
      <c r="K36" s="71">
        <f>J36</f>
        <v>0</v>
      </c>
      <c r="L36" s="340" t="str">
        <f t="shared" ref="L36:L45" si="38">IF((I36*60+K36)=0,"",ROUND((H36*60)/(I36*60+K36),1))</f>
        <v/>
      </c>
      <c r="M36" s="116"/>
      <c r="N36" s="116"/>
      <c r="O36" s="161">
        <f>IF(N36="",0,1)</f>
        <v>0</v>
      </c>
      <c r="P36" s="116"/>
      <c r="Q36" s="161">
        <f t="shared" ref="Q36" si="39">IF(P36="",0,1)</f>
        <v>0</v>
      </c>
      <c r="R36" s="116"/>
      <c r="S36" s="161">
        <f t="shared" ref="S36" si="40">IF(R36="",0,1)</f>
        <v>0</v>
      </c>
      <c r="T36" s="116"/>
      <c r="U36" s="161">
        <f t="shared" ref="U36" si="41">IF(T36="",0,1)</f>
        <v>0</v>
      </c>
      <c r="V36" s="116"/>
      <c r="W36" s="161">
        <f t="shared" ref="W36" si="42">IF(V36="",0,1)</f>
        <v>0</v>
      </c>
      <c r="X36" s="332"/>
      <c r="Y36" s="515"/>
      <c r="Z36" s="515"/>
      <c r="AA36" s="515"/>
      <c r="AB36" s="515"/>
      <c r="AC36" s="515"/>
      <c r="AD36" s="515"/>
      <c r="AE36" s="515"/>
      <c r="AF36" s="516"/>
    </row>
    <row r="37" spans="1:32" ht="12" customHeight="1" x14ac:dyDescent="0.2">
      <c r="A37" s="21" t="s">
        <v>7</v>
      </c>
      <c r="B37" s="22">
        <f t="shared" ref="B37:B42" si="43">B36+1</f>
        <v>29</v>
      </c>
      <c r="C37" s="40"/>
      <c r="D37" s="40"/>
      <c r="E37" s="40"/>
      <c r="F37" s="71">
        <f t="shared" si="36"/>
        <v>0</v>
      </c>
      <c r="G37" s="86" t="str">
        <f t="shared" si="37"/>
        <v/>
      </c>
      <c r="H37" s="325"/>
      <c r="I37" s="325"/>
      <c r="J37" s="325"/>
      <c r="K37" s="71">
        <f t="shared" ref="K37:K42" si="44">J37</f>
        <v>0</v>
      </c>
      <c r="L37" s="340" t="str">
        <f t="shared" si="38"/>
        <v/>
      </c>
      <c r="M37" s="116"/>
      <c r="N37" s="116"/>
      <c r="O37" s="161">
        <f>IF(N37="",O36,O36+1)</f>
        <v>0</v>
      </c>
      <c r="P37" s="116"/>
      <c r="Q37" s="161">
        <f>IF(P37="",Q36,Q36+1)</f>
        <v>0</v>
      </c>
      <c r="R37" s="116"/>
      <c r="S37" s="161">
        <f>IF(R37="",S36,S36+1)</f>
        <v>0</v>
      </c>
      <c r="T37" s="116"/>
      <c r="U37" s="161">
        <f>IF(T37="",U36,U36+1)</f>
        <v>0</v>
      </c>
      <c r="V37" s="116"/>
      <c r="W37" s="161">
        <f>IF(V37="",W36,W36+1)</f>
        <v>0</v>
      </c>
      <c r="X37" s="392"/>
      <c r="Y37" s="515"/>
      <c r="Z37" s="515"/>
      <c r="AA37" s="515"/>
      <c r="AB37" s="515"/>
      <c r="AC37" s="515"/>
      <c r="AD37" s="515"/>
      <c r="AE37" s="515"/>
      <c r="AF37" s="516"/>
    </row>
    <row r="38" spans="1:32" ht="12" customHeight="1" x14ac:dyDescent="0.2">
      <c r="A38" s="21" t="s">
        <v>8</v>
      </c>
      <c r="B38" s="22">
        <f t="shared" si="43"/>
        <v>30</v>
      </c>
      <c r="C38" s="40"/>
      <c r="D38" s="40"/>
      <c r="E38" s="40"/>
      <c r="F38" s="71">
        <f t="shared" si="36"/>
        <v>0</v>
      </c>
      <c r="G38" s="86" t="str">
        <f t="shared" si="37"/>
        <v/>
      </c>
      <c r="H38" s="325"/>
      <c r="I38" s="325"/>
      <c r="J38" s="325"/>
      <c r="K38" s="71">
        <f t="shared" si="44"/>
        <v>0</v>
      </c>
      <c r="L38" s="340" t="str">
        <f t="shared" si="38"/>
        <v/>
      </c>
      <c r="M38" s="116"/>
      <c r="N38" s="116"/>
      <c r="O38" s="161">
        <f>IF(N38="",O37,O37+1)</f>
        <v>0</v>
      </c>
      <c r="P38" s="116"/>
      <c r="Q38" s="161">
        <f t="shared" ref="Q38:Q42" si="45">IF(P38="",Q37,Q37+1)</f>
        <v>0</v>
      </c>
      <c r="R38" s="116"/>
      <c r="S38" s="161">
        <f t="shared" ref="S38:S42" si="46">IF(R38="",S37,S37+1)</f>
        <v>0</v>
      </c>
      <c r="T38" s="116"/>
      <c r="U38" s="161">
        <f t="shared" ref="U38:U42" si="47">IF(T38="",U37,U37+1)</f>
        <v>0</v>
      </c>
      <c r="V38" s="116"/>
      <c r="W38" s="161">
        <f t="shared" ref="W38:W42" si="48">IF(V38="",W37,W37+1)</f>
        <v>0</v>
      </c>
      <c r="X38" s="392"/>
      <c r="Y38" s="515"/>
      <c r="Z38" s="515"/>
      <c r="AA38" s="515"/>
      <c r="AB38" s="515"/>
      <c r="AC38" s="515"/>
      <c r="AD38" s="515"/>
      <c r="AE38" s="515"/>
      <c r="AF38" s="516"/>
    </row>
    <row r="39" spans="1:32" ht="12" customHeight="1" x14ac:dyDescent="0.2">
      <c r="A39" s="21" t="s">
        <v>2</v>
      </c>
      <c r="B39" s="22">
        <f t="shared" si="43"/>
        <v>31</v>
      </c>
      <c r="C39" s="40"/>
      <c r="D39" s="40"/>
      <c r="E39" s="40"/>
      <c r="F39" s="71">
        <f t="shared" si="36"/>
        <v>0</v>
      </c>
      <c r="G39" s="86" t="str">
        <f t="shared" si="37"/>
        <v/>
      </c>
      <c r="H39" s="325"/>
      <c r="I39" s="325"/>
      <c r="J39" s="325"/>
      <c r="K39" s="71">
        <f t="shared" si="44"/>
        <v>0</v>
      </c>
      <c r="L39" s="340" t="str">
        <f t="shared" si="38"/>
        <v/>
      </c>
      <c r="M39" s="116"/>
      <c r="N39" s="116"/>
      <c r="O39" s="161">
        <f>IF(N39="",O38,O38+1)</f>
        <v>0</v>
      </c>
      <c r="P39" s="116"/>
      <c r="Q39" s="161">
        <f t="shared" si="45"/>
        <v>0</v>
      </c>
      <c r="R39" s="116"/>
      <c r="S39" s="161">
        <f t="shared" si="46"/>
        <v>0</v>
      </c>
      <c r="T39" s="116"/>
      <c r="U39" s="161">
        <f t="shared" si="47"/>
        <v>0</v>
      </c>
      <c r="V39" s="116"/>
      <c r="W39" s="161">
        <f t="shared" si="48"/>
        <v>0</v>
      </c>
      <c r="X39" s="392"/>
      <c r="Y39" s="515"/>
      <c r="Z39" s="515"/>
      <c r="AA39" s="515"/>
      <c r="AB39" s="515"/>
      <c r="AC39" s="515"/>
      <c r="AD39" s="515"/>
      <c r="AE39" s="515"/>
      <c r="AF39" s="516"/>
    </row>
    <row r="40" spans="1:32" ht="12" hidden="1" customHeight="1" x14ac:dyDescent="0.2">
      <c r="A40" s="21" t="s">
        <v>3</v>
      </c>
      <c r="B40" s="22">
        <f t="shared" si="43"/>
        <v>32</v>
      </c>
      <c r="C40" s="40"/>
      <c r="D40" s="40"/>
      <c r="E40" s="40"/>
      <c r="F40" s="71">
        <f t="shared" si="36"/>
        <v>0</v>
      </c>
      <c r="G40" s="86" t="str">
        <f t="shared" si="37"/>
        <v/>
      </c>
      <c r="H40" s="325"/>
      <c r="I40" s="325"/>
      <c r="J40" s="325"/>
      <c r="K40" s="71">
        <f t="shared" si="44"/>
        <v>0</v>
      </c>
      <c r="L40" s="340" t="str">
        <f t="shared" si="38"/>
        <v/>
      </c>
      <c r="M40" s="116"/>
      <c r="N40" s="116"/>
      <c r="O40" s="161">
        <f>IF(N40="",O39,O39+1)</f>
        <v>0</v>
      </c>
      <c r="P40" s="116"/>
      <c r="Q40" s="161">
        <f t="shared" si="45"/>
        <v>0</v>
      </c>
      <c r="R40" s="116"/>
      <c r="S40" s="161">
        <f t="shared" si="46"/>
        <v>0</v>
      </c>
      <c r="T40" s="116"/>
      <c r="U40" s="161">
        <f t="shared" si="47"/>
        <v>0</v>
      </c>
      <c r="V40" s="116"/>
      <c r="W40" s="161">
        <f t="shared" si="48"/>
        <v>0</v>
      </c>
      <c r="X40" s="392"/>
      <c r="Y40" s="515"/>
      <c r="Z40" s="515"/>
      <c r="AA40" s="515"/>
      <c r="AB40" s="515"/>
      <c r="AC40" s="515"/>
      <c r="AD40" s="515"/>
      <c r="AE40" s="515"/>
      <c r="AF40" s="516"/>
    </row>
    <row r="41" spans="1:32" ht="12" hidden="1" customHeight="1" x14ac:dyDescent="0.2">
      <c r="A41" s="21" t="s">
        <v>4</v>
      </c>
      <c r="B41" s="22">
        <f t="shared" si="43"/>
        <v>33</v>
      </c>
      <c r="C41" s="40"/>
      <c r="D41" s="40"/>
      <c r="E41" s="40"/>
      <c r="F41" s="71">
        <f t="shared" si="36"/>
        <v>0</v>
      </c>
      <c r="G41" s="86" t="str">
        <f t="shared" si="37"/>
        <v/>
      </c>
      <c r="H41" s="325"/>
      <c r="I41" s="325"/>
      <c r="J41" s="325"/>
      <c r="K41" s="71">
        <f t="shared" si="44"/>
        <v>0</v>
      </c>
      <c r="L41" s="340" t="str">
        <f t="shared" si="38"/>
        <v/>
      </c>
      <c r="M41" s="116"/>
      <c r="N41" s="116"/>
      <c r="O41" s="161">
        <f t="shared" ref="O41:O42" si="49">IF(N41="",O40,O40+1)</f>
        <v>0</v>
      </c>
      <c r="P41" s="116"/>
      <c r="Q41" s="161">
        <f t="shared" si="45"/>
        <v>0</v>
      </c>
      <c r="R41" s="116"/>
      <c r="S41" s="161">
        <f t="shared" si="46"/>
        <v>0</v>
      </c>
      <c r="T41" s="116"/>
      <c r="U41" s="161">
        <f t="shared" si="47"/>
        <v>0</v>
      </c>
      <c r="V41" s="116"/>
      <c r="W41" s="161">
        <f t="shared" si="48"/>
        <v>0</v>
      </c>
      <c r="X41" s="392"/>
      <c r="Y41" s="515"/>
      <c r="Z41" s="515"/>
      <c r="AA41" s="515"/>
      <c r="AB41" s="515"/>
      <c r="AC41" s="515"/>
      <c r="AD41" s="515"/>
      <c r="AE41" s="515"/>
      <c r="AF41" s="516"/>
    </row>
    <row r="42" spans="1:32" ht="12" hidden="1" customHeight="1" x14ac:dyDescent="0.2">
      <c r="A42" s="113" t="s">
        <v>5</v>
      </c>
      <c r="B42" s="114">
        <f t="shared" si="43"/>
        <v>34</v>
      </c>
      <c r="C42" s="40"/>
      <c r="D42" s="40"/>
      <c r="E42" s="40"/>
      <c r="F42" s="71">
        <f t="shared" si="36"/>
        <v>0</v>
      </c>
      <c r="G42" s="86" t="str">
        <f t="shared" si="37"/>
        <v/>
      </c>
      <c r="H42" s="325"/>
      <c r="I42" s="325"/>
      <c r="J42" s="325"/>
      <c r="K42" s="71">
        <f t="shared" si="44"/>
        <v>0</v>
      </c>
      <c r="L42" s="340" t="str">
        <f t="shared" si="38"/>
        <v/>
      </c>
      <c r="M42" s="116"/>
      <c r="N42" s="116"/>
      <c r="O42" s="161">
        <f t="shared" si="49"/>
        <v>0</v>
      </c>
      <c r="P42" s="116"/>
      <c r="Q42" s="161">
        <f t="shared" si="45"/>
        <v>0</v>
      </c>
      <c r="R42" s="116"/>
      <c r="S42" s="161">
        <f t="shared" si="46"/>
        <v>0</v>
      </c>
      <c r="T42" s="116"/>
      <c r="U42" s="161">
        <f t="shared" si="47"/>
        <v>0</v>
      </c>
      <c r="V42" s="116"/>
      <c r="W42" s="161">
        <f t="shared" si="48"/>
        <v>0</v>
      </c>
      <c r="X42" s="392"/>
      <c r="Y42" s="515"/>
      <c r="Z42" s="515"/>
      <c r="AA42" s="515"/>
      <c r="AB42" s="515"/>
      <c r="AC42" s="515"/>
      <c r="AD42" s="515"/>
      <c r="AE42" s="515"/>
      <c r="AF42" s="516"/>
    </row>
    <row r="43" spans="1:32" ht="12" customHeight="1" x14ac:dyDescent="0.2">
      <c r="A43" s="476" t="s">
        <v>10</v>
      </c>
      <c r="B43" s="477"/>
      <c r="C43" s="13">
        <f>SUM(C36:C42)</f>
        <v>0</v>
      </c>
      <c r="D43" s="13">
        <f>SUM(D36:D42)+ROUNDDOWN(F43/60,0)</f>
        <v>0</v>
      </c>
      <c r="E43" s="13">
        <f>F43-60*ROUNDDOWN(F43/60,0)</f>
        <v>0</v>
      </c>
      <c r="F43" s="130">
        <f>SUM(F36:F42)</f>
        <v>0</v>
      </c>
      <c r="G43" s="52">
        <f>IF((D43*60+E43)=0,0,ROUND((C43*60)/(D43*60+E43),1))</f>
        <v>0</v>
      </c>
      <c r="H43" s="13">
        <f>SUM(H36:H42)</f>
        <v>0</v>
      </c>
      <c r="I43" s="13">
        <f>SUM(I36:I42)+ROUNDDOWN(K43/60,0)</f>
        <v>0</v>
      </c>
      <c r="J43" s="13">
        <f>K43-60*ROUNDDOWN(K43/60,0)</f>
        <v>0</v>
      </c>
      <c r="K43" s="130">
        <f>SUM(K36:K42)</f>
        <v>0</v>
      </c>
      <c r="L43" s="52">
        <f>IF((I43*60+J43)=0,0,ROUND((H43*60)/(I43*60+J43),1))</f>
        <v>0</v>
      </c>
      <c r="M43" s="27">
        <f>SUM(M36:M42)</f>
        <v>0</v>
      </c>
      <c r="N43" s="27">
        <f>IF(SUM(N36:N42)=0,0,ROUND(AVERAGE(N36:N42),0))</f>
        <v>0</v>
      </c>
      <c r="O43" s="162">
        <f>IF(O42=0,0,1)</f>
        <v>0</v>
      </c>
      <c r="P43" s="27">
        <f>IF(SUM(P36:P42)=0,0,ROUND(AVERAGE(P36:P42),0))</f>
        <v>0</v>
      </c>
      <c r="Q43" s="162">
        <f>IF(Q42=0,0,1)</f>
        <v>0</v>
      </c>
      <c r="R43" s="27">
        <f>IF(SUM(R36:R42)=0,0,ROUND(AVERAGE(R36:R42),0))</f>
        <v>0</v>
      </c>
      <c r="S43" s="162">
        <f>IF(S42=0,0,1)</f>
        <v>0</v>
      </c>
      <c r="T43" s="27">
        <f>IF(SUM(T36:T42)=0,0,ROUND(AVERAGE(T36:T42),0))</f>
        <v>0</v>
      </c>
      <c r="U43" s="162">
        <f>IF(U42=0,0,1)</f>
        <v>0</v>
      </c>
      <c r="V43" s="27">
        <f>IF(SUM(V36:V42)=0,0,ROUND(AVERAGE(V36:V42),0))</f>
        <v>0</v>
      </c>
      <c r="W43" s="162">
        <f>IF(W42=0,0,1)</f>
        <v>0</v>
      </c>
      <c r="X43" s="237"/>
      <c r="Y43" s="481"/>
      <c r="Z43" s="481"/>
      <c r="AA43" s="481"/>
      <c r="AB43" s="481"/>
      <c r="AC43" s="481"/>
      <c r="AD43" s="481"/>
      <c r="AE43" s="481"/>
      <c r="AF43" s="482"/>
    </row>
    <row r="44" spans="1:32" ht="12" hidden="1" customHeight="1" x14ac:dyDescent="0.2">
      <c r="A44" s="21" t="s">
        <v>6</v>
      </c>
      <c r="B44" s="235">
        <f>B42+1</f>
        <v>35</v>
      </c>
      <c r="C44" s="40"/>
      <c r="D44" s="40"/>
      <c r="E44" s="40"/>
      <c r="F44" s="71">
        <f t="shared" si="36"/>
        <v>0</v>
      </c>
      <c r="G44" s="86" t="str">
        <f t="shared" si="37"/>
        <v/>
      </c>
      <c r="H44" s="325"/>
      <c r="I44" s="325"/>
      <c r="J44" s="325"/>
      <c r="K44" s="71">
        <f>J44</f>
        <v>0</v>
      </c>
      <c r="L44" s="340" t="str">
        <f t="shared" si="38"/>
        <v/>
      </c>
      <c r="M44" s="116"/>
      <c r="N44" s="116"/>
      <c r="O44" s="161">
        <f>IF(N44="",0,1)</f>
        <v>0</v>
      </c>
      <c r="P44" s="116"/>
      <c r="Q44" s="161">
        <f>IF(P44="",0,1)</f>
        <v>0</v>
      </c>
      <c r="R44" s="116"/>
      <c r="S44" s="161">
        <f>IF(R44="",0,1)</f>
        <v>0</v>
      </c>
      <c r="T44" s="116"/>
      <c r="U44" s="161">
        <f>IF(T44="",0,1)</f>
        <v>0</v>
      </c>
      <c r="V44" s="116"/>
      <c r="W44" s="161">
        <f>IF(V44="",0,1)</f>
        <v>0</v>
      </c>
      <c r="X44" s="376"/>
      <c r="Y44" s="515"/>
      <c r="Z44" s="515"/>
      <c r="AA44" s="515"/>
      <c r="AB44" s="515"/>
      <c r="AC44" s="515"/>
      <c r="AD44" s="515"/>
      <c r="AE44" s="515"/>
      <c r="AF44" s="516"/>
    </row>
    <row r="45" spans="1:32" ht="12" hidden="1" customHeight="1" x14ac:dyDescent="0.2">
      <c r="A45" s="21" t="s">
        <v>7</v>
      </c>
      <c r="B45" s="235">
        <f>B44+1</f>
        <v>36</v>
      </c>
      <c r="C45" s="40"/>
      <c r="D45" s="40"/>
      <c r="E45" s="40"/>
      <c r="F45" s="71">
        <f t="shared" si="36"/>
        <v>0</v>
      </c>
      <c r="G45" s="86" t="str">
        <f t="shared" si="37"/>
        <v/>
      </c>
      <c r="H45" s="325"/>
      <c r="I45" s="325"/>
      <c r="J45" s="325"/>
      <c r="K45" s="71">
        <f>J45</f>
        <v>0</v>
      </c>
      <c r="L45" s="340" t="str">
        <f t="shared" si="38"/>
        <v/>
      </c>
      <c r="M45" s="116"/>
      <c r="N45" s="116"/>
      <c r="O45" s="161">
        <f>IF(N45="",O44,O44+1)</f>
        <v>0</v>
      </c>
      <c r="P45" s="116"/>
      <c r="Q45" s="161">
        <f>IF(P45="",Q44,Q44+1)</f>
        <v>0</v>
      </c>
      <c r="R45" s="116"/>
      <c r="S45" s="161">
        <f>IF(R45="",S44,S44+1)</f>
        <v>0</v>
      </c>
      <c r="T45" s="116"/>
      <c r="U45" s="161">
        <f>IF(T45="",U44,U44+1)</f>
        <v>0</v>
      </c>
      <c r="V45" s="116"/>
      <c r="W45" s="161">
        <f>IF(V45="",W44,W44+1)</f>
        <v>0</v>
      </c>
      <c r="X45" s="360"/>
      <c r="Y45" s="515"/>
      <c r="Z45" s="515"/>
      <c r="AA45" s="515"/>
      <c r="AB45" s="515"/>
      <c r="AC45" s="515"/>
      <c r="AD45" s="515"/>
      <c r="AE45" s="515"/>
      <c r="AF45" s="516"/>
    </row>
    <row r="46" spans="1:32" ht="12" hidden="1" customHeight="1" x14ac:dyDescent="0.2">
      <c r="A46" s="476" t="s">
        <v>10</v>
      </c>
      <c r="B46" s="477"/>
      <c r="C46" s="13">
        <f>SUM(C44:C45)</f>
        <v>0</v>
      </c>
      <c r="D46" s="13">
        <f>SUM(D44:D45)+ROUNDDOWN(F46/60,0)</f>
        <v>0</v>
      </c>
      <c r="E46" s="13">
        <f>F46-60*ROUNDDOWN(F46/60,0)</f>
        <v>0</v>
      </c>
      <c r="F46" s="130">
        <f>SUM(F44:F45)</f>
        <v>0</v>
      </c>
      <c r="G46" s="52">
        <f>IF((D46*60+E46)=0,0,ROUND((C46*60)/(D46*60+E46),1))</f>
        <v>0</v>
      </c>
      <c r="H46" s="13">
        <f>SUM(H44:H45)</f>
        <v>0</v>
      </c>
      <c r="I46" s="13">
        <f>SUM(I44:I45)+ROUNDDOWN(K46/60,0)</f>
        <v>0</v>
      </c>
      <c r="J46" s="13">
        <f>K46-60*ROUNDDOWN(K46/60,0)</f>
        <v>0</v>
      </c>
      <c r="K46" s="130">
        <f>SUM(K44:K45)</f>
        <v>0</v>
      </c>
      <c r="L46" s="52">
        <f>IF((I46*60+J46)=0,0,ROUND((H46*60)/(I46*60+J46),1))</f>
        <v>0</v>
      </c>
      <c r="M46" s="27">
        <f>SUM(M44:M45)</f>
        <v>0</v>
      </c>
      <c r="N46" s="27">
        <f>IF(SUM(N44:N45)=0,0,ROUND(AVERAGE(N44:N45),0))</f>
        <v>0</v>
      </c>
      <c r="O46" s="162">
        <f>IF(O45=0,0,1)</f>
        <v>0</v>
      </c>
      <c r="P46" s="27">
        <f>IF(SUM(P44:P45)=0,0,ROUND(AVERAGE(P44:P45),0))</f>
        <v>0</v>
      </c>
      <c r="Q46" s="162">
        <f>IF(Q45=0,0,1)</f>
        <v>0</v>
      </c>
      <c r="R46" s="27">
        <f>IF(SUM(R44:R45)=0,0,ROUND(AVERAGE(R44:R45),0))</f>
        <v>0</v>
      </c>
      <c r="S46" s="162">
        <f>IF(S45=0,0,1)</f>
        <v>0</v>
      </c>
      <c r="T46" s="27">
        <f>IF(SUM(T44:T45)=0,0,ROUND(AVERAGE(T44:T45),0))</f>
        <v>0</v>
      </c>
      <c r="U46" s="162">
        <f>IF(U45=0,0,1)</f>
        <v>0</v>
      </c>
      <c r="V46" s="27">
        <f>IF(SUM(V44:V45)=0,0,ROUND(AVERAGE(V44:V45),0))</f>
        <v>0</v>
      </c>
      <c r="W46" s="162">
        <f>IF(W45=0,0,1)</f>
        <v>0</v>
      </c>
      <c r="X46" s="237"/>
      <c r="Y46" s="480"/>
      <c r="Z46" s="481"/>
      <c r="AA46" s="481"/>
      <c r="AB46" s="481"/>
      <c r="AC46" s="481"/>
      <c r="AD46" s="481"/>
      <c r="AE46" s="481"/>
      <c r="AF46" s="482"/>
    </row>
    <row r="47" spans="1:32" ht="12" customHeight="1" x14ac:dyDescent="0.2">
      <c r="A47" s="525" t="s">
        <v>39</v>
      </c>
      <c r="B47" s="526"/>
      <c r="C47" s="14">
        <f>C10+C19+C27+C35+C43+C46</f>
        <v>0</v>
      </c>
      <c r="D47" s="11">
        <f>D10+D19+D27+D35+D43+D46+ROUNDDOWN(F47/60,0)</f>
        <v>0</v>
      </c>
      <c r="E47" s="11">
        <f>F47-60*ROUNDDOWN(F47/60,0)</f>
        <v>0</v>
      </c>
      <c r="F47" s="132">
        <f>E10+E19+E27+E35+E43+E46</f>
        <v>0</v>
      </c>
      <c r="G47" s="60">
        <f>IF((D47*60+E47)=0,0,ROUND((C47*60)/(D47*60+E47),1))</f>
        <v>0</v>
      </c>
      <c r="H47" s="14">
        <f>H10+H19+H27+H35+H43+H46</f>
        <v>0</v>
      </c>
      <c r="I47" s="11">
        <f>I10+I19+I27+I35+I43+I46+ROUNDDOWN(K47/60,0)</f>
        <v>0</v>
      </c>
      <c r="J47" s="11">
        <f>K47-60*ROUNDDOWN(K47/60,0)</f>
        <v>0</v>
      </c>
      <c r="K47" s="132">
        <f>J10+J19+J27+J35+J43+J46</f>
        <v>0</v>
      </c>
      <c r="L47" s="60">
        <f>IF((I47*60+J47)=0,0,ROUND((H47*60)/(I47*60+J47),1))</f>
        <v>0</v>
      </c>
      <c r="M47" s="44">
        <f>M10+M19+M27+M35+M43+M46</f>
        <v>0</v>
      </c>
      <c r="N47" s="28" t="str">
        <f>IF(N48=0,"",(N10+N19+N27+N35+N43+N46)/N48)</f>
        <v/>
      </c>
      <c r="O47" s="177"/>
      <c r="P47" s="28" t="str">
        <f>IF(P48=0,"",(P10+P19+P27+P35+P43+P46)/P48)</f>
        <v/>
      </c>
      <c r="Q47" s="177"/>
      <c r="R47" s="28" t="str">
        <f>IF(R48=0,"",(R10+R19+R27+R35+R43+R46)/R48)</f>
        <v/>
      </c>
      <c r="S47" s="177"/>
      <c r="T47" s="28" t="str">
        <f>IF(T48=0,"",(T10+T19+T27+T35+T43+T46)/T48)</f>
        <v/>
      </c>
      <c r="U47" s="177"/>
      <c r="V47" s="28" t="str">
        <f>IF(V48=0,"",(V10+V19+V27+V35+V43+V46)/V48)</f>
        <v/>
      </c>
      <c r="W47" s="177"/>
      <c r="X47" s="38"/>
      <c r="Y47" s="38"/>
      <c r="Z47" s="38"/>
      <c r="AA47" s="2" t="s">
        <v>0</v>
      </c>
      <c r="AB47" s="2" t="s">
        <v>15</v>
      </c>
      <c r="AC47" s="2" t="s">
        <v>16</v>
      </c>
      <c r="AD47" s="2"/>
      <c r="AE47" s="2" t="s">
        <v>12</v>
      </c>
      <c r="AF47" s="2" t="s">
        <v>17</v>
      </c>
    </row>
    <row r="48" spans="1:32" ht="12" customHeight="1" x14ac:dyDescent="0.2">
      <c r="A48" s="527"/>
      <c r="B48" s="527"/>
      <c r="C48" s="2" t="s">
        <v>0</v>
      </c>
      <c r="D48" s="2" t="s">
        <v>15</v>
      </c>
      <c r="E48" s="2" t="s">
        <v>16</v>
      </c>
      <c r="F48" s="71"/>
      <c r="G48" s="22" t="s">
        <v>12</v>
      </c>
      <c r="H48" s="340" t="s">
        <v>0</v>
      </c>
      <c r="I48" s="340" t="s">
        <v>15</v>
      </c>
      <c r="J48" s="340" t="s">
        <v>16</v>
      </c>
      <c r="K48" s="22"/>
      <c r="L48" s="340" t="s">
        <v>12</v>
      </c>
      <c r="M48" s="37" t="s">
        <v>17</v>
      </c>
      <c r="N48" s="160">
        <f>O10+O19+O27+O35+O43+O46</f>
        <v>0</v>
      </c>
      <c r="O48" s="158"/>
      <c r="P48" s="160">
        <f>Q10+Q19+Q27+Q35+Q43+Q46</f>
        <v>0</v>
      </c>
      <c r="Q48" s="158"/>
      <c r="R48" s="160">
        <f>S10+S19+S27+S35+S43+S46</f>
        <v>0</v>
      </c>
      <c r="S48" s="158"/>
      <c r="T48" s="160">
        <f>U10+U19+U27+U35+U43+U46</f>
        <v>0</v>
      </c>
      <c r="U48" s="158"/>
      <c r="V48" s="160">
        <f>W10+W19+W27+W35+W43+W46</f>
        <v>0</v>
      </c>
      <c r="W48" s="187"/>
      <c r="Y48" s="520" t="s">
        <v>138</v>
      </c>
      <c r="Z48" s="522"/>
      <c r="AA48" s="23">
        <f>C47+Novembre!AA43</f>
        <v>0</v>
      </c>
      <c r="AB48" s="23">
        <f>D47+Novembre!AB43+ROUNDDOWN(AD48/60,0)</f>
        <v>0</v>
      </c>
      <c r="AC48" s="12">
        <f>AD48-60*ROUNDDOWN(AD48/60,0)</f>
        <v>0</v>
      </c>
      <c r="AD48" s="235">
        <f>E47+Novembre!AC43</f>
        <v>0</v>
      </c>
      <c r="AE48" s="12">
        <f>IF((AB48*60+AC48)=0,0,ROUND((AA48*60)/(AB48*60+AC48),1))</f>
        <v>0</v>
      </c>
      <c r="AF48" s="23">
        <f>M47+Novembre!AE43</f>
        <v>0</v>
      </c>
    </row>
    <row r="49" spans="1:32" ht="15" customHeight="1" x14ac:dyDescent="0.2">
      <c r="A49" s="632" t="s">
        <v>219</v>
      </c>
      <c r="B49" s="633"/>
      <c r="C49" s="48">
        <f>'Décembre 19'!$C$41</f>
        <v>0</v>
      </c>
      <c r="D49" s="49">
        <f>'Décembre 19'!$D$41</f>
        <v>0</v>
      </c>
      <c r="E49" s="49">
        <f>'Décembre 19'!$E$41</f>
        <v>0</v>
      </c>
      <c r="F49" s="142"/>
      <c r="G49" s="50">
        <f>IF((D49*60+E49)=0,0,ROUND((C49*60)/(D49*60+E49),1))</f>
        <v>0</v>
      </c>
      <c r="H49" s="344">
        <f>Novembre!H44</f>
        <v>0</v>
      </c>
      <c r="I49" s="341">
        <f>Mai!$I$45</f>
        <v>0</v>
      </c>
      <c r="J49" s="341">
        <f>Mai!$J$45</f>
        <v>0</v>
      </c>
      <c r="K49" s="50"/>
      <c r="L49" s="341">
        <f>IF((I49*60+J49)=0,0,ROUND((H49*60)/(I49*60+J49),1))</f>
        <v>0</v>
      </c>
      <c r="M49" s="198">
        <f>'Décembre 19'!$M$41</f>
        <v>0</v>
      </c>
      <c r="Y49" s="564" t="s">
        <v>220</v>
      </c>
      <c r="Z49" s="565"/>
      <c r="AA49" s="216">
        <f>C47+Novembre!AA44</f>
        <v>0</v>
      </c>
      <c r="AB49" s="294">
        <f>D47+Novembre!AB44+ROUNDDOWN(AD49/60,0)</f>
        <v>0</v>
      </c>
      <c r="AC49" s="294">
        <f>AD49-60*ROUNDDOWN(AD49/60,0)</f>
        <v>0</v>
      </c>
      <c r="AD49" s="235">
        <f>E47+Novembre!AC44</f>
        <v>0</v>
      </c>
      <c r="AE49" s="294">
        <f>IF((AB49*60+AC49)=0,0,ROUND((AA49*60)/(AB49*60+AC49),1))</f>
        <v>0</v>
      </c>
      <c r="AF49" s="216">
        <f>M47+Novembre!AE44</f>
        <v>0</v>
      </c>
    </row>
    <row r="50" spans="1:32" ht="15" customHeight="1" x14ac:dyDescent="0.2">
      <c r="A50" s="577" t="s">
        <v>25</v>
      </c>
      <c r="B50" s="577"/>
      <c r="C50" s="48">
        <f>Janvier!C44</f>
        <v>0</v>
      </c>
      <c r="D50" s="48">
        <f>Janvier!D44</f>
        <v>0</v>
      </c>
      <c r="E50" s="48">
        <f>Janvier!E44</f>
        <v>0</v>
      </c>
      <c r="F50" s="133"/>
      <c r="G50" s="47">
        <f t="shared" ref="G50:G55" si="50">IF((D50*60+E50)=0,0,ROUND((C50*60)/(D50*60+E50),1))</f>
        <v>0</v>
      </c>
      <c r="H50" s="344">
        <f>Novembre!H45</f>
        <v>0</v>
      </c>
      <c r="I50" s="340">
        <f>Mai!$I$46</f>
        <v>0</v>
      </c>
      <c r="J50" s="340">
        <f>Mai!$J$46</f>
        <v>0</v>
      </c>
      <c r="K50" s="337"/>
      <c r="L50" s="341">
        <f>IF((I50*60+J50)=0,0,ROUND((H50*60)/(I50*60+J50),1))</f>
        <v>0</v>
      </c>
      <c r="M50" s="53">
        <f>Janvier!M44</f>
        <v>0</v>
      </c>
      <c r="Y50" s="638" t="s">
        <v>198</v>
      </c>
      <c r="Z50" s="639"/>
      <c r="AA50" s="293"/>
      <c r="AB50" s="293"/>
      <c r="AC50" s="293"/>
      <c r="AD50" s="71"/>
      <c r="AE50" s="291">
        <f t="shared" ref="AE50:AE60" si="51">IF((AB50*60+AC50)=0,0,ROUND((AA50*60)/(AB50*60+AC50),1))</f>
        <v>0</v>
      </c>
      <c r="AF50" s="293"/>
    </row>
    <row r="51" spans="1:32" ht="15" customHeight="1" x14ac:dyDescent="0.2">
      <c r="A51" s="577" t="s">
        <v>27</v>
      </c>
      <c r="B51" s="586"/>
      <c r="C51" s="48">
        <f>Février!C39</f>
        <v>0</v>
      </c>
      <c r="D51" s="48">
        <f>Février!D39</f>
        <v>0</v>
      </c>
      <c r="E51" s="48">
        <f>Février!E39</f>
        <v>0</v>
      </c>
      <c r="F51" s="133"/>
      <c r="G51" s="47">
        <f t="shared" si="50"/>
        <v>0</v>
      </c>
      <c r="H51" s="344">
        <f>Novembre!H46</f>
        <v>0</v>
      </c>
      <c r="I51" s="340">
        <f>Mai!$I$47</f>
        <v>0</v>
      </c>
      <c r="J51" s="340">
        <f>Mai!$J$47</f>
        <v>0</v>
      </c>
      <c r="K51" s="337"/>
      <c r="L51" s="341">
        <f>IF((I51*60+J51)=0,0,ROUND((H51*60)/(I51*60+J51),1))</f>
        <v>0</v>
      </c>
      <c r="M51" s="53">
        <f>Février!M39</f>
        <v>0</v>
      </c>
      <c r="Y51" s="638" t="s">
        <v>196</v>
      </c>
      <c r="Z51" s="639"/>
      <c r="AA51" s="293"/>
      <c r="AB51" s="293"/>
      <c r="AC51" s="293"/>
      <c r="AD51" s="71"/>
      <c r="AE51" s="291">
        <f t="shared" si="51"/>
        <v>0</v>
      </c>
      <c r="AF51" s="293"/>
    </row>
    <row r="52" spans="1:32" ht="15" customHeight="1" x14ac:dyDescent="0.2">
      <c r="A52" s="577" t="s">
        <v>28</v>
      </c>
      <c r="B52" s="577"/>
      <c r="C52" s="54">
        <f>Mars!C44</f>
        <v>0</v>
      </c>
      <c r="D52" s="54">
        <f>Mars!D44</f>
        <v>0</v>
      </c>
      <c r="E52" s="54">
        <f>Mars!E44</f>
        <v>0</v>
      </c>
      <c r="F52" s="133"/>
      <c r="G52" s="47">
        <f t="shared" si="50"/>
        <v>0</v>
      </c>
      <c r="H52" s="344">
        <f>Novembre!H47</f>
        <v>0</v>
      </c>
      <c r="I52" s="340">
        <f>Mai!$I$48</f>
        <v>0</v>
      </c>
      <c r="J52" s="340">
        <f>Mai!$J$48</f>
        <v>0</v>
      </c>
      <c r="K52" s="337"/>
      <c r="L52" s="341">
        <f>IF((I52*60+J52)=0,0,ROUND((H52*60)/(I52*60+J52),1))</f>
        <v>0</v>
      </c>
      <c r="M52" s="53">
        <f>Mars!M44</f>
        <v>0</v>
      </c>
      <c r="Y52" s="638" t="s">
        <v>186</v>
      </c>
      <c r="Z52" s="639"/>
      <c r="AA52" s="293"/>
      <c r="AB52" s="293"/>
      <c r="AC52" s="293"/>
      <c r="AD52" s="71"/>
      <c r="AE52" s="291">
        <f t="shared" si="51"/>
        <v>0</v>
      </c>
      <c r="AF52" s="293"/>
    </row>
    <row r="53" spans="1:32" ht="15" customHeight="1" x14ac:dyDescent="0.2">
      <c r="A53" s="577" t="s">
        <v>31</v>
      </c>
      <c r="B53" s="577"/>
      <c r="C53" s="54">
        <f>Avril!C43</f>
        <v>0</v>
      </c>
      <c r="D53" s="54">
        <f>Avril!D43</f>
        <v>0</v>
      </c>
      <c r="E53" s="47">
        <f>Avril!E43</f>
        <v>0</v>
      </c>
      <c r="F53" s="133"/>
      <c r="G53" s="47">
        <f t="shared" si="50"/>
        <v>0</v>
      </c>
      <c r="H53" s="344">
        <f>Novembre!H48</f>
        <v>0</v>
      </c>
      <c r="I53" s="342">
        <f>Mai!$I$49</f>
        <v>0</v>
      </c>
      <c r="J53" s="340">
        <f>Mai!$J$49</f>
        <v>0</v>
      </c>
      <c r="K53" s="337"/>
      <c r="L53" s="341">
        <f>IF((I53*60+J53)=0,0,ROUND((H53*60)/(I53*60+J53),1))</f>
        <v>0</v>
      </c>
      <c r="M53" s="53">
        <f>Avril!M43</f>
        <v>0</v>
      </c>
      <c r="Y53" s="638" t="s">
        <v>185</v>
      </c>
      <c r="Z53" s="639"/>
      <c r="AA53" s="293"/>
      <c r="AB53" s="293"/>
      <c r="AC53" s="293"/>
      <c r="AD53" s="71"/>
      <c r="AE53" s="291">
        <f t="shared" si="51"/>
        <v>0</v>
      </c>
      <c r="AF53" s="293"/>
    </row>
    <row r="54" spans="1:32" ht="15" customHeight="1" x14ac:dyDescent="0.2">
      <c r="A54" s="577" t="s">
        <v>32</v>
      </c>
      <c r="B54" s="577"/>
      <c r="C54" s="54">
        <f>Mai!C43</f>
        <v>0</v>
      </c>
      <c r="D54" s="47">
        <f>Mai!D43</f>
        <v>0</v>
      </c>
      <c r="E54" s="47">
        <f>Mai!E43</f>
        <v>0</v>
      </c>
      <c r="F54" s="133"/>
      <c r="G54" s="47">
        <f t="shared" si="50"/>
        <v>0</v>
      </c>
      <c r="H54" s="344">
        <f>Novembre!H49</f>
        <v>0</v>
      </c>
      <c r="I54" s="340">
        <f>Mai!$I$43</f>
        <v>0</v>
      </c>
      <c r="J54" s="340">
        <f>Mai!$J$43</f>
        <v>0</v>
      </c>
      <c r="K54" s="337"/>
      <c r="L54" s="341">
        <f t="shared" ref="L54:L61" si="52">IF((I54*60+J54)=0,0,ROUND((H54*60)/(I54*60+J54),1))</f>
        <v>0</v>
      </c>
      <c r="M54" s="53">
        <f>Mai!M43</f>
        <v>0</v>
      </c>
      <c r="Y54" s="638" t="s">
        <v>174</v>
      </c>
      <c r="Z54" s="639"/>
      <c r="AA54" s="293"/>
      <c r="AB54" s="293"/>
      <c r="AC54" s="293"/>
      <c r="AD54" s="71"/>
      <c r="AE54" s="291">
        <f t="shared" si="51"/>
        <v>0</v>
      </c>
      <c r="AF54" s="394"/>
    </row>
    <row r="55" spans="1:32" ht="15" customHeight="1" x14ac:dyDescent="0.2">
      <c r="A55" s="577" t="s">
        <v>33</v>
      </c>
      <c r="B55" s="577"/>
      <c r="C55" s="54">
        <f>Juin!C43</f>
        <v>0</v>
      </c>
      <c r="D55" s="54">
        <f>Juin!D43</f>
        <v>0</v>
      </c>
      <c r="E55" s="54">
        <f>Juin!E43</f>
        <v>0</v>
      </c>
      <c r="F55" s="134"/>
      <c r="G55" s="47">
        <f t="shared" si="50"/>
        <v>0</v>
      </c>
      <c r="H55" s="344">
        <f>Novembre!H50</f>
        <v>0</v>
      </c>
      <c r="I55" s="340">
        <f>Juin!$I$43</f>
        <v>0</v>
      </c>
      <c r="J55" s="340">
        <f>Juin!$J$43</f>
        <v>0</v>
      </c>
      <c r="K55" s="337"/>
      <c r="L55" s="341">
        <f t="shared" si="52"/>
        <v>0</v>
      </c>
      <c r="M55" s="55">
        <f>Juin!M43</f>
        <v>0</v>
      </c>
      <c r="Y55" s="638" t="s">
        <v>175</v>
      </c>
      <c r="Z55" s="639"/>
      <c r="AA55" s="394"/>
      <c r="AB55" s="394"/>
      <c r="AC55" s="394"/>
      <c r="AD55" s="71"/>
      <c r="AE55" s="291">
        <f t="shared" si="51"/>
        <v>0</v>
      </c>
      <c r="AF55" s="394"/>
    </row>
    <row r="56" spans="1:32" ht="15" customHeight="1" x14ac:dyDescent="0.2">
      <c r="A56" s="577" t="s">
        <v>34</v>
      </c>
      <c r="B56" s="577"/>
      <c r="C56" s="54">
        <f>Juillet!$C$45</f>
        <v>0</v>
      </c>
      <c r="D56" s="54">
        <f>Juillet!$D$45</f>
        <v>0</v>
      </c>
      <c r="E56" s="54">
        <f>Juillet!$E$45</f>
        <v>0</v>
      </c>
      <c r="F56" s="133"/>
      <c r="G56" s="337">
        <f t="shared" ref="G56:G60" si="53">IF((D56*60+E56)=0,0,ROUND((C56*60)/(D56*60+E56),1))</f>
        <v>0</v>
      </c>
      <c r="H56" s="344">
        <f>Novembre!H51</f>
        <v>0</v>
      </c>
      <c r="I56" s="340">
        <f>Juillet!$I$45</f>
        <v>0</v>
      </c>
      <c r="J56" s="340">
        <f>Juillet!$J$45</f>
        <v>0</v>
      </c>
      <c r="K56" s="337"/>
      <c r="L56" s="341">
        <f t="shared" si="52"/>
        <v>0</v>
      </c>
      <c r="M56" s="55">
        <f>Juillet!$M$45</f>
        <v>0</v>
      </c>
      <c r="X56" s="212"/>
      <c r="Y56" s="638" t="s">
        <v>176</v>
      </c>
      <c r="Z56" s="639"/>
      <c r="AA56" s="394"/>
      <c r="AB56" s="394"/>
      <c r="AC56" s="394"/>
      <c r="AD56" s="71"/>
      <c r="AE56" s="317">
        <f t="shared" si="51"/>
        <v>0</v>
      </c>
      <c r="AF56" s="394"/>
    </row>
    <row r="57" spans="1:32" ht="15" customHeight="1" x14ac:dyDescent="0.2">
      <c r="A57" s="577" t="s">
        <v>35</v>
      </c>
      <c r="B57" s="577"/>
      <c r="C57" s="54">
        <f>Août!$C$41</f>
        <v>0</v>
      </c>
      <c r="D57" s="54">
        <f>Août!$D$41</f>
        <v>0</v>
      </c>
      <c r="E57" s="54">
        <f>Août!$E$41</f>
        <v>0</v>
      </c>
      <c r="F57" s="337"/>
      <c r="G57" s="337">
        <f t="shared" si="53"/>
        <v>0</v>
      </c>
      <c r="H57" s="344">
        <f>Novembre!H52</f>
        <v>0</v>
      </c>
      <c r="I57" s="340">
        <f>Août!$I$41</f>
        <v>0</v>
      </c>
      <c r="J57" s="340">
        <f>Août!$J$41</f>
        <v>0</v>
      </c>
      <c r="K57" s="337"/>
      <c r="L57" s="341">
        <f t="shared" si="52"/>
        <v>0</v>
      </c>
      <c r="M57" s="56">
        <f>Août!$M$41</f>
        <v>0</v>
      </c>
      <c r="X57" s="212"/>
      <c r="Y57" s="638" t="s">
        <v>177</v>
      </c>
      <c r="Z57" s="639"/>
      <c r="AA57" s="394"/>
      <c r="AB57" s="394"/>
      <c r="AC57" s="394"/>
      <c r="AD57" s="71"/>
      <c r="AE57" s="317">
        <f t="shared" si="51"/>
        <v>0</v>
      </c>
      <c r="AF57" s="394"/>
    </row>
    <row r="58" spans="1:32" ht="15" customHeight="1" x14ac:dyDescent="0.2">
      <c r="A58" s="577" t="s">
        <v>36</v>
      </c>
      <c r="B58" s="577"/>
      <c r="C58" s="54">
        <f>Septembre!$C$45</f>
        <v>0</v>
      </c>
      <c r="D58" s="337">
        <f>Septembre!$D$45</f>
        <v>0</v>
      </c>
      <c r="E58" s="337">
        <f>Septembre!$E$45</f>
        <v>0</v>
      </c>
      <c r="F58" s="337"/>
      <c r="G58" s="337">
        <f t="shared" si="53"/>
        <v>0</v>
      </c>
      <c r="H58" s="344">
        <f>Novembre!H53</f>
        <v>0</v>
      </c>
      <c r="I58" s="340">
        <f>Septembre!$I$45</f>
        <v>0</v>
      </c>
      <c r="J58" s="340">
        <f>Septembre!$J$45</f>
        <v>0</v>
      </c>
      <c r="K58" s="337"/>
      <c r="L58" s="341">
        <f t="shared" si="52"/>
        <v>0</v>
      </c>
      <c r="M58" s="53">
        <f>Septembre!$M$45</f>
        <v>0</v>
      </c>
      <c r="X58" s="212"/>
      <c r="Y58" s="638" t="s">
        <v>178</v>
      </c>
      <c r="Z58" s="639"/>
      <c r="AA58" s="394"/>
      <c r="AB58" s="394"/>
      <c r="AC58" s="394"/>
      <c r="AD58" s="71"/>
      <c r="AE58" s="303">
        <f t="shared" si="51"/>
        <v>0</v>
      </c>
      <c r="AF58" s="394"/>
    </row>
    <row r="59" spans="1:32" ht="15" customHeight="1" x14ac:dyDescent="0.2">
      <c r="A59" s="577" t="s">
        <v>37</v>
      </c>
      <c r="B59" s="577"/>
      <c r="C59" s="54">
        <f>Octobre!$C$44</f>
        <v>0</v>
      </c>
      <c r="D59" s="54">
        <f>Octobre!$D$44</f>
        <v>0</v>
      </c>
      <c r="E59" s="54">
        <f>Octobre!$E$44</f>
        <v>0</v>
      </c>
      <c r="F59" s="337"/>
      <c r="G59" s="337">
        <f t="shared" si="53"/>
        <v>0</v>
      </c>
      <c r="H59" s="344">
        <f>Novembre!H54</f>
        <v>0</v>
      </c>
      <c r="I59" s="340">
        <f>Octobre!$I$44</f>
        <v>0</v>
      </c>
      <c r="J59" s="340">
        <f>Octobre!$J$44</f>
        <v>0</v>
      </c>
      <c r="K59" s="337"/>
      <c r="L59" s="341">
        <f t="shared" si="52"/>
        <v>0</v>
      </c>
      <c r="M59" s="53">
        <f>Octobre!$M$44</f>
        <v>0</v>
      </c>
      <c r="Y59" s="638" t="s">
        <v>179</v>
      </c>
      <c r="Z59" s="639"/>
      <c r="AA59" s="394"/>
      <c r="AB59" s="394"/>
      <c r="AC59" s="394"/>
      <c r="AD59" s="71"/>
      <c r="AE59" s="362">
        <f t="shared" si="51"/>
        <v>0</v>
      </c>
      <c r="AF59" s="394"/>
    </row>
    <row r="60" spans="1:32" ht="15" customHeight="1" x14ac:dyDescent="0.2">
      <c r="A60" s="577" t="s">
        <v>38</v>
      </c>
      <c r="B60" s="577"/>
      <c r="C60" s="54">
        <f>Novembre!$C$42</f>
        <v>0</v>
      </c>
      <c r="D60" s="54">
        <f>Novembre!$D$42</f>
        <v>0</v>
      </c>
      <c r="E60" s="54">
        <f>Novembre!$E$42</f>
        <v>0</v>
      </c>
      <c r="F60" s="337"/>
      <c r="G60" s="337">
        <f t="shared" si="53"/>
        <v>0</v>
      </c>
      <c r="H60" s="344">
        <f>Novembre!H42</f>
        <v>0</v>
      </c>
      <c r="I60" s="340">
        <f>Novembre!$I$42</f>
        <v>0</v>
      </c>
      <c r="J60" s="340">
        <f>Novembre!$J$42</f>
        <v>0</v>
      </c>
      <c r="K60" s="337"/>
      <c r="L60" s="341">
        <f t="shared" si="52"/>
        <v>0</v>
      </c>
      <c r="M60" s="53">
        <f>Novembre!$M$42</f>
        <v>0</v>
      </c>
      <c r="Y60" s="638" t="s">
        <v>180</v>
      </c>
      <c r="Z60" s="639"/>
      <c r="AA60" s="394"/>
      <c r="AB60" s="394"/>
      <c r="AC60" s="394"/>
      <c r="AD60" s="71"/>
      <c r="AE60" s="362">
        <f t="shared" si="51"/>
        <v>0</v>
      </c>
      <c r="AF60" s="394"/>
    </row>
    <row r="61" spans="1:32" ht="15" customHeight="1" x14ac:dyDescent="0.2">
      <c r="A61" s="577" t="s">
        <v>39</v>
      </c>
      <c r="B61" s="577"/>
      <c r="C61" s="54">
        <f>C47</f>
        <v>0</v>
      </c>
      <c r="D61" s="54">
        <f>D47</f>
        <v>0</v>
      </c>
      <c r="E61" s="54">
        <f>E47</f>
        <v>0</v>
      </c>
      <c r="F61" s="337"/>
      <c r="G61" s="337">
        <f t="shared" ref="G61" si="54">IF((D61*60+E61)=0,0,ROUND((C61*60)/(D61*60+E61),1))</f>
        <v>0</v>
      </c>
      <c r="H61" s="344">
        <f>H47</f>
        <v>0</v>
      </c>
      <c r="I61" s="340">
        <f>I47</f>
        <v>0</v>
      </c>
      <c r="J61" s="340">
        <f>J47</f>
        <v>0</v>
      </c>
      <c r="K61" s="337"/>
      <c r="L61" s="341">
        <f t="shared" si="52"/>
        <v>0</v>
      </c>
      <c r="M61" s="55">
        <f>M47</f>
        <v>0</v>
      </c>
      <c r="Y61" s="638" t="s">
        <v>181</v>
      </c>
      <c r="Z61" s="639"/>
      <c r="AA61" s="394"/>
      <c r="AB61" s="394"/>
      <c r="AC61" s="394"/>
      <c r="AD61" s="71"/>
      <c r="AE61" s="362">
        <f t="shared" ref="AE61" si="55">IF((AB61*60+AC61)=0,0,ROUND((AA61*60)/(AB61*60+AC61),1))</f>
        <v>0</v>
      </c>
      <c r="AF61" s="394"/>
    </row>
    <row r="62" spans="1:32" ht="15" customHeight="1" x14ac:dyDescent="0.2">
      <c r="Y62" s="634" t="s">
        <v>182</v>
      </c>
      <c r="Z62" s="634"/>
      <c r="AA62" s="292">
        <f>SUM(AA49:AA61)</f>
        <v>0</v>
      </c>
      <c r="AB62" s="382">
        <f>SUM(AB49:AB61)+ROUNDDOWN(AD62/60,0)</f>
        <v>0</v>
      </c>
      <c r="AC62" s="382">
        <f>AD62-60*ROUNDDOWN(AD62/60,0)</f>
        <v>0</v>
      </c>
      <c r="AD62" s="292">
        <f>SUM(AC49:AC61)</f>
        <v>0</v>
      </c>
      <c r="AE62" s="382">
        <f t="shared" ref="AE62" si="56">IF((AB62*60+AC62)=0,0,ROUND((AA62*60)/(AB62*60+AC62),1))</f>
        <v>0</v>
      </c>
      <c r="AF62" s="292">
        <f>SUM(AF49:AF61)</f>
        <v>0</v>
      </c>
    </row>
    <row r="63" spans="1:32" ht="15" customHeight="1" x14ac:dyDescent="0.2">
      <c r="H63" s="641"/>
      <c r="I63" s="340" t="s">
        <v>15</v>
      </c>
      <c r="J63" s="340" t="s">
        <v>16</v>
      </c>
      <c r="K63" s="377"/>
      <c r="AE63" s="64"/>
    </row>
    <row r="64" spans="1:32" ht="15" customHeight="1" x14ac:dyDescent="0.2">
      <c r="H64" s="642"/>
      <c r="I64" s="12">
        <f>SUM(I49:I61)+ROUNDDOWN(F67/60,0)</f>
        <v>0</v>
      </c>
      <c r="J64" s="12">
        <f>F67-60*ROUNDDOWN(F67/60,0)</f>
        <v>0</v>
      </c>
      <c r="K64" s="377"/>
    </row>
    <row r="65" spans="6:11" ht="15" customHeight="1" x14ac:dyDescent="0.2">
      <c r="H65" s="640"/>
      <c r="I65" s="378">
        <f>SUM(I50:I61)+ROUNDDOWN(F68/60,0)</f>
        <v>0</v>
      </c>
      <c r="J65" s="331">
        <f>F68-60*ROUNDDOWN(F68/60,0)</f>
        <v>0</v>
      </c>
      <c r="K65" s="377"/>
    </row>
    <row r="67" spans="6:11" x14ac:dyDescent="0.2">
      <c r="F67" s="348">
        <f>SUM(J49:J61)</f>
        <v>0</v>
      </c>
    </row>
    <row r="68" spans="6:11" x14ac:dyDescent="0.2">
      <c r="F68" s="379">
        <f>+SUM(J50:J61)</f>
        <v>0</v>
      </c>
    </row>
  </sheetData>
  <sheetProtection sheet="1" selectLockedCells="1"/>
  <mergeCells count="93">
    <mergeCell ref="Y5:AF5"/>
    <mergeCell ref="Y6:AF6"/>
    <mergeCell ref="Y7:AF7"/>
    <mergeCell ref="Y8:AF8"/>
    <mergeCell ref="Y9:AF9"/>
    <mergeCell ref="A10:B10"/>
    <mergeCell ref="A19:B19"/>
    <mergeCell ref="A11:B11"/>
    <mergeCell ref="A55:B55"/>
    <mergeCell ref="A54:B54"/>
    <mergeCell ref="A27:B27"/>
    <mergeCell ref="A52:B52"/>
    <mergeCell ref="A53:B53"/>
    <mergeCell ref="A51:B51"/>
    <mergeCell ref="A50:B50"/>
    <mergeCell ref="A46:B46"/>
    <mergeCell ref="Y61:Z61"/>
    <mergeCell ref="Y34:AF34"/>
    <mergeCell ref="Y40:AF40"/>
    <mergeCell ref="Y42:AF42"/>
    <mergeCell ref="A35:B35"/>
    <mergeCell ref="A48:B48"/>
    <mergeCell ref="A49:B49"/>
    <mergeCell ref="Y45:AF45"/>
    <mergeCell ref="Y39:AF39"/>
    <mergeCell ref="Y44:AF44"/>
    <mergeCell ref="Y46:AF46"/>
    <mergeCell ref="A59:B59"/>
    <mergeCell ref="A57:B57"/>
    <mergeCell ref="A58:B58"/>
    <mergeCell ref="Y43:AF43"/>
    <mergeCell ref="A47:B47"/>
    <mergeCell ref="Y19:AF19"/>
    <mergeCell ref="A61:B61"/>
    <mergeCell ref="A60:B60"/>
    <mergeCell ref="Y57:Z57"/>
    <mergeCell ref="Y41:AF41"/>
    <mergeCell ref="Y59:Z59"/>
    <mergeCell ref="Y56:Z56"/>
    <mergeCell ref="Y58:Z58"/>
    <mergeCell ref="Y50:Z50"/>
    <mergeCell ref="Y54:Z54"/>
    <mergeCell ref="Y55:Z55"/>
    <mergeCell ref="Y51:Z51"/>
    <mergeCell ref="Y52:Z52"/>
    <mergeCell ref="Y21:AF21"/>
    <mergeCell ref="Y53:Z53"/>
    <mergeCell ref="Y60:Z60"/>
    <mergeCell ref="Y23:AF23"/>
    <mergeCell ref="Y38:AF38"/>
    <mergeCell ref="Y28:AF28"/>
    <mergeCell ref="Y29:AF29"/>
    <mergeCell ref="Y30:AF30"/>
    <mergeCell ref="Y24:AF24"/>
    <mergeCell ref="Y25:AF25"/>
    <mergeCell ref="Y26:AF26"/>
    <mergeCell ref="Y27:AF27"/>
    <mergeCell ref="Y33:AF33"/>
    <mergeCell ref="Y32:AF32"/>
    <mergeCell ref="Y37:AF37"/>
    <mergeCell ref="Y31:AF31"/>
    <mergeCell ref="Y49:Z49"/>
    <mergeCell ref="Y48:Z48"/>
    <mergeCell ref="A43:B43"/>
    <mergeCell ref="A56:B56"/>
    <mergeCell ref="A1:AE1"/>
    <mergeCell ref="A2:A3"/>
    <mergeCell ref="B2:B3"/>
    <mergeCell ref="C2:C3"/>
    <mergeCell ref="D2:D3"/>
    <mergeCell ref="E2:E3"/>
    <mergeCell ref="P2:P3"/>
    <mergeCell ref="G2:G3"/>
    <mergeCell ref="N2:N3"/>
    <mergeCell ref="R2:R3"/>
    <mergeCell ref="Y2:AF3"/>
    <mergeCell ref="X2:X3"/>
    <mergeCell ref="H2:L2"/>
    <mergeCell ref="Y62:Z62"/>
    <mergeCell ref="Y4:AF4"/>
    <mergeCell ref="Y11:AF11"/>
    <mergeCell ref="Y10:AF10"/>
    <mergeCell ref="Y12:AF12"/>
    <mergeCell ref="Y14:AF14"/>
    <mergeCell ref="Y18:AF18"/>
    <mergeCell ref="Y15:AF15"/>
    <mergeCell ref="Y16:AF16"/>
    <mergeCell ref="Y17:AF17"/>
    <mergeCell ref="Y13:AF13"/>
    <mergeCell ref="Y20:AF20"/>
    <mergeCell ref="Y22:AF22"/>
    <mergeCell ref="Y35:AF35"/>
    <mergeCell ref="Y36:AF36"/>
  </mergeCells>
  <phoneticPr fontId="0" type="noConversion"/>
  <pageMargins left="0" right="0" top="0" bottom="0"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5"/>
  <sheetViews>
    <sheetView zoomScale="90" zoomScaleNormal="90" workbookViewId="0">
      <pane ySplit="3" topLeftCell="A28" activePane="bottomLeft" state="frozen"/>
      <selection pane="bottomLeft" activeCell="C39" sqref="C39"/>
    </sheetView>
  </sheetViews>
  <sheetFormatPr baseColWidth="10" defaultRowHeight="12.75" x14ac:dyDescent="0.2"/>
  <cols>
    <col min="1" max="2" width="8.5703125" customWidth="1"/>
  </cols>
  <sheetData>
    <row r="1" spans="1:30" ht="15.75" customHeight="1" x14ac:dyDescent="0.2">
      <c r="A1" s="432" t="s">
        <v>195</v>
      </c>
      <c r="B1" s="432"/>
      <c r="C1" s="432"/>
      <c r="D1" s="432"/>
      <c r="E1" s="432"/>
      <c r="F1" s="432"/>
      <c r="G1" s="432"/>
      <c r="H1" s="432"/>
      <c r="I1" s="432"/>
      <c r="J1" s="432"/>
      <c r="K1" s="432"/>
      <c r="L1" s="432"/>
      <c r="M1" s="432"/>
      <c r="N1" s="432"/>
      <c r="O1" s="432"/>
      <c r="P1" s="432"/>
      <c r="Q1" s="432"/>
      <c r="R1" s="432"/>
      <c r="S1" s="432"/>
      <c r="T1" s="432"/>
      <c r="U1" s="432"/>
      <c r="V1" s="432"/>
    </row>
    <row r="2" spans="1:30" ht="15.75" customHeight="1" x14ac:dyDescent="0.2">
      <c r="A2" s="432"/>
      <c r="B2" s="432"/>
      <c r="C2" s="432"/>
      <c r="D2" s="432"/>
      <c r="E2" s="432"/>
      <c r="F2" s="432"/>
      <c r="G2" s="432"/>
      <c r="H2" s="432"/>
      <c r="I2" s="432"/>
      <c r="J2" s="432"/>
      <c r="K2" s="432"/>
      <c r="L2" s="432"/>
      <c r="M2" s="432"/>
      <c r="N2" s="432"/>
      <c r="O2" s="432"/>
      <c r="P2" s="432"/>
      <c r="Q2" s="432"/>
      <c r="R2" s="432"/>
      <c r="S2" s="432"/>
      <c r="T2" s="432"/>
      <c r="U2" s="432"/>
      <c r="V2" s="432"/>
    </row>
    <row r="3" spans="1:30" ht="18.75" x14ac:dyDescent="0.2">
      <c r="A3" s="166"/>
      <c r="B3" s="167">
        <v>10</v>
      </c>
      <c r="C3" s="167">
        <v>11</v>
      </c>
      <c r="D3" s="167">
        <f>C3+1</f>
        <v>12</v>
      </c>
      <c r="E3" s="167">
        <f t="shared" ref="E3:V3" si="0">D3+1</f>
        <v>13</v>
      </c>
      <c r="F3" s="167">
        <f t="shared" si="0"/>
        <v>14</v>
      </c>
      <c r="G3" s="167">
        <f t="shared" si="0"/>
        <v>15</v>
      </c>
      <c r="H3" s="167">
        <f t="shared" si="0"/>
        <v>16</v>
      </c>
      <c r="I3" s="167">
        <f t="shared" si="0"/>
        <v>17</v>
      </c>
      <c r="J3" s="167">
        <f t="shared" si="0"/>
        <v>18</v>
      </c>
      <c r="K3" s="167">
        <f t="shared" si="0"/>
        <v>19</v>
      </c>
      <c r="L3" s="167">
        <f t="shared" si="0"/>
        <v>20</v>
      </c>
      <c r="M3" s="167">
        <f t="shared" si="0"/>
        <v>21</v>
      </c>
      <c r="N3" s="167">
        <f t="shared" si="0"/>
        <v>22</v>
      </c>
      <c r="O3" s="167">
        <f t="shared" si="0"/>
        <v>23</v>
      </c>
      <c r="P3" s="167">
        <f t="shared" si="0"/>
        <v>24</v>
      </c>
      <c r="Q3" s="167">
        <f t="shared" si="0"/>
        <v>25</v>
      </c>
      <c r="R3" s="167">
        <f t="shared" si="0"/>
        <v>26</v>
      </c>
      <c r="S3" s="167">
        <f t="shared" si="0"/>
        <v>27</v>
      </c>
      <c r="T3" s="167">
        <f t="shared" si="0"/>
        <v>28</v>
      </c>
      <c r="U3" s="167">
        <f t="shared" si="0"/>
        <v>29</v>
      </c>
      <c r="V3" s="167">
        <f t="shared" si="0"/>
        <v>30</v>
      </c>
      <c r="W3" s="167">
        <f t="shared" ref="W3:AD3" si="1">V3+1</f>
        <v>31</v>
      </c>
      <c r="X3" s="167">
        <f t="shared" si="1"/>
        <v>32</v>
      </c>
      <c r="Y3" s="167">
        <f t="shared" si="1"/>
        <v>33</v>
      </c>
      <c r="Z3" s="167">
        <f t="shared" si="1"/>
        <v>34</v>
      </c>
      <c r="AA3" s="167">
        <f t="shared" si="1"/>
        <v>35</v>
      </c>
      <c r="AB3" s="167">
        <f t="shared" si="1"/>
        <v>36</v>
      </c>
      <c r="AC3" s="167">
        <f t="shared" si="1"/>
        <v>37</v>
      </c>
      <c r="AD3" s="167">
        <f t="shared" si="1"/>
        <v>38</v>
      </c>
    </row>
    <row r="4" spans="1:30" ht="18.75" x14ac:dyDescent="0.2">
      <c r="A4" s="168">
        <v>24</v>
      </c>
      <c r="B4" s="381">
        <f>(A4/$B$3)*$C$39</f>
        <v>5.1192000000000002</v>
      </c>
      <c r="C4" s="169">
        <f>(A4/$C$3)*$C$39</f>
        <v>4.6538181818181812</v>
      </c>
      <c r="D4" s="169">
        <f t="shared" ref="D4:D36" si="2">(A4/$D$3)*$C$39</f>
        <v>4.266</v>
      </c>
      <c r="E4" s="169">
        <f t="shared" ref="E4:E31" si="3">(A4/$E$3)*$C$39</f>
        <v>3.937846153846154</v>
      </c>
      <c r="F4" s="169">
        <f t="shared" ref="F4:F36" si="4">(A4/$F$3)*$C$39</f>
        <v>3.6565714285714286</v>
      </c>
      <c r="G4" s="169">
        <f t="shared" ref="G4:G36" si="5">(A4/$G$3)*$C$39</f>
        <v>3.4128000000000003</v>
      </c>
      <c r="H4" s="169">
        <f t="shared" ref="H4:H36" si="6">(A4/$H$3)*$C$39</f>
        <v>3.1995</v>
      </c>
      <c r="I4" s="169">
        <f t="shared" ref="I4:I36" si="7">(A4/$I$3)*$C$39</f>
        <v>3.0112941176470591</v>
      </c>
      <c r="J4" s="169">
        <f t="shared" ref="J4:J36" si="8">(A4/$J$3)*$C$39</f>
        <v>2.8439999999999999</v>
      </c>
      <c r="K4" s="169">
        <f t="shared" ref="K4:K36" si="9">(A4/$K$3)*$C$39</f>
        <v>2.6943157894736842</v>
      </c>
      <c r="L4" s="169">
        <f t="shared" ref="L4:L36" si="10">(A4/$L$3)*$C$39</f>
        <v>2.5596000000000001</v>
      </c>
      <c r="M4" s="169">
        <f t="shared" ref="M4:M36" si="11">(A4/$M$3)*$C$39</f>
        <v>2.4377142857142857</v>
      </c>
      <c r="N4" s="169">
        <f t="shared" ref="N4:N36" si="12">(A4/$N$3)*$C$39</f>
        <v>2.3269090909090906</v>
      </c>
      <c r="O4" s="169">
        <f t="shared" ref="O4:O36" si="13">(A4/$O$3)*$C$39</f>
        <v>2.2257391304347824</v>
      </c>
      <c r="P4" s="169">
        <f t="shared" ref="P4:P36" si="14">(A4/$P$3)*$C$39</f>
        <v>2.133</v>
      </c>
      <c r="Q4" s="169">
        <f t="shared" ref="Q4:Q36" si="15">(A4/$Q$3)*$C$39</f>
        <v>2.0476799999999997</v>
      </c>
      <c r="R4" s="169">
        <f t="shared" ref="R4:R36" si="16">(A4/$R$3)*$C$39</f>
        <v>1.968923076923077</v>
      </c>
      <c r="S4" s="169">
        <f t="shared" ref="S4:S36" si="17">(A4/$S$3)*$C$39</f>
        <v>1.8959999999999999</v>
      </c>
      <c r="T4" s="169">
        <f t="shared" ref="T4:T36" si="18">(A4/$T$3)*$C$39</f>
        <v>1.8282857142857143</v>
      </c>
      <c r="U4" s="169">
        <f t="shared" ref="U4:U36" si="19">(A4/$U$3)*$C$39</f>
        <v>1.7652413793103447</v>
      </c>
      <c r="V4" s="169">
        <f t="shared" ref="V4:V36" si="20">(A4/$V$3)*$C$39</f>
        <v>1.7064000000000001</v>
      </c>
      <c r="W4" s="171">
        <f t="shared" ref="W4:W36" si="21">(A4/$W$3)*$C$39</f>
        <v>1.6513548387096775</v>
      </c>
      <c r="X4" s="171">
        <f t="shared" ref="X4:X36" si="22">(A4/$X$3)*$C$39</f>
        <v>1.59975</v>
      </c>
      <c r="Y4" s="171">
        <f t="shared" ref="Y4:Y36" si="23">(A4/$Y$3)*$C$39</f>
        <v>1.5512727272727274</v>
      </c>
      <c r="Z4" s="171">
        <f t="shared" ref="Z4:Z36" si="24">(A4/$Z$3)*$C$39</f>
        <v>1.5056470588235296</v>
      </c>
      <c r="AA4" s="171">
        <f t="shared" ref="AA4:AA36" si="25">(A4/$AA$3)*$C$39</f>
        <v>1.4626285714285714</v>
      </c>
      <c r="AB4" s="171">
        <f t="shared" ref="AB4:AB36" si="26">(A4/$AB$3)*$C$39</f>
        <v>1.4219999999999999</v>
      </c>
      <c r="AC4" s="171">
        <f t="shared" ref="AC4:AC36" si="27">(A4/$AC$3)*$C$39</f>
        <v>1.3835675675675676</v>
      </c>
      <c r="AD4" s="171">
        <f t="shared" ref="AD4:AD36" si="28">(A4/$AD$3)*$C$39</f>
        <v>1.3471578947368421</v>
      </c>
    </row>
    <row r="5" spans="1:30" ht="18.75" x14ac:dyDescent="0.2">
      <c r="A5" s="168">
        <f>A4+1</f>
        <v>25</v>
      </c>
      <c r="B5" s="381">
        <f t="shared" ref="B5:B36" si="29">(A5/$B$3)*$C$39</f>
        <v>5.3324999999999996</v>
      </c>
      <c r="C5" s="169">
        <f t="shared" ref="C5:C36" si="30">(A5/$C$3)*$C$39</f>
        <v>4.8477272727272736</v>
      </c>
      <c r="D5" s="169">
        <f t="shared" si="2"/>
        <v>4.4437500000000005</v>
      </c>
      <c r="E5" s="169">
        <f t="shared" si="3"/>
        <v>4.101923076923077</v>
      </c>
      <c r="F5" s="169">
        <f t="shared" si="4"/>
        <v>3.8089285714285714</v>
      </c>
      <c r="G5" s="169">
        <f t="shared" si="5"/>
        <v>3.5550000000000002</v>
      </c>
      <c r="H5" s="169">
        <f t="shared" si="6"/>
        <v>3.3328125000000002</v>
      </c>
      <c r="I5" s="169">
        <f t="shared" si="7"/>
        <v>3.1367647058823533</v>
      </c>
      <c r="J5" s="169">
        <f t="shared" si="8"/>
        <v>2.9624999999999999</v>
      </c>
      <c r="K5" s="169">
        <f t="shared" si="9"/>
        <v>2.8065789473684211</v>
      </c>
      <c r="L5" s="169">
        <f t="shared" si="10"/>
        <v>2.6662499999999998</v>
      </c>
      <c r="M5" s="169">
        <f t="shared" si="11"/>
        <v>2.5392857142857141</v>
      </c>
      <c r="N5" s="169">
        <f t="shared" si="12"/>
        <v>2.4238636363636368</v>
      </c>
      <c r="O5" s="169">
        <f t="shared" si="13"/>
        <v>2.3184782608695653</v>
      </c>
      <c r="P5" s="169">
        <f t="shared" si="14"/>
        <v>2.2218750000000003</v>
      </c>
      <c r="Q5" s="169">
        <f t="shared" si="15"/>
        <v>2.133</v>
      </c>
      <c r="R5" s="169">
        <f t="shared" si="16"/>
        <v>2.0509615384615385</v>
      </c>
      <c r="S5" s="169">
        <f t="shared" si="17"/>
        <v>1.9750000000000001</v>
      </c>
      <c r="T5" s="169">
        <f t="shared" si="18"/>
        <v>1.9044642857142857</v>
      </c>
      <c r="U5" s="169">
        <f t="shared" si="19"/>
        <v>1.8387931034482758</v>
      </c>
      <c r="V5" s="169">
        <f t="shared" si="20"/>
        <v>1.7775000000000001</v>
      </c>
      <c r="W5" s="171">
        <f t="shared" si="21"/>
        <v>1.7201612903225805</v>
      </c>
      <c r="X5" s="171">
        <f t="shared" si="22"/>
        <v>1.6664062500000001</v>
      </c>
      <c r="Y5" s="171">
        <f t="shared" si="23"/>
        <v>1.615909090909091</v>
      </c>
      <c r="Z5" s="171">
        <f t="shared" si="24"/>
        <v>1.5683823529411767</v>
      </c>
      <c r="AA5" s="171">
        <f t="shared" si="25"/>
        <v>1.5235714285714286</v>
      </c>
      <c r="AB5" s="171">
        <f t="shared" si="26"/>
        <v>1.48125</v>
      </c>
      <c r="AC5" s="171">
        <f t="shared" si="27"/>
        <v>1.4412162162162161</v>
      </c>
      <c r="AD5" s="171">
        <f t="shared" si="28"/>
        <v>1.4032894736842105</v>
      </c>
    </row>
    <row r="6" spans="1:30" ht="18.75" x14ac:dyDescent="0.2">
      <c r="A6" s="168">
        <f t="shared" ref="A6:A34" si="31">A5+1</f>
        <v>26</v>
      </c>
      <c r="B6" s="381">
        <f t="shared" si="29"/>
        <v>5.5457999999999998</v>
      </c>
      <c r="C6" s="169">
        <f t="shared" si="30"/>
        <v>5.0416363636363641</v>
      </c>
      <c r="D6" s="169">
        <f t="shared" si="2"/>
        <v>4.6214999999999993</v>
      </c>
      <c r="E6" s="169">
        <f t="shared" si="3"/>
        <v>4.266</v>
      </c>
      <c r="F6" s="169">
        <f t="shared" si="4"/>
        <v>3.9612857142857143</v>
      </c>
      <c r="G6" s="169">
        <f t="shared" si="5"/>
        <v>3.6972</v>
      </c>
      <c r="H6" s="169">
        <f t="shared" si="6"/>
        <v>3.4661249999999999</v>
      </c>
      <c r="I6" s="169">
        <f t="shared" si="7"/>
        <v>3.2622352941176467</v>
      </c>
      <c r="J6" s="169">
        <f t="shared" si="8"/>
        <v>3.081</v>
      </c>
      <c r="K6" s="169">
        <f t="shared" si="9"/>
        <v>2.9188421052631579</v>
      </c>
      <c r="L6" s="169">
        <f t="shared" si="10"/>
        <v>2.7728999999999999</v>
      </c>
      <c r="M6" s="169">
        <f t="shared" si="11"/>
        <v>2.640857142857143</v>
      </c>
      <c r="N6" s="169">
        <f t="shared" si="12"/>
        <v>2.5208181818181821</v>
      </c>
      <c r="O6" s="169">
        <f t="shared" si="13"/>
        <v>2.4112173913043478</v>
      </c>
      <c r="P6" s="169">
        <f t="shared" si="14"/>
        <v>2.3107499999999996</v>
      </c>
      <c r="Q6" s="169">
        <f t="shared" si="15"/>
        <v>2.2183200000000003</v>
      </c>
      <c r="R6" s="169">
        <f t="shared" si="16"/>
        <v>2.133</v>
      </c>
      <c r="S6" s="169">
        <f t="shared" si="17"/>
        <v>2.0539999999999998</v>
      </c>
      <c r="T6" s="169">
        <f t="shared" si="18"/>
        <v>1.9806428571428571</v>
      </c>
      <c r="U6" s="169">
        <f t="shared" si="19"/>
        <v>1.9123448275862069</v>
      </c>
      <c r="V6" s="169">
        <f t="shared" si="20"/>
        <v>1.8486</v>
      </c>
      <c r="W6" s="171">
        <f t="shared" si="21"/>
        <v>1.7889677419354839</v>
      </c>
      <c r="X6" s="171">
        <f t="shared" si="22"/>
        <v>1.7330625</v>
      </c>
      <c r="Y6" s="171">
        <f t="shared" si="23"/>
        <v>1.6805454545454546</v>
      </c>
      <c r="Z6" s="171">
        <f t="shared" si="24"/>
        <v>1.6311176470588233</v>
      </c>
      <c r="AA6" s="171">
        <f t="shared" si="25"/>
        <v>1.5845142857142858</v>
      </c>
      <c r="AB6" s="171">
        <f t="shared" si="26"/>
        <v>1.5405</v>
      </c>
      <c r="AC6" s="171">
        <f t="shared" si="27"/>
        <v>1.498864864864865</v>
      </c>
      <c r="AD6" s="171">
        <f t="shared" si="28"/>
        <v>1.459421052631579</v>
      </c>
    </row>
    <row r="7" spans="1:30" ht="18.75" x14ac:dyDescent="0.2">
      <c r="A7" s="168">
        <f t="shared" si="31"/>
        <v>27</v>
      </c>
      <c r="B7" s="381">
        <f t="shared" si="29"/>
        <v>5.7591000000000001</v>
      </c>
      <c r="C7" s="169">
        <f t="shared" si="30"/>
        <v>5.2355454545454547</v>
      </c>
      <c r="D7" s="169">
        <f t="shared" si="2"/>
        <v>4.7992499999999998</v>
      </c>
      <c r="E7" s="169">
        <f t="shared" si="3"/>
        <v>4.430076923076923</v>
      </c>
      <c r="F7" s="169">
        <f t="shared" si="4"/>
        <v>4.1136428571428576</v>
      </c>
      <c r="G7" s="169">
        <f t="shared" si="5"/>
        <v>3.8393999999999999</v>
      </c>
      <c r="H7" s="169">
        <f t="shared" si="6"/>
        <v>3.5994375000000001</v>
      </c>
      <c r="I7" s="169">
        <f t="shared" si="7"/>
        <v>3.3877058823529409</v>
      </c>
      <c r="J7" s="169">
        <f t="shared" si="8"/>
        <v>3.1995</v>
      </c>
      <c r="K7" s="169">
        <f t="shared" si="9"/>
        <v>3.0311052631578947</v>
      </c>
      <c r="L7" s="169">
        <f t="shared" si="10"/>
        <v>2.8795500000000001</v>
      </c>
      <c r="M7" s="169">
        <f t="shared" si="11"/>
        <v>2.7424285714285714</v>
      </c>
      <c r="N7" s="169">
        <f t="shared" si="12"/>
        <v>2.6177727272727274</v>
      </c>
      <c r="O7" s="169">
        <f t="shared" si="13"/>
        <v>2.5039565217391306</v>
      </c>
      <c r="P7" s="169">
        <f t="shared" si="14"/>
        <v>2.3996249999999999</v>
      </c>
      <c r="Q7" s="169">
        <f t="shared" si="15"/>
        <v>2.3036400000000001</v>
      </c>
      <c r="R7" s="169">
        <f t="shared" si="16"/>
        <v>2.2150384615384615</v>
      </c>
      <c r="S7" s="169">
        <f t="shared" si="17"/>
        <v>2.133</v>
      </c>
      <c r="T7" s="169">
        <f t="shared" si="18"/>
        <v>2.0568214285714288</v>
      </c>
      <c r="U7" s="169">
        <f t="shared" si="19"/>
        <v>1.9858965517241378</v>
      </c>
      <c r="V7" s="169">
        <f t="shared" si="20"/>
        <v>1.9197</v>
      </c>
      <c r="W7" s="171">
        <f t="shared" si="21"/>
        <v>1.8577741935483871</v>
      </c>
      <c r="X7" s="171">
        <f t="shared" si="22"/>
        <v>1.79971875</v>
      </c>
      <c r="Y7" s="171">
        <f t="shared" si="23"/>
        <v>1.7451818181818184</v>
      </c>
      <c r="Z7" s="171">
        <f t="shared" si="24"/>
        <v>1.6938529411764705</v>
      </c>
      <c r="AA7" s="171">
        <f t="shared" si="25"/>
        <v>1.645457142857143</v>
      </c>
      <c r="AB7" s="171">
        <f t="shared" si="26"/>
        <v>1.59975</v>
      </c>
      <c r="AC7" s="171">
        <f t="shared" si="27"/>
        <v>1.5565135135135135</v>
      </c>
      <c r="AD7" s="171">
        <f t="shared" si="28"/>
        <v>1.5155526315789474</v>
      </c>
    </row>
    <row r="8" spans="1:30" ht="18.75" x14ac:dyDescent="0.2">
      <c r="A8" s="168">
        <f t="shared" si="31"/>
        <v>28</v>
      </c>
      <c r="B8" s="381">
        <f t="shared" si="29"/>
        <v>5.9723999999999995</v>
      </c>
      <c r="C8" s="169">
        <f t="shared" si="30"/>
        <v>5.4294545454545453</v>
      </c>
      <c r="D8" s="169">
        <f t="shared" si="2"/>
        <v>4.9770000000000003</v>
      </c>
      <c r="E8" s="169">
        <f t="shared" si="3"/>
        <v>4.594153846153846</v>
      </c>
      <c r="F8" s="169">
        <f t="shared" si="4"/>
        <v>4.266</v>
      </c>
      <c r="G8" s="169">
        <f t="shared" si="5"/>
        <v>3.9816000000000003</v>
      </c>
      <c r="H8" s="169">
        <f t="shared" si="6"/>
        <v>3.7327500000000002</v>
      </c>
      <c r="I8" s="169">
        <f t="shared" si="7"/>
        <v>3.5131764705882351</v>
      </c>
      <c r="J8" s="169">
        <f t="shared" si="8"/>
        <v>3.3180000000000001</v>
      </c>
      <c r="K8" s="169">
        <f t="shared" si="9"/>
        <v>3.1433684210526316</v>
      </c>
      <c r="L8" s="169">
        <f t="shared" si="10"/>
        <v>2.9861999999999997</v>
      </c>
      <c r="M8" s="169">
        <f t="shared" si="11"/>
        <v>2.8439999999999999</v>
      </c>
      <c r="N8" s="169">
        <f t="shared" si="12"/>
        <v>2.7147272727272727</v>
      </c>
      <c r="O8" s="169">
        <f t="shared" si="13"/>
        <v>2.5966956521739131</v>
      </c>
      <c r="P8" s="169">
        <f t="shared" si="14"/>
        <v>2.4885000000000002</v>
      </c>
      <c r="Q8" s="169">
        <f t="shared" si="15"/>
        <v>2.3889600000000004</v>
      </c>
      <c r="R8" s="169">
        <f t="shared" si="16"/>
        <v>2.297076923076923</v>
      </c>
      <c r="S8" s="169">
        <f t="shared" si="17"/>
        <v>2.2119999999999997</v>
      </c>
      <c r="T8" s="169">
        <f t="shared" si="18"/>
        <v>2.133</v>
      </c>
      <c r="U8" s="169">
        <f t="shared" si="19"/>
        <v>2.0594482758620689</v>
      </c>
      <c r="V8" s="169">
        <f t="shared" si="20"/>
        <v>1.9908000000000001</v>
      </c>
      <c r="W8" s="171">
        <f t="shared" si="21"/>
        <v>1.9265806451612904</v>
      </c>
      <c r="X8" s="171">
        <f t="shared" si="22"/>
        <v>1.8663750000000001</v>
      </c>
      <c r="Y8" s="171">
        <f t="shared" si="23"/>
        <v>1.8098181818181818</v>
      </c>
      <c r="Z8" s="171">
        <f t="shared" si="24"/>
        <v>1.7565882352941176</v>
      </c>
      <c r="AA8" s="171">
        <f t="shared" si="25"/>
        <v>1.7064000000000001</v>
      </c>
      <c r="AB8" s="171">
        <f t="shared" si="26"/>
        <v>1.659</v>
      </c>
      <c r="AC8" s="171">
        <f t="shared" si="27"/>
        <v>1.6141621621621622</v>
      </c>
      <c r="AD8" s="171">
        <f t="shared" si="28"/>
        <v>1.5716842105263158</v>
      </c>
    </row>
    <row r="9" spans="1:30" ht="18.75" x14ac:dyDescent="0.2">
      <c r="A9" s="168">
        <f t="shared" si="31"/>
        <v>29</v>
      </c>
      <c r="B9" s="381">
        <f t="shared" si="29"/>
        <v>6.1856999999999998</v>
      </c>
      <c r="C9" s="169">
        <f t="shared" si="30"/>
        <v>5.6233636363636359</v>
      </c>
      <c r="D9" s="169">
        <f t="shared" si="2"/>
        <v>5.1547499999999999</v>
      </c>
      <c r="E9" s="169">
        <f t="shared" si="3"/>
        <v>4.758230769230769</v>
      </c>
      <c r="F9" s="169">
        <f t="shared" si="4"/>
        <v>4.4183571428571433</v>
      </c>
      <c r="G9" s="169">
        <f t="shared" si="5"/>
        <v>4.1238000000000001</v>
      </c>
      <c r="H9" s="169">
        <f t="shared" si="6"/>
        <v>3.8660625</v>
      </c>
      <c r="I9" s="169">
        <f t="shared" si="7"/>
        <v>3.6386470588235293</v>
      </c>
      <c r="J9" s="169">
        <f t="shared" si="8"/>
        <v>3.4365000000000001</v>
      </c>
      <c r="K9" s="169">
        <f t="shared" si="9"/>
        <v>3.2556315789473684</v>
      </c>
      <c r="L9" s="169">
        <f t="shared" si="10"/>
        <v>3.0928499999999999</v>
      </c>
      <c r="M9" s="169">
        <f t="shared" si="11"/>
        <v>2.9455714285714287</v>
      </c>
      <c r="N9" s="169">
        <f t="shared" si="12"/>
        <v>2.8116818181818179</v>
      </c>
      <c r="O9" s="169">
        <f t="shared" si="13"/>
        <v>2.689434782608696</v>
      </c>
      <c r="P9" s="169">
        <f t="shared" si="14"/>
        <v>2.577375</v>
      </c>
      <c r="Q9" s="169">
        <f t="shared" si="15"/>
        <v>2.4742799999999998</v>
      </c>
      <c r="R9" s="169">
        <f t="shared" si="16"/>
        <v>2.3791153846153845</v>
      </c>
      <c r="S9" s="169">
        <f t="shared" si="17"/>
        <v>2.2910000000000004</v>
      </c>
      <c r="T9" s="169">
        <f t="shared" si="18"/>
        <v>2.2091785714285717</v>
      </c>
      <c r="U9" s="169">
        <f t="shared" si="19"/>
        <v>2.133</v>
      </c>
      <c r="V9" s="169">
        <f t="shared" si="20"/>
        <v>2.0619000000000001</v>
      </c>
      <c r="W9" s="171">
        <f t="shared" si="21"/>
        <v>1.9953870967741933</v>
      </c>
      <c r="X9" s="171">
        <f t="shared" si="22"/>
        <v>1.93303125</v>
      </c>
      <c r="Y9" s="171">
        <f t="shared" si="23"/>
        <v>1.8744545454545454</v>
      </c>
      <c r="Z9" s="171">
        <f t="shared" si="24"/>
        <v>1.8193235294117647</v>
      </c>
      <c r="AA9" s="171">
        <f t="shared" si="25"/>
        <v>1.7673428571428573</v>
      </c>
      <c r="AB9" s="171">
        <f t="shared" si="26"/>
        <v>1.7182500000000001</v>
      </c>
      <c r="AC9" s="171">
        <f t="shared" si="27"/>
        <v>1.6718108108108107</v>
      </c>
      <c r="AD9" s="171">
        <f t="shared" si="28"/>
        <v>1.6278157894736842</v>
      </c>
    </row>
    <row r="10" spans="1:30" ht="18.75" x14ac:dyDescent="0.2">
      <c r="A10" s="168">
        <f t="shared" si="31"/>
        <v>30</v>
      </c>
      <c r="B10" s="381">
        <f t="shared" si="29"/>
        <v>6.399</v>
      </c>
      <c r="C10" s="169">
        <f t="shared" si="30"/>
        <v>5.8172727272727265</v>
      </c>
      <c r="D10" s="169">
        <f t="shared" si="2"/>
        <v>5.3324999999999996</v>
      </c>
      <c r="E10" s="169">
        <f t="shared" si="3"/>
        <v>4.9223076923076921</v>
      </c>
      <c r="F10" s="169">
        <f t="shared" si="4"/>
        <v>4.5707142857142857</v>
      </c>
      <c r="G10" s="169">
        <f t="shared" si="5"/>
        <v>4.266</v>
      </c>
      <c r="H10" s="169">
        <f t="shared" si="6"/>
        <v>3.9993750000000001</v>
      </c>
      <c r="I10" s="169">
        <f t="shared" si="7"/>
        <v>3.7641176470588236</v>
      </c>
      <c r="J10" s="169">
        <f t="shared" si="8"/>
        <v>3.5550000000000002</v>
      </c>
      <c r="K10" s="169">
        <f t="shared" si="9"/>
        <v>3.3678947368421053</v>
      </c>
      <c r="L10" s="169">
        <f t="shared" si="10"/>
        <v>3.1995</v>
      </c>
      <c r="M10" s="169">
        <f t="shared" si="11"/>
        <v>3.0471428571428572</v>
      </c>
      <c r="N10" s="169">
        <f t="shared" si="12"/>
        <v>2.9086363636363632</v>
      </c>
      <c r="O10" s="169">
        <f t="shared" si="13"/>
        <v>2.7821739130434784</v>
      </c>
      <c r="P10" s="169">
        <f t="shared" si="14"/>
        <v>2.6662499999999998</v>
      </c>
      <c r="Q10" s="169">
        <f t="shared" si="15"/>
        <v>2.5596000000000001</v>
      </c>
      <c r="R10" s="169">
        <f t="shared" si="16"/>
        <v>2.461153846153846</v>
      </c>
      <c r="S10" s="169">
        <f t="shared" si="17"/>
        <v>2.37</v>
      </c>
      <c r="T10" s="169">
        <f t="shared" si="18"/>
        <v>2.2853571428571429</v>
      </c>
      <c r="U10" s="169">
        <f t="shared" si="19"/>
        <v>2.2065517241379311</v>
      </c>
      <c r="V10" s="169">
        <f t="shared" si="20"/>
        <v>2.133</v>
      </c>
      <c r="W10" s="171">
        <f t="shared" si="21"/>
        <v>2.064193548387097</v>
      </c>
      <c r="X10" s="171">
        <f t="shared" si="22"/>
        <v>1.9996875000000001</v>
      </c>
      <c r="Y10" s="171">
        <f t="shared" si="23"/>
        <v>1.939090909090909</v>
      </c>
      <c r="Z10" s="171">
        <f t="shared" si="24"/>
        <v>1.8820588235294118</v>
      </c>
      <c r="AA10" s="171">
        <f t="shared" si="25"/>
        <v>1.8282857142857143</v>
      </c>
      <c r="AB10" s="171">
        <f t="shared" si="26"/>
        <v>1.7775000000000001</v>
      </c>
      <c r="AC10" s="171">
        <f t="shared" si="27"/>
        <v>1.7294594594594597</v>
      </c>
      <c r="AD10" s="171">
        <f t="shared" si="28"/>
        <v>1.6839473684210526</v>
      </c>
    </row>
    <row r="11" spans="1:30" ht="18.75" x14ac:dyDescent="0.2">
      <c r="A11" s="168">
        <f t="shared" si="31"/>
        <v>31</v>
      </c>
      <c r="B11" s="381">
        <f t="shared" si="29"/>
        <v>6.6123000000000003</v>
      </c>
      <c r="C11" s="169">
        <f t="shared" si="30"/>
        <v>6.0111818181818188</v>
      </c>
      <c r="D11" s="169">
        <f t="shared" si="2"/>
        <v>5.5102500000000001</v>
      </c>
      <c r="E11" s="169">
        <f t="shared" si="3"/>
        <v>5.0863846153846151</v>
      </c>
      <c r="F11" s="169">
        <f t="shared" si="4"/>
        <v>4.723071428571429</v>
      </c>
      <c r="G11" s="169">
        <f t="shared" si="5"/>
        <v>4.4082000000000008</v>
      </c>
      <c r="H11" s="169">
        <f t="shared" si="6"/>
        <v>4.1326875000000003</v>
      </c>
      <c r="I11" s="169">
        <f t="shared" si="7"/>
        <v>3.8895882352941178</v>
      </c>
      <c r="J11" s="169">
        <f t="shared" si="8"/>
        <v>3.6735000000000002</v>
      </c>
      <c r="K11" s="169">
        <f t="shared" si="9"/>
        <v>3.4801578947368421</v>
      </c>
      <c r="L11" s="169">
        <f t="shared" si="10"/>
        <v>3.3061500000000001</v>
      </c>
      <c r="M11" s="169">
        <f t="shared" si="11"/>
        <v>3.148714285714286</v>
      </c>
      <c r="N11" s="169">
        <f t="shared" si="12"/>
        <v>3.0055909090909094</v>
      </c>
      <c r="O11" s="169">
        <f t="shared" si="13"/>
        <v>2.8749130434782608</v>
      </c>
      <c r="P11" s="169">
        <f t="shared" si="14"/>
        <v>2.755125</v>
      </c>
      <c r="Q11" s="169">
        <f t="shared" si="15"/>
        <v>2.6449199999999999</v>
      </c>
      <c r="R11" s="169">
        <f t="shared" si="16"/>
        <v>2.5431923076923075</v>
      </c>
      <c r="S11" s="169">
        <f t="shared" si="17"/>
        <v>2.4489999999999998</v>
      </c>
      <c r="T11" s="169">
        <f t="shared" si="18"/>
        <v>2.3615357142857145</v>
      </c>
      <c r="U11" s="169">
        <f t="shared" si="19"/>
        <v>2.2801034482758618</v>
      </c>
      <c r="V11" s="169">
        <f t="shared" si="20"/>
        <v>2.2041000000000004</v>
      </c>
      <c r="W11" s="171">
        <f t="shared" si="21"/>
        <v>2.133</v>
      </c>
      <c r="X11" s="171">
        <f t="shared" si="22"/>
        <v>2.0663437500000001</v>
      </c>
      <c r="Y11" s="171">
        <f t="shared" si="23"/>
        <v>2.0037272727272728</v>
      </c>
      <c r="Z11" s="171">
        <f t="shared" si="24"/>
        <v>1.9447941176470589</v>
      </c>
      <c r="AA11" s="171">
        <f t="shared" si="25"/>
        <v>1.8892285714285713</v>
      </c>
      <c r="AB11" s="171">
        <f t="shared" si="26"/>
        <v>1.8367500000000001</v>
      </c>
      <c r="AC11" s="171">
        <f t="shared" si="27"/>
        <v>1.7871081081081082</v>
      </c>
      <c r="AD11" s="171">
        <f t="shared" si="28"/>
        <v>1.7400789473684211</v>
      </c>
    </row>
    <row r="12" spans="1:30" ht="18.75" x14ac:dyDescent="0.2">
      <c r="A12" s="168">
        <f t="shared" si="31"/>
        <v>32</v>
      </c>
      <c r="B12" s="381">
        <f t="shared" si="29"/>
        <v>6.8256000000000006</v>
      </c>
      <c r="C12" s="169">
        <f t="shared" si="30"/>
        <v>6.2050909090909094</v>
      </c>
      <c r="D12" s="169">
        <f t="shared" si="2"/>
        <v>5.6879999999999997</v>
      </c>
      <c r="E12" s="169">
        <f t="shared" si="3"/>
        <v>5.250461538461539</v>
      </c>
      <c r="F12" s="169">
        <f t="shared" si="4"/>
        <v>4.8754285714285714</v>
      </c>
      <c r="G12" s="169">
        <f t="shared" si="5"/>
        <v>4.5503999999999998</v>
      </c>
      <c r="H12" s="169">
        <f t="shared" si="6"/>
        <v>4.266</v>
      </c>
      <c r="I12" s="169">
        <f t="shared" si="7"/>
        <v>4.0150588235294116</v>
      </c>
      <c r="J12" s="169">
        <f t="shared" si="8"/>
        <v>3.7919999999999998</v>
      </c>
      <c r="K12" s="169">
        <f t="shared" si="9"/>
        <v>3.592421052631579</v>
      </c>
      <c r="L12" s="169">
        <f t="shared" si="10"/>
        <v>3.4128000000000003</v>
      </c>
      <c r="M12" s="169">
        <f t="shared" si="11"/>
        <v>3.250285714285714</v>
      </c>
      <c r="N12" s="169">
        <f t="shared" si="12"/>
        <v>3.1025454545454547</v>
      </c>
      <c r="O12" s="169">
        <f t="shared" si="13"/>
        <v>2.9676521739130433</v>
      </c>
      <c r="P12" s="169">
        <f t="shared" si="14"/>
        <v>2.8439999999999999</v>
      </c>
      <c r="Q12" s="169">
        <f t="shared" si="15"/>
        <v>2.7302400000000002</v>
      </c>
      <c r="R12" s="169">
        <f t="shared" si="16"/>
        <v>2.6252307692307695</v>
      </c>
      <c r="S12" s="169">
        <f t="shared" si="17"/>
        <v>2.528</v>
      </c>
      <c r="T12" s="169">
        <f t="shared" si="18"/>
        <v>2.4377142857142857</v>
      </c>
      <c r="U12" s="169">
        <f t="shared" si="19"/>
        <v>2.3536551724137933</v>
      </c>
      <c r="V12" s="169">
        <f t="shared" si="20"/>
        <v>2.2751999999999999</v>
      </c>
      <c r="W12" s="171">
        <f t="shared" si="21"/>
        <v>2.201806451612903</v>
      </c>
      <c r="X12" s="171">
        <f t="shared" si="22"/>
        <v>2.133</v>
      </c>
      <c r="Y12" s="171">
        <f t="shared" si="23"/>
        <v>2.0683636363636366</v>
      </c>
      <c r="Z12" s="171">
        <f t="shared" si="24"/>
        <v>2.0075294117647058</v>
      </c>
      <c r="AA12" s="171">
        <f t="shared" si="25"/>
        <v>1.9501714285714284</v>
      </c>
      <c r="AB12" s="171">
        <f t="shared" si="26"/>
        <v>1.8959999999999999</v>
      </c>
      <c r="AC12" s="171">
        <f t="shared" si="27"/>
        <v>1.8447567567567569</v>
      </c>
      <c r="AD12" s="171">
        <f t="shared" si="28"/>
        <v>1.7962105263157895</v>
      </c>
    </row>
    <row r="13" spans="1:30" ht="18.75" x14ac:dyDescent="0.2">
      <c r="A13" s="168">
        <f t="shared" si="31"/>
        <v>33</v>
      </c>
      <c r="B13" s="381">
        <f t="shared" si="29"/>
        <v>7.0388999999999999</v>
      </c>
      <c r="C13" s="169">
        <f t="shared" si="30"/>
        <v>6.399</v>
      </c>
      <c r="D13" s="169">
        <f t="shared" si="2"/>
        <v>5.8657500000000002</v>
      </c>
      <c r="E13" s="169">
        <f t="shared" si="3"/>
        <v>5.4145384615384611</v>
      </c>
      <c r="F13" s="169">
        <f t="shared" si="4"/>
        <v>5.0277857142857147</v>
      </c>
      <c r="G13" s="169">
        <f t="shared" si="5"/>
        <v>4.6926000000000005</v>
      </c>
      <c r="H13" s="169">
        <f t="shared" si="6"/>
        <v>4.3993124999999997</v>
      </c>
      <c r="I13" s="169">
        <f t="shared" si="7"/>
        <v>4.1405294117647058</v>
      </c>
      <c r="J13" s="169">
        <f t="shared" si="8"/>
        <v>3.9104999999999999</v>
      </c>
      <c r="K13" s="169">
        <f t="shared" si="9"/>
        <v>3.7046842105263158</v>
      </c>
      <c r="L13" s="169">
        <f t="shared" si="10"/>
        <v>3.51945</v>
      </c>
      <c r="M13" s="169">
        <f t="shared" si="11"/>
        <v>3.3518571428571429</v>
      </c>
      <c r="N13" s="169">
        <f t="shared" si="12"/>
        <v>3.1995</v>
      </c>
      <c r="O13" s="169">
        <f t="shared" si="13"/>
        <v>3.0603913043478261</v>
      </c>
      <c r="P13" s="169">
        <f t="shared" si="14"/>
        <v>2.9328750000000001</v>
      </c>
      <c r="Q13" s="169">
        <f t="shared" si="15"/>
        <v>2.8155600000000001</v>
      </c>
      <c r="R13" s="169">
        <f t="shared" si="16"/>
        <v>2.7072692307692305</v>
      </c>
      <c r="S13" s="169">
        <f t="shared" si="17"/>
        <v>2.6070000000000002</v>
      </c>
      <c r="T13" s="169">
        <f t="shared" si="18"/>
        <v>2.5138928571428574</v>
      </c>
      <c r="U13" s="169">
        <f t="shared" si="19"/>
        <v>2.4272068965517244</v>
      </c>
      <c r="V13" s="169">
        <f t="shared" si="20"/>
        <v>2.3463000000000003</v>
      </c>
      <c r="W13" s="171">
        <f t="shared" si="21"/>
        <v>2.2706129032258064</v>
      </c>
      <c r="X13" s="171">
        <f t="shared" si="22"/>
        <v>2.1996562499999999</v>
      </c>
      <c r="Y13" s="171">
        <f t="shared" si="23"/>
        <v>2.133</v>
      </c>
      <c r="Z13" s="171">
        <f t="shared" si="24"/>
        <v>2.0702647058823529</v>
      </c>
      <c r="AA13" s="171">
        <f t="shared" si="25"/>
        <v>2.0111142857142856</v>
      </c>
      <c r="AB13" s="171">
        <f t="shared" si="26"/>
        <v>1.9552499999999999</v>
      </c>
      <c r="AC13" s="171">
        <f t="shared" si="27"/>
        <v>1.9024054054054054</v>
      </c>
      <c r="AD13" s="171">
        <f t="shared" si="28"/>
        <v>1.8523421052631579</v>
      </c>
    </row>
    <row r="14" spans="1:30" ht="18.75" x14ac:dyDescent="0.2">
      <c r="A14" s="168">
        <f t="shared" si="31"/>
        <v>34</v>
      </c>
      <c r="B14" s="381">
        <f t="shared" si="29"/>
        <v>7.2522000000000002</v>
      </c>
      <c r="C14" s="169">
        <f t="shared" si="30"/>
        <v>6.5929090909090906</v>
      </c>
      <c r="D14" s="169">
        <f t="shared" si="2"/>
        <v>6.0435000000000008</v>
      </c>
      <c r="E14" s="169">
        <f t="shared" si="3"/>
        <v>5.578615384615385</v>
      </c>
      <c r="F14" s="169">
        <f t="shared" si="4"/>
        <v>5.1801428571428572</v>
      </c>
      <c r="G14" s="169">
        <f t="shared" si="5"/>
        <v>4.8347999999999995</v>
      </c>
      <c r="H14" s="169">
        <f t="shared" si="6"/>
        <v>4.5326250000000003</v>
      </c>
      <c r="I14" s="169">
        <f t="shared" si="7"/>
        <v>4.266</v>
      </c>
      <c r="J14" s="169">
        <f t="shared" si="8"/>
        <v>4.0289999999999999</v>
      </c>
      <c r="K14" s="169">
        <f t="shared" si="9"/>
        <v>3.8169473684210526</v>
      </c>
      <c r="L14" s="169">
        <f t="shared" si="10"/>
        <v>3.6261000000000001</v>
      </c>
      <c r="M14" s="169">
        <f t="shared" si="11"/>
        <v>3.4534285714285713</v>
      </c>
      <c r="N14" s="169">
        <f t="shared" si="12"/>
        <v>3.2964545454545453</v>
      </c>
      <c r="O14" s="169">
        <f t="shared" si="13"/>
        <v>3.1531304347826086</v>
      </c>
      <c r="P14" s="169">
        <f t="shared" si="14"/>
        <v>3.0217500000000004</v>
      </c>
      <c r="Q14" s="169">
        <f t="shared" si="15"/>
        <v>2.9008800000000003</v>
      </c>
      <c r="R14" s="169">
        <f t="shared" si="16"/>
        <v>2.7893076923076925</v>
      </c>
      <c r="S14" s="169">
        <f t="shared" si="17"/>
        <v>2.6859999999999999</v>
      </c>
      <c r="T14" s="169">
        <f t="shared" si="18"/>
        <v>2.5900714285714286</v>
      </c>
      <c r="U14" s="169">
        <f t="shared" si="19"/>
        <v>2.500758620689655</v>
      </c>
      <c r="V14" s="169">
        <f t="shared" si="20"/>
        <v>2.4173999999999998</v>
      </c>
      <c r="W14" s="171">
        <f t="shared" si="21"/>
        <v>2.3394193548387094</v>
      </c>
      <c r="X14" s="171">
        <f t="shared" si="22"/>
        <v>2.2663125000000002</v>
      </c>
      <c r="Y14" s="171">
        <f t="shared" si="23"/>
        <v>2.1976363636363634</v>
      </c>
      <c r="Z14" s="171">
        <f t="shared" si="24"/>
        <v>2.133</v>
      </c>
      <c r="AA14" s="171">
        <f t="shared" si="25"/>
        <v>2.072057142857143</v>
      </c>
      <c r="AB14" s="171">
        <f t="shared" si="26"/>
        <v>2.0145</v>
      </c>
      <c r="AC14" s="171">
        <f t="shared" si="27"/>
        <v>1.9600540540540541</v>
      </c>
      <c r="AD14" s="171">
        <f t="shared" si="28"/>
        <v>1.9084736842105263</v>
      </c>
    </row>
    <row r="15" spans="1:30" ht="18.75" x14ac:dyDescent="0.2">
      <c r="A15" s="168">
        <f t="shared" si="31"/>
        <v>35</v>
      </c>
      <c r="B15" s="381">
        <f t="shared" si="29"/>
        <v>7.4655000000000005</v>
      </c>
      <c r="C15" s="169">
        <f t="shared" si="30"/>
        <v>6.7868181818181812</v>
      </c>
      <c r="D15" s="169">
        <f t="shared" si="2"/>
        <v>6.2212499999999995</v>
      </c>
      <c r="E15" s="169">
        <f t="shared" si="3"/>
        <v>5.742692307692308</v>
      </c>
      <c r="F15" s="169">
        <f t="shared" si="4"/>
        <v>5.3324999999999996</v>
      </c>
      <c r="G15" s="169">
        <f t="shared" si="5"/>
        <v>4.9770000000000003</v>
      </c>
      <c r="H15" s="169">
        <f t="shared" si="6"/>
        <v>4.6659375000000001</v>
      </c>
      <c r="I15" s="169">
        <f t="shared" si="7"/>
        <v>4.3914705882352933</v>
      </c>
      <c r="J15" s="169">
        <f t="shared" si="8"/>
        <v>4.1475</v>
      </c>
      <c r="K15" s="169">
        <f t="shared" si="9"/>
        <v>3.9292105263157895</v>
      </c>
      <c r="L15" s="169">
        <f t="shared" si="10"/>
        <v>3.7327500000000002</v>
      </c>
      <c r="M15" s="169">
        <f t="shared" si="11"/>
        <v>3.5550000000000002</v>
      </c>
      <c r="N15" s="169">
        <f t="shared" si="12"/>
        <v>3.3934090909090906</v>
      </c>
      <c r="O15" s="169">
        <f t="shared" si="13"/>
        <v>3.2458695652173915</v>
      </c>
      <c r="P15" s="169">
        <f t="shared" si="14"/>
        <v>3.1106249999999998</v>
      </c>
      <c r="Q15" s="169">
        <f t="shared" si="15"/>
        <v>2.9861999999999997</v>
      </c>
      <c r="R15" s="169">
        <f t="shared" si="16"/>
        <v>2.871346153846154</v>
      </c>
      <c r="S15" s="169">
        <f t="shared" si="17"/>
        <v>2.7650000000000001</v>
      </c>
      <c r="T15" s="169">
        <f t="shared" si="18"/>
        <v>2.6662499999999998</v>
      </c>
      <c r="U15" s="169">
        <f t="shared" si="19"/>
        <v>2.5743103448275861</v>
      </c>
      <c r="V15" s="169">
        <f t="shared" si="20"/>
        <v>2.4885000000000002</v>
      </c>
      <c r="W15" s="171">
        <f t="shared" si="21"/>
        <v>2.4082258064516133</v>
      </c>
      <c r="X15" s="171">
        <f t="shared" si="22"/>
        <v>2.33296875</v>
      </c>
      <c r="Y15" s="171">
        <f t="shared" si="23"/>
        <v>2.2622727272727272</v>
      </c>
      <c r="Z15" s="171">
        <f t="shared" si="24"/>
        <v>2.1957352941176467</v>
      </c>
      <c r="AA15" s="171">
        <f t="shared" si="25"/>
        <v>2.133</v>
      </c>
      <c r="AB15" s="171">
        <f t="shared" si="26"/>
        <v>2.07375</v>
      </c>
      <c r="AC15" s="171">
        <f t="shared" si="27"/>
        <v>2.0177027027027026</v>
      </c>
      <c r="AD15" s="171">
        <f t="shared" si="28"/>
        <v>1.9646052631578947</v>
      </c>
    </row>
    <row r="16" spans="1:30" ht="18.75" x14ac:dyDescent="0.2">
      <c r="A16" s="168">
        <f t="shared" si="31"/>
        <v>36</v>
      </c>
      <c r="B16" s="381">
        <f t="shared" si="29"/>
        <v>7.6787999999999998</v>
      </c>
      <c r="C16" s="169">
        <f t="shared" si="30"/>
        <v>6.9807272727272736</v>
      </c>
      <c r="D16" s="169">
        <f t="shared" si="2"/>
        <v>6.399</v>
      </c>
      <c r="E16" s="169">
        <f t="shared" si="3"/>
        <v>5.906769230769231</v>
      </c>
      <c r="F16" s="169">
        <f t="shared" si="4"/>
        <v>5.4848571428571429</v>
      </c>
      <c r="G16" s="169">
        <f t="shared" si="5"/>
        <v>5.1192000000000002</v>
      </c>
      <c r="H16" s="169">
        <f t="shared" si="6"/>
        <v>4.7992499999999998</v>
      </c>
      <c r="I16" s="169">
        <f t="shared" si="7"/>
        <v>4.5169411764705885</v>
      </c>
      <c r="J16" s="169">
        <f t="shared" si="8"/>
        <v>4.266</v>
      </c>
      <c r="K16" s="169">
        <f t="shared" si="9"/>
        <v>4.0414736842105263</v>
      </c>
      <c r="L16" s="169">
        <f t="shared" si="10"/>
        <v>3.8393999999999999</v>
      </c>
      <c r="M16" s="169">
        <f t="shared" si="11"/>
        <v>3.6565714285714286</v>
      </c>
      <c r="N16" s="169">
        <f t="shared" si="12"/>
        <v>3.4903636363636368</v>
      </c>
      <c r="O16" s="169">
        <f t="shared" si="13"/>
        <v>3.3386086956521739</v>
      </c>
      <c r="P16" s="169">
        <f t="shared" si="14"/>
        <v>3.1995</v>
      </c>
      <c r="Q16" s="169">
        <f t="shared" si="15"/>
        <v>3.07152</v>
      </c>
      <c r="R16" s="169">
        <f t="shared" si="16"/>
        <v>2.9533846153846155</v>
      </c>
      <c r="S16" s="169">
        <f t="shared" si="17"/>
        <v>2.8439999999999999</v>
      </c>
      <c r="T16" s="169">
        <f t="shared" si="18"/>
        <v>2.7424285714285714</v>
      </c>
      <c r="U16" s="169">
        <f t="shared" si="19"/>
        <v>2.6478620689655172</v>
      </c>
      <c r="V16" s="169">
        <f t="shared" si="20"/>
        <v>2.5596000000000001</v>
      </c>
      <c r="W16" s="171">
        <f t="shared" si="21"/>
        <v>2.4770322580645163</v>
      </c>
      <c r="X16" s="171">
        <f t="shared" si="22"/>
        <v>2.3996249999999999</v>
      </c>
      <c r="Y16" s="171">
        <f t="shared" si="23"/>
        <v>2.3269090909090906</v>
      </c>
      <c r="Z16" s="171">
        <f t="shared" si="24"/>
        <v>2.2584705882352942</v>
      </c>
      <c r="AA16" s="171">
        <f t="shared" si="25"/>
        <v>2.193942857142857</v>
      </c>
      <c r="AB16" s="171">
        <f t="shared" si="26"/>
        <v>2.133</v>
      </c>
      <c r="AC16" s="171">
        <f t="shared" si="27"/>
        <v>2.0753513513513515</v>
      </c>
      <c r="AD16" s="171">
        <f t="shared" si="28"/>
        <v>2.0207368421052632</v>
      </c>
    </row>
    <row r="17" spans="1:30" ht="18.75" x14ac:dyDescent="0.2">
      <c r="A17" s="168">
        <f t="shared" si="31"/>
        <v>37</v>
      </c>
      <c r="B17" s="381">
        <f t="shared" si="29"/>
        <v>7.8921000000000001</v>
      </c>
      <c r="C17" s="169">
        <f t="shared" si="30"/>
        <v>7.1746363636363641</v>
      </c>
      <c r="D17" s="169">
        <f t="shared" si="2"/>
        <v>6.5767500000000005</v>
      </c>
      <c r="E17" s="169">
        <f t="shared" si="3"/>
        <v>6.070846153846154</v>
      </c>
      <c r="F17" s="169">
        <f t="shared" si="4"/>
        <v>5.6372142857142853</v>
      </c>
      <c r="G17" s="169">
        <f t="shared" si="5"/>
        <v>5.2614000000000001</v>
      </c>
      <c r="H17" s="169">
        <f t="shared" si="6"/>
        <v>4.9325625000000004</v>
      </c>
      <c r="I17" s="169">
        <f t="shared" si="7"/>
        <v>4.6424117647058818</v>
      </c>
      <c r="J17" s="169">
        <f t="shared" si="8"/>
        <v>4.3844999999999992</v>
      </c>
      <c r="K17" s="169">
        <f t="shared" si="9"/>
        <v>4.1537368421052632</v>
      </c>
      <c r="L17" s="169">
        <f t="shared" si="10"/>
        <v>3.9460500000000001</v>
      </c>
      <c r="M17" s="169">
        <f t="shared" si="11"/>
        <v>3.758142857142857</v>
      </c>
      <c r="N17" s="169">
        <f t="shared" si="12"/>
        <v>3.5873181818181821</v>
      </c>
      <c r="O17" s="169">
        <f t="shared" si="13"/>
        <v>3.4313478260869568</v>
      </c>
      <c r="P17" s="169">
        <f t="shared" si="14"/>
        <v>3.2883750000000003</v>
      </c>
      <c r="Q17" s="169">
        <f t="shared" si="15"/>
        <v>3.1568399999999999</v>
      </c>
      <c r="R17" s="169">
        <f t="shared" si="16"/>
        <v>3.035423076923077</v>
      </c>
      <c r="S17" s="169">
        <f t="shared" si="17"/>
        <v>2.923</v>
      </c>
      <c r="T17" s="169">
        <f t="shared" si="18"/>
        <v>2.8186071428571426</v>
      </c>
      <c r="U17" s="169">
        <f t="shared" si="19"/>
        <v>2.7214137931034483</v>
      </c>
      <c r="V17" s="169">
        <f t="shared" si="20"/>
        <v>2.6307</v>
      </c>
      <c r="W17" s="171">
        <f t="shared" si="21"/>
        <v>2.5458387096774193</v>
      </c>
      <c r="X17" s="171">
        <f t="shared" si="22"/>
        <v>2.4662812500000002</v>
      </c>
      <c r="Y17" s="171">
        <f t="shared" si="23"/>
        <v>2.3915454545454544</v>
      </c>
      <c r="Z17" s="171">
        <f t="shared" si="24"/>
        <v>2.3212058823529409</v>
      </c>
      <c r="AA17" s="171">
        <f t="shared" si="25"/>
        <v>2.2548857142857144</v>
      </c>
      <c r="AB17" s="171">
        <f t="shared" si="26"/>
        <v>2.1922499999999996</v>
      </c>
      <c r="AC17" s="171">
        <f t="shared" si="27"/>
        <v>2.133</v>
      </c>
      <c r="AD17" s="171">
        <f t="shared" si="28"/>
        <v>2.0768684210526316</v>
      </c>
    </row>
    <row r="18" spans="1:30" ht="18.75" x14ac:dyDescent="0.2">
      <c r="A18" s="168">
        <f t="shared" si="31"/>
        <v>38</v>
      </c>
      <c r="B18" s="381">
        <f t="shared" si="29"/>
        <v>8.1053999999999995</v>
      </c>
      <c r="C18" s="169">
        <f t="shared" si="30"/>
        <v>7.3685454545454547</v>
      </c>
      <c r="D18" s="169">
        <f t="shared" si="2"/>
        <v>6.7544999999999993</v>
      </c>
      <c r="E18" s="169">
        <f t="shared" si="3"/>
        <v>6.234923076923077</v>
      </c>
      <c r="F18" s="169">
        <f t="shared" si="4"/>
        <v>5.7895714285714286</v>
      </c>
      <c r="G18" s="169">
        <f t="shared" si="5"/>
        <v>5.4036</v>
      </c>
      <c r="H18" s="169">
        <f t="shared" si="6"/>
        <v>5.0658750000000001</v>
      </c>
      <c r="I18" s="169">
        <f t="shared" si="7"/>
        <v>4.7678823529411769</v>
      </c>
      <c r="J18" s="169">
        <f t="shared" si="8"/>
        <v>4.5030000000000001</v>
      </c>
      <c r="K18" s="169">
        <f t="shared" si="9"/>
        <v>4.266</v>
      </c>
      <c r="L18" s="169">
        <f t="shared" si="10"/>
        <v>4.0526999999999997</v>
      </c>
      <c r="M18" s="169">
        <f t="shared" si="11"/>
        <v>3.8597142857142859</v>
      </c>
      <c r="N18" s="169">
        <f t="shared" si="12"/>
        <v>3.6842727272727274</v>
      </c>
      <c r="O18" s="169">
        <f t="shared" si="13"/>
        <v>3.5240869565217392</v>
      </c>
      <c r="P18" s="169">
        <f t="shared" si="14"/>
        <v>3.3772499999999996</v>
      </c>
      <c r="Q18" s="169">
        <f t="shared" si="15"/>
        <v>3.2421600000000002</v>
      </c>
      <c r="R18" s="169">
        <f t="shared" si="16"/>
        <v>3.1174615384615385</v>
      </c>
      <c r="S18" s="169">
        <f t="shared" si="17"/>
        <v>3.0020000000000002</v>
      </c>
      <c r="T18" s="169">
        <f t="shared" si="18"/>
        <v>2.8947857142857143</v>
      </c>
      <c r="U18" s="169">
        <f t="shared" si="19"/>
        <v>2.7949655172413794</v>
      </c>
      <c r="V18" s="169">
        <f t="shared" si="20"/>
        <v>2.7018</v>
      </c>
      <c r="W18" s="171">
        <f t="shared" si="21"/>
        <v>2.6146451612903228</v>
      </c>
      <c r="X18" s="171">
        <f t="shared" si="22"/>
        <v>2.5329375000000001</v>
      </c>
      <c r="Y18" s="171">
        <f t="shared" si="23"/>
        <v>2.4561818181818182</v>
      </c>
      <c r="Z18" s="171">
        <f t="shared" si="24"/>
        <v>2.3839411764705885</v>
      </c>
      <c r="AA18" s="171">
        <f t="shared" si="25"/>
        <v>2.3158285714285713</v>
      </c>
      <c r="AB18" s="171">
        <f t="shared" si="26"/>
        <v>2.2515000000000001</v>
      </c>
      <c r="AC18" s="171">
        <f t="shared" si="27"/>
        <v>2.1906486486486485</v>
      </c>
      <c r="AD18" s="171">
        <f t="shared" si="28"/>
        <v>2.133</v>
      </c>
    </row>
    <row r="19" spans="1:30" ht="18.75" x14ac:dyDescent="0.2">
      <c r="A19" s="168">
        <f t="shared" si="31"/>
        <v>39</v>
      </c>
      <c r="B19" s="381">
        <f t="shared" si="29"/>
        <v>8.3186999999999998</v>
      </c>
      <c r="C19" s="169">
        <f t="shared" si="30"/>
        <v>7.5624545454545453</v>
      </c>
      <c r="D19" s="169">
        <f t="shared" si="2"/>
        <v>6.9322499999999998</v>
      </c>
      <c r="E19" s="169">
        <f t="shared" si="3"/>
        <v>6.399</v>
      </c>
      <c r="F19" s="169">
        <f t="shared" si="4"/>
        <v>5.941928571428571</v>
      </c>
      <c r="G19" s="169">
        <f t="shared" si="5"/>
        <v>5.5457999999999998</v>
      </c>
      <c r="H19" s="169">
        <f t="shared" si="6"/>
        <v>5.1991874999999999</v>
      </c>
      <c r="I19" s="169">
        <f t="shared" si="7"/>
        <v>4.8933529411764702</v>
      </c>
      <c r="J19" s="169">
        <f t="shared" si="8"/>
        <v>4.6214999999999993</v>
      </c>
      <c r="K19" s="169">
        <f t="shared" si="9"/>
        <v>4.3782631578947369</v>
      </c>
      <c r="L19" s="169">
        <f t="shared" si="10"/>
        <v>4.1593499999999999</v>
      </c>
      <c r="M19" s="169">
        <f t="shared" si="11"/>
        <v>3.9612857142857143</v>
      </c>
      <c r="N19" s="169">
        <f t="shared" si="12"/>
        <v>3.7812272727272727</v>
      </c>
      <c r="O19" s="169">
        <f t="shared" si="13"/>
        <v>3.6168260869565216</v>
      </c>
      <c r="P19" s="169">
        <f t="shared" si="14"/>
        <v>3.4661249999999999</v>
      </c>
      <c r="Q19" s="169">
        <f t="shared" si="15"/>
        <v>3.32748</v>
      </c>
      <c r="R19" s="169">
        <f t="shared" si="16"/>
        <v>3.1995</v>
      </c>
      <c r="S19" s="169">
        <f t="shared" si="17"/>
        <v>3.081</v>
      </c>
      <c r="T19" s="169">
        <f t="shared" si="18"/>
        <v>2.9709642857142855</v>
      </c>
      <c r="U19" s="169">
        <f t="shared" si="19"/>
        <v>2.8685172413793105</v>
      </c>
      <c r="V19" s="169">
        <f t="shared" si="20"/>
        <v>2.7728999999999999</v>
      </c>
      <c r="W19" s="171">
        <f t="shared" si="21"/>
        <v>2.6834516129032258</v>
      </c>
      <c r="X19" s="171">
        <f t="shared" si="22"/>
        <v>2.5995937499999999</v>
      </c>
      <c r="Y19" s="171">
        <f t="shared" si="23"/>
        <v>2.5208181818181821</v>
      </c>
      <c r="Z19" s="171">
        <f t="shared" si="24"/>
        <v>2.4466764705882351</v>
      </c>
      <c r="AA19" s="171">
        <f t="shared" si="25"/>
        <v>2.3767714285714288</v>
      </c>
      <c r="AB19" s="171">
        <f t="shared" si="26"/>
        <v>2.3107499999999996</v>
      </c>
      <c r="AC19" s="171">
        <f t="shared" si="27"/>
        <v>2.248297297297297</v>
      </c>
      <c r="AD19" s="171">
        <f t="shared" si="28"/>
        <v>2.1891315789473684</v>
      </c>
    </row>
    <row r="20" spans="1:30" ht="18.75" x14ac:dyDescent="0.2">
      <c r="A20" s="168">
        <f t="shared" si="31"/>
        <v>40</v>
      </c>
      <c r="B20" s="381">
        <f t="shared" si="29"/>
        <v>8.532</v>
      </c>
      <c r="C20" s="169">
        <f t="shared" si="30"/>
        <v>7.7563636363636359</v>
      </c>
      <c r="D20" s="169">
        <f t="shared" si="2"/>
        <v>7.11</v>
      </c>
      <c r="E20" s="169">
        <f t="shared" si="3"/>
        <v>6.563076923076923</v>
      </c>
      <c r="F20" s="169">
        <f t="shared" si="4"/>
        <v>6.0942857142857143</v>
      </c>
      <c r="G20" s="169">
        <f t="shared" si="5"/>
        <v>5.6879999999999997</v>
      </c>
      <c r="H20" s="169">
        <f t="shared" si="6"/>
        <v>5.3324999999999996</v>
      </c>
      <c r="I20" s="169">
        <f t="shared" si="7"/>
        <v>5.0188235294117645</v>
      </c>
      <c r="J20" s="169">
        <f t="shared" si="8"/>
        <v>4.74</v>
      </c>
      <c r="K20" s="169">
        <f t="shared" si="9"/>
        <v>4.4905263157894737</v>
      </c>
      <c r="L20" s="169">
        <f t="shared" si="10"/>
        <v>4.266</v>
      </c>
      <c r="M20" s="169">
        <f t="shared" si="11"/>
        <v>4.0628571428571423</v>
      </c>
      <c r="N20" s="169">
        <f t="shared" si="12"/>
        <v>3.878181818181818</v>
      </c>
      <c r="O20" s="169">
        <f t="shared" si="13"/>
        <v>3.7095652173913041</v>
      </c>
      <c r="P20" s="169">
        <f t="shared" si="14"/>
        <v>3.5550000000000002</v>
      </c>
      <c r="Q20" s="169">
        <f t="shared" si="15"/>
        <v>3.4128000000000003</v>
      </c>
      <c r="R20" s="169">
        <f t="shared" si="16"/>
        <v>3.2815384615384615</v>
      </c>
      <c r="S20" s="169">
        <f t="shared" si="17"/>
        <v>3.1599999999999997</v>
      </c>
      <c r="T20" s="169">
        <f t="shared" si="18"/>
        <v>3.0471428571428572</v>
      </c>
      <c r="U20" s="169">
        <f t="shared" si="19"/>
        <v>2.9420689655172416</v>
      </c>
      <c r="V20" s="169">
        <f t="shared" si="20"/>
        <v>2.8439999999999999</v>
      </c>
      <c r="W20" s="171">
        <f t="shared" si="21"/>
        <v>2.7522580645161288</v>
      </c>
      <c r="X20" s="171">
        <f t="shared" si="22"/>
        <v>2.6662499999999998</v>
      </c>
      <c r="Y20" s="171">
        <f t="shared" si="23"/>
        <v>2.5854545454545454</v>
      </c>
      <c r="Z20" s="171">
        <f t="shared" si="24"/>
        <v>2.5094117647058822</v>
      </c>
      <c r="AA20" s="171">
        <f t="shared" si="25"/>
        <v>2.4377142857142857</v>
      </c>
      <c r="AB20" s="171">
        <f t="shared" si="26"/>
        <v>2.37</v>
      </c>
      <c r="AC20" s="171">
        <f t="shared" si="27"/>
        <v>2.3059459459459459</v>
      </c>
      <c r="AD20" s="171">
        <f t="shared" si="28"/>
        <v>2.2452631578947368</v>
      </c>
    </row>
    <row r="21" spans="1:30" ht="18.75" x14ac:dyDescent="0.2">
      <c r="A21" s="168">
        <f t="shared" si="31"/>
        <v>41</v>
      </c>
      <c r="B21" s="381">
        <f t="shared" si="29"/>
        <v>8.7452999999999985</v>
      </c>
      <c r="C21" s="169">
        <f t="shared" si="30"/>
        <v>7.9502727272727265</v>
      </c>
      <c r="D21" s="169">
        <f t="shared" si="2"/>
        <v>7.28775</v>
      </c>
      <c r="E21" s="169">
        <f t="shared" si="3"/>
        <v>6.727153846153846</v>
      </c>
      <c r="F21" s="169">
        <f t="shared" si="4"/>
        <v>6.2466428571428567</v>
      </c>
      <c r="G21" s="169">
        <f t="shared" si="5"/>
        <v>5.8302000000000005</v>
      </c>
      <c r="H21" s="169">
        <f t="shared" si="6"/>
        <v>5.4658125000000002</v>
      </c>
      <c r="I21" s="169">
        <f t="shared" si="7"/>
        <v>5.1442941176470587</v>
      </c>
      <c r="J21" s="169">
        <f t="shared" si="8"/>
        <v>4.8584999999999994</v>
      </c>
      <c r="K21" s="169">
        <f t="shared" si="9"/>
        <v>4.6027894736842105</v>
      </c>
      <c r="L21" s="169">
        <f t="shared" si="10"/>
        <v>4.3726499999999993</v>
      </c>
      <c r="M21" s="169">
        <f t="shared" si="11"/>
        <v>4.1644285714285711</v>
      </c>
      <c r="N21" s="169">
        <f t="shared" si="12"/>
        <v>3.9751363636363632</v>
      </c>
      <c r="O21" s="169">
        <f t="shared" si="13"/>
        <v>3.8023043478260869</v>
      </c>
      <c r="P21" s="169">
        <f t="shared" si="14"/>
        <v>3.643875</v>
      </c>
      <c r="Q21" s="169">
        <f t="shared" si="15"/>
        <v>3.4981199999999997</v>
      </c>
      <c r="R21" s="169">
        <f t="shared" si="16"/>
        <v>3.363576923076923</v>
      </c>
      <c r="S21" s="169">
        <f t="shared" si="17"/>
        <v>3.2390000000000003</v>
      </c>
      <c r="T21" s="169">
        <f t="shared" si="18"/>
        <v>3.1233214285714284</v>
      </c>
      <c r="U21" s="169">
        <f t="shared" si="19"/>
        <v>3.0156206896551723</v>
      </c>
      <c r="V21" s="169">
        <f t="shared" si="20"/>
        <v>2.9151000000000002</v>
      </c>
      <c r="W21" s="171">
        <f t="shared" si="21"/>
        <v>2.8210645161290322</v>
      </c>
      <c r="X21" s="171">
        <f t="shared" si="22"/>
        <v>2.7329062500000001</v>
      </c>
      <c r="Y21" s="171">
        <f t="shared" si="23"/>
        <v>2.6500909090909093</v>
      </c>
      <c r="Z21" s="171">
        <f t="shared" si="24"/>
        <v>2.5721470588235293</v>
      </c>
      <c r="AA21" s="171">
        <f t="shared" si="25"/>
        <v>2.4986571428571431</v>
      </c>
      <c r="AB21" s="171">
        <f t="shared" si="26"/>
        <v>2.4292499999999997</v>
      </c>
      <c r="AC21" s="171">
        <f t="shared" si="27"/>
        <v>2.3635945945945944</v>
      </c>
      <c r="AD21" s="171">
        <f t="shared" si="28"/>
        <v>2.3013947368421053</v>
      </c>
    </row>
    <row r="22" spans="1:30" ht="18.75" x14ac:dyDescent="0.2">
      <c r="A22" s="168">
        <f t="shared" si="31"/>
        <v>42</v>
      </c>
      <c r="B22" s="381">
        <f t="shared" si="29"/>
        <v>8.9586000000000006</v>
      </c>
      <c r="C22" s="169">
        <f t="shared" si="30"/>
        <v>8.1441818181818189</v>
      </c>
      <c r="D22" s="169">
        <f t="shared" si="2"/>
        <v>7.4655000000000005</v>
      </c>
      <c r="E22" s="169">
        <f t="shared" si="3"/>
        <v>6.891230769230769</v>
      </c>
      <c r="F22" s="169">
        <f t="shared" si="4"/>
        <v>6.399</v>
      </c>
      <c r="G22" s="169">
        <f t="shared" si="5"/>
        <v>5.9723999999999995</v>
      </c>
      <c r="H22" s="243">
        <f t="shared" si="6"/>
        <v>5.5991249999999999</v>
      </c>
      <c r="I22" s="169">
        <f t="shared" si="7"/>
        <v>5.2697647058823529</v>
      </c>
      <c r="J22" s="169">
        <f t="shared" si="8"/>
        <v>4.9770000000000003</v>
      </c>
      <c r="K22" s="169">
        <f t="shared" si="9"/>
        <v>4.7150526315789483</v>
      </c>
      <c r="L22" s="169">
        <f t="shared" si="10"/>
        <v>4.4793000000000003</v>
      </c>
      <c r="M22" s="169">
        <f t="shared" si="11"/>
        <v>4.266</v>
      </c>
      <c r="N22" s="169">
        <f t="shared" si="12"/>
        <v>4.0720909090909094</v>
      </c>
      <c r="O22" s="169">
        <f t="shared" si="13"/>
        <v>3.8950434782608694</v>
      </c>
      <c r="P22" s="169">
        <f t="shared" si="14"/>
        <v>3.7327500000000002</v>
      </c>
      <c r="Q22" s="169">
        <f t="shared" si="15"/>
        <v>3.58344</v>
      </c>
      <c r="R22" s="169">
        <f t="shared" si="16"/>
        <v>3.4456153846153845</v>
      </c>
      <c r="S22" s="169">
        <f t="shared" si="17"/>
        <v>3.3180000000000001</v>
      </c>
      <c r="T22" s="169">
        <f t="shared" si="18"/>
        <v>3.1995</v>
      </c>
      <c r="U22" s="169">
        <f t="shared" si="19"/>
        <v>3.0891724137931034</v>
      </c>
      <c r="V22" s="169">
        <f t="shared" si="20"/>
        <v>2.9861999999999997</v>
      </c>
      <c r="W22" s="171">
        <f t="shared" si="21"/>
        <v>2.8898709677419352</v>
      </c>
      <c r="X22" s="171">
        <f t="shared" si="22"/>
        <v>2.7995625</v>
      </c>
      <c r="Y22" s="171">
        <f t="shared" si="23"/>
        <v>2.7147272727272727</v>
      </c>
      <c r="Z22" s="171">
        <f t="shared" si="24"/>
        <v>2.6348823529411765</v>
      </c>
      <c r="AA22" s="171">
        <f t="shared" si="25"/>
        <v>2.5596000000000001</v>
      </c>
      <c r="AB22" s="171">
        <f t="shared" si="26"/>
        <v>2.4885000000000002</v>
      </c>
      <c r="AC22" s="171">
        <f t="shared" si="27"/>
        <v>2.4212432432432434</v>
      </c>
      <c r="AD22" s="171">
        <f t="shared" si="28"/>
        <v>2.3575263157894741</v>
      </c>
    </row>
    <row r="23" spans="1:30" ht="18.75" x14ac:dyDescent="0.2">
      <c r="A23" s="168">
        <f t="shared" si="31"/>
        <v>43</v>
      </c>
      <c r="B23" s="381">
        <f t="shared" si="29"/>
        <v>9.1718999999999991</v>
      </c>
      <c r="C23" s="169">
        <f t="shared" si="30"/>
        <v>8.3380909090909086</v>
      </c>
      <c r="D23" s="169">
        <f t="shared" si="2"/>
        <v>7.6432500000000001</v>
      </c>
      <c r="E23" s="169">
        <f t="shared" si="3"/>
        <v>7.0553076923076921</v>
      </c>
      <c r="F23" s="169">
        <f t="shared" si="4"/>
        <v>6.5513571428571433</v>
      </c>
      <c r="G23" s="169">
        <f t="shared" si="5"/>
        <v>6.1146000000000003</v>
      </c>
      <c r="H23" s="169">
        <f t="shared" si="6"/>
        <v>5.7324374999999996</v>
      </c>
      <c r="I23" s="169">
        <f t="shared" si="7"/>
        <v>5.3952352941176471</v>
      </c>
      <c r="J23" s="169">
        <f t="shared" si="8"/>
        <v>5.0954999999999995</v>
      </c>
      <c r="K23" s="169">
        <f t="shared" si="9"/>
        <v>4.8273157894736842</v>
      </c>
      <c r="L23" s="169">
        <f t="shared" si="10"/>
        <v>4.5859499999999995</v>
      </c>
      <c r="M23" s="169">
        <f t="shared" si="11"/>
        <v>4.367571428571428</v>
      </c>
      <c r="N23" s="169">
        <f t="shared" si="12"/>
        <v>4.1690454545454543</v>
      </c>
      <c r="O23" s="169">
        <f t="shared" si="13"/>
        <v>3.9877826086956523</v>
      </c>
      <c r="P23" s="169">
        <f t="shared" si="14"/>
        <v>3.821625</v>
      </c>
      <c r="Q23" s="169">
        <f t="shared" si="15"/>
        <v>3.6687599999999998</v>
      </c>
      <c r="R23" s="169">
        <f t="shared" si="16"/>
        <v>3.527653846153846</v>
      </c>
      <c r="S23" s="169">
        <f t="shared" si="17"/>
        <v>3.3969999999999998</v>
      </c>
      <c r="T23" s="169">
        <f t="shared" si="18"/>
        <v>3.2756785714285717</v>
      </c>
      <c r="U23" s="169">
        <f t="shared" si="19"/>
        <v>3.1627241379310345</v>
      </c>
      <c r="V23" s="169">
        <f t="shared" si="20"/>
        <v>3.0573000000000001</v>
      </c>
      <c r="W23" s="171">
        <f t="shared" si="21"/>
        <v>2.9586774193548391</v>
      </c>
      <c r="X23" s="171">
        <f t="shared" si="22"/>
        <v>2.8662187499999998</v>
      </c>
      <c r="Y23" s="171">
        <f t="shared" si="23"/>
        <v>2.7793636363636365</v>
      </c>
      <c r="Z23" s="171">
        <f t="shared" si="24"/>
        <v>2.6976176470588236</v>
      </c>
      <c r="AA23" s="171">
        <f t="shared" si="25"/>
        <v>2.6205428571428575</v>
      </c>
      <c r="AB23" s="171">
        <f t="shared" si="26"/>
        <v>2.5477499999999997</v>
      </c>
      <c r="AC23" s="171">
        <f t="shared" si="27"/>
        <v>2.4788918918918919</v>
      </c>
      <c r="AD23" s="171">
        <f t="shared" si="28"/>
        <v>2.4136578947368421</v>
      </c>
    </row>
    <row r="24" spans="1:30" ht="18.75" x14ac:dyDescent="0.2">
      <c r="A24" s="168">
        <f t="shared" si="31"/>
        <v>44</v>
      </c>
      <c r="B24" s="381">
        <f t="shared" si="29"/>
        <v>9.3852000000000011</v>
      </c>
      <c r="C24" s="169">
        <f t="shared" si="30"/>
        <v>8.532</v>
      </c>
      <c r="D24" s="169">
        <f t="shared" si="2"/>
        <v>7.8209999999999997</v>
      </c>
      <c r="E24" s="169">
        <f t="shared" si="3"/>
        <v>7.2193846153846151</v>
      </c>
      <c r="F24" s="169">
        <f t="shared" si="4"/>
        <v>6.7037142857142857</v>
      </c>
      <c r="G24" s="169">
        <f t="shared" si="5"/>
        <v>6.2567999999999993</v>
      </c>
      <c r="H24" s="169">
        <f t="shared" si="6"/>
        <v>5.8657500000000002</v>
      </c>
      <c r="I24" s="169">
        <f t="shared" si="7"/>
        <v>5.5207058823529414</v>
      </c>
      <c r="J24" s="169">
        <f t="shared" si="8"/>
        <v>5.2140000000000004</v>
      </c>
      <c r="K24" s="169">
        <f t="shared" si="9"/>
        <v>4.9395789473684211</v>
      </c>
      <c r="L24" s="169">
        <f t="shared" si="10"/>
        <v>4.6926000000000005</v>
      </c>
      <c r="M24" s="169">
        <f t="shared" si="11"/>
        <v>4.4691428571428577</v>
      </c>
      <c r="N24" s="169">
        <f t="shared" si="12"/>
        <v>4.266</v>
      </c>
      <c r="O24" s="169">
        <f t="shared" si="13"/>
        <v>4.0805217391304351</v>
      </c>
      <c r="P24" s="169">
        <f t="shared" si="14"/>
        <v>3.9104999999999999</v>
      </c>
      <c r="Q24" s="169">
        <f t="shared" si="15"/>
        <v>3.7540800000000001</v>
      </c>
      <c r="R24" s="169">
        <f t="shared" si="16"/>
        <v>3.6096923076923075</v>
      </c>
      <c r="S24" s="169">
        <f t="shared" si="17"/>
        <v>3.476</v>
      </c>
      <c r="T24" s="169">
        <f t="shared" si="18"/>
        <v>3.3518571428571429</v>
      </c>
      <c r="U24" s="169">
        <f t="shared" si="19"/>
        <v>3.2362758620689656</v>
      </c>
      <c r="V24" s="169">
        <f t="shared" si="20"/>
        <v>3.1283999999999996</v>
      </c>
      <c r="W24" s="171">
        <f t="shared" si="21"/>
        <v>3.0274838709677421</v>
      </c>
      <c r="X24" s="171">
        <f t="shared" si="22"/>
        <v>2.9328750000000001</v>
      </c>
      <c r="Y24" s="171">
        <f t="shared" si="23"/>
        <v>2.8439999999999999</v>
      </c>
      <c r="Z24" s="171">
        <f t="shared" si="24"/>
        <v>2.7603529411764707</v>
      </c>
      <c r="AA24" s="171">
        <f t="shared" si="25"/>
        <v>2.681485714285714</v>
      </c>
      <c r="AB24" s="171">
        <f t="shared" si="26"/>
        <v>2.6070000000000002</v>
      </c>
      <c r="AC24" s="171">
        <f t="shared" si="27"/>
        <v>2.5365405405405408</v>
      </c>
      <c r="AD24" s="171">
        <f t="shared" si="28"/>
        <v>2.4697894736842105</v>
      </c>
    </row>
    <row r="25" spans="1:30" ht="18.75" x14ac:dyDescent="0.2">
      <c r="A25" s="168">
        <f t="shared" si="31"/>
        <v>45</v>
      </c>
      <c r="B25" s="381">
        <f t="shared" si="29"/>
        <v>9.5984999999999996</v>
      </c>
      <c r="C25" s="169">
        <f t="shared" si="30"/>
        <v>8.7259090909090915</v>
      </c>
      <c r="D25" s="169">
        <f t="shared" si="2"/>
        <v>7.9987500000000002</v>
      </c>
      <c r="E25" s="169">
        <f t="shared" si="3"/>
        <v>7.383461538461539</v>
      </c>
      <c r="F25" s="169">
        <f t="shared" si="4"/>
        <v>6.856071428571429</v>
      </c>
      <c r="G25" s="169">
        <f t="shared" si="5"/>
        <v>6.399</v>
      </c>
      <c r="H25" s="169">
        <f t="shared" si="6"/>
        <v>5.9990625</v>
      </c>
      <c r="I25" s="169">
        <f t="shared" si="7"/>
        <v>5.6461764705882356</v>
      </c>
      <c r="J25" s="169">
        <f t="shared" si="8"/>
        <v>5.3324999999999996</v>
      </c>
      <c r="K25" s="169">
        <f t="shared" si="9"/>
        <v>5.0518421052631579</v>
      </c>
      <c r="L25" s="169">
        <f t="shared" si="10"/>
        <v>4.7992499999999998</v>
      </c>
      <c r="M25" s="169">
        <f t="shared" si="11"/>
        <v>4.5707142857142857</v>
      </c>
      <c r="N25" s="169">
        <f t="shared" si="12"/>
        <v>4.3629545454545458</v>
      </c>
      <c r="O25" s="169">
        <f t="shared" si="13"/>
        <v>4.1732608695652171</v>
      </c>
      <c r="P25" s="169">
        <f t="shared" si="14"/>
        <v>3.9993750000000001</v>
      </c>
      <c r="Q25" s="169">
        <f t="shared" si="15"/>
        <v>3.8393999999999999</v>
      </c>
      <c r="R25" s="169">
        <f t="shared" si="16"/>
        <v>3.6917307692307695</v>
      </c>
      <c r="S25" s="169">
        <f t="shared" si="17"/>
        <v>3.5550000000000002</v>
      </c>
      <c r="T25" s="169">
        <f t="shared" si="18"/>
        <v>3.4280357142857145</v>
      </c>
      <c r="U25" s="169">
        <f t="shared" si="19"/>
        <v>3.3098275862068967</v>
      </c>
      <c r="V25" s="169">
        <f t="shared" si="20"/>
        <v>3.1995</v>
      </c>
      <c r="W25" s="171">
        <f t="shared" si="21"/>
        <v>3.0962903225806451</v>
      </c>
      <c r="X25" s="171">
        <f t="shared" si="22"/>
        <v>2.99953125</v>
      </c>
      <c r="Y25" s="171">
        <f t="shared" si="23"/>
        <v>2.9086363636363632</v>
      </c>
      <c r="Z25" s="171">
        <f t="shared" si="24"/>
        <v>2.8230882352941178</v>
      </c>
      <c r="AA25" s="171">
        <f t="shared" si="25"/>
        <v>2.7424285714285714</v>
      </c>
      <c r="AB25" s="171">
        <f t="shared" si="26"/>
        <v>2.6662499999999998</v>
      </c>
      <c r="AC25" s="171">
        <f t="shared" si="27"/>
        <v>2.5941891891891893</v>
      </c>
      <c r="AD25" s="171">
        <f t="shared" si="28"/>
        <v>2.525921052631579</v>
      </c>
    </row>
    <row r="26" spans="1:30" ht="18.75" x14ac:dyDescent="0.2">
      <c r="A26" s="168">
        <f t="shared" si="31"/>
        <v>46</v>
      </c>
      <c r="B26" s="381">
        <f t="shared" si="29"/>
        <v>9.8117999999999999</v>
      </c>
      <c r="C26" s="169">
        <f t="shared" si="30"/>
        <v>8.9198181818181812</v>
      </c>
      <c r="D26" s="169">
        <f t="shared" si="2"/>
        <v>8.1765000000000008</v>
      </c>
      <c r="E26" s="169">
        <f t="shared" si="3"/>
        <v>7.5475384615384611</v>
      </c>
      <c r="F26" s="357">
        <f t="shared" si="4"/>
        <v>7.0084285714285715</v>
      </c>
      <c r="G26" s="169">
        <f t="shared" si="5"/>
        <v>6.5412000000000008</v>
      </c>
      <c r="H26" s="169">
        <f t="shared" si="6"/>
        <v>6.1323749999999997</v>
      </c>
      <c r="I26" s="169">
        <f t="shared" si="7"/>
        <v>5.7716470588235298</v>
      </c>
      <c r="J26" s="169">
        <f t="shared" si="8"/>
        <v>5.4509999999999996</v>
      </c>
      <c r="K26" s="169">
        <f t="shared" si="9"/>
        <v>5.1641052631578948</v>
      </c>
      <c r="L26" s="169">
        <f t="shared" si="10"/>
        <v>4.9058999999999999</v>
      </c>
      <c r="M26" s="169">
        <f t="shared" si="11"/>
        <v>4.6722857142857146</v>
      </c>
      <c r="N26" s="169">
        <f t="shared" si="12"/>
        <v>4.4599090909090906</v>
      </c>
      <c r="O26" s="169">
        <f t="shared" si="13"/>
        <v>4.266</v>
      </c>
      <c r="P26" s="169">
        <f t="shared" si="14"/>
        <v>4.0882500000000004</v>
      </c>
      <c r="Q26" s="169">
        <f t="shared" si="15"/>
        <v>3.9247200000000002</v>
      </c>
      <c r="R26" s="169">
        <f t="shared" si="16"/>
        <v>3.7737692307692305</v>
      </c>
      <c r="S26" s="169">
        <f t="shared" si="17"/>
        <v>3.6339999999999999</v>
      </c>
      <c r="T26" s="169">
        <f t="shared" si="18"/>
        <v>3.5042142857142857</v>
      </c>
      <c r="U26" s="169">
        <f t="shared" si="19"/>
        <v>3.3833793103448278</v>
      </c>
      <c r="V26" s="169">
        <f t="shared" si="20"/>
        <v>3.2706000000000004</v>
      </c>
      <c r="W26" s="171">
        <f t="shared" si="21"/>
        <v>3.1650967741935485</v>
      </c>
      <c r="X26" s="171">
        <f t="shared" si="22"/>
        <v>3.0661874999999998</v>
      </c>
      <c r="Y26" s="171">
        <f t="shared" si="23"/>
        <v>2.9732727272727275</v>
      </c>
      <c r="Z26" s="171">
        <f t="shared" si="24"/>
        <v>2.8858235294117649</v>
      </c>
      <c r="AA26" s="171">
        <f t="shared" si="25"/>
        <v>2.8033714285714284</v>
      </c>
      <c r="AB26" s="171">
        <f t="shared" si="26"/>
        <v>2.7254999999999998</v>
      </c>
      <c r="AC26" s="171">
        <f t="shared" si="27"/>
        <v>2.6518378378378378</v>
      </c>
      <c r="AD26" s="171">
        <f t="shared" si="28"/>
        <v>2.5820526315789474</v>
      </c>
    </row>
    <row r="27" spans="1:30" ht="18.75" x14ac:dyDescent="0.2">
      <c r="A27" s="168">
        <f t="shared" si="31"/>
        <v>47</v>
      </c>
      <c r="B27" s="381">
        <f t="shared" si="29"/>
        <v>10.0251</v>
      </c>
      <c r="C27" s="169">
        <f t="shared" si="30"/>
        <v>9.1137272727272727</v>
      </c>
      <c r="D27" s="169">
        <f t="shared" si="2"/>
        <v>8.3542500000000004</v>
      </c>
      <c r="E27" s="169">
        <f t="shared" si="3"/>
        <v>7.711615384615385</v>
      </c>
      <c r="F27" s="169">
        <f t="shared" si="4"/>
        <v>7.1607857142857148</v>
      </c>
      <c r="G27" s="169">
        <f t="shared" si="5"/>
        <v>6.6833999999999998</v>
      </c>
      <c r="H27" s="169">
        <f t="shared" si="6"/>
        <v>6.2656875000000003</v>
      </c>
      <c r="I27" s="169">
        <f t="shared" si="7"/>
        <v>5.8971176470588231</v>
      </c>
      <c r="J27" s="169">
        <f t="shared" si="8"/>
        <v>5.5695000000000006</v>
      </c>
      <c r="K27" s="169">
        <f t="shared" si="9"/>
        <v>5.2763684210526316</v>
      </c>
      <c r="L27" s="169">
        <f t="shared" si="10"/>
        <v>5.0125500000000001</v>
      </c>
      <c r="M27" s="169">
        <f t="shared" si="11"/>
        <v>4.7738571428571426</v>
      </c>
      <c r="N27" s="169">
        <f t="shared" si="12"/>
        <v>4.5568636363636363</v>
      </c>
      <c r="O27" s="169">
        <f t="shared" si="13"/>
        <v>4.3587391304347829</v>
      </c>
      <c r="P27" s="169">
        <f t="shared" si="14"/>
        <v>4.1771250000000002</v>
      </c>
      <c r="Q27" s="169">
        <f t="shared" si="15"/>
        <v>4.01004</v>
      </c>
      <c r="R27" s="169">
        <f t="shared" si="16"/>
        <v>3.8558076923076925</v>
      </c>
      <c r="S27" s="169">
        <f t="shared" si="17"/>
        <v>3.7130000000000001</v>
      </c>
      <c r="T27" s="169">
        <f t="shared" si="18"/>
        <v>3.5803928571428574</v>
      </c>
      <c r="U27" s="169">
        <f t="shared" si="19"/>
        <v>3.4569310344827584</v>
      </c>
      <c r="V27" s="169">
        <f t="shared" si="20"/>
        <v>3.3416999999999999</v>
      </c>
      <c r="W27" s="171">
        <f t="shared" si="21"/>
        <v>3.2339032258064515</v>
      </c>
      <c r="X27" s="171">
        <f t="shared" si="22"/>
        <v>3.1328437500000001</v>
      </c>
      <c r="Y27" s="171">
        <f t="shared" si="23"/>
        <v>3.0379090909090909</v>
      </c>
      <c r="Z27" s="171">
        <f t="shared" si="24"/>
        <v>2.9485588235294116</v>
      </c>
      <c r="AA27" s="171">
        <f t="shared" si="25"/>
        <v>2.8643142857142854</v>
      </c>
      <c r="AB27" s="171">
        <f t="shared" si="26"/>
        <v>2.7847500000000003</v>
      </c>
      <c r="AC27" s="171">
        <f t="shared" si="27"/>
        <v>2.7094864864864863</v>
      </c>
      <c r="AD27" s="171">
        <f t="shared" si="28"/>
        <v>2.6381842105263158</v>
      </c>
    </row>
    <row r="28" spans="1:30" ht="18.75" x14ac:dyDescent="0.2">
      <c r="A28" s="168">
        <f t="shared" si="31"/>
        <v>48</v>
      </c>
      <c r="B28" s="381">
        <f t="shared" si="29"/>
        <v>10.2384</v>
      </c>
      <c r="C28" s="169">
        <f t="shared" si="30"/>
        <v>9.3076363636363624</v>
      </c>
      <c r="D28" s="169">
        <f t="shared" si="2"/>
        <v>8.532</v>
      </c>
      <c r="E28" s="169">
        <f t="shared" si="3"/>
        <v>7.875692307692308</v>
      </c>
      <c r="F28" s="169">
        <f t="shared" si="4"/>
        <v>7.3131428571428572</v>
      </c>
      <c r="G28" s="169">
        <f t="shared" si="5"/>
        <v>6.8256000000000006</v>
      </c>
      <c r="H28" s="169">
        <f t="shared" si="6"/>
        <v>6.399</v>
      </c>
      <c r="I28" s="169">
        <f t="shared" si="7"/>
        <v>6.0225882352941182</v>
      </c>
      <c r="J28" s="169">
        <f t="shared" si="8"/>
        <v>5.6879999999999997</v>
      </c>
      <c r="K28" s="169">
        <f t="shared" si="9"/>
        <v>5.3886315789473684</v>
      </c>
      <c r="L28" s="169">
        <f t="shared" si="10"/>
        <v>5.1192000000000002</v>
      </c>
      <c r="M28" s="169">
        <f t="shared" si="11"/>
        <v>4.8754285714285714</v>
      </c>
      <c r="N28" s="169">
        <f t="shared" si="12"/>
        <v>4.6538181818181812</v>
      </c>
      <c r="O28" s="169">
        <f t="shared" si="13"/>
        <v>4.4514782608695649</v>
      </c>
      <c r="P28" s="169">
        <f t="shared" si="14"/>
        <v>4.266</v>
      </c>
      <c r="Q28" s="169">
        <f t="shared" si="15"/>
        <v>4.0953599999999994</v>
      </c>
      <c r="R28" s="169">
        <f t="shared" si="16"/>
        <v>3.937846153846154</v>
      </c>
      <c r="S28" s="169">
        <f t="shared" si="17"/>
        <v>3.7919999999999998</v>
      </c>
      <c r="T28" s="169">
        <f t="shared" si="18"/>
        <v>3.6565714285714286</v>
      </c>
      <c r="U28" s="169">
        <f t="shared" si="19"/>
        <v>3.5304827586206895</v>
      </c>
      <c r="V28" s="169">
        <f t="shared" si="20"/>
        <v>3.4128000000000003</v>
      </c>
      <c r="W28" s="171">
        <f t="shared" si="21"/>
        <v>3.3027096774193549</v>
      </c>
      <c r="X28" s="171">
        <f t="shared" si="22"/>
        <v>3.1995</v>
      </c>
      <c r="Y28" s="171">
        <f t="shared" si="23"/>
        <v>3.1025454545454547</v>
      </c>
      <c r="Z28" s="171">
        <f t="shared" si="24"/>
        <v>3.0112941176470591</v>
      </c>
      <c r="AA28" s="171">
        <f t="shared" si="25"/>
        <v>2.9252571428571428</v>
      </c>
      <c r="AB28" s="171">
        <f t="shared" si="26"/>
        <v>2.8439999999999999</v>
      </c>
      <c r="AC28" s="171">
        <f t="shared" si="27"/>
        <v>2.7671351351351352</v>
      </c>
      <c r="AD28" s="171">
        <f t="shared" si="28"/>
        <v>2.6943157894736842</v>
      </c>
    </row>
    <row r="29" spans="1:30" ht="18.75" x14ac:dyDescent="0.2">
      <c r="A29" s="168">
        <f t="shared" si="31"/>
        <v>49</v>
      </c>
      <c r="B29" s="381">
        <f t="shared" si="29"/>
        <v>10.451700000000001</v>
      </c>
      <c r="C29" s="169">
        <f t="shared" si="30"/>
        <v>9.5015454545454539</v>
      </c>
      <c r="D29" s="169">
        <f t="shared" si="2"/>
        <v>8.7097499999999997</v>
      </c>
      <c r="E29" s="169">
        <f t="shared" si="3"/>
        <v>8.039769230769231</v>
      </c>
      <c r="F29" s="169">
        <f t="shared" si="4"/>
        <v>7.4655000000000005</v>
      </c>
      <c r="G29" s="169">
        <f t="shared" si="5"/>
        <v>6.9677999999999995</v>
      </c>
      <c r="H29" s="169">
        <f t="shared" si="6"/>
        <v>6.5323124999999997</v>
      </c>
      <c r="I29" s="169">
        <f t="shared" si="7"/>
        <v>6.1480588235294116</v>
      </c>
      <c r="J29" s="169">
        <f t="shared" si="8"/>
        <v>5.8065000000000007</v>
      </c>
      <c r="K29" s="169">
        <f t="shared" si="9"/>
        <v>5.5008947368421053</v>
      </c>
      <c r="L29" s="169">
        <f t="shared" si="10"/>
        <v>5.2258500000000003</v>
      </c>
      <c r="M29" s="169">
        <f t="shared" si="11"/>
        <v>4.9770000000000003</v>
      </c>
      <c r="N29" s="169">
        <f t="shared" si="12"/>
        <v>4.7507727272727269</v>
      </c>
      <c r="O29" s="169">
        <f t="shared" si="13"/>
        <v>4.5442173913043478</v>
      </c>
      <c r="P29" s="169">
        <f t="shared" si="14"/>
        <v>4.3548749999999998</v>
      </c>
      <c r="Q29" s="169">
        <f t="shared" si="15"/>
        <v>4.1806799999999997</v>
      </c>
      <c r="R29" s="169">
        <f t="shared" si="16"/>
        <v>4.0198846153846155</v>
      </c>
      <c r="S29" s="169">
        <f t="shared" si="17"/>
        <v>3.871</v>
      </c>
      <c r="T29" s="169">
        <f t="shared" si="18"/>
        <v>3.7327500000000002</v>
      </c>
      <c r="U29" s="169">
        <f t="shared" si="19"/>
        <v>3.6040344827586206</v>
      </c>
      <c r="V29" s="169">
        <f t="shared" si="20"/>
        <v>3.4838999999999998</v>
      </c>
      <c r="W29" s="171">
        <f t="shared" si="21"/>
        <v>3.3715161290322579</v>
      </c>
      <c r="X29" s="171">
        <f t="shared" si="22"/>
        <v>3.2661562499999999</v>
      </c>
      <c r="Y29" s="171">
        <f t="shared" si="23"/>
        <v>3.1671818181818181</v>
      </c>
      <c r="Z29" s="171">
        <f t="shared" si="24"/>
        <v>3.0740294117647058</v>
      </c>
      <c r="AA29" s="171">
        <f t="shared" si="25"/>
        <v>2.9861999999999997</v>
      </c>
      <c r="AB29" s="171">
        <f t="shared" si="26"/>
        <v>2.9032500000000003</v>
      </c>
      <c r="AC29" s="171">
        <f t="shared" si="27"/>
        <v>2.8247837837837837</v>
      </c>
      <c r="AD29" s="171">
        <f t="shared" si="28"/>
        <v>2.7504473684210526</v>
      </c>
    </row>
    <row r="30" spans="1:30" ht="18.75" x14ac:dyDescent="0.2">
      <c r="A30" s="168">
        <f t="shared" si="31"/>
        <v>50</v>
      </c>
      <c r="B30" s="381">
        <f t="shared" si="29"/>
        <v>10.664999999999999</v>
      </c>
      <c r="C30" s="169">
        <f t="shared" si="30"/>
        <v>9.6954545454545471</v>
      </c>
      <c r="D30" s="169">
        <f t="shared" si="2"/>
        <v>8.8875000000000011</v>
      </c>
      <c r="E30" s="169">
        <f t="shared" si="3"/>
        <v>8.203846153846154</v>
      </c>
      <c r="F30" s="241">
        <f t="shared" si="4"/>
        <v>7.6178571428571429</v>
      </c>
      <c r="G30" s="169">
        <f t="shared" si="5"/>
        <v>7.11</v>
      </c>
      <c r="H30" s="169">
        <f t="shared" si="6"/>
        <v>6.6656250000000004</v>
      </c>
      <c r="I30" s="169">
        <f t="shared" si="7"/>
        <v>6.2735294117647067</v>
      </c>
      <c r="J30" s="169">
        <f t="shared" si="8"/>
        <v>5.9249999999999998</v>
      </c>
      <c r="K30" s="169">
        <f t="shared" si="9"/>
        <v>5.6131578947368421</v>
      </c>
      <c r="L30" s="169">
        <f t="shared" si="10"/>
        <v>5.3324999999999996</v>
      </c>
      <c r="M30" s="169">
        <f t="shared" si="11"/>
        <v>5.0785714285714283</v>
      </c>
      <c r="N30" s="169">
        <f t="shared" si="12"/>
        <v>4.8477272727272736</v>
      </c>
      <c r="O30" s="169">
        <f t="shared" si="13"/>
        <v>4.6369565217391306</v>
      </c>
      <c r="P30" s="169">
        <f t="shared" si="14"/>
        <v>4.4437500000000005</v>
      </c>
      <c r="Q30" s="169">
        <f t="shared" si="15"/>
        <v>4.266</v>
      </c>
      <c r="R30" s="169">
        <f t="shared" si="16"/>
        <v>4.101923076923077</v>
      </c>
      <c r="S30" s="169">
        <f t="shared" si="17"/>
        <v>3.95</v>
      </c>
      <c r="T30" s="169">
        <f t="shared" si="18"/>
        <v>3.8089285714285714</v>
      </c>
      <c r="U30" s="169">
        <f t="shared" si="19"/>
        <v>3.6775862068965517</v>
      </c>
      <c r="V30" s="169">
        <f t="shared" si="20"/>
        <v>3.5550000000000002</v>
      </c>
      <c r="W30" s="171">
        <f t="shared" si="21"/>
        <v>3.4403225806451609</v>
      </c>
      <c r="X30" s="171">
        <f t="shared" si="22"/>
        <v>3.3328125000000002</v>
      </c>
      <c r="Y30" s="171">
        <f t="shared" si="23"/>
        <v>3.2318181818181819</v>
      </c>
      <c r="Z30" s="171">
        <f t="shared" si="24"/>
        <v>3.1367647058823533</v>
      </c>
      <c r="AA30" s="171">
        <f t="shared" si="25"/>
        <v>3.0471428571428572</v>
      </c>
      <c r="AB30" s="171">
        <f t="shared" si="26"/>
        <v>2.9624999999999999</v>
      </c>
      <c r="AC30" s="171">
        <f t="shared" si="27"/>
        <v>2.8824324324324322</v>
      </c>
      <c r="AD30" s="171">
        <f t="shared" si="28"/>
        <v>2.8065789473684211</v>
      </c>
    </row>
    <row r="31" spans="1:30" ht="18.75" x14ac:dyDescent="0.2">
      <c r="A31" s="168">
        <f t="shared" si="31"/>
        <v>51</v>
      </c>
      <c r="B31" s="381">
        <f t="shared" si="29"/>
        <v>10.878299999999999</v>
      </c>
      <c r="C31" s="169">
        <f t="shared" si="30"/>
        <v>9.8893636363636368</v>
      </c>
      <c r="D31" s="169">
        <f t="shared" si="2"/>
        <v>9.0652500000000007</v>
      </c>
      <c r="E31" s="169">
        <f t="shared" si="3"/>
        <v>8.367923076923077</v>
      </c>
      <c r="F31" s="169">
        <f t="shared" si="4"/>
        <v>7.7702142857142853</v>
      </c>
      <c r="G31" s="169">
        <f t="shared" si="5"/>
        <v>7.2522000000000002</v>
      </c>
      <c r="H31" s="169">
        <f t="shared" si="6"/>
        <v>6.7989375000000001</v>
      </c>
      <c r="I31" s="169">
        <f t="shared" si="7"/>
        <v>6.399</v>
      </c>
      <c r="J31" s="169">
        <f t="shared" si="8"/>
        <v>6.0435000000000008</v>
      </c>
      <c r="K31" s="169">
        <f t="shared" si="9"/>
        <v>5.725421052631579</v>
      </c>
      <c r="L31" s="169">
        <f t="shared" si="10"/>
        <v>5.4391499999999997</v>
      </c>
      <c r="M31" s="169">
        <f t="shared" si="11"/>
        <v>5.1801428571428572</v>
      </c>
      <c r="N31" s="169">
        <f t="shared" si="12"/>
        <v>4.9446818181818184</v>
      </c>
      <c r="O31" s="169">
        <f t="shared" si="13"/>
        <v>4.7296956521739135</v>
      </c>
      <c r="P31" s="169">
        <f t="shared" si="14"/>
        <v>4.5326250000000003</v>
      </c>
      <c r="Q31" s="169">
        <f t="shared" si="15"/>
        <v>4.3513200000000003</v>
      </c>
      <c r="R31" s="169">
        <f t="shared" si="16"/>
        <v>4.1839615384615385</v>
      </c>
      <c r="S31" s="169">
        <f t="shared" si="17"/>
        <v>4.0289999999999999</v>
      </c>
      <c r="T31" s="169">
        <f t="shared" si="18"/>
        <v>3.8851071428571426</v>
      </c>
      <c r="U31" s="169">
        <f t="shared" si="19"/>
        <v>3.7511379310344828</v>
      </c>
      <c r="V31" s="169">
        <f t="shared" si="20"/>
        <v>3.6261000000000001</v>
      </c>
      <c r="W31" s="171">
        <f t="shared" si="21"/>
        <v>3.5091290322580648</v>
      </c>
      <c r="X31" s="171">
        <f t="shared" si="22"/>
        <v>3.39946875</v>
      </c>
      <c r="Y31" s="171">
        <f t="shared" si="23"/>
        <v>3.2964545454545453</v>
      </c>
      <c r="Z31" s="171">
        <f t="shared" si="24"/>
        <v>3.1995</v>
      </c>
      <c r="AA31" s="171">
        <f t="shared" si="25"/>
        <v>3.1080857142857141</v>
      </c>
      <c r="AB31" s="171">
        <f t="shared" si="26"/>
        <v>3.0217500000000004</v>
      </c>
      <c r="AC31" s="171">
        <f t="shared" si="27"/>
        <v>2.9400810810810807</v>
      </c>
      <c r="AD31" s="171">
        <f t="shared" si="28"/>
        <v>2.8627105263157895</v>
      </c>
    </row>
    <row r="32" spans="1:30" ht="18.75" x14ac:dyDescent="0.2">
      <c r="A32" s="168">
        <f t="shared" si="31"/>
        <v>52</v>
      </c>
      <c r="B32" s="381">
        <f t="shared" si="29"/>
        <v>11.0916</v>
      </c>
      <c r="C32" s="169">
        <f t="shared" si="30"/>
        <v>10.083272727272728</v>
      </c>
      <c r="D32" s="169">
        <f t="shared" si="2"/>
        <v>9.2429999999999986</v>
      </c>
      <c r="E32" s="169">
        <f>(A32/$E$3)*2.133</f>
        <v>8.532</v>
      </c>
      <c r="F32" s="242">
        <f t="shared" si="4"/>
        <v>7.9225714285714286</v>
      </c>
      <c r="G32" s="169">
        <f t="shared" si="5"/>
        <v>7.3944000000000001</v>
      </c>
      <c r="H32" s="169">
        <f t="shared" si="6"/>
        <v>6.9322499999999998</v>
      </c>
      <c r="I32" s="169">
        <f t="shared" si="7"/>
        <v>6.5244705882352934</v>
      </c>
      <c r="J32" s="169">
        <f t="shared" si="8"/>
        <v>6.1619999999999999</v>
      </c>
      <c r="K32" s="169">
        <f t="shared" si="9"/>
        <v>5.8376842105263158</v>
      </c>
      <c r="L32" s="169">
        <f t="shared" si="10"/>
        <v>5.5457999999999998</v>
      </c>
      <c r="M32" s="169">
        <f t="shared" si="11"/>
        <v>5.281714285714286</v>
      </c>
      <c r="N32" s="169">
        <f t="shared" si="12"/>
        <v>5.0416363636363641</v>
      </c>
      <c r="O32" s="169">
        <f t="shared" si="13"/>
        <v>4.8224347826086955</v>
      </c>
      <c r="P32" s="169">
        <f t="shared" si="14"/>
        <v>4.6214999999999993</v>
      </c>
      <c r="Q32" s="169">
        <f t="shared" si="15"/>
        <v>4.4366400000000006</v>
      </c>
      <c r="R32" s="169">
        <f t="shared" si="16"/>
        <v>4.266</v>
      </c>
      <c r="S32" s="169">
        <f t="shared" si="17"/>
        <v>4.1079999999999997</v>
      </c>
      <c r="T32" s="169">
        <f t="shared" si="18"/>
        <v>3.9612857142857143</v>
      </c>
      <c r="U32" s="169">
        <f t="shared" si="19"/>
        <v>3.8246896551724139</v>
      </c>
      <c r="V32" s="169">
        <f t="shared" si="20"/>
        <v>3.6972</v>
      </c>
      <c r="W32" s="171">
        <f t="shared" si="21"/>
        <v>3.5779354838709678</v>
      </c>
      <c r="X32" s="171">
        <f t="shared" si="22"/>
        <v>3.4661249999999999</v>
      </c>
      <c r="Y32" s="171">
        <f t="shared" si="23"/>
        <v>3.3610909090909091</v>
      </c>
      <c r="Z32" s="171">
        <f t="shared" si="24"/>
        <v>3.2622352941176467</v>
      </c>
      <c r="AA32" s="171">
        <f t="shared" si="25"/>
        <v>3.1690285714285715</v>
      </c>
      <c r="AB32" s="171">
        <f t="shared" si="26"/>
        <v>3.081</v>
      </c>
      <c r="AC32" s="171">
        <f t="shared" si="27"/>
        <v>2.9977297297297301</v>
      </c>
      <c r="AD32" s="171">
        <f t="shared" si="28"/>
        <v>2.9188421052631579</v>
      </c>
    </row>
    <row r="33" spans="1:30" ht="18.75" x14ac:dyDescent="0.2">
      <c r="A33" s="168">
        <f t="shared" si="31"/>
        <v>53</v>
      </c>
      <c r="B33" s="381">
        <f t="shared" si="29"/>
        <v>11.3049</v>
      </c>
      <c r="C33" s="169">
        <f t="shared" si="30"/>
        <v>10.277181818181818</v>
      </c>
      <c r="D33" s="169">
        <f t="shared" si="2"/>
        <v>9.42075</v>
      </c>
      <c r="E33" s="169">
        <f>(A33/$E$3)*2.133</f>
        <v>8.696076923076923</v>
      </c>
      <c r="F33" s="169">
        <f t="shared" si="4"/>
        <v>8.0749285714285719</v>
      </c>
      <c r="G33" s="169">
        <f t="shared" si="5"/>
        <v>7.5366</v>
      </c>
      <c r="H33" s="169">
        <f t="shared" si="6"/>
        <v>7.0655625000000004</v>
      </c>
      <c r="I33" s="169">
        <f t="shared" si="7"/>
        <v>6.6499411764705885</v>
      </c>
      <c r="J33" s="169">
        <f t="shared" si="8"/>
        <v>6.2805000000000009</v>
      </c>
      <c r="K33" s="169">
        <f t="shared" si="9"/>
        <v>5.9499473684210518</v>
      </c>
      <c r="L33" s="169">
        <f t="shared" si="10"/>
        <v>5.65245</v>
      </c>
      <c r="M33" s="169">
        <f t="shared" si="11"/>
        <v>5.383285714285714</v>
      </c>
      <c r="N33" s="169">
        <f t="shared" si="12"/>
        <v>5.138590909090909</v>
      </c>
      <c r="O33" s="169">
        <f t="shared" si="13"/>
        <v>4.9151739130434784</v>
      </c>
      <c r="P33" s="169">
        <f t="shared" si="14"/>
        <v>4.710375</v>
      </c>
      <c r="Q33" s="169">
        <f t="shared" si="15"/>
        <v>4.52196</v>
      </c>
      <c r="R33" s="169">
        <f t="shared" si="16"/>
        <v>4.3480384615384615</v>
      </c>
      <c r="S33" s="169">
        <f t="shared" si="17"/>
        <v>4.1870000000000003</v>
      </c>
      <c r="T33" s="169">
        <f t="shared" si="18"/>
        <v>4.0374642857142859</v>
      </c>
      <c r="U33" s="169">
        <f t="shared" si="19"/>
        <v>3.898241379310345</v>
      </c>
      <c r="V33" s="169">
        <f t="shared" si="20"/>
        <v>3.7683</v>
      </c>
      <c r="W33" s="171">
        <f t="shared" si="21"/>
        <v>3.6467419354838713</v>
      </c>
      <c r="X33" s="171">
        <f t="shared" si="22"/>
        <v>3.5327812500000002</v>
      </c>
      <c r="Y33" s="171">
        <f t="shared" si="23"/>
        <v>3.4257272727272725</v>
      </c>
      <c r="Z33" s="171">
        <f t="shared" si="24"/>
        <v>3.3249705882352942</v>
      </c>
      <c r="AA33" s="171">
        <f t="shared" si="25"/>
        <v>3.2299714285714285</v>
      </c>
      <c r="AB33" s="171">
        <f t="shared" si="26"/>
        <v>3.1402500000000004</v>
      </c>
      <c r="AC33" s="171">
        <f t="shared" si="27"/>
        <v>3.0553783783783786</v>
      </c>
      <c r="AD33" s="171">
        <f t="shared" si="28"/>
        <v>2.9749736842105259</v>
      </c>
    </row>
    <row r="34" spans="1:30" ht="18.75" x14ac:dyDescent="0.2">
      <c r="A34" s="168">
        <f t="shared" si="31"/>
        <v>54</v>
      </c>
      <c r="B34" s="381">
        <f t="shared" si="29"/>
        <v>11.5182</v>
      </c>
      <c r="C34" s="169">
        <f t="shared" si="30"/>
        <v>10.471090909090909</v>
      </c>
      <c r="D34" s="169">
        <f t="shared" si="2"/>
        <v>9.5984999999999996</v>
      </c>
      <c r="E34" s="169">
        <f>(A34/$E$3)*2.133</f>
        <v>8.860153846153846</v>
      </c>
      <c r="F34" s="169">
        <f t="shared" si="4"/>
        <v>8.2272857142857152</v>
      </c>
      <c r="G34" s="169">
        <f t="shared" si="5"/>
        <v>7.6787999999999998</v>
      </c>
      <c r="H34" s="169">
        <f t="shared" si="6"/>
        <v>7.1988750000000001</v>
      </c>
      <c r="I34" s="169">
        <f t="shared" si="7"/>
        <v>6.7754117647058818</v>
      </c>
      <c r="J34" s="169">
        <f t="shared" si="8"/>
        <v>6.399</v>
      </c>
      <c r="K34" s="169">
        <f t="shared" si="9"/>
        <v>6.0622105263157895</v>
      </c>
      <c r="L34" s="169">
        <f t="shared" si="10"/>
        <v>5.7591000000000001</v>
      </c>
      <c r="M34" s="169">
        <f t="shared" si="11"/>
        <v>5.4848571428571429</v>
      </c>
      <c r="N34" s="169">
        <f t="shared" si="12"/>
        <v>5.2355454545454547</v>
      </c>
      <c r="O34" s="169">
        <f t="shared" si="13"/>
        <v>5.0079130434782613</v>
      </c>
      <c r="P34" s="169">
        <f t="shared" si="14"/>
        <v>4.7992499999999998</v>
      </c>
      <c r="Q34" s="169">
        <f t="shared" si="15"/>
        <v>4.6072800000000003</v>
      </c>
      <c r="R34" s="169">
        <f t="shared" si="16"/>
        <v>4.430076923076923</v>
      </c>
      <c r="S34" s="169">
        <f t="shared" si="17"/>
        <v>4.266</v>
      </c>
      <c r="T34" s="169">
        <f t="shared" si="18"/>
        <v>4.1136428571428576</v>
      </c>
      <c r="U34" s="169">
        <f t="shared" si="19"/>
        <v>3.9717931034482756</v>
      </c>
      <c r="V34" s="169">
        <f t="shared" si="20"/>
        <v>3.8393999999999999</v>
      </c>
      <c r="W34" s="171">
        <f t="shared" si="21"/>
        <v>3.7155483870967743</v>
      </c>
      <c r="X34" s="171">
        <f t="shared" si="22"/>
        <v>3.5994375000000001</v>
      </c>
      <c r="Y34" s="171">
        <f t="shared" si="23"/>
        <v>3.4903636363636368</v>
      </c>
      <c r="Z34" s="171">
        <f t="shared" si="24"/>
        <v>3.3877058823529409</v>
      </c>
      <c r="AA34" s="171">
        <f t="shared" si="25"/>
        <v>3.2909142857142859</v>
      </c>
      <c r="AB34" s="171">
        <f t="shared" si="26"/>
        <v>3.1995</v>
      </c>
      <c r="AC34" s="171">
        <f t="shared" si="27"/>
        <v>3.113027027027027</v>
      </c>
      <c r="AD34" s="171">
        <f t="shared" si="28"/>
        <v>3.0311052631578947</v>
      </c>
    </row>
    <row r="35" spans="1:30" ht="18.75" x14ac:dyDescent="0.2">
      <c r="A35" s="168">
        <f>A34+1</f>
        <v>55</v>
      </c>
      <c r="B35" s="381">
        <f t="shared" si="29"/>
        <v>11.7315</v>
      </c>
      <c r="C35" s="169">
        <f t="shared" si="30"/>
        <v>10.664999999999999</v>
      </c>
      <c r="D35" s="169">
        <f t="shared" si="2"/>
        <v>9.7762499999999992</v>
      </c>
      <c r="E35" s="169">
        <f>(A35/$E$3)*2.133</f>
        <v>9.0242307692307691</v>
      </c>
      <c r="F35" s="169">
        <f t="shared" si="4"/>
        <v>8.3796428571428567</v>
      </c>
      <c r="G35" s="169">
        <f t="shared" si="5"/>
        <v>7.8209999999999997</v>
      </c>
      <c r="H35" s="169">
        <f t="shared" si="6"/>
        <v>7.3321874999999999</v>
      </c>
      <c r="I35" s="169">
        <f t="shared" si="7"/>
        <v>6.9008823529411769</v>
      </c>
      <c r="J35" s="169">
        <f t="shared" si="8"/>
        <v>6.5174999999999992</v>
      </c>
      <c r="K35" s="169">
        <f t="shared" si="9"/>
        <v>6.1744736842105263</v>
      </c>
      <c r="L35" s="169">
        <f t="shared" si="10"/>
        <v>5.8657500000000002</v>
      </c>
      <c r="M35" s="169">
        <f t="shared" si="11"/>
        <v>5.5864285714285717</v>
      </c>
      <c r="N35" s="169">
        <f t="shared" si="12"/>
        <v>5.3324999999999996</v>
      </c>
      <c r="O35" s="169">
        <f t="shared" si="13"/>
        <v>5.1006521739130433</v>
      </c>
      <c r="P35" s="169">
        <f t="shared" si="14"/>
        <v>4.8881249999999996</v>
      </c>
      <c r="Q35" s="169">
        <f t="shared" si="15"/>
        <v>4.6926000000000005</v>
      </c>
      <c r="R35" s="169">
        <f t="shared" si="16"/>
        <v>4.5121153846153845</v>
      </c>
      <c r="S35" s="169">
        <f t="shared" si="17"/>
        <v>4.3450000000000006</v>
      </c>
      <c r="T35" s="169">
        <f t="shared" si="18"/>
        <v>4.1898214285714284</v>
      </c>
      <c r="U35" s="169">
        <f t="shared" si="19"/>
        <v>4.0453448275862067</v>
      </c>
      <c r="V35" s="169">
        <f t="shared" si="20"/>
        <v>3.9104999999999999</v>
      </c>
      <c r="W35" s="171">
        <f t="shared" si="21"/>
        <v>3.7843548387096773</v>
      </c>
      <c r="X35" s="171">
        <f t="shared" si="22"/>
        <v>3.6660937499999999</v>
      </c>
      <c r="Y35" s="171">
        <f t="shared" si="23"/>
        <v>3.5550000000000002</v>
      </c>
      <c r="Z35" s="171">
        <f t="shared" si="24"/>
        <v>3.4504411764705885</v>
      </c>
      <c r="AA35" s="171">
        <f t="shared" si="25"/>
        <v>3.3518571428571429</v>
      </c>
      <c r="AB35" s="171">
        <f t="shared" si="26"/>
        <v>3.2587499999999996</v>
      </c>
      <c r="AC35" s="171">
        <f t="shared" si="27"/>
        <v>3.1706756756756755</v>
      </c>
      <c r="AD35" s="171">
        <f t="shared" si="28"/>
        <v>3.0872368421052632</v>
      </c>
    </row>
    <row r="36" spans="1:30" ht="18.75" x14ac:dyDescent="0.2">
      <c r="A36" s="168">
        <f>A35+1</f>
        <v>56</v>
      </c>
      <c r="B36" s="381">
        <f t="shared" si="29"/>
        <v>11.944799999999999</v>
      </c>
      <c r="C36" s="169">
        <f t="shared" si="30"/>
        <v>10.858909090909091</v>
      </c>
      <c r="D36" s="169">
        <f t="shared" si="2"/>
        <v>9.9540000000000006</v>
      </c>
      <c r="E36" s="169">
        <f>(A36/$E$3)*2.133</f>
        <v>9.1883076923076921</v>
      </c>
      <c r="F36" s="169">
        <f t="shared" si="4"/>
        <v>8.532</v>
      </c>
      <c r="G36" s="169">
        <f t="shared" si="5"/>
        <v>7.9632000000000005</v>
      </c>
      <c r="H36" s="169">
        <f t="shared" si="6"/>
        <v>7.4655000000000005</v>
      </c>
      <c r="I36" s="169">
        <f t="shared" si="7"/>
        <v>7.0263529411764702</v>
      </c>
      <c r="J36" s="169">
        <f t="shared" si="8"/>
        <v>6.6360000000000001</v>
      </c>
      <c r="K36" s="169">
        <f t="shared" si="9"/>
        <v>6.2867368421052632</v>
      </c>
      <c r="L36" s="169">
        <f t="shared" si="10"/>
        <v>5.9723999999999995</v>
      </c>
      <c r="M36" s="169">
        <f t="shared" si="11"/>
        <v>5.6879999999999997</v>
      </c>
      <c r="N36" s="169">
        <f t="shared" si="12"/>
        <v>5.4294545454545453</v>
      </c>
      <c r="O36" s="169">
        <f t="shared" si="13"/>
        <v>5.1933913043478261</v>
      </c>
      <c r="P36" s="169">
        <f t="shared" si="14"/>
        <v>4.9770000000000003</v>
      </c>
      <c r="Q36" s="169">
        <f t="shared" si="15"/>
        <v>4.7779200000000008</v>
      </c>
      <c r="R36" s="169">
        <f t="shared" si="16"/>
        <v>4.594153846153846</v>
      </c>
      <c r="S36" s="169">
        <f t="shared" si="17"/>
        <v>4.4239999999999995</v>
      </c>
      <c r="T36" s="169">
        <f t="shared" si="18"/>
        <v>4.266</v>
      </c>
      <c r="U36" s="169">
        <f t="shared" si="19"/>
        <v>4.1188965517241378</v>
      </c>
      <c r="V36" s="169">
        <f t="shared" si="20"/>
        <v>3.9816000000000003</v>
      </c>
      <c r="W36" s="171">
        <f t="shared" si="21"/>
        <v>3.8531612903225807</v>
      </c>
      <c r="X36" s="171">
        <f t="shared" si="22"/>
        <v>3.7327500000000002</v>
      </c>
      <c r="Y36" s="171">
        <f t="shared" si="23"/>
        <v>3.6196363636363635</v>
      </c>
      <c r="Z36" s="171">
        <f t="shared" si="24"/>
        <v>3.5131764705882351</v>
      </c>
      <c r="AA36" s="171">
        <f t="shared" si="25"/>
        <v>3.4128000000000003</v>
      </c>
      <c r="AB36" s="171">
        <f t="shared" si="26"/>
        <v>3.3180000000000001</v>
      </c>
      <c r="AC36" s="171">
        <f t="shared" si="27"/>
        <v>3.2283243243243245</v>
      </c>
      <c r="AD36" s="171">
        <f t="shared" si="28"/>
        <v>3.1433684210526316</v>
      </c>
    </row>
    <row r="37" spans="1:30" ht="18.75" x14ac:dyDescent="0.2">
      <c r="A37" s="174"/>
      <c r="B37" s="174"/>
      <c r="C37" s="175"/>
      <c r="D37" s="175"/>
      <c r="E37" s="175"/>
      <c r="F37" s="175"/>
      <c r="G37" s="175"/>
      <c r="H37" s="175"/>
      <c r="I37" s="175"/>
      <c r="J37" s="175"/>
      <c r="K37" s="175"/>
      <c r="L37" s="175"/>
      <c r="M37" s="175"/>
      <c r="N37" s="175"/>
      <c r="O37" s="175"/>
      <c r="P37" s="175"/>
      <c r="Q37" s="175"/>
      <c r="R37" s="175"/>
      <c r="S37" s="175"/>
      <c r="T37" s="175"/>
      <c r="U37" s="175"/>
      <c r="V37" s="175"/>
      <c r="W37" s="172"/>
      <c r="X37" s="172"/>
      <c r="Y37" s="172"/>
      <c r="Z37" s="172"/>
      <c r="AA37" s="172"/>
      <c r="AB37" s="172"/>
      <c r="AC37" s="172"/>
      <c r="AD37" s="172"/>
    </row>
    <row r="38" spans="1:30" ht="19.5" thickBot="1" x14ac:dyDescent="0.25">
      <c r="A38" s="433" t="s">
        <v>202</v>
      </c>
      <c r="B38" s="433"/>
      <c r="C38" s="433"/>
      <c r="D38" s="433"/>
      <c r="E38" s="433"/>
      <c r="F38" s="433"/>
      <c r="G38" s="433"/>
      <c r="H38" s="433"/>
      <c r="I38" s="433"/>
      <c r="J38" s="433"/>
      <c r="K38" s="433"/>
      <c r="L38" s="433"/>
      <c r="M38" s="433"/>
      <c r="N38" s="433"/>
      <c r="O38" s="433"/>
      <c r="P38" s="433"/>
      <c r="Q38" s="173"/>
      <c r="R38" s="173"/>
      <c r="S38" s="173"/>
      <c r="T38" s="173"/>
      <c r="U38" s="173"/>
      <c r="V38" s="173"/>
    </row>
    <row r="39" spans="1:30" ht="21.75" thickTop="1" thickBot="1" x14ac:dyDescent="0.25">
      <c r="A39" s="170"/>
      <c r="B39" s="170" t="s">
        <v>134</v>
      </c>
      <c r="C39" s="176">
        <v>2.133</v>
      </c>
      <c r="D39" s="165"/>
      <c r="E39" s="165"/>
      <c r="F39" s="165"/>
      <c r="G39" s="165"/>
      <c r="H39" s="165"/>
      <c r="I39" s="165"/>
      <c r="J39" s="165"/>
      <c r="K39" s="165"/>
      <c r="L39" s="165"/>
      <c r="M39" s="165"/>
      <c r="N39" s="165"/>
      <c r="O39" s="165"/>
      <c r="P39" s="165"/>
      <c r="Q39" s="165"/>
      <c r="R39" s="165"/>
      <c r="S39" s="165"/>
      <c r="T39" s="165"/>
      <c r="U39" s="165"/>
      <c r="V39" s="165"/>
    </row>
    <row r="40" spans="1:30" ht="14.25" thickTop="1" thickBot="1" x14ac:dyDescent="0.25"/>
    <row r="41" spans="1:30" ht="21.75" thickTop="1" thickBot="1" x14ac:dyDescent="0.25">
      <c r="A41" s="437" t="s">
        <v>143</v>
      </c>
      <c r="B41" s="438"/>
      <c r="C41" s="438"/>
      <c r="D41" s="438"/>
      <c r="E41" s="438"/>
      <c r="F41" s="438"/>
      <c r="G41" s="438"/>
      <c r="H41" s="438"/>
      <c r="I41" s="439"/>
      <c r="J41" s="257"/>
      <c r="K41" s="257"/>
      <c r="L41" s="257"/>
      <c r="M41" s="257"/>
    </row>
    <row r="42" spans="1:30" ht="21" thickTop="1" x14ac:dyDescent="0.2">
      <c r="A42" s="434" t="s">
        <v>144</v>
      </c>
      <c r="B42" s="435"/>
      <c r="C42" s="436"/>
      <c r="D42" s="436"/>
      <c r="E42" s="436"/>
      <c r="F42" s="436"/>
      <c r="G42" s="436"/>
      <c r="H42" s="258" t="s">
        <v>145</v>
      </c>
      <c r="I42" s="259" t="s">
        <v>146</v>
      </c>
      <c r="J42" s="257"/>
      <c r="K42" s="257"/>
      <c r="L42" s="257"/>
      <c r="M42" s="257"/>
    </row>
    <row r="43" spans="1:30" ht="20.25" x14ac:dyDescent="0.2">
      <c r="A43" s="424" t="s">
        <v>205</v>
      </c>
      <c r="B43" s="425"/>
      <c r="C43" s="426"/>
      <c r="D43" s="426"/>
      <c r="E43" s="426"/>
      <c r="F43" s="426"/>
      <c r="G43" s="426"/>
      <c r="H43" s="246">
        <v>5.6</v>
      </c>
      <c r="I43" s="260">
        <v>5.6</v>
      </c>
      <c r="J43" s="257"/>
      <c r="K43" s="257"/>
      <c r="L43" s="257"/>
      <c r="M43" s="257"/>
    </row>
    <row r="44" spans="1:30" ht="20.25" x14ac:dyDescent="0.2">
      <c r="A44" s="424" t="s">
        <v>206</v>
      </c>
      <c r="B44" s="425"/>
      <c r="C44" s="426"/>
      <c r="D44" s="426"/>
      <c r="E44" s="426"/>
      <c r="F44" s="426"/>
      <c r="G44" s="426"/>
      <c r="H44" s="246">
        <v>5.6</v>
      </c>
      <c r="I44" s="260">
        <v>5.6</v>
      </c>
      <c r="J44" s="257"/>
      <c r="K44" s="257"/>
      <c r="L44" s="257"/>
      <c r="M44" s="257"/>
    </row>
    <row r="45" spans="1:30" ht="20.25" x14ac:dyDescent="0.2">
      <c r="A45" s="424" t="s">
        <v>207</v>
      </c>
      <c r="B45" s="425"/>
      <c r="C45" s="426"/>
      <c r="D45" s="426"/>
      <c r="E45" s="426"/>
      <c r="F45" s="426"/>
      <c r="G45" s="426"/>
      <c r="H45" s="246">
        <v>5.6</v>
      </c>
      <c r="I45" s="260">
        <v>5.6</v>
      </c>
      <c r="J45" s="257"/>
      <c r="K45" s="257"/>
      <c r="L45" s="257"/>
      <c r="M45" s="257"/>
    </row>
    <row r="46" spans="1:30" ht="20.25" x14ac:dyDescent="0.2">
      <c r="A46" s="424" t="s">
        <v>208</v>
      </c>
      <c r="B46" s="425"/>
      <c r="C46" s="426"/>
      <c r="D46" s="426"/>
      <c r="E46" s="426"/>
      <c r="F46" s="426"/>
      <c r="G46" s="426"/>
      <c r="H46" s="246">
        <v>5.6</v>
      </c>
      <c r="I46" s="260">
        <v>5.6</v>
      </c>
      <c r="J46" s="257"/>
      <c r="K46" s="257"/>
      <c r="L46" s="257"/>
      <c r="M46" s="257"/>
    </row>
    <row r="47" spans="1:30" ht="20.25" x14ac:dyDescent="0.2">
      <c r="A47" s="424" t="s">
        <v>209</v>
      </c>
      <c r="B47" s="425"/>
      <c r="C47" s="426"/>
      <c r="D47" s="426"/>
      <c r="E47" s="426"/>
      <c r="F47" s="426"/>
      <c r="G47" s="426"/>
      <c r="H47" s="247">
        <v>7.01</v>
      </c>
      <c r="I47" s="251">
        <v>6.71</v>
      </c>
      <c r="J47" s="257"/>
      <c r="K47" s="257"/>
      <c r="L47" s="257"/>
      <c r="M47" s="257"/>
    </row>
    <row r="48" spans="1:30" ht="20.25" x14ac:dyDescent="0.2">
      <c r="A48" s="424" t="s">
        <v>210</v>
      </c>
      <c r="B48" s="425"/>
      <c r="C48" s="426"/>
      <c r="D48" s="426"/>
      <c r="E48" s="426"/>
      <c r="F48" s="426"/>
      <c r="G48" s="426"/>
      <c r="H48" s="247">
        <v>7.01</v>
      </c>
      <c r="I48" s="251">
        <v>6.71</v>
      </c>
      <c r="J48" s="257"/>
      <c r="K48" s="257"/>
      <c r="L48" s="257"/>
      <c r="M48" s="257"/>
    </row>
    <row r="49" spans="1:13" ht="20.25" x14ac:dyDescent="0.2">
      <c r="A49" s="424" t="s">
        <v>211</v>
      </c>
      <c r="B49" s="425"/>
      <c r="C49" s="426"/>
      <c r="D49" s="426"/>
      <c r="E49" s="426"/>
      <c r="F49" s="426"/>
      <c r="G49" s="426"/>
      <c r="H49" s="248">
        <v>7.62</v>
      </c>
      <c r="I49" s="261">
        <v>7.01</v>
      </c>
      <c r="J49" s="257"/>
      <c r="K49" s="257"/>
      <c r="L49" s="257"/>
      <c r="M49" s="257"/>
    </row>
    <row r="50" spans="1:13" ht="20.25" x14ac:dyDescent="0.2">
      <c r="A50" s="430" t="s">
        <v>212</v>
      </c>
      <c r="B50" s="431"/>
      <c r="C50" s="431"/>
      <c r="D50" s="431"/>
      <c r="E50" s="431"/>
      <c r="F50" s="431"/>
      <c r="G50" s="425"/>
      <c r="H50" s="248">
        <v>7.62</v>
      </c>
      <c r="I50" s="261">
        <v>7.01</v>
      </c>
      <c r="J50" s="257"/>
      <c r="K50" s="257"/>
      <c r="L50" s="257"/>
      <c r="M50" s="257"/>
    </row>
    <row r="51" spans="1:13" ht="20.25" x14ac:dyDescent="0.2">
      <c r="A51" s="424" t="s">
        <v>213</v>
      </c>
      <c r="B51" s="425"/>
      <c r="C51" s="426"/>
      <c r="D51" s="426"/>
      <c r="E51" s="426"/>
      <c r="F51" s="426"/>
      <c r="G51" s="426"/>
      <c r="H51" s="249">
        <v>7.93</v>
      </c>
      <c r="I51" s="252" t="s">
        <v>147</v>
      </c>
      <c r="J51" s="257"/>
      <c r="K51" s="257"/>
      <c r="L51" s="257"/>
      <c r="M51" s="257"/>
    </row>
    <row r="52" spans="1:13" ht="20.25" x14ac:dyDescent="0.2">
      <c r="A52" s="424" t="s">
        <v>150</v>
      </c>
      <c r="B52" s="425"/>
      <c r="C52" s="426"/>
      <c r="D52" s="426"/>
      <c r="E52" s="426"/>
      <c r="F52" s="426"/>
      <c r="G52" s="426"/>
      <c r="H52" s="250" t="s">
        <v>147</v>
      </c>
      <c r="I52" s="252" t="s">
        <v>147</v>
      </c>
      <c r="J52" s="257"/>
      <c r="K52" s="257"/>
      <c r="L52" s="257"/>
      <c r="M52" s="257"/>
    </row>
    <row r="53" spans="1:13" ht="20.25" x14ac:dyDescent="0.2">
      <c r="A53" s="424" t="s">
        <v>214</v>
      </c>
      <c r="B53" s="425"/>
      <c r="C53" s="426"/>
      <c r="D53" s="426"/>
      <c r="E53" s="426"/>
      <c r="F53" s="426"/>
      <c r="G53" s="426"/>
      <c r="H53" s="249">
        <v>7.93</v>
      </c>
      <c r="I53" s="252" t="s">
        <v>147</v>
      </c>
      <c r="J53" s="257"/>
      <c r="K53" s="257"/>
      <c r="L53" s="257"/>
      <c r="M53" s="257"/>
    </row>
    <row r="54" spans="1:13" ht="21" thickBot="1" x14ac:dyDescent="0.25">
      <c r="A54" s="427" t="s">
        <v>151</v>
      </c>
      <c r="B54" s="428"/>
      <c r="C54" s="429"/>
      <c r="D54" s="429"/>
      <c r="E54" s="429"/>
      <c r="F54" s="429"/>
      <c r="G54" s="429"/>
      <c r="H54" s="262" t="s">
        <v>147</v>
      </c>
      <c r="I54" s="253" t="s">
        <v>147</v>
      </c>
      <c r="J54" s="257"/>
      <c r="K54" s="257"/>
      <c r="L54" s="257"/>
      <c r="M54" s="257"/>
    </row>
    <row r="55" spans="1:13" ht="13.5" thickTop="1" x14ac:dyDescent="0.2"/>
  </sheetData>
  <sheetProtection sheet="1" selectLockedCells="1"/>
  <mergeCells count="16">
    <mergeCell ref="A52:G52"/>
    <mergeCell ref="A53:G53"/>
    <mergeCell ref="A54:G54"/>
    <mergeCell ref="A50:G50"/>
    <mergeCell ref="A1:V2"/>
    <mergeCell ref="A38:P38"/>
    <mergeCell ref="A42:G42"/>
    <mergeCell ref="A43:G43"/>
    <mergeCell ref="A44:G44"/>
    <mergeCell ref="A41:I41"/>
    <mergeCell ref="A47:G47"/>
    <mergeCell ref="A46:G46"/>
    <mergeCell ref="A49:G49"/>
    <mergeCell ref="A45:G45"/>
    <mergeCell ref="A51:G51"/>
    <mergeCell ref="A48:G48"/>
  </mergeCells>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0"/>
  <sheetViews>
    <sheetView zoomScale="110" zoomScaleNormal="110" workbookViewId="0">
      <selection activeCell="E63" sqref="E63"/>
    </sheetView>
  </sheetViews>
  <sheetFormatPr baseColWidth="10" defaultRowHeight="12.75" x14ac:dyDescent="0.2"/>
  <cols>
    <col min="1" max="1" width="6.42578125" customWidth="1"/>
    <col min="2" max="2" width="28.7109375" customWidth="1"/>
    <col min="3" max="3" width="8.28515625" customWidth="1"/>
    <col min="4" max="4" width="17.7109375" customWidth="1"/>
    <col min="5" max="5" width="16.28515625" customWidth="1"/>
    <col min="6" max="6" width="19.42578125" customWidth="1"/>
    <col min="11" max="11" width="25.28515625" customWidth="1"/>
    <col min="13" max="13" width="18.7109375" customWidth="1"/>
  </cols>
  <sheetData>
    <row r="1" spans="1:13" ht="22.5" x14ac:dyDescent="0.2">
      <c r="A1" s="432" t="s">
        <v>126</v>
      </c>
      <c r="B1" s="432"/>
      <c r="C1" s="432"/>
      <c r="D1" s="432"/>
      <c r="E1" s="432"/>
      <c r="F1" s="432"/>
      <c r="G1" s="456" t="s">
        <v>124</v>
      </c>
      <c r="H1" s="456"/>
      <c r="I1" s="456"/>
      <c r="J1" s="456"/>
      <c r="K1" s="456"/>
      <c r="L1" s="456"/>
      <c r="M1" s="456"/>
    </row>
    <row r="2" spans="1:13" ht="50.25" customHeight="1" x14ac:dyDescent="0.2">
      <c r="A2" s="455" t="s">
        <v>158</v>
      </c>
      <c r="B2" s="455"/>
      <c r="C2" s="455"/>
      <c r="D2" s="455"/>
      <c r="E2" s="455"/>
      <c r="F2" s="455"/>
      <c r="G2" s="457" t="s">
        <v>123</v>
      </c>
      <c r="H2" s="457"/>
      <c r="I2" s="457"/>
      <c r="J2" s="457"/>
      <c r="K2" s="457"/>
      <c r="L2" s="457"/>
      <c r="M2" s="457"/>
    </row>
    <row r="3" spans="1:13" ht="11.25" customHeight="1" x14ac:dyDescent="0.2">
      <c r="A3" s="271"/>
      <c r="B3" s="271"/>
      <c r="C3" s="271"/>
      <c r="D3" s="271"/>
      <c r="E3" s="271"/>
      <c r="F3" s="271"/>
      <c r="G3" s="282"/>
      <c r="H3" s="282"/>
      <c r="I3" s="282"/>
      <c r="J3" s="282"/>
      <c r="K3" s="282"/>
      <c r="L3" s="282"/>
      <c r="M3" s="282"/>
    </row>
    <row r="4" spans="1:13" ht="27" customHeight="1" x14ac:dyDescent="0.2">
      <c r="A4" s="102"/>
      <c r="B4" s="432" t="s">
        <v>125</v>
      </c>
      <c r="C4" s="432"/>
      <c r="D4" s="432"/>
      <c r="E4" s="432"/>
      <c r="F4" s="432"/>
      <c r="G4" s="444" t="s">
        <v>148</v>
      </c>
      <c r="H4" s="444"/>
      <c r="I4" s="444"/>
      <c r="J4" s="444"/>
      <c r="K4" s="444"/>
      <c r="L4" s="444"/>
      <c r="M4" s="444"/>
    </row>
    <row r="5" spans="1:13" ht="12.75" customHeight="1" thickBot="1" x14ac:dyDescent="0.25">
      <c r="A5" s="102"/>
      <c r="B5" s="107"/>
      <c r="C5" s="107"/>
      <c r="D5" s="107"/>
      <c r="E5" s="107"/>
      <c r="F5" s="107"/>
      <c r="G5" s="283"/>
      <c r="H5" s="283"/>
      <c r="I5" s="284"/>
      <c r="J5" s="283"/>
      <c r="K5" s="283"/>
      <c r="L5" s="283"/>
      <c r="M5" s="283"/>
    </row>
    <row r="6" spans="1:13" ht="16.5" thickTop="1" x14ac:dyDescent="0.2">
      <c r="A6" s="66"/>
      <c r="B6" s="267" t="s">
        <v>152</v>
      </c>
      <c r="C6" s="66"/>
      <c r="D6" s="2" t="s">
        <v>136</v>
      </c>
      <c r="E6" s="269">
        <v>175</v>
      </c>
      <c r="G6" s="444" t="s">
        <v>149</v>
      </c>
      <c r="H6" s="444"/>
      <c r="I6" s="444"/>
      <c r="J6" s="444"/>
      <c r="K6" s="444"/>
      <c r="L6" s="444"/>
      <c r="M6" s="444"/>
    </row>
    <row r="7" spans="1:13" ht="16.5" thickBot="1" x14ac:dyDescent="0.25">
      <c r="A7" s="66"/>
      <c r="B7" s="268" t="s">
        <v>155</v>
      </c>
      <c r="C7" s="66"/>
      <c r="D7" s="189"/>
      <c r="E7" s="265"/>
      <c r="G7" s="285"/>
      <c r="H7" s="285"/>
      <c r="I7" s="285"/>
      <c r="J7" s="285"/>
      <c r="K7" s="285"/>
      <c r="L7" s="285"/>
      <c r="M7" s="285"/>
    </row>
    <row r="8" spans="1:13" ht="13.5" thickTop="1" x14ac:dyDescent="0.2">
      <c r="B8" s="266"/>
      <c r="G8" s="283"/>
      <c r="H8" s="283"/>
      <c r="I8" s="283"/>
      <c r="J8" s="283"/>
      <c r="K8" s="283"/>
      <c r="L8" s="283"/>
      <c r="M8" s="283"/>
    </row>
    <row r="9" spans="1:13" x14ac:dyDescent="0.2">
      <c r="B9" s="2" t="s">
        <v>105</v>
      </c>
      <c r="C9" s="108">
        <f>0.75*E6</f>
        <v>131.25</v>
      </c>
      <c r="G9" s="445" t="s">
        <v>215</v>
      </c>
      <c r="H9" s="446"/>
      <c r="I9" s="446"/>
      <c r="J9" s="446"/>
      <c r="K9" s="446"/>
      <c r="L9" s="446"/>
      <c r="M9" s="446"/>
    </row>
    <row r="10" spans="1:13" x14ac:dyDescent="0.2">
      <c r="B10" s="2" t="s">
        <v>106</v>
      </c>
      <c r="C10" s="108">
        <f>0.85*E6</f>
        <v>148.75</v>
      </c>
      <c r="G10" s="283"/>
      <c r="H10" s="283"/>
      <c r="I10" s="283"/>
      <c r="J10" s="283"/>
      <c r="K10" s="283"/>
      <c r="L10" s="283"/>
      <c r="M10" s="283"/>
    </row>
    <row r="11" spans="1:13" x14ac:dyDescent="0.2">
      <c r="B11" s="2" t="s">
        <v>107</v>
      </c>
      <c r="C11" s="108">
        <f>0.92*E6</f>
        <v>161</v>
      </c>
      <c r="G11" s="445" t="s">
        <v>216</v>
      </c>
      <c r="H11" s="448"/>
      <c r="I11" s="448"/>
      <c r="J11" s="448"/>
      <c r="K11" s="448"/>
      <c r="L11" s="448"/>
      <c r="M11" s="448"/>
    </row>
    <row r="12" spans="1:13" x14ac:dyDescent="0.2">
      <c r="B12" s="22" t="s">
        <v>108</v>
      </c>
      <c r="C12" s="108">
        <f>0.96*E6</f>
        <v>168</v>
      </c>
      <c r="G12" s="283"/>
      <c r="H12" s="283"/>
      <c r="I12" s="283"/>
      <c r="J12" s="283"/>
      <c r="K12" s="283"/>
      <c r="L12" s="283"/>
      <c r="M12" s="283"/>
    </row>
    <row r="13" spans="1:13" ht="13.5" thickBot="1" x14ac:dyDescent="0.25">
      <c r="B13" s="183"/>
      <c r="C13" s="263"/>
      <c r="G13" s="283"/>
      <c r="H13" s="283"/>
      <c r="I13" s="283"/>
      <c r="J13" s="283"/>
      <c r="K13" s="283"/>
      <c r="L13" s="283"/>
      <c r="M13" s="283"/>
    </row>
    <row r="14" spans="1:13" ht="16.5" thickTop="1" x14ac:dyDescent="0.2">
      <c r="B14" s="267" t="s">
        <v>153</v>
      </c>
      <c r="C14" s="263"/>
      <c r="D14" s="2" t="s">
        <v>136</v>
      </c>
      <c r="E14" s="269">
        <v>175</v>
      </c>
      <c r="G14" s="283"/>
      <c r="H14" s="283"/>
      <c r="I14" s="283"/>
      <c r="J14" s="283"/>
      <c r="K14" s="283"/>
      <c r="L14" s="283"/>
      <c r="M14" s="283"/>
    </row>
    <row r="15" spans="1:13" ht="16.5" thickBot="1" x14ac:dyDescent="0.25">
      <c r="B15" s="268" t="s">
        <v>154</v>
      </c>
      <c r="C15" s="263"/>
      <c r="D15" s="2" t="s">
        <v>157</v>
      </c>
      <c r="E15" s="269">
        <v>40</v>
      </c>
      <c r="G15" s="283"/>
      <c r="H15" s="283"/>
      <c r="I15" s="283"/>
      <c r="J15" s="283"/>
      <c r="K15" s="283"/>
      <c r="L15" s="283"/>
      <c r="M15" s="283"/>
    </row>
    <row r="16" spans="1:13" ht="16.5" thickTop="1" x14ac:dyDescent="0.2">
      <c r="B16" s="264"/>
      <c r="C16" s="263"/>
      <c r="D16" s="2" t="s">
        <v>156</v>
      </c>
      <c r="E16" s="140">
        <f>E14-E15</f>
        <v>135</v>
      </c>
      <c r="G16" s="283"/>
      <c r="H16" s="283"/>
      <c r="I16" s="283"/>
      <c r="J16" s="283"/>
      <c r="K16" s="283"/>
      <c r="L16" s="283"/>
      <c r="M16" s="283"/>
    </row>
    <row r="17" spans="1:13" ht="9" customHeight="1" x14ac:dyDescent="0.2">
      <c r="B17" s="264"/>
      <c r="C17" s="263"/>
      <c r="D17" s="189"/>
      <c r="E17" s="265"/>
      <c r="G17" s="283"/>
      <c r="H17" s="283"/>
      <c r="I17" s="283"/>
      <c r="J17" s="283"/>
      <c r="K17" s="283"/>
      <c r="L17" s="283"/>
      <c r="M17" s="283"/>
    </row>
    <row r="18" spans="1:13" x14ac:dyDescent="0.2">
      <c r="B18" s="2" t="s">
        <v>105</v>
      </c>
      <c r="C18" s="108">
        <f>0.75*E16+E15</f>
        <v>141.25</v>
      </c>
      <c r="D18" s="189"/>
      <c r="E18" s="270"/>
      <c r="G18" s="283"/>
      <c r="H18" s="283"/>
      <c r="I18" s="283"/>
      <c r="J18" s="283"/>
      <c r="K18" s="283"/>
      <c r="L18" s="283"/>
      <c r="M18" s="283"/>
    </row>
    <row r="19" spans="1:13" x14ac:dyDescent="0.2">
      <c r="B19" s="2" t="s">
        <v>106</v>
      </c>
      <c r="C19" s="108">
        <f>0.85*E16+E15</f>
        <v>154.75</v>
      </c>
      <c r="D19" s="189"/>
      <c r="E19" s="270"/>
      <c r="G19" s="283"/>
      <c r="H19" s="283"/>
      <c r="I19" s="283"/>
      <c r="J19" s="283"/>
      <c r="K19" s="283"/>
      <c r="L19" s="283"/>
      <c r="M19" s="283"/>
    </row>
    <row r="20" spans="1:13" x14ac:dyDescent="0.2">
      <c r="B20" s="2" t="s">
        <v>107</v>
      </c>
      <c r="C20" s="108">
        <f>0.92*E16+E15</f>
        <v>164.2</v>
      </c>
      <c r="D20" s="189"/>
      <c r="E20" s="270"/>
      <c r="G20" s="283"/>
      <c r="H20" s="283"/>
      <c r="I20" s="283"/>
      <c r="J20" s="283"/>
      <c r="K20" s="283"/>
      <c r="L20" s="283"/>
      <c r="M20" s="283"/>
    </row>
    <row r="21" spans="1:13" x14ac:dyDescent="0.2">
      <c r="B21" s="22" t="s">
        <v>108</v>
      </c>
      <c r="C21" s="108">
        <f>0.96*E16+E15</f>
        <v>169.6</v>
      </c>
      <c r="G21" s="283"/>
      <c r="H21" s="283"/>
      <c r="I21" s="283"/>
      <c r="J21" s="283"/>
      <c r="K21" s="283"/>
      <c r="L21" s="283"/>
      <c r="M21" s="283"/>
    </row>
    <row r="22" spans="1:13" x14ac:dyDescent="0.2">
      <c r="A22" s="88"/>
      <c r="B22" s="90"/>
      <c r="C22" s="449"/>
      <c r="D22" s="449"/>
      <c r="E22" s="89"/>
      <c r="G22" s="448"/>
      <c r="H22" s="448"/>
      <c r="I22" s="448"/>
      <c r="J22" s="448"/>
      <c r="K22" s="448"/>
      <c r="L22" s="448"/>
      <c r="M22" s="448"/>
    </row>
    <row r="23" spans="1:13" ht="22.5" x14ac:dyDescent="0.2">
      <c r="B23" s="450" t="s">
        <v>109</v>
      </c>
      <c r="C23" s="451"/>
      <c r="D23" s="451"/>
      <c r="E23" s="451"/>
      <c r="F23" s="452"/>
      <c r="G23" s="283"/>
      <c r="H23" s="283"/>
      <c r="I23" s="283"/>
      <c r="J23" s="283"/>
      <c r="K23" s="283"/>
      <c r="L23" s="283"/>
      <c r="M23" s="283"/>
    </row>
    <row r="24" spans="1:13" x14ac:dyDescent="0.2">
      <c r="B24" s="103"/>
      <c r="C24" s="103"/>
      <c r="D24" s="103"/>
      <c r="E24" s="103"/>
      <c r="F24" s="103"/>
      <c r="G24" s="283"/>
      <c r="H24" s="283"/>
      <c r="I24" s="283"/>
      <c r="J24" s="283"/>
      <c r="K24" s="283"/>
      <c r="L24" s="283"/>
      <c r="M24" s="283"/>
    </row>
    <row r="25" spans="1:13" ht="15.75" x14ac:dyDescent="0.2">
      <c r="B25" s="453" t="s">
        <v>110</v>
      </c>
      <c r="C25" s="453"/>
      <c r="D25" s="104" t="s">
        <v>111</v>
      </c>
      <c r="E25" s="104" t="s">
        <v>112</v>
      </c>
      <c r="F25" s="104" t="s">
        <v>113</v>
      </c>
      <c r="G25" s="283"/>
      <c r="H25" s="283"/>
      <c r="I25" s="283"/>
      <c r="J25" s="283"/>
      <c r="K25" s="283"/>
      <c r="L25" s="283"/>
      <c r="M25" s="283"/>
    </row>
    <row r="26" spans="1:13" ht="15.75" x14ac:dyDescent="0.2">
      <c r="B26" s="447">
        <v>140</v>
      </c>
      <c r="C26" s="447"/>
      <c r="D26" s="110">
        <f>TRUNC(B26/B28)</f>
        <v>3</v>
      </c>
      <c r="E26" s="110">
        <f>TRUNC((B26*60/B28)-D26*60)</f>
        <v>6</v>
      </c>
      <c r="F26" s="110">
        <f>ROUND((B26*3600/B28)-(D26*3600+E26*60),0)</f>
        <v>40</v>
      </c>
      <c r="G26" s="283"/>
      <c r="H26" s="283"/>
      <c r="I26" s="283"/>
      <c r="J26" s="283"/>
      <c r="K26" s="283"/>
      <c r="L26" s="283"/>
      <c r="M26" s="283"/>
    </row>
    <row r="27" spans="1:13" ht="15.75" x14ac:dyDescent="0.2">
      <c r="B27" s="453" t="s">
        <v>114</v>
      </c>
      <c r="C27" s="453"/>
      <c r="D27" s="4"/>
      <c r="E27" s="105"/>
      <c r="F27" s="105"/>
      <c r="G27" s="283"/>
      <c r="H27" s="283"/>
      <c r="I27" s="283"/>
      <c r="J27" s="283"/>
      <c r="K27" s="283"/>
      <c r="L27" s="283"/>
      <c r="M27" s="283"/>
    </row>
    <row r="28" spans="1:13" ht="15.75" x14ac:dyDescent="0.2">
      <c r="B28" s="447">
        <v>45</v>
      </c>
      <c r="C28" s="447"/>
      <c r="D28" s="106"/>
      <c r="E28" s="88"/>
      <c r="F28" s="88"/>
      <c r="G28" s="283"/>
      <c r="H28" s="283"/>
      <c r="I28" s="283"/>
      <c r="J28" s="283"/>
      <c r="K28" s="283"/>
      <c r="L28" s="283"/>
      <c r="M28" s="283"/>
    </row>
    <row r="29" spans="1:13" x14ac:dyDescent="0.2">
      <c r="G29" s="283"/>
      <c r="H29" s="283"/>
      <c r="I29" s="283"/>
      <c r="J29" s="283"/>
      <c r="K29" s="283"/>
      <c r="L29" s="283"/>
      <c r="M29" s="283"/>
    </row>
    <row r="30" spans="1:13" x14ac:dyDescent="0.2">
      <c r="G30" s="283"/>
      <c r="H30" s="283"/>
      <c r="I30" s="283"/>
      <c r="J30" s="283"/>
      <c r="K30" s="283"/>
      <c r="L30" s="283"/>
      <c r="M30" s="283"/>
    </row>
    <row r="31" spans="1:13" ht="22.5" x14ac:dyDescent="0.2">
      <c r="B31" s="432" t="s">
        <v>115</v>
      </c>
      <c r="C31" s="432"/>
      <c r="D31" s="432"/>
      <c r="E31" s="432"/>
      <c r="F31" s="432"/>
      <c r="G31" s="283"/>
      <c r="H31" s="283"/>
      <c r="I31" s="283"/>
      <c r="J31" s="283"/>
      <c r="K31" s="283"/>
      <c r="L31" s="283"/>
      <c r="M31" s="283"/>
    </row>
    <row r="32" spans="1:13" x14ac:dyDescent="0.2">
      <c r="G32" s="283"/>
      <c r="H32" s="283"/>
      <c r="I32" s="283"/>
      <c r="J32" s="283"/>
      <c r="K32" s="283"/>
      <c r="L32" s="283"/>
      <c r="M32" s="283"/>
    </row>
    <row r="33" spans="2:13" ht="15.75" x14ac:dyDescent="0.2">
      <c r="B33" s="453" t="s">
        <v>110</v>
      </c>
      <c r="C33" s="453"/>
      <c r="D33" s="3" t="s">
        <v>111</v>
      </c>
      <c r="E33" s="3" t="s">
        <v>112</v>
      </c>
      <c r="F33" s="3" t="s">
        <v>113</v>
      </c>
      <c r="G33" s="283"/>
      <c r="H33" s="283"/>
      <c r="I33" s="283"/>
      <c r="J33" s="283"/>
      <c r="K33" s="283"/>
      <c r="L33" s="283"/>
      <c r="M33" s="283"/>
    </row>
    <row r="34" spans="2:13" ht="15.75" x14ac:dyDescent="0.2">
      <c r="B34" s="447">
        <v>125</v>
      </c>
      <c r="C34" s="447"/>
      <c r="D34" s="109">
        <v>2</v>
      </c>
      <c r="E34" s="109">
        <v>25</v>
      </c>
      <c r="F34" s="109">
        <v>50</v>
      </c>
      <c r="G34" s="283"/>
      <c r="H34" s="283"/>
      <c r="I34" s="283"/>
      <c r="J34" s="283"/>
      <c r="K34" s="283"/>
      <c r="L34" s="283"/>
      <c r="M34" s="283"/>
    </row>
    <row r="35" spans="2:13" ht="15.75" x14ac:dyDescent="0.2">
      <c r="B35" s="453" t="s">
        <v>114</v>
      </c>
      <c r="C35" s="453"/>
      <c r="D35" s="4"/>
      <c r="E35" s="105"/>
      <c r="F35" s="105"/>
      <c r="G35" s="283"/>
      <c r="H35" s="283"/>
      <c r="I35" s="283"/>
      <c r="J35" s="283"/>
      <c r="K35" s="283"/>
      <c r="L35" s="283"/>
      <c r="M35" s="283"/>
    </row>
    <row r="36" spans="2:13" ht="15.75" x14ac:dyDescent="0.2">
      <c r="B36" s="440">
        <f>ROUND(B34*3600/(D34*3600+E34*60+F34),2)</f>
        <v>51.43</v>
      </c>
      <c r="C36" s="440"/>
      <c r="D36" s="106"/>
      <c r="E36" s="88"/>
      <c r="F36" s="88"/>
      <c r="G36" s="283"/>
      <c r="H36" s="283"/>
      <c r="I36" s="283"/>
      <c r="J36" s="283"/>
      <c r="K36" s="283"/>
      <c r="L36" s="283"/>
      <c r="M36" s="283"/>
    </row>
    <row r="37" spans="2:13" x14ac:dyDescent="0.2">
      <c r="G37" s="283"/>
      <c r="H37" s="283"/>
      <c r="I37" s="283"/>
      <c r="J37" s="283"/>
      <c r="K37" s="283"/>
      <c r="L37" s="283"/>
      <c r="M37" s="283"/>
    </row>
    <row r="38" spans="2:13" x14ac:dyDescent="0.2">
      <c r="G38" s="283"/>
      <c r="H38" s="283"/>
      <c r="I38" s="283"/>
      <c r="J38" s="283"/>
      <c r="K38" s="283"/>
      <c r="L38" s="283"/>
      <c r="M38" s="283"/>
    </row>
    <row r="39" spans="2:13" ht="22.5" x14ac:dyDescent="0.2">
      <c r="B39" s="432" t="s">
        <v>116</v>
      </c>
      <c r="C39" s="432"/>
      <c r="D39" s="432"/>
      <c r="E39" s="432"/>
      <c r="F39" s="432"/>
      <c r="G39" s="283"/>
      <c r="H39" s="283"/>
      <c r="I39" s="283"/>
      <c r="J39" s="283"/>
      <c r="K39" s="283"/>
      <c r="L39" s="283"/>
      <c r="M39" s="283"/>
    </row>
    <row r="40" spans="2:13" x14ac:dyDescent="0.2">
      <c r="G40" s="283"/>
      <c r="H40" s="283"/>
      <c r="I40" s="283"/>
      <c r="J40" s="283"/>
      <c r="K40" s="283"/>
      <c r="L40" s="283"/>
      <c r="M40" s="283"/>
    </row>
    <row r="41" spans="2:13" ht="15.75" x14ac:dyDescent="0.2">
      <c r="B41" s="453" t="s">
        <v>110</v>
      </c>
      <c r="C41" s="453"/>
      <c r="D41" s="3" t="s">
        <v>111</v>
      </c>
      <c r="E41" s="3" t="s">
        <v>112</v>
      </c>
      <c r="F41" s="3" t="s">
        <v>113</v>
      </c>
      <c r="G41" s="283"/>
      <c r="H41" s="283"/>
      <c r="I41" s="283"/>
      <c r="J41" s="283"/>
      <c r="K41" s="283"/>
      <c r="L41" s="283"/>
      <c r="M41" s="283"/>
    </row>
    <row r="42" spans="2:13" ht="15.75" x14ac:dyDescent="0.2">
      <c r="B42" s="440">
        <f>ROUND((D42*3600+E42*60+F42)*B44/3600,2)</f>
        <v>199.15</v>
      </c>
      <c r="C42" s="440"/>
      <c r="D42" s="109">
        <v>4</v>
      </c>
      <c r="E42" s="109">
        <v>25</v>
      </c>
      <c r="F42" s="109">
        <v>32</v>
      </c>
      <c r="G42" s="283"/>
      <c r="H42" s="283"/>
      <c r="I42" s="283"/>
      <c r="J42" s="283"/>
      <c r="K42" s="283"/>
      <c r="L42" s="283"/>
      <c r="M42" s="283"/>
    </row>
    <row r="43" spans="2:13" ht="15.75" x14ac:dyDescent="0.2">
      <c r="B43" s="443" t="s">
        <v>114</v>
      </c>
      <c r="C43" s="443"/>
      <c r="G43" s="283"/>
      <c r="H43" s="283"/>
      <c r="I43" s="283"/>
      <c r="J43" s="283"/>
      <c r="K43" s="283"/>
      <c r="L43" s="283"/>
      <c r="M43" s="283"/>
    </row>
    <row r="44" spans="2:13" ht="15.75" x14ac:dyDescent="0.25">
      <c r="B44" s="441">
        <v>45</v>
      </c>
      <c r="C44" s="442"/>
      <c r="G44" s="283"/>
      <c r="H44" s="283"/>
      <c r="I44" s="283"/>
      <c r="J44" s="283"/>
      <c r="K44" s="283"/>
      <c r="L44" s="283"/>
      <c r="M44" s="283"/>
    </row>
    <row r="45" spans="2:13" x14ac:dyDescent="0.2">
      <c r="G45" s="283"/>
      <c r="H45" s="283"/>
      <c r="I45" s="283"/>
      <c r="J45" s="283"/>
      <c r="K45" s="283"/>
      <c r="L45" s="283"/>
      <c r="M45" s="283"/>
    </row>
    <row r="46" spans="2:13" x14ac:dyDescent="0.2">
      <c r="G46" s="283"/>
      <c r="H46" s="283"/>
      <c r="I46" s="283"/>
      <c r="J46" s="283"/>
      <c r="K46" s="283"/>
      <c r="L46" s="283"/>
      <c r="M46" s="283"/>
    </row>
    <row r="47" spans="2:13" ht="22.5" x14ac:dyDescent="0.2">
      <c r="B47" s="432" t="s">
        <v>117</v>
      </c>
      <c r="C47" s="432"/>
      <c r="D47" s="432"/>
      <c r="E47" s="432"/>
      <c r="F47" s="432"/>
      <c r="G47" s="283"/>
      <c r="H47" s="283"/>
      <c r="I47" s="283"/>
      <c r="J47" s="283"/>
      <c r="K47" s="283"/>
      <c r="L47" s="283"/>
      <c r="M47" s="283"/>
    </row>
    <row r="48" spans="2:13" x14ac:dyDescent="0.2">
      <c r="G48" s="283"/>
      <c r="H48" s="283"/>
      <c r="I48" s="283"/>
      <c r="J48" s="283"/>
      <c r="K48" s="283"/>
      <c r="L48" s="283"/>
      <c r="M48" s="283"/>
    </row>
    <row r="49" spans="2:13" ht="15.75" x14ac:dyDescent="0.2">
      <c r="B49" s="453" t="s">
        <v>118</v>
      </c>
      <c r="C49" s="453"/>
      <c r="D49" s="453"/>
      <c r="E49" s="453"/>
      <c r="F49" s="109">
        <v>11</v>
      </c>
      <c r="G49" s="283"/>
      <c r="H49" s="283"/>
      <c r="I49" s="283"/>
      <c r="J49" s="283"/>
      <c r="K49" s="283"/>
      <c r="L49" s="283"/>
      <c r="M49" s="283"/>
    </row>
    <row r="50" spans="2:13" ht="15.75" x14ac:dyDescent="0.2">
      <c r="B50" s="453" t="s">
        <v>119</v>
      </c>
      <c r="C50" s="453"/>
      <c r="D50" s="453"/>
      <c r="E50" s="453"/>
      <c r="F50" s="109">
        <v>53</v>
      </c>
      <c r="G50" s="283"/>
      <c r="H50" s="283"/>
      <c r="I50" s="283"/>
      <c r="J50" s="283"/>
      <c r="K50" s="283"/>
      <c r="L50" s="283"/>
      <c r="M50" s="283"/>
    </row>
    <row r="51" spans="2:13" ht="15.75" x14ac:dyDescent="0.2">
      <c r="B51" s="453" t="s">
        <v>120</v>
      </c>
      <c r="C51" s="453"/>
      <c r="D51" s="453"/>
      <c r="E51" s="453"/>
      <c r="F51" s="109">
        <v>55</v>
      </c>
      <c r="G51" s="283"/>
      <c r="H51" s="283"/>
      <c r="I51" s="283"/>
      <c r="J51" s="283"/>
      <c r="K51" s="283"/>
      <c r="L51" s="283"/>
      <c r="M51" s="283"/>
    </row>
    <row r="52" spans="2:13" ht="15.75" x14ac:dyDescent="0.2">
      <c r="B52" s="453" t="s">
        <v>121</v>
      </c>
      <c r="C52" s="453"/>
      <c r="D52" s="453"/>
      <c r="E52" s="453"/>
      <c r="F52" s="110">
        <f>ROUND((F49*F51)/(60*F50*0.00211),0)</f>
        <v>90</v>
      </c>
      <c r="G52" s="283"/>
      <c r="H52" s="283"/>
      <c r="I52" s="283"/>
      <c r="J52" s="283"/>
      <c r="K52" s="283"/>
      <c r="L52" s="283"/>
      <c r="M52" s="283"/>
    </row>
    <row r="53" spans="2:13" x14ac:dyDescent="0.2">
      <c r="G53" s="283"/>
      <c r="H53" s="283"/>
      <c r="I53" s="283"/>
      <c r="J53" s="283"/>
      <c r="K53" s="283"/>
      <c r="L53" s="283"/>
      <c r="M53" s="283"/>
    </row>
    <row r="54" spans="2:13" ht="20.25" x14ac:dyDescent="0.2">
      <c r="B54" s="454" t="s">
        <v>122</v>
      </c>
      <c r="C54" s="454"/>
      <c r="D54" s="454"/>
      <c r="E54" s="454"/>
      <c r="F54" s="454"/>
      <c r="G54" s="283"/>
      <c r="H54" s="283"/>
      <c r="I54" s="283"/>
      <c r="J54" s="283"/>
      <c r="K54" s="283"/>
      <c r="L54" s="283"/>
      <c r="M54" s="283"/>
    </row>
    <row r="55" spans="2:13" x14ac:dyDescent="0.2">
      <c r="G55" s="283"/>
      <c r="H55" s="283"/>
      <c r="I55" s="283"/>
      <c r="J55" s="283"/>
      <c r="K55" s="283"/>
      <c r="L55" s="283"/>
      <c r="M55" s="283"/>
    </row>
    <row r="56" spans="2:13" ht="15.75" x14ac:dyDescent="0.2">
      <c r="B56" s="453" t="s">
        <v>118</v>
      </c>
      <c r="C56" s="453"/>
      <c r="D56" s="453"/>
      <c r="E56" s="453"/>
      <c r="F56" s="109">
        <v>11</v>
      </c>
      <c r="G56" s="283"/>
      <c r="H56" s="283"/>
      <c r="I56" s="283"/>
      <c r="J56" s="283"/>
      <c r="K56" s="283"/>
      <c r="L56" s="283"/>
      <c r="M56" s="283"/>
    </row>
    <row r="57" spans="2:13" ht="15.75" x14ac:dyDescent="0.2">
      <c r="B57" s="453" t="s">
        <v>119</v>
      </c>
      <c r="C57" s="453"/>
      <c r="D57" s="453"/>
      <c r="E57" s="453"/>
      <c r="F57" s="109">
        <v>53</v>
      </c>
      <c r="G57" s="283"/>
      <c r="H57" s="283"/>
      <c r="I57" s="283"/>
      <c r="J57" s="283"/>
      <c r="K57" s="283"/>
      <c r="L57" s="283"/>
      <c r="M57" s="283"/>
    </row>
    <row r="58" spans="2:13" ht="15.75" x14ac:dyDescent="0.2">
      <c r="B58" s="453" t="s">
        <v>120</v>
      </c>
      <c r="C58" s="453"/>
      <c r="D58" s="453"/>
      <c r="E58" s="453"/>
      <c r="F58" s="110">
        <f>ROUND((60*F57*0.00211*F59)/F56,2)</f>
        <v>61</v>
      </c>
      <c r="G58" s="283"/>
      <c r="H58" s="283"/>
      <c r="I58" s="283"/>
      <c r="J58" s="283"/>
      <c r="K58" s="283"/>
      <c r="L58" s="283"/>
      <c r="M58" s="283"/>
    </row>
    <row r="59" spans="2:13" ht="15.75" x14ac:dyDescent="0.2">
      <c r="B59" s="453" t="s">
        <v>121</v>
      </c>
      <c r="C59" s="453"/>
      <c r="D59" s="453"/>
      <c r="E59" s="453"/>
      <c r="F59" s="109">
        <v>100</v>
      </c>
      <c r="G59" s="283"/>
      <c r="H59" s="283"/>
      <c r="I59" s="283"/>
      <c r="J59" s="283"/>
      <c r="K59" s="283"/>
      <c r="L59" s="283"/>
      <c r="M59" s="283"/>
    </row>
    <row r="60" spans="2:13" ht="13.5" thickBot="1" x14ac:dyDescent="0.25"/>
    <row r="61" spans="2:13" ht="42" customHeight="1" thickTop="1" thickBot="1" x14ac:dyDescent="0.25">
      <c r="B61" s="458" t="s">
        <v>159</v>
      </c>
      <c r="C61" s="458"/>
      <c r="D61" s="458"/>
      <c r="E61" s="458"/>
      <c r="F61" s="272"/>
      <c r="G61" s="459" t="s">
        <v>160</v>
      </c>
      <c r="H61" s="460"/>
      <c r="I61" s="460"/>
      <c r="J61" s="460"/>
      <c r="K61" s="461"/>
    </row>
    <row r="62" spans="2:13" ht="21.75" customHeight="1" thickTop="1" thickBot="1" x14ac:dyDescent="0.25">
      <c r="B62" s="462" t="s">
        <v>161</v>
      </c>
      <c r="C62" s="463"/>
      <c r="D62" s="462" t="s">
        <v>162</v>
      </c>
      <c r="E62" s="463"/>
      <c r="F62" s="272"/>
      <c r="G62" s="464" t="s">
        <v>163</v>
      </c>
      <c r="H62" s="465"/>
      <c r="I62" s="466"/>
      <c r="J62" s="273">
        <v>45</v>
      </c>
      <c r="K62" s="274" t="str">
        <f>IF(J62="","",IF(J62&lt;50,"Très bon",IF(J62&lt;55,"Bon",IF(J62&lt;60,"moyen","Insuffisant"))))</f>
        <v>Très bon</v>
      </c>
    </row>
    <row r="63" spans="2:13" ht="45" customHeight="1" thickTop="1" thickBot="1" x14ac:dyDescent="0.25">
      <c r="B63" s="104" t="s">
        <v>164</v>
      </c>
      <c r="C63" s="109">
        <v>175</v>
      </c>
      <c r="D63" s="104" t="s">
        <v>164</v>
      </c>
      <c r="E63" s="109">
        <v>154</v>
      </c>
      <c r="G63" s="462" t="s">
        <v>172</v>
      </c>
      <c r="H63" s="467"/>
      <c r="I63" s="467"/>
      <c r="J63" s="467"/>
      <c r="K63" s="468"/>
    </row>
    <row r="64" spans="2:13" ht="45" customHeight="1" thickTop="1" thickBot="1" x14ac:dyDescent="0.25">
      <c r="B64" s="275" t="s">
        <v>165</v>
      </c>
      <c r="C64" s="109">
        <v>17</v>
      </c>
      <c r="D64" s="275" t="s">
        <v>165</v>
      </c>
      <c r="E64" s="109">
        <v>14</v>
      </c>
      <c r="G64" s="469" t="s">
        <v>166</v>
      </c>
      <c r="H64" s="470"/>
      <c r="I64" s="471"/>
      <c r="J64" s="276">
        <v>120</v>
      </c>
      <c r="K64" s="277" t="str">
        <f>IF(J64&gt;=220,"Impossible",IF(J64&lt;=J62,"Impossible",IF(J64="","",IF(J64&gt;3*J62,"adaptation insuffisante à l'effort",IF(J64&gt;2*J62,"Bonne adaptation à l'effort", "Adaptation moyenne à l'effort")))))</f>
        <v>Bonne adaptation à l'effort</v>
      </c>
    </row>
    <row r="65" spans="2:11" ht="46.5" customHeight="1" thickTop="1" thickBot="1" x14ac:dyDescent="0.25">
      <c r="B65" s="167" t="s">
        <v>167</v>
      </c>
      <c r="C65" s="278">
        <f>0.73606*C63+1.13375*C64-85</f>
        <v>63.084250000000026</v>
      </c>
      <c r="D65" s="167" t="s">
        <v>167</v>
      </c>
      <c r="E65" s="278">
        <f>0.62952*E63+1.00785*E64-68</f>
        <v>43.055979999999991</v>
      </c>
      <c r="G65" s="472" t="s">
        <v>168</v>
      </c>
      <c r="H65" s="473"/>
      <c r="I65" s="474"/>
      <c r="J65" s="279">
        <v>64</v>
      </c>
      <c r="K65" s="277" t="str">
        <f>IF(J65="","",IF(J65&lt;=J62,"Excellente récupération",IF(J65&lt;J62+10,"Très bonne récupération",IF(J65&lt;J62+20,"Bonne Récupération", "Récupération insuffisante"))))</f>
        <v>Bonne Récupération</v>
      </c>
    </row>
    <row r="66" spans="2:11" ht="21.75" customHeight="1" thickTop="1" thickBot="1" x14ac:dyDescent="0.25">
      <c r="G66" s="462" t="s">
        <v>169</v>
      </c>
      <c r="H66" s="467"/>
      <c r="I66" s="463"/>
      <c r="J66" s="280">
        <f>IF(J62="","",((J62+J64+J65)-200)/10)</f>
        <v>2.9</v>
      </c>
      <c r="K66" s="274" t="str">
        <f>IF(J62="","",IF(J66&lt;=1,"Excellent",IF(J66&lt;3,"Très bon",IF(J66&lt;6,"Bon",IF(J66&lt;10,"moyen","Insuffisant")))))</f>
        <v>Très bon</v>
      </c>
    </row>
    <row r="67" spans="2:11" ht="16.5" thickTop="1" x14ac:dyDescent="0.2">
      <c r="B67" s="475" t="s">
        <v>173</v>
      </c>
      <c r="C67" s="475"/>
      <c r="D67" s="475"/>
      <c r="E67" s="475"/>
    </row>
    <row r="68" spans="2:11" ht="15.75" x14ac:dyDescent="0.2">
      <c r="B68" s="453" t="s">
        <v>161</v>
      </c>
      <c r="C68" s="453"/>
      <c r="D68" s="453" t="s">
        <v>162</v>
      </c>
      <c r="E68" s="453"/>
    </row>
    <row r="69" spans="2:11" ht="15.75" x14ac:dyDescent="0.2">
      <c r="B69" s="104" t="s">
        <v>170</v>
      </c>
      <c r="C69" s="109">
        <v>63.1</v>
      </c>
      <c r="D69" s="104" t="s">
        <v>170</v>
      </c>
      <c r="E69" s="109">
        <v>44.2</v>
      </c>
    </row>
    <row r="70" spans="2:11" ht="18.75" x14ac:dyDescent="0.2">
      <c r="B70" s="281" t="s">
        <v>171</v>
      </c>
      <c r="C70" s="278">
        <f>C69/(C63*0.01)^2</f>
        <v>20.604081632653063</v>
      </c>
      <c r="D70" s="281" t="s">
        <v>171</v>
      </c>
      <c r="E70" s="278">
        <f>E69/(E63*0.01)^2</f>
        <v>18.637206948895262</v>
      </c>
    </row>
  </sheetData>
  <sheetProtection sheet="1" objects="1" scenarios="1" selectLockedCells="1"/>
  <mergeCells count="48">
    <mergeCell ref="G1:M1"/>
    <mergeCell ref="G2:M2"/>
    <mergeCell ref="B68:C68"/>
    <mergeCell ref="D68:E68"/>
    <mergeCell ref="B39:F39"/>
    <mergeCell ref="B61:E61"/>
    <mergeCell ref="G61:K61"/>
    <mergeCell ref="B62:C62"/>
    <mergeCell ref="D62:E62"/>
    <mergeCell ref="G62:I62"/>
    <mergeCell ref="B47:F47"/>
    <mergeCell ref="G63:K63"/>
    <mergeCell ref="G64:I64"/>
    <mergeCell ref="G65:I65"/>
    <mergeCell ref="G66:I66"/>
    <mergeCell ref="B67:E67"/>
    <mergeCell ref="A1:F1"/>
    <mergeCell ref="B54:F54"/>
    <mergeCell ref="B59:E59"/>
    <mergeCell ref="B4:F4"/>
    <mergeCell ref="B49:E49"/>
    <mergeCell ref="B50:E50"/>
    <mergeCell ref="B52:E52"/>
    <mergeCell ref="B57:E57"/>
    <mergeCell ref="B56:E56"/>
    <mergeCell ref="A2:F2"/>
    <mergeCell ref="B28:C28"/>
    <mergeCell ref="B42:C42"/>
    <mergeCell ref="B58:E58"/>
    <mergeCell ref="B41:C41"/>
    <mergeCell ref="B51:E51"/>
    <mergeCell ref="B35:C35"/>
    <mergeCell ref="B36:C36"/>
    <mergeCell ref="B44:C44"/>
    <mergeCell ref="B43:C43"/>
    <mergeCell ref="G4:M4"/>
    <mergeCell ref="G6:M6"/>
    <mergeCell ref="G9:M9"/>
    <mergeCell ref="B31:F31"/>
    <mergeCell ref="B34:C34"/>
    <mergeCell ref="G11:M11"/>
    <mergeCell ref="G22:M22"/>
    <mergeCell ref="C22:D22"/>
    <mergeCell ref="B23:F23"/>
    <mergeCell ref="B25:C25"/>
    <mergeCell ref="B26:C26"/>
    <mergeCell ref="B27:C27"/>
    <mergeCell ref="B33:C33"/>
  </mergeCells>
  <pageMargins left="0.70866141732283461" right="0.70866141732283461" top="0"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44"/>
  <sheetViews>
    <sheetView zoomScale="140" zoomScaleNormal="140" workbookViewId="0">
      <pane ySplit="3" topLeftCell="A22" activePane="bottomLeft" state="frozen"/>
      <selection pane="bottomLeft" activeCell="C4" sqref="C4"/>
    </sheetView>
  </sheetViews>
  <sheetFormatPr baseColWidth="10" defaultRowHeight="12.75" x14ac:dyDescent="0.2"/>
  <cols>
    <col min="2" max="2" width="6.5703125" customWidth="1"/>
    <col min="3" max="3" width="6.85546875" customWidth="1"/>
    <col min="4" max="4" width="4.7109375" customWidth="1"/>
    <col min="5" max="5" width="4.28515625" customWidth="1"/>
    <col min="6" max="6" width="4.42578125" hidden="1" customWidth="1"/>
    <col min="7" max="7" width="6.7109375" customWidth="1"/>
    <col min="8" max="8" width="6.42578125" hidden="1" customWidth="1"/>
    <col min="9" max="11" width="6.7109375" hidden="1" customWidth="1"/>
    <col min="12" max="12" width="7" hidden="1" customWidth="1"/>
    <col min="13" max="13" width="5.7109375" customWidth="1"/>
    <col min="14" max="14" width="4.42578125" customWidth="1"/>
    <col min="15" max="15" width="4.7109375" hidden="1" customWidth="1"/>
    <col min="16" max="16" width="4.7109375" customWidth="1"/>
    <col min="17" max="17" width="5" hidden="1" customWidth="1"/>
    <col min="18" max="18" width="4.28515625" customWidth="1"/>
    <col min="19" max="19" width="4.7109375" hidden="1" customWidth="1"/>
    <col min="20" max="20" width="5" customWidth="1"/>
    <col min="21" max="21" width="4.42578125" hidden="1" customWidth="1"/>
    <col min="22" max="22" width="4.7109375" customWidth="1"/>
    <col min="23" max="23" width="5.140625" hidden="1" customWidth="1"/>
    <col min="24" max="24" width="6.42578125" customWidth="1"/>
    <col min="25" max="25" width="6.28515625" customWidth="1"/>
    <col min="26" max="26" width="4.28515625" customWidth="1"/>
    <col min="27" max="27" width="3.5703125" customWidth="1"/>
    <col min="28" max="28" width="1.7109375" customWidth="1"/>
    <col min="29" max="29" width="4.42578125" customWidth="1"/>
    <col min="30" max="30" width="13.140625" customWidth="1"/>
    <col min="31" max="31" width="6.28515625" hidden="1" customWidth="1"/>
    <col min="32" max="32" width="5.85546875" customWidth="1"/>
    <col min="33" max="33" width="6" customWidth="1"/>
    <col min="34" max="34" width="5.42578125" customWidth="1"/>
    <col min="35" max="35" width="7.7109375" customWidth="1"/>
    <col min="36" max="36" width="9.5703125" customWidth="1"/>
  </cols>
  <sheetData>
    <row r="1" spans="1:36" ht="18" x14ac:dyDescent="0.25">
      <c r="A1" s="490" t="s">
        <v>199</v>
      </c>
      <c r="B1" s="490"/>
      <c r="C1" s="490"/>
      <c r="D1" s="490"/>
      <c r="E1" s="490"/>
      <c r="F1" s="490"/>
      <c r="G1" s="490"/>
      <c r="H1" s="490"/>
      <c r="I1" s="490"/>
      <c r="J1" s="490"/>
      <c r="K1" s="490"/>
      <c r="L1" s="490"/>
      <c r="M1" s="490"/>
      <c r="N1" s="490"/>
      <c r="O1" s="490"/>
      <c r="P1" s="490"/>
      <c r="Q1" s="490"/>
      <c r="R1" s="490"/>
      <c r="S1" s="490"/>
      <c r="T1" s="490"/>
      <c r="U1" s="490"/>
      <c r="V1" s="490"/>
      <c r="W1" s="490"/>
      <c r="X1" s="490"/>
      <c r="Y1" s="490"/>
      <c r="Z1" s="491"/>
      <c r="AA1" s="491"/>
      <c r="AB1" s="491"/>
      <c r="AC1" s="491"/>
      <c r="AD1" s="491"/>
      <c r="AE1" s="491"/>
      <c r="AF1" s="491"/>
      <c r="AG1" s="491"/>
      <c r="AH1" s="491"/>
      <c r="AI1" s="491"/>
    </row>
    <row r="2" spans="1:36" ht="12.75" customHeight="1" x14ac:dyDescent="0.2">
      <c r="A2" s="492" t="s">
        <v>142</v>
      </c>
      <c r="B2" s="492" t="s">
        <v>9</v>
      </c>
      <c r="C2" s="492" t="s">
        <v>0</v>
      </c>
      <c r="D2" s="492" t="s">
        <v>15</v>
      </c>
      <c r="E2" s="492" t="s">
        <v>16</v>
      </c>
      <c r="F2" s="140" t="s">
        <v>16</v>
      </c>
      <c r="G2" s="494" t="s">
        <v>12</v>
      </c>
      <c r="H2" s="506" t="s">
        <v>193</v>
      </c>
      <c r="I2" s="507"/>
      <c r="J2" s="507"/>
      <c r="K2" s="507"/>
      <c r="L2" s="508"/>
      <c r="M2" s="31" t="s">
        <v>17</v>
      </c>
      <c r="N2" s="496" t="s">
        <v>40</v>
      </c>
      <c r="O2" s="148"/>
      <c r="P2" s="496" t="s">
        <v>11</v>
      </c>
      <c r="Q2" s="148"/>
      <c r="R2" s="496" t="s">
        <v>22</v>
      </c>
      <c r="S2" s="148"/>
      <c r="T2" s="31" t="s">
        <v>19</v>
      </c>
      <c r="U2" s="148"/>
      <c r="V2" s="31" t="s">
        <v>19</v>
      </c>
      <c r="W2" s="155"/>
      <c r="X2" s="498" t="s">
        <v>13</v>
      </c>
      <c r="Y2" s="499"/>
      <c r="Z2" s="500" t="s">
        <v>14</v>
      </c>
      <c r="AA2" s="501"/>
      <c r="AB2" s="501"/>
      <c r="AC2" s="501"/>
      <c r="AD2" s="501"/>
      <c r="AE2" s="501"/>
      <c r="AF2" s="501"/>
      <c r="AG2" s="501"/>
      <c r="AH2" s="501"/>
      <c r="AI2" s="501"/>
      <c r="AJ2" s="502"/>
    </row>
    <row r="3" spans="1:36" ht="12.75" customHeight="1" x14ac:dyDescent="0.2">
      <c r="A3" s="493"/>
      <c r="B3" s="493"/>
      <c r="C3" s="493"/>
      <c r="D3" s="493"/>
      <c r="E3" s="493"/>
      <c r="F3" s="140"/>
      <c r="G3" s="495"/>
      <c r="H3" s="325" t="s">
        <v>42</v>
      </c>
      <c r="I3" s="323" t="s">
        <v>15</v>
      </c>
      <c r="J3" s="323" t="s">
        <v>16</v>
      </c>
      <c r="K3" s="324"/>
      <c r="L3" s="364" t="s">
        <v>12</v>
      </c>
      <c r="M3" s="32" t="s">
        <v>18</v>
      </c>
      <c r="N3" s="497"/>
      <c r="O3" s="149"/>
      <c r="P3" s="497"/>
      <c r="Q3" s="149"/>
      <c r="R3" s="497"/>
      <c r="S3" s="149"/>
      <c r="T3" s="32" t="s">
        <v>20</v>
      </c>
      <c r="U3" s="149"/>
      <c r="V3" s="32" t="s">
        <v>21</v>
      </c>
      <c r="W3" s="156"/>
      <c r="X3" s="498"/>
      <c r="Y3" s="499"/>
      <c r="Z3" s="503"/>
      <c r="AA3" s="504"/>
      <c r="AB3" s="504"/>
      <c r="AC3" s="504"/>
      <c r="AD3" s="504"/>
      <c r="AE3" s="504"/>
      <c r="AF3" s="504"/>
      <c r="AG3" s="504"/>
      <c r="AH3" s="504"/>
      <c r="AI3" s="504"/>
      <c r="AJ3" s="505"/>
    </row>
    <row r="4" spans="1:36" x14ac:dyDescent="0.2">
      <c r="A4" s="71" t="s">
        <v>5</v>
      </c>
      <c r="B4" s="71">
        <v>1</v>
      </c>
      <c r="C4" s="40"/>
      <c r="D4" s="40"/>
      <c r="E4" s="40"/>
      <c r="F4" s="71">
        <f>E4</f>
        <v>0</v>
      </c>
      <c r="G4" s="86" t="str">
        <f>IF((D4*60+F4)=0,"",ROUND((C4*60)/(D4*60+F4),1))</f>
        <v/>
      </c>
      <c r="H4" s="325"/>
      <c r="I4" s="325"/>
      <c r="J4" s="325"/>
      <c r="K4" s="71">
        <f t="shared" ref="K4" si="0">J4</f>
        <v>0</v>
      </c>
      <c r="L4" s="340" t="str">
        <f>IF((I4*60+K4)=0,"",ROUND((H4*60)/(I4*60+K4),1))</f>
        <v/>
      </c>
      <c r="M4" s="116"/>
      <c r="N4" s="116"/>
      <c r="O4" s="161">
        <f>IF(N4="",0,1)</f>
        <v>0</v>
      </c>
      <c r="P4" s="116"/>
      <c r="Q4" s="161">
        <f>IF(P4="",0,1)</f>
        <v>0</v>
      </c>
      <c r="R4" s="116"/>
      <c r="S4" s="161">
        <f>IF(R4="",0,1)</f>
        <v>0</v>
      </c>
      <c r="T4" s="116"/>
      <c r="U4" s="161">
        <f>IF(T4="",0,1)</f>
        <v>0</v>
      </c>
      <c r="V4" s="116"/>
      <c r="W4" s="161">
        <f>IF(V4="",0,1)</f>
        <v>0</v>
      </c>
      <c r="X4" s="486"/>
      <c r="Y4" s="487"/>
      <c r="Z4" s="483"/>
      <c r="AA4" s="484"/>
      <c r="AB4" s="484"/>
      <c r="AC4" s="484"/>
      <c r="AD4" s="484"/>
      <c r="AE4" s="484"/>
      <c r="AF4" s="484"/>
      <c r="AG4" s="484"/>
      <c r="AH4" s="484"/>
      <c r="AI4" s="484"/>
      <c r="AJ4" s="485"/>
    </row>
    <row r="5" spans="1:36" x14ac:dyDescent="0.2">
      <c r="A5" s="476" t="s">
        <v>232</v>
      </c>
      <c r="B5" s="477"/>
      <c r="C5" s="13">
        <f>SUM(C4:C4)</f>
        <v>0</v>
      </c>
      <c r="D5" s="13">
        <f>SUM(D4:D4)+ROUNDDOWN(F5/60,0)</f>
        <v>0</v>
      </c>
      <c r="E5" s="13">
        <f>F5-60*ROUNDDOWN(F5/60,0)</f>
        <v>0</v>
      </c>
      <c r="F5" s="130">
        <f>SUM(F4:F4)</f>
        <v>0</v>
      </c>
      <c r="G5" s="52">
        <f>IF((D5*60+E5)=0,0,ROUND((C5*60)/(D5*60+E5),1))</f>
        <v>0</v>
      </c>
      <c r="H5" s="13">
        <f>SUM(H4:H4)</f>
        <v>0</v>
      </c>
      <c r="I5" s="13">
        <f>SUM(I4:I4)+ROUNDDOWN(K5/60,0)</f>
        <v>0</v>
      </c>
      <c r="J5" s="13">
        <f>K5-60*ROUNDDOWN(K5/60,0)</f>
        <v>0</v>
      </c>
      <c r="K5" s="130">
        <f>SUM(K4:K4)</f>
        <v>0</v>
      </c>
      <c r="L5" s="52">
        <f>IF((I5*60+J5)=0,0,ROUND((H5*60)/(I5*60+J5),1))</f>
        <v>0</v>
      </c>
      <c r="M5" s="27">
        <f>SUM(M4:M4)</f>
        <v>0</v>
      </c>
      <c r="N5" s="27">
        <f>IF(SUM(N4:N4)=0,0,ROUND(AVERAGE(N4:N4),0))</f>
        <v>0</v>
      </c>
      <c r="O5" s="162">
        <f>IF(O4=0,0,1)</f>
        <v>0</v>
      </c>
      <c r="P5" s="27">
        <f>IF(SUM(P4:P4)=0,0,ROUND(AVERAGE(P4:P4),0))</f>
        <v>0</v>
      </c>
      <c r="Q5" s="162">
        <f>IF(Q4=0,0,1)</f>
        <v>0</v>
      </c>
      <c r="R5" s="27">
        <f>IF(SUM(R4:R4)=0,0,ROUND(AVERAGE(R4:R4),0))</f>
        <v>0</v>
      </c>
      <c r="S5" s="162">
        <f>IF(S4=0,0,1)</f>
        <v>0</v>
      </c>
      <c r="T5" s="27">
        <f>IF(SUM(T4:T4)=0,0,ROUND(AVERAGE(T4:T4),0))</f>
        <v>0</v>
      </c>
      <c r="U5" s="162">
        <f>IF(U4=0,0,1)</f>
        <v>0</v>
      </c>
      <c r="V5" s="27">
        <f>IF(SUM(V4:V4)=0,0,ROUND(AVERAGE(V4:V4),0))</f>
        <v>0</v>
      </c>
      <c r="W5" s="162">
        <f>IF(W4=0,0,1)</f>
        <v>0</v>
      </c>
      <c r="X5" s="478"/>
      <c r="Y5" s="509"/>
      <c r="Z5" s="480"/>
      <c r="AA5" s="481"/>
      <c r="AB5" s="481"/>
      <c r="AC5" s="481"/>
      <c r="AD5" s="481"/>
      <c r="AE5" s="481"/>
      <c r="AF5" s="481"/>
      <c r="AG5" s="481"/>
      <c r="AH5" s="481"/>
      <c r="AI5" s="481"/>
      <c r="AJ5" s="482"/>
    </row>
    <row r="6" spans="1:36" x14ac:dyDescent="0.2">
      <c r="A6" s="21" t="s">
        <v>6</v>
      </c>
      <c r="B6" s="22">
        <f>B4+1</f>
        <v>2</v>
      </c>
      <c r="C6" s="40"/>
      <c r="D6" s="40"/>
      <c r="E6" s="40"/>
      <c r="F6" s="71">
        <f t="shared" ref="F6:F12" si="1">E6</f>
        <v>0</v>
      </c>
      <c r="G6" s="86" t="str">
        <f t="shared" ref="G6:G12" si="2">IF((D6*60+F6)=0,"",ROUND((C6*60)/(D6*60+F6),1))</f>
        <v/>
      </c>
      <c r="H6" s="325"/>
      <c r="I6" s="325"/>
      <c r="J6" s="325"/>
      <c r="K6" s="71">
        <f>J6</f>
        <v>0</v>
      </c>
      <c r="L6" s="340" t="str">
        <f t="shared" ref="L6:L12" si="3">IF((I6*60+K6)=0,"",ROUND((H6*60)/(I6*60+K6),1))</f>
        <v/>
      </c>
      <c r="M6" s="347"/>
      <c r="N6" s="347"/>
      <c r="O6" s="161">
        <f>IF(N6="",0,1)</f>
        <v>0</v>
      </c>
      <c r="P6" s="347"/>
      <c r="Q6" s="161">
        <f>IF(P6="",0,1)</f>
        <v>0</v>
      </c>
      <c r="R6" s="116"/>
      <c r="S6" s="161">
        <f>IF(R6="",0,1)</f>
        <v>0</v>
      </c>
      <c r="T6" s="116"/>
      <c r="U6" s="161">
        <f>IF(T6="",0,1)</f>
        <v>0</v>
      </c>
      <c r="V6" s="116"/>
      <c r="W6" s="161">
        <f>IF(V6="",0,1)</f>
        <v>0</v>
      </c>
      <c r="X6" s="486"/>
      <c r="Y6" s="487"/>
      <c r="Z6" s="483"/>
      <c r="AA6" s="484"/>
      <c r="AB6" s="484"/>
      <c r="AC6" s="484"/>
      <c r="AD6" s="484"/>
      <c r="AE6" s="484"/>
      <c r="AF6" s="484"/>
      <c r="AG6" s="484"/>
      <c r="AH6" s="484"/>
      <c r="AI6" s="484"/>
      <c r="AJ6" s="485"/>
    </row>
    <row r="7" spans="1:36" x14ac:dyDescent="0.2">
      <c r="A7" s="21" t="s">
        <v>7</v>
      </c>
      <c r="B7" s="22">
        <f t="shared" ref="B7:B12" si="4">B6+1</f>
        <v>3</v>
      </c>
      <c r="C7" s="40"/>
      <c r="D7" s="40"/>
      <c r="E7" s="40"/>
      <c r="F7" s="71">
        <f t="shared" si="1"/>
        <v>0</v>
      </c>
      <c r="G7" s="86" t="str">
        <f t="shared" si="2"/>
        <v/>
      </c>
      <c r="H7" s="325"/>
      <c r="I7" s="325"/>
      <c r="J7" s="325"/>
      <c r="K7" s="71">
        <f t="shared" ref="K7:K12" si="5">J7</f>
        <v>0</v>
      </c>
      <c r="L7" s="340" t="str">
        <f t="shared" si="3"/>
        <v/>
      </c>
      <c r="M7" s="347"/>
      <c r="N7" s="347"/>
      <c r="O7" s="161">
        <f t="shared" ref="O7:O12" si="6">IF(N7="",O6,O6+1)</f>
        <v>0</v>
      </c>
      <c r="P7" s="347"/>
      <c r="Q7" s="161">
        <f t="shared" ref="Q7:Q12" si="7">IF(P7="",Q6,Q6+1)</f>
        <v>0</v>
      </c>
      <c r="R7" s="116"/>
      <c r="S7" s="161">
        <f t="shared" ref="S7:S12" si="8">IF(R7="",S6,S6+1)</f>
        <v>0</v>
      </c>
      <c r="T7" s="116"/>
      <c r="U7" s="161">
        <f t="shared" ref="U7:U12" si="9">IF(T7="",U6,U6+1)</f>
        <v>0</v>
      </c>
      <c r="V7" s="116"/>
      <c r="W7" s="161">
        <f t="shared" ref="W7:W12" si="10">IF(V7="",W6,W6+1)</f>
        <v>0</v>
      </c>
      <c r="X7" s="486"/>
      <c r="Y7" s="487"/>
      <c r="Z7" s="483"/>
      <c r="AA7" s="484"/>
      <c r="AB7" s="484"/>
      <c r="AC7" s="484"/>
      <c r="AD7" s="484"/>
      <c r="AE7" s="484"/>
      <c r="AF7" s="484"/>
      <c r="AG7" s="484"/>
      <c r="AH7" s="484"/>
      <c r="AI7" s="484"/>
      <c r="AJ7" s="485"/>
    </row>
    <row r="8" spans="1:36" x14ac:dyDescent="0.2">
      <c r="A8" s="21" t="s">
        <v>8</v>
      </c>
      <c r="B8" s="22">
        <f t="shared" si="4"/>
        <v>4</v>
      </c>
      <c r="C8" s="40"/>
      <c r="D8" s="40"/>
      <c r="E8" s="40"/>
      <c r="F8" s="71">
        <f t="shared" si="1"/>
        <v>0</v>
      </c>
      <c r="G8" s="86" t="str">
        <f t="shared" si="2"/>
        <v/>
      </c>
      <c r="H8" s="325"/>
      <c r="I8" s="325"/>
      <c r="J8" s="325"/>
      <c r="K8" s="71">
        <f t="shared" si="5"/>
        <v>0</v>
      </c>
      <c r="L8" s="340" t="str">
        <f t="shared" si="3"/>
        <v/>
      </c>
      <c r="M8" s="116"/>
      <c r="N8" s="116"/>
      <c r="O8" s="161">
        <f t="shared" si="6"/>
        <v>0</v>
      </c>
      <c r="P8" s="116"/>
      <c r="Q8" s="161">
        <f t="shared" si="7"/>
        <v>0</v>
      </c>
      <c r="R8" s="116"/>
      <c r="S8" s="161">
        <f t="shared" si="8"/>
        <v>0</v>
      </c>
      <c r="T8" s="116"/>
      <c r="U8" s="161">
        <f t="shared" si="9"/>
        <v>0</v>
      </c>
      <c r="V8" s="116"/>
      <c r="W8" s="161">
        <f t="shared" si="10"/>
        <v>0</v>
      </c>
      <c r="X8" s="486"/>
      <c r="Y8" s="487"/>
      <c r="Z8" s="483"/>
      <c r="AA8" s="484"/>
      <c r="AB8" s="484"/>
      <c r="AC8" s="484"/>
      <c r="AD8" s="484"/>
      <c r="AE8" s="484"/>
      <c r="AF8" s="484"/>
      <c r="AG8" s="484"/>
      <c r="AH8" s="484"/>
      <c r="AI8" s="484"/>
      <c r="AJ8" s="485"/>
    </row>
    <row r="9" spans="1:36" x14ac:dyDescent="0.2">
      <c r="A9" s="21" t="s">
        <v>2</v>
      </c>
      <c r="B9" s="22">
        <f t="shared" si="4"/>
        <v>5</v>
      </c>
      <c r="C9" s="40"/>
      <c r="D9" s="40"/>
      <c r="E9" s="40"/>
      <c r="F9" s="71">
        <f t="shared" si="1"/>
        <v>0</v>
      </c>
      <c r="G9" s="86" t="str">
        <f t="shared" si="2"/>
        <v/>
      </c>
      <c r="H9" s="325"/>
      <c r="I9" s="325"/>
      <c r="J9" s="325"/>
      <c r="K9" s="71">
        <f t="shared" si="5"/>
        <v>0</v>
      </c>
      <c r="L9" s="340" t="str">
        <f t="shared" si="3"/>
        <v/>
      </c>
      <c r="M9" s="116"/>
      <c r="N9" s="116"/>
      <c r="O9" s="161">
        <f t="shared" si="6"/>
        <v>0</v>
      </c>
      <c r="P9" s="116"/>
      <c r="Q9" s="161">
        <f t="shared" si="7"/>
        <v>0</v>
      </c>
      <c r="R9" s="116"/>
      <c r="S9" s="161">
        <f t="shared" si="8"/>
        <v>0</v>
      </c>
      <c r="T9" s="116"/>
      <c r="U9" s="161">
        <f t="shared" si="9"/>
        <v>0</v>
      </c>
      <c r="V9" s="116"/>
      <c r="W9" s="161">
        <f t="shared" si="10"/>
        <v>0</v>
      </c>
      <c r="X9" s="486"/>
      <c r="Y9" s="487"/>
      <c r="Z9" s="483"/>
      <c r="AA9" s="484"/>
      <c r="AB9" s="484"/>
      <c r="AC9" s="484"/>
      <c r="AD9" s="484"/>
      <c r="AE9" s="484"/>
      <c r="AF9" s="484"/>
      <c r="AG9" s="484"/>
      <c r="AH9" s="484"/>
      <c r="AI9" s="484"/>
      <c r="AJ9" s="485"/>
    </row>
    <row r="10" spans="1:36" x14ac:dyDescent="0.2">
      <c r="A10" s="21" t="s">
        <v>3</v>
      </c>
      <c r="B10" s="22">
        <f t="shared" si="4"/>
        <v>6</v>
      </c>
      <c r="C10" s="40"/>
      <c r="D10" s="40"/>
      <c r="E10" s="40"/>
      <c r="F10" s="71">
        <f t="shared" si="1"/>
        <v>0</v>
      </c>
      <c r="G10" s="86" t="str">
        <f t="shared" si="2"/>
        <v/>
      </c>
      <c r="H10" s="325"/>
      <c r="I10" s="325"/>
      <c r="J10" s="325"/>
      <c r="K10" s="71">
        <f t="shared" si="5"/>
        <v>0</v>
      </c>
      <c r="L10" s="340" t="str">
        <f t="shared" si="3"/>
        <v/>
      </c>
      <c r="M10" s="116"/>
      <c r="N10" s="116"/>
      <c r="O10" s="161">
        <f t="shared" si="6"/>
        <v>0</v>
      </c>
      <c r="P10" s="116"/>
      <c r="Q10" s="161">
        <f t="shared" si="7"/>
        <v>0</v>
      </c>
      <c r="R10" s="116"/>
      <c r="S10" s="161">
        <f t="shared" si="8"/>
        <v>0</v>
      </c>
      <c r="T10" s="116"/>
      <c r="U10" s="161">
        <f t="shared" si="9"/>
        <v>0</v>
      </c>
      <c r="V10" s="116"/>
      <c r="W10" s="161">
        <f t="shared" si="10"/>
        <v>0</v>
      </c>
      <c r="X10" s="486"/>
      <c r="Y10" s="487"/>
      <c r="Z10" s="483"/>
      <c r="AA10" s="484"/>
      <c r="AB10" s="484"/>
      <c r="AC10" s="484"/>
      <c r="AD10" s="484"/>
      <c r="AE10" s="484"/>
      <c r="AF10" s="484"/>
      <c r="AG10" s="484"/>
      <c r="AH10" s="484"/>
      <c r="AI10" s="484"/>
      <c r="AJ10" s="485"/>
    </row>
    <row r="11" spans="1:36" x14ac:dyDescent="0.2">
      <c r="A11" s="21" t="s">
        <v>4</v>
      </c>
      <c r="B11" s="22">
        <f t="shared" si="4"/>
        <v>7</v>
      </c>
      <c r="C11" s="40"/>
      <c r="D11" s="40"/>
      <c r="E11" s="40"/>
      <c r="F11" s="71">
        <f t="shared" si="1"/>
        <v>0</v>
      </c>
      <c r="G11" s="86" t="str">
        <f t="shared" si="2"/>
        <v/>
      </c>
      <c r="H11" s="325"/>
      <c r="I11" s="325"/>
      <c r="J11" s="325"/>
      <c r="K11" s="71">
        <f t="shared" si="5"/>
        <v>0</v>
      </c>
      <c r="L11" s="340" t="str">
        <f t="shared" si="3"/>
        <v/>
      </c>
      <c r="M11" s="116"/>
      <c r="N11" s="116"/>
      <c r="O11" s="161">
        <f t="shared" si="6"/>
        <v>0</v>
      </c>
      <c r="P11" s="116"/>
      <c r="Q11" s="161">
        <f t="shared" si="7"/>
        <v>0</v>
      </c>
      <c r="R11" s="116"/>
      <c r="S11" s="161">
        <f t="shared" si="8"/>
        <v>0</v>
      </c>
      <c r="T11" s="116"/>
      <c r="U11" s="161">
        <f t="shared" si="9"/>
        <v>0</v>
      </c>
      <c r="V11" s="116"/>
      <c r="W11" s="161">
        <f t="shared" si="10"/>
        <v>0</v>
      </c>
      <c r="X11" s="486"/>
      <c r="Y11" s="487"/>
      <c r="Z11" s="483"/>
      <c r="AA11" s="484"/>
      <c r="AB11" s="484"/>
      <c r="AC11" s="484"/>
      <c r="AD11" s="484"/>
      <c r="AE11" s="484"/>
      <c r="AF11" s="484"/>
      <c r="AG11" s="484"/>
      <c r="AH11" s="484"/>
      <c r="AI11" s="484"/>
      <c r="AJ11" s="485"/>
    </row>
    <row r="12" spans="1:36" x14ac:dyDescent="0.2">
      <c r="A12" s="113" t="s">
        <v>5</v>
      </c>
      <c r="B12" s="114">
        <f t="shared" si="4"/>
        <v>8</v>
      </c>
      <c r="C12" s="40"/>
      <c r="D12" s="40"/>
      <c r="E12" s="40"/>
      <c r="F12" s="71">
        <f t="shared" si="1"/>
        <v>0</v>
      </c>
      <c r="G12" s="86" t="str">
        <f t="shared" si="2"/>
        <v/>
      </c>
      <c r="H12" s="325"/>
      <c r="I12" s="325"/>
      <c r="J12" s="325"/>
      <c r="K12" s="71">
        <f t="shared" si="5"/>
        <v>0</v>
      </c>
      <c r="L12" s="340" t="str">
        <f t="shared" si="3"/>
        <v/>
      </c>
      <c r="M12" s="116"/>
      <c r="N12" s="116"/>
      <c r="O12" s="161">
        <f t="shared" si="6"/>
        <v>0</v>
      </c>
      <c r="P12" s="116"/>
      <c r="Q12" s="161">
        <f t="shared" si="7"/>
        <v>0</v>
      </c>
      <c r="R12" s="116"/>
      <c r="S12" s="161">
        <f t="shared" si="8"/>
        <v>0</v>
      </c>
      <c r="T12" s="116"/>
      <c r="U12" s="161">
        <f t="shared" si="9"/>
        <v>0</v>
      </c>
      <c r="V12" s="116"/>
      <c r="W12" s="161">
        <f t="shared" si="10"/>
        <v>0</v>
      </c>
      <c r="X12" s="486"/>
      <c r="Y12" s="487"/>
      <c r="Z12" s="483"/>
      <c r="AA12" s="484"/>
      <c r="AB12" s="484"/>
      <c r="AC12" s="484"/>
      <c r="AD12" s="484"/>
      <c r="AE12" s="484"/>
      <c r="AF12" s="484"/>
      <c r="AG12" s="484"/>
      <c r="AH12" s="484"/>
      <c r="AI12" s="484"/>
      <c r="AJ12" s="485"/>
    </row>
    <row r="13" spans="1:36" x14ac:dyDescent="0.2">
      <c r="A13" s="476" t="s">
        <v>139</v>
      </c>
      <c r="B13" s="477"/>
      <c r="C13" s="13">
        <f>SUM(C6:C12)</f>
        <v>0</v>
      </c>
      <c r="D13" s="13">
        <f>SUM(D6:D12)+ROUNDDOWN(F13/60,0)</f>
        <v>0</v>
      </c>
      <c r="E13" s="13">
        <f>F13-60*ROUNDDOWN(F13/60,0)</f>
        <v>0</v>
      </c>
      <c r="F13" s="130">
        <f>SUM(F6:F12)</f>
        <v>0</v>
      </c>
      <c r="G13" s="52">
        <f>IF((D13*60+E13)=0,0,ROUND((C13*60)/(D13*60+E13),1))</f>
        <v>0</v>
      </c>
      <c r="H13" s="13">
        <f>SUM(H6:H12)</f>
        <v>0</v>
      </c>
      <c r="I13" s="13">
        <f>SUM(I6:I12)+ROUNDDOWN(K13/60,0)</f>
        <v>0</v>
      </c>
      <c r="J13" s="13">
        <f>K13-60*ROUNDDOWN(K13/60,0)</f>
        <v>0</v>
      </c>
      <c r="K13" s="130">
        <f>SUM(K6:K12)</f>
        <v>0</v>
      </c>
      <c r="L13" s="52">
        <f>IF((I13*60+J13)=0,0,ROUND((H13*60)/(I13*60+J13),1))</f>
        <v>0</v>
      </c>
      <c r="M13" s="27">
        <f>SUM(M6:M12)</f>
        <v>0</v>
      </c>
      <c r="N13" s="27">
        <f>IF(SUM(N6:N12)=0,0,ROUND(AVERAGE(N6:N12),0))</f>
        <v>0</v>
      </c>
      <c r="O13" s="162">
        <f>IF(O12=0,0,1)</f>
        <v>0</v>
      </c>
      <c r="P13" s="27">
        <f>IF(SUM(P6:P12)=0,0,ROUND(AVERAGE(P6:P12),0))</f>
        <v>0</v>
      </c>
      <c r="Q13" s="162">
        <f>IF(Q12=0,0,1)</f>
        <v>0</v>
      </c>
      <c r="R13" s="27">
        <f>IF(SUM(R6:R12)=0,0,ROUND(AVERAGE(R6:R12),0))</f>
        <v>0</v>
      </c>
      <c r="S13" s="162">
        <f>IF(S12=0,0,1)</f>
        <v>0</v>
      </c>
      <c r="T13" s="27">
        <f>IF(SUM(T6:T12)=0,0,ROUND(AVERAGE(T6:T12),0))</f>
        <v>0</v>
      </c>
      <c r="U13" s="162">
        <f>IF(U12=0,0,1)</f>
        <v>0</v>
      </c>
      <c r="V13" s="27">
        <f>IF(SUM(V6:V12)=0,0,ROUND(AVERAGE(V6:V12),0))</f>
        <v>0</v>
      </c>
      <c r="W13" s="162">
        <f>IF(W12=0,0,1)</f>
        <v>0</v>
      </c>
      <c r="X13" s="478"/>
      <c r="Y13" s="509"/>
      <c r="Z13" s="480"/>
      <c r="AA13" s="481"/>
      <c r="AB13" s="481"/>
      <c r="AC13" s="481"/>
      <c r="AD13" s="481"/>
      <c r="AE13" s="481"/>
      <c r="AF13" s="481"/>
      <c r="AG13" s="481"/>
      <c r="AH13" s="481"/>
      <c r="AI13" s="481"/>
      <c r="AJ13" s="482"/>
    </row>
    <row r="14" spans="1:36" x14ac:dyDescent="0.2">
      <c r="A14" s="22" t="s">
        <v>6</v>
      </c>
      <c r="B14" s="22">
        <f>B12+1</f>
        <v>9</v>
      </c>
      <c r="C14" s="40"/>
      <c r="D14" s="40"/>
      <c r="E14" s="40"/>
      <c r="F14" s="71">
        <f t="shared" ref="F14:F20" si="11">E14</f>
        <v>0</v>
      </c>
      <c r="G14" s="86" t="str">
        <f t="shared" ref="G14:G20" si="12">IF((D14*60+F14)=0,"",ROUND((C14*60)/(D14*60+F14),1))</f>
        <v/>
      </c>
      <c r="H14" s="325"/>
      <c r="I14" s="325"/>
      <c r="J14" s="325"/>
      <c r="K14" s="71">
        <f>J14</f>
        <v>0</v>
      </c>
      <c r="L14" s="340" t="str">
        <f t="shared" ref="L14:L20" si="13">IF((I14*60+K14)=0,"",ROUND((H14*60)/(I14*60+K14),1))</f>
        <v/>
      </c>
      <c r="M14" s="347"/>
      <c r="N14" s="347"/>
      <c r="O14" s="161">
        <f>IF(N14="",0,1)</f>
        <v>0</v>
      </c>
      <c r="P14" s="347"/>
      <c r="Q14" s="161">
        <f>IF(P14="",0,1)</f>
        <v>0</v>
      </c>
      <c r="R14" s="116"/>
      <c r="S14" s="161">
        <f>IF(R14="",0,1)</f>
        <v>0</v>
      </c>
      <c r="T14" s="116"/>
      <c r="U14" s="161">
        <f>IF(T14="",0,1)</f>
        <v>0</v>
      </c>
      <c r="V14" s="116"/>
      <c r="W14" s="161">
        <f>IF(V14="",0,1)</f>
        <v>0</v>
      </c>
      <c r="X14" s="486"/>
      <c r="Y14" s="488"/>
      <c r="Z14" s="483"/>
      <c r="AA14" s="484"/>
      <c r="AB14" s="484"/>
      <c r="AC14" s="484"/>
      <c r="AD14" s="484"/>
      <c r="AE14" s="484"/>
      <c r="AF14" s="484"/>
      <c r="AG14" s="484"/>
      <c r="AH14" s="484"/>
      <c r="AI14" s="484"/>
      <c r="AJ14" s="485"/>
    </row>
    <row r="15" spans="1:36" x14ac:dyDescent="0.2">
      <c r="A15" s="22" t="s">
        <v>7</v>
      </c>
      <c r="B15" s="22">
        <f t="shared" ref="B15:B20" si="14">B14+1</f>
        <v>10</v>
      </c>
      <c r="C15" s="40"/>
      <c r="D15" s="40"/>
      <c r="E15" s="40"/>
      <c r="F15" s="71">
        <f t="shared" si="11"/>
        <v>0</v>
      </c>
      <c r="G15" s="86" t="str">
        <f t="shared" si="12"/>
        <v/>
      </c>
      <c r="H15" s="325"/>
      <c r="I15" s="325"/>
      <c r="J15" s="325"/>
      <c r="K15" s="71">
        <f t="shared" ref="K15:K20" si="15">J15</f>
        <v>0</v>
      </c>
      <c r="L15" s="340" t="str">
        <f t="shared" si="13"/>
        <v/>
      </c>
      <c r="M15" s="347"/>
      <c r="N15" s="347"/>
      <c r="O15" s="161">
        <f t="shared" ref="O15:O20" si="16">IF(N15="",O14,O14+1)</f>
        <v>0</v>
      </c>
      <c r="P15" s="347"/>
      <c r="Q15" s="161">
        <f t="shared" ref="Q15:Q20" si="17">IF(P15="",Q14,Q14+1)</f>
        <v>0</v>
      </c>
      <c r="R15" s="116"/>
      <c r="S15" s="161">
        <f t="shared" ref="S15:S20" si="18">IF(R15="",S14,S14+1)</f>
        <v>0</v>
      </c>
      <c r="T15" s="116"/>
      <c r="U15" s="161">
        <f t="shared" ref="U15:U20" si="19">IF(T15="",U14,U14+1)</f>
        <v>0</v>
      </c>
      <c r="V15" s="116"/>
      <c r="W15" s="161">
        <f t="shared" ref="W15:W20" si="20">IF(V15="",W14,W14+1)</f>
        <v>0</v>
      </c>
      <c r="X15" s="486"/>
      <c r="Y15" s="488"/>
      <c r="Z15" s="483"/>
      <c r="AA15" s="484"/>
      <c r="AB15" s="484"/>
      <c r="AC15" s="484"/>
      <c r="AD15" s="484"/>
      <c r="AE15" s="484"/>
      <c r="AF15" s="484"/>
      <c r="AG15" s="484"/>
      <c r="AH15" s="484"/>
      <c r="AI15" s="484"/>
      <c r="AJ15" s="485"/>
    </row>
    <row r="16" spans="1:36" x14ac:dyDescent="0.2">
      <c r="A16" s="22" t="s">
        <v>8</v>
      </c>
      <c r="B16" s="22">
        <f t="shared" si="14"/>
        <v>11</v>
      </c>
      <c r="C16" s="40"/>
      <c r="D16" s="40"/>
      <c r="E16" s="40"/>
      <c r="F16" s="71">
        <f t="shared" si="11"/>
        <v>0</v>
      </c>
      <c r="G16" s="86" t="str">
        <f t="shared" si="12"/>
        <v/>
      </c>
      <c r="H16" s="325"/>
      <c r="I16" s="325"/>
      <c r="J16" s="325"/>
      <c r="K16" s="71">
        <f t="shared" si="15"/>
        <v>0</v>
      </c>
      <c r="L16" s="340" t="str">
        <f t="shared" si="13"/>
        <v/>
      </c>
      <c r="M16" s="116"/>
      <c r="N16" s="116"/>
      <c r="O16" s="161">
        <f t="shared" si="16"/>
        <v>0</v>
      </c>
      <c r="P16" s="116"/>
      <c r="Q16" s="161">
        <f t="shared" si="17"/>
        <v>0</v>
      </c>
      <c r="R16" s="116"/>
      <c r="S16" s="161">
        <f t="shared" si="18"/>
        <v>0</v>
      </c>
      <c r="T16" s="116"/>
      <c r="U16" s="161">
        <f t="shared" si="19"/>
        <v>0</v>
      </c>
      <c r="V16" s="116"/>
      <c r="W16" s="161">
        <f t="shared" si="20"/>
        <v>0</v>
      </c>
      <c r="X16" s="486"/>
      <c r="Y16" s="488"/>
      <c r="Z16" s="483"/>
      <c r="AA16" s="484"/>
      <c r="AB16" s="484"/>
      <c r="AC16" s="484"/>
      <c r="AD16" s="484"/>
      <c r="AE16" s="484"/>
      <c r="AF16" s="484"/>
      <c r="AG16" s="484"/>
      <c r="AH16" s="484"/>
      <c r="AI16" s="484"/>
      <c r="AJ16" s="485"/>
    </row>
    <row r="17" spans="1:36" x14ac:dyDescent="0.2">
      <c r="A17" s="22" t="s">
        <v>2</v>
      </c>
      <c r="B17" s="22">
        <f t="shared" si="14"/>
        <v>12</v>
      </c>
      <c r="C17" s="40"/>
      <c r="D17" s="40"/>
      <c r="E17" s="40"/>
      <c r="F17" s="71">
        <f t="shared" si="11"/>
        <v>0</v>
      </c>
      <c r="G17" s="86" t="str">
        <f t="shared" si="12"/>
        <v/>
      </c>
      <c r="H17" s="325"/>
      <c r="I17" s="325"/>
      <c r="J17" s="325"/>
      <c r="K17" s="71">
        <f t="shared" si="15"/>
        <v>0</v>
      </c>
      <c r="L17" s="340" t="str">
        <f t="shared" si="13"/>
        <v/>
      </c>
      <c r="M17" s="116"/>
      <c r="N17" s="116"/>
      <c r="O17" s="161">
        <f t="shared" si="16"/>
        <v>0</v>
      </c>
      <c r="P17" s="116"/>
      <c r="Q17" s="161">
        <f t="shared" si="17"/>
        <v>0</v>
      </c>
      <c r="R17" s="116"/>
      <c r="S17" s="161">
        <f t="shared" si="18"/>
        <v>0</v>
      </c>
      <c r="T17" s="116"/>
      <c r="U17" s="161">
        <f t="shared" si="19"/>
        <v>0</v>
      </c>
      <c r="V17" s="116"/>
      <c r="W17" s="161">
        <f t="shared" si="20"/>
        <v>0</v>
      </c>
      <c r="X17" s="486"/>
      <c r="Y17" s="488"/>
      <c r="Z17" s="483"/>
      <c r="AA17" s="484"/>
      <c r="AB17" s="484"/>
      <c r="AC17" s="484"/>
      <c r="AD17" s="484"/>
      <c r="AE17" s="484"/>
      <c r="AF17" s="484"/>
      <c r="AG17" s="484"/>
      <c r="AH17" s="484"/>
      <c r="AI17" s="484"/>
      <c r="AJ17" s="485"/>
    </row>
    <row r="18" spans="1:36" x14ac:dyDescent="0.2">
      <c r="A18" s="22" t="s">
        <v>3</v>
      </c>
      <c r="B18" s="22">
        <f t="shared" si="14"/>
        <v>13</v>
      </c>
      <c r="C18" s="40"/>
      <c r="D18" s="40"/>
      <c r="E18" s="40"/>
      <c r="F18" s="71">
        <f t="shared" si="11"/>
        <v>0</v>
      </c>
      <c r="G18" s="86" t="str">
        <f t="shared" si="12"/>
        <v/>
      </c>
      <c r="H18" s="325"/>
      <c r="I18" s="325"/>
      <c r="J18" s="325"/>
      <c r="K18" s="71">
        <f t="shared" si="15"/>
        <v>0</v>
      </c>
      <c r="L18" s="340" t="str">
        <f t="shared" si="13"/>
        <v/>
      </c>
      <c r="M18" s="116"/>
      <c r="N18" s="116"/>
      <c r="O18" s="161">
        <f t="shared" si="16"/>
        <v>0</v>
      </c>
      <c r="P18" s="116"/>
      <c r="Q18" s="161">
        <f t="shared" si="17"/>
        <v>0</v>
      </c>
      <c r="R18" s="116"/>
      <c r="S18" s="161">
        <f t="shared" si="18"/>
        <v>0</v>
      </c>
      <c r="T18" s="116"/>
      <c r="U18" s="161">
        <f t="shared" si="19"/>
        <v>0</v>
      </c>
      <c r="V18" s="116"/>
      <c r="W18" s="161">
        <f t="shared" si="20"/>
        <v>0</v>
      </c>
      <c r="X18" s="486"/>
      <c r="Y18" s="488"/>
      <c r="Z18" s="483"/>
      <c r="AA18" s="484"/>
      <c r="AB18" s="484"/>
      <c r="AC18" s="484"/>
      <c r="AD18" s="484"/>
      <c r="AE18" s="484"/>
      <c r="AF18" s="484"/>
      <c r="AG18" s="484"/>
      <c r="AH18" s="484"/>
      <c r="AI18" s="484"/>
      <c r="AJ18" s="485"/>
    </row>
    <row r="19" spans="1:36" x14ac:dyDescent="0.2">
      <c r="A19" s="22" t="s">
        <v>4</v>
      </c>
      <c r="B19" s="22">
        <f t="shared" si="14"/>
        <v>14</v>
      </c>
      <c r="C19" s="40"/>
      <c r="D19" s="40"/>
      <c r="E19" s="40"/>
      <c r="F19" s="71">
        <f t="shared" si="11"/>
        <v>0</v>
      </c>
      <c r="G19" s="86" t="str">
        <f t="shared" si="12"/>
        <v/>
      </c>
      <c r="H19" s="325"/>
      <c r="I19" s="325"/>
      <c r="J19" s="325"/>
      <c r="K19" s="71">
        <f t="shared" si="15"/>
        <v>0</v>
      </c>
      <c r="L19" s="340" t="str">
        <f t="shared" si="13"/>
        <v/>
      </c>
      <c r="M19" s="116"/>
      <c r="N19" s="116"/>
      <c r="O19" s="161">
        <f t="shared" si="16"/>
        <v>0</v>
      </c>
      <c r="P19" s="116"/>
      <c r="Q19" s="161">
        <f t="shared" si="17"/>
        <v>0</v>
      </c>
      <c r="R19" s="116"/>
      <c r="S19" s="161">
        <f t="shared" si="18"/>
        <v>0</v>
      </c>
      <c r="T19" s="116"/>
      <c r="U19" s="161">
        <f t="shared" si="19"/>
        <v>0</v>
      </c>
      <c r="V19" s="116"/>
      <c r="W19" s="161">
        <f t="shared" si="20"/>
        <v>0</v>
      </c>
      <c r="X19" s="486"/>
      <c r="Y19" s="488"/>
      <c r="Z19" s="483"/>
      <c r="AA19" s="484"/>
      <c r="AB19" s="484"/>
      <c r="AC19" s="484"/>
      <c r="AD19" s="484"/>
      <c r="AE19" s="484"/>
      <c r="AF19" s="484"/>
      <c r="AG19" s="484"/>
      <c r="AH19" s="484"/>
      <c r="AI19" s="484"/>
      <c r="AJ19" s="485"/>
    </row>
    <row r="20" spans="1:36" x14ac:dyDescent="0.2">
      <c r="A20" s="114" t="s">
        <v>5</v>
      </c>
      <c r="B20" s="114">
        <f t="shared" si="14"/>
        <v>15</v>
      </c>
      <c r="C20" s="40"/>
      <c r="D20" s="40"/>
      <c r="E20" s="40"/>
      <c r="F20" s="71">
        <f t="shared" si="11"/>
        <v>0</v>
      </c>
      <c r="G20" s="86" t="str">
        <f t="shared" si="12"/>
        <v/>
      </c>
      <c r="H20" s="325"/>
      <c r="I20" s="325"/>
      <c r="J20" s="325"/>
      <c r="K20" s="71">
        <f t="shared" si="15"/>
        <v>0</v>
      </c>
      <c r="L20" s="340" t="str">
        <f t="shared" si="13"/>
        <v/>
      </c>
      <c r="M20" s="116"/>
      <c r="N20" s="116"/>
      <c r="O20" s="161">
        <f t="shared" si="16"/>
        <v>0</v>
      </c>
      <c r="P20" s="116"/>
      <c r="Q20" s="161">
        <f t="shared" si="17"/>
        <v>0</v>
      </c>
      <c r="R20" s="116"/>
      <c r="S20" s="161">
        <f t="shared" si="18"/>
        <v>0</v>
      </c>
      <c r="T20" s="116"/>
      <c r="U20" s="161">
        <f t="shared" si="19"/>
        <v>0</v>
      </c>
      <c r="V20" s="116"/>
      <c r="W20" s="161">
        <f t="shared" si="20"/>
        <v>0</v>
      </c>
      <c r="X20" s="486"/>
      <c r="Y20" s="488"/>
      <c r="Z20" s="483"/>
      <c r="AA20" s="484"/>
      <c r="AB20" s="484"/>
      <c r="AC20" s="484"/>
      <c r="AD20" s="484"/>
      <c r="AE20" s="484"/>
      <c r="AF20" s="484"/>
      <c r="AG20" s="484"/>
      <c r="AH20" s="484"/>
      <c r="AI20" s="484"/>
      <c r="AJ20" s="485"/>
    </row>
    <row r="21" spans="1:36" x14ac:dyDescent="0.2">
      <c r="A21" s="476" t="s">
        <v>140</v>
      </c>
      <c r="B21" s="477"/>
      <c r="C21" s="13">
        <f>SUM(C14:C20)</f>
        <v>0</v>
      </c>
      <c r="D21" s="13">
        <f>SUM(D14:D20)+ROUNDDOWN(F21/60,0)</f>
        <v>0</v>
      </c>
      <c r="E21" s="13">
        <f>F21-60*ROUNDDOWN(F21/60,0)</f>
        <v>0</v>
      </c>
      <c r="F21" s="130">
        <f>SUM(F14:F20)</f>
        <v>0</v>
      </c>
      <c r="G21" s="52">
        <f>IF((D21*60+E21)=0,0,ROUND((C21*60)/(D21*60+E21),1))</f>
        <v>0</v>
      </c>
      <c r="H21" s="13">
        <f>SUM(H14:H20)</f>
        <v>0</v>
      </c>
      <c r="I21" s="13">
        <f>SUM(I14:I20)+ROUNDDOWN(K21/60,0)</f>
        <v>0</v>
      </c>
      <c r="J21" s="13">
        <f>K21-60*ROUNDDOWN(K21/60,0)</f>
        <v>0</v>
      </c>
      <c r="K21" s="130">
        <f>SUM(K14:K20)</f>
        <v>0</v>
      </c>
      <c r="L21" s="52">
        <f>IF((I21*60+J21)=0,0,ROUND((H21*60)/(I21*60+J21),1))</f>
        <v>0</v>
      </c>
      <c r="M21" s="27">
        <f>SUM(M14:M20)</f>
        <v>0</v>
      </c>
      <c r="N21" s="27">
        <f>IF(SUM(N14:N20)=0,0,ROUND(AVERAGE(N14:N20),0))</f>
        <v>0</v>
      </c>
      <c r="O21" s="162">
        <f>IF(O20=0,0,1)</f>
        <v>0</v>
      </c>
      <c r="P21" s="27">
        <f>IF(SUM(P14:P20)=0,0,ROUND(AVERAGE(P14:P20),0))</f>
        <v>0</v>
      </c>
      <c r="Q21" s="162">
        <f>IF(Q20=0,0,1)</f>
        <v>0</v>
      </c>
      <c r="R21" s="27">
        <f>IF(SUM(R14:R20)=0,0,ROUND(AVERAGE(R14:R20),0))</f>
        <v>0</v>
      </c>
      <c r="S21" s="162">
        <f>IF(S20=0,0,1)</f>
        <v>0</v>
      </c>
      <c r="T21" s="27">
        <f>IF(SUM(T14:T20)=0,0,ROUND(AVERAGE(T14:T20),0))</f>
        <v>0</v>
      </c>
      <c r="U21" s="162">
        <f>IF(U20=0,0,1)</f>
        <v>0</v>
      </c>
      <c r="V21" s="27">
        <f>IF(SUM(V14:V20)=0,0,ROUND(AVERAGE(V14:V20),0))</f>
        <v>0</v>
      </c>
      <c r="W21" s="162">
        <f>IF(W20=0,0,1)</f>
        <v>0</v>
      </c>
      <c r="X21" s="478"/>
      <c r="Y21" s="479"/>
      <c r="Z21" s="480"/>
      <c r="AA21" s="481"/>
      <c r="AB21" s="481"/>
      <c r="AC21" s="481"/>
      <c r="AD21" s="481"/>
      <c r="AE21" s="481"/>
      <c r="AF21" s="481"/>
      <c r="AG21" s="481"/>
      <c r="AH21" s="481"/>
      <c r="AI21" s="481"/>
      <c r="AJ21" s="482"/>
    </row>
    <row r="22" spans="1:36" x14ac:dyDescent="0.2">
      <c r="A22" s="21" t="s">
        <v>6</v>
      </c>
      <c r="B22" s="22">
        <f>B20+1</f>
        <v>16</v>
      </c>
      <c r="C22" s="40"/>
      <c r="D22" s="40"/>
      <c r="E22" s="40"/>
      <c r="F22" s="71">
        <f t="shared" ref="F22:F28" si="21">E22</f>
        <v>0</v>
      </c>
      <c r="G22" s="86" t="str">
        <f t="shared" ref="G22:G28" si="22">IF((D22*60+F22)=0,"",ROUND((C22*60)/(D22*60+F22),1))</f>
        <v/>
      </c>
      <c r="H22" s="325"/>
      <c r="I22" s="325"/>
      <c r="J22" s="325"/>
      <c r="K22" s="71">
        <f>J22</f>
        <v>0</v>
      </c>
      <c r="L22" s="340" t="str">
        <f t="shared" ref="L22:L28" si="23">IF((I22*60+K22)=0,"",ROUND((H22*60)/(I22*60+K22),1))</f>
        <v/>
      </c>
      <c r="M22" s="347"/>
      <c r="N22" s="347"/>
      <c r="O22" s="161">
        <f>IF(N22="",0,1)</f>
        <v>0</v>
      </c>
      <c r="P22" s="347"/>
      <c r="Q22" s="161">
        <f>IF(P22="",0,1)</f>
        <v>0</v>
      </c>
      <c r="R22" s="116"/>
      <c r="S22" s="161">
        <f>IF(R22="",0,1)</f>
        <v>0</v>
      </c>
      <c r="T22" s="116"/>
      <c r="U22" s="161">
        <f>IF(T22="",0,1)</f>
        <v>0</v>
      </c>
      <c r="V22" s="116"/>
      <c r="W22" s="161">
        <f>IF(V22="",0,1)</f>
        <v>0</v>
      </c>
      <c r="X22" s="489"/>
      <c r="Y22" s="489"/>
      <c r="Z22" s="483"/>
      <c r="AA22" s="484"/>
      <c r="AB22" s="484"/>
      <c r="AC22" s="484"/>
      <c r="AD22" s="484"/>
      <c r="AE22" s="484"/>
      <c r="AF22" s="484"/>
      <c r="AG22" s="484"/>
      <c r="AH22" s="484"/>
      <c r="AI22" s="484"/>
      <c r="AJ22" s="485"/>
    </row>
    <row r="23" spans="1:36" x14ac:dyDescent="0.2">
      <c r="A23" s="21" t="s">
        <v>7</v>
      </c>
      <c r="B23" s="22">
        <f t="shared" ref="B23:B28" si="24">B22+1</f>
        <v>17</v>
      </c>
      <c r="C23" s="40"/>
      <c r="D23" s="40"/>
      <c r="E23" s="40"/>
      <c r="F23" s="71">
        <f t="shared" si="21"/>
        <v>0</v>
      </c>
      <c r="G23" s="86" t="str">
        <f t="shared" si="22"/>
        <v/>
      </c>
      <c r="H23" s="325"/>
      <c r="I23" s="325"/>
      <c r="J23" s="325"/>
      <c r="K23" s="71">
        <f t="shared" ref="K23:K28" si="25">J23</f>
        <v>0</v>
      </c>
      <c r="L23" s="340" t="str">
        <f t="shared" si="23"/>
        <v/>
      </c>
      <c r="M23" s="347"/>
      <c r="N23" s="347"/>
      <c r="O23" s="161">
        <f t="shared" ref="O23:O28" si="26">IF(N23="",O22,O22+1)</f>
        <v>0</v>
      </c>
      <c r="P23" s="347"/>
      <c r="Q23" s="161">
        <f t="shared" ref="Q23:Q28" si="27">IF(P23="",Q22,Q22+1)</f>
        <v>0</v>
      </c>
      <c r="R23" s="116"/>
      <c r="S23" s="161">
        <f t="shared" ref="S23:S28" si="28">IF(R23="",S22,S22+1)</f>
        <v>0</v>
      </c>
      <c r="T23" s="116"/>
      <c r="U23" s="161">
        <f t="shared" ref="U23:U28" si="29">IF(T23="",U22,U22+1)</f>
        <v>0</v>
      </c>
      <c r="V23" s="116"/>
      <c r="W23" s="161">
        <f t="shared" ref="W23:W28" si="30">IF(V23="",W22,W22+1)</f>
        <v>0</v>
      </c>
      <c r="X23" s="489"/>
      <c r="Y23" s="489"/>
      <c r="Z23" s="483"/>
      <c r="AA23" s="484"/>
      <c r="AB23" s="484"/>
      <c r="AC23" s="484"/>
      <c r="AD23" s="484"/>
      <c r="AE23" s="484"/>
      <c r="AF23" s="484"/>
      <c r="AG23" s="484"/>
      <c r="AH23" s="484"/>
      <c r="AI23" s="484"/>
      <c r="AJ23" s="485"/>
    </row>
    <row r="24" spans="1:36" x14ac:dyDescent="0.2">
      <c r="A24" s="21" t="s">
        <v>8</v>
      </c>
      <c r="B24" s="22">
        <f t="shared" si="24"/>
        <v>18</v>
      </c>
      <c r="C24" s="40"/>
      <c r="D24" s="40"/>
      <c r="E24" s="40"/>
      <c r="F24" s="71">
        <f t="shared" si="21"/>
        <v>0</v>
      </c>
      <c r="G24" s="86" t="str">
        <f t="shared" si="22"/>
        <v/>
      </c>
      <c r="H24" s="325"/>
      <c r="I24" s="325"/>
      <c r="J24" s="325"/>
      <c r="K24" s="71">
        <f t="shared" si="25"/>
        <v>0</v>
      </c>
      <c r="L24" s="340" t="str">
        <f t="shared" si="23"/>
        <v/>
      </c>
      <c r="M24" s="116"/>
      <c r="N24" s="116"/>
      <c r="O24" s="161">
        <f t="shared" si="26"/>
        <v>0</v>
      </c>
      <c r="P24" s="116"/>
      <c r="Q24" s="161">
        <f t="shared" si="27"/>
        <v>0</v>
      </c>
      <c r="R24" s="116"/>
      <c r="S24" s="161">
        <f t="shared" si="28"/>
        <v>0</v>
      </c>
      <c r="T24" s="116"/>
      <c r="U24" s="161">
        <f t="shared" si="29"/>
        <v>0</v>
      </c>
      <c r="V24" s="116"/>
      <c r="W24" s="161">
        <f t="shared" si="30"/>
        <v>0</v>
      </c>
      <c r="X24" s="489"/>
      <c r="Y24" s="489"/>
      <c r="Z24" s="483"/>
      <c r="AA24" s="484"/>
      <c r="AB24" s="484"/>
      <c r="AC24" s="484"/>
      <c r="AD24" s="484"/>
      <c r="AE24" s="484"/>
      <c r="AF24" s="484"/>
      <c r="AG24" s="484"/>
      <c r="AH24" s="484"/>
      <c r="AI24" s="484"/>
      <c r="AJ24" s="485"/>
    </row>
    <row r="25" spans="1:36" x14ac:dyDescent="0.2">
      <c r="A25" s="21" t="s">
        <v>2</v>
      </c>
      <c r="B25" s="22">
        <f t="shared" si="24"/>
        <v>19</v>
      </c>
      <c r="C25" s="40"/>
      <c r="D25" s="40"/>
      <c r="E25" s="40"/>
      <c r="F25" s="71">
        <f t="shared" si="21"/>
        <v>0</v>
      </c>
      <c r="G25" s="86" t="str">
        <f t="shared" si="22"/>
        <v/>
      </c>
      <c r="H25" s="325"/>
      <c r="I25" s="325"/>
      <c r="J25" s="325"/>
      <c r="K25" s="71">
        <f t="shared" si="25"/>
        <v>0</v>
      </c>
      <c r="L25" s="340" t="str">
        <f t="shared" si="23"/>
        <v/>
      </c>
      <c r="M25" s="116"/>
      <c r="N25" s="116"/>
      <c r="O25" s="161">
        <f t="shared" si="26"/>
        <v>0</v>
      </c>
      <c r="P25" s="116"/>
      <c r="Q25" s="161">
        <f t="shared" si="27"/>
        <v>0</v>
      </c>
      <c r="R25" s="116"/>
      <c r="S25" s="161">
        <f t="shared" si="28"/>
        <v>0</v>
      </c>
      <c r="T25" s="116"/>
      <c r="U25" s="161">
        <f t="shared" si="29"/>
        <v>0</v>
      </c>
      <c r="V25" s="116"/>
      <c r="W25" s="161">
        <f t="shared" si="30"/>
        <v>0</v>
      </c>
      <c r="X25" s="489"/>
      <c r="Y25" s="489"/>
      <c r="Z25" s="483"/>
      <c r="AA25" s="484"/>
      <c r="AB25" s="484"/>
      <c r="AC25" s="484"/>
      <c r="AD25" s="484"/>
      <c r="AE25" s="484"/>
      <c r="AF25" s="484"/>
      <c r="AG25" s="484"/>
      <c r="AH25" s="484"/>
      <c r="AI25" s="484"/>
      <c r="AJ25" s="485"/>
    </row>
    <row r="26" spans="1:36" x14ac:dyDescent="0.2">
      <c r="A26" s="21" t="s">
        <v>3</v>
      </c>
      <c r="B26" s="22">
        <f t="shared" si="24"/>
        <v>20</v>
      </c>
      <c r="C26" s="40"/>
      <c r="D26" s="40"/>
      <c r="E26" s="40"/>
      <c r="F26" s="71">
        <f t="shared" si="21"/>
        <v>0</v>
      </c>
      <c r="G26" s="86" t="str">
        <f t="shared" si="22"/>
        <v/>
      </c>
      <c r="H26" s="325"/>
      <c r="I26" s="325"/>
      <c r="J26" s="325"/>
      <c r="K26" s="71">
        <f t="shared" si="25"/>
        <v>0</v>
      </c>
      <c r="L26" s="340" t="str">
        <f t="shared" si="23"/>
        <v/>
      </c>
      <c r="M26" s="116"/>
      <c r="N26" s="116"/>
      <c r="O26" s="161">
        <f t="shared" si="26"/>
        <v>0</v>
      </c>
      <c r="P26" s="116"/>
      <c r="Q26" s="161">
        <f t="shared" si="27"/>
        <v>0</v>
      </c>
      <c r="R26" s="116"/>
      <c r="S26" s="161">
        <f t="shared" si="28"/>
        <v>0</v>
      </c>
      <c r="T26" s="116"/>
      <c r="U26" s="161">
        <f t="shared" si="29"/>
        <v>0</v>
      </c>
      <c r="V26" s="116"/>
      <c r="W26" s="161">
        <f t="shared" si="30"/>
        <v>0</v>
      </c>
      <c r="X26" s="489"/>
      <c r="Y26" s="489"/>
      <c r="Z26" s="483"/>
      <c r="AA26" s="484"/>
      <c r="AB26" s="484"/>
      <c r="AC26" s="484"/>
      <c r="AD26" s="484"/>
      <c r="AE26" s="484"/>
      <c r="AF26" s="484"/>
      <c r="AG26" s="484"/>
      <c r="AH26" s="484"/>
      <c r="AI26" s="484"/>
      <c r="AJ26" s="485"/>
    </row>
    <row r="27" spans="1:36" x14ac:dyDescent="0.2">
      <c r="A27" s="21" t="s">
        <v>4</v>
      </c>
      <c r="B27" s="22">
        <f t="shared" si="24"/>
        <v>21</v>
      </c>
      <c r="C27" s="40"/>
      <c r="D27" s="40"/>
      <c r="E27" s="40"/>
      <c r="F27" s="71">
        <f t="shared" si="21"/>
        <v>0</v>
      </c>
      <c r="G27" s="86" t="str">
        <f t="shared" si="22"/>
        <v/>
      </c>
      <c r="H27" s="325"/>
      <c r="I27" s="325"/>
      <c r="J27" s="325"/>
      <c r="K27" s="71">
        <f t="shared" si="25"/>
        <v>0</v>
      </c>
      <c r="L27" s="340" t="str">
        <f t="shared" si="23"/>
        <v/>
      </c>
      <c r="M27" s="116"/>
      <c r="N27" s="116"/>
      <c r="O27" s="161">
        <f t="shared" si="26"/>
        <v>0</v>
      </c>
      <c r="P27" s="116"/>
      <c r="Q27" s="161">
        <f t="shared" si="27"/>
        <v>0</v>
      </c>
      <c r="R27" s="116"/>
      <c r="S27" s="161">
        <f t="shared" si="28"/>
        <v>0</v>
      </c>
      <c r="T27" s="116"/>
      <c r="U27" s="161">
        <f t="shared" si="29"/>
        <v>0</v>
      </c>
      <c r="V27" s="116"/>
      <c r="W27" s="161">
        <f t="shared" si="30"/>
        <v>0</v>
      </c>
      <c r="X27" s="489"/>
      <c r="Y27" s="489"/>
      <c r="Z27" s="511" t="s">
        <v>240</v>
      </c>
      <c r="AA27" s="512"/>
      <c r="AB27" s="512"/>
      <c r="AC27" s="512"/>
      <c r="AD27" s="512"/>
      <c r="AE27" s="512"/>
      <c r="AF27" s="512"/>
      <c r="AG27" s="512"/>
      <c r="AH27" s="512"/>
      <c r="AI27" s="512"/>
      <c r="AJ27" s="513"/>
    </row>
    <row r="28" spans="1:36" x14ac:dyDescent="0.2">
      <c r="A28" s="113" t="s">
        <v>5</v>
      </c>
      <c r="B28" s="114">
        <f t="shared" si="24"/>
        <v>22</v>
      </c>
      <c r="C28" s="40"/>
      <c r="D28" s="40"/>
      <c r="E28" s="40"/>
      <c r="F28" s="71">
        <f t="shared" si="21"/>
        <v>0</v>
      </c>
      <c r="G28" s="86" t="str">
        <f t="shared" si="22"/>
        <v/>
      </c>
      <c r="H28" s="325"/>
      <c r="I28" s="325"/>
      <c r="J28" s="325"/>
      <c r="K28" s="71">
        <f t="shared" si="25"/>
        <v>0</v>
      </c>
      <c r="L28" s="340" t="str">
        <f t="shared" si="23"/>
        <v/>
      </c>
      <c r="M28" s="116"/>
      <c r="N28" s="116"/>
      <c r="O28" s="161">
        <f t="shared" si="26"/>
        <v>0</v>
      </c>
      <c r="P28" s="116"/>
      <c r="Q28" s="161">
        <f t="shared" si="27"/>
        <v>0</v>
      </c>
      <c r="R28" s="116"/>
      <c r="S28" s="161">
        <f t="shared" si="28"/>
        <v>0</v>
      </c>
      <c r="T28" s="116"/>
      <c r="U28" s="161">
        <f t="shared" si="29"/>
        <v>0</v>
      </c>
      <c r="V28" s="116"/>
      <c r="W28" s="161">
        <f t="shared" si="30"/>
        <v>0</v>
      </c>
      <c r="X28" s="489"/>
      <c r="Y28" s="489"/>
      <c r="Z28" s="514"/>
      <c r="AA28" s="515"/>
      <c r="AB28" s="515"/>
      <c r="AC28" s="515"/>
      <c r="AD28" s="515"/>
      <c r="AE28" s="515"/>
      <c r="AF28" s="515"/>
      <c r="AG28" s="515"/>
      <c r="AH28" s="515"/>
      <c r="AI28" s="515"/>
      <c r="AJ28" s="516"/>
    </row>
    <row r="29" spans="1:36" x14ac:dyDescent="0.2">
      <c r="A29" s="476" t="s">
        <v>141</v>
      </c>
      <c r="B29" s="477"/>
      <c r="C29" s="13">
        <f>SUM(C22:C28)</f>
        <v>0</v>
      </c>
      <c r="D29" s="13">
        <f>SUM(D22:D28)+ROUNDDOWN(F29/60,0)</f>
        <v>0</v>
      </c>
      <c r="E29" s="13">
        <f>F29-60*ROUNDDOWN(F29/60,0)</f>
        <v>0</v>
      </c>
      <c r="F29" s="130">
        <f>SUM(F22:F28)</f>
        <v>0</v>
      </c>
      <c r="G29" s="52">
        <f>IF((D29*60+E29)=0,0,ROUND((C29*60)/(D29*60+E29),1))</f>
        <v>0</v>
      </c>
      <c r="H29" s="13">
        <f>SUM(H22:H28)</f>
        <v>0</v>
      </c>
      <c r="I29" s="13">
        <f>SUM(I22:I28)+ROUNDDOWN(K29/60,0)</f>
        <v>0</v>
      </c>
      <c r="J29" s="13">
        <f>K29-60*ROUNDDOWN(K29/60,0)</f>
        <v>0</v>
      </c>
      <c r="K29" s="130">
        <f>SUM(K22:K28)</f>
        <v>0</v>
      </c>
      <c r="L29" s="52">
        <f>IF((I29*60+J29)=0,0,ROUND((H29*60)/(I29*60+J29),1))</f>
        <v>0</v>
      </c>
      <c r="M29" s="27">
        <f>SUM(M22:M28)</f>
        <v>0</v>
      </c>
      <c r="N29" s="27">
        <f>IF(SUM(N22:N28)=0,0,ROUND(AVERAGE(N22:N28),0))</f>
        <v>0</v>
      </c>
      <c r="O29" s="162">
        <f>IF(O28=0,0,1)</f>
        <v>0</v>
      </c>
      <c r="P29" s="27">
        <f>IF(SUM(P22:P28)=0,0,ROUND(AVERAGE(P22:P28),0))</f>
        <v>0</v>
      </c>
      <c r="Q29" s="162">
        <f>IF(Q28=0,0,1)</f>
        <v>0</v>
      </c>
      <c r="R29" s="27">
        <f>IF(SUM(R22:R28)=0,0,ROUND(AVERAGE(R22:R28),0))</f>
        <v>0</v>
      </c>
      <c r="S29" s="162">
        <f>IF(S28=0,0,1)</f>
        <v>0</v>
      </c>
      <c r="T29" s="27">
        <f>IF(SUM(T22:T28)=0,0,ROUND(AVERAGE(T22:T28),0))</f>
        <v>0</v>
      </c>
      <c r="U29" s="162">
        <f>IF(U28=0,0,1)</f>
        <v>0</v>
      </c>
      <c r="V29" s="27">
        <f>IF(SUM(V22:V28)=0,0,ROUND(AVERAGE(V22:V28),0))</f>
        <v>0</v>
      </c>
      <c r="W29" s="162">
        <f>IF(W28=0,0,1)</f>
        <v>0</v>
      </c>
      <c r="X29" s="510"/>
      <c r="Y29" s="510"/>
      <c r="Z29" s="517"/>
      <c r="AA29" s="518"/>
      <c r="AB29" s="518"/>
      <c r="AC29" s="518"/>
      <c r="AD29" s="518"/>
      <c r="AE29" s="518"/>
      <c r="AF29" s="518"/>
      <c r="AG29" s="518"/>
      <c r="AH29" s="518"/>
      <c r="AI29" s="518"/>
      <c r="AJ29" s="519"/>
    </row>
    <row r="30" spans="1:36" x14ac:dyDescent="0.2">
      <c r="A30" s="21" t="s">
        <v>6</v>
      </c>
      <c r="B30" s="22">
        <f>B28+1</f>
        <v>23</v>
      </c>
      <c r="C30" s="40"/>
      <c r="D30" s="40"/>
      <c r="E30" s="40"/>
      <c r="F30" s="71">
        <f t="shared" ref="F30:F36" si="31">E30</f>
        <v>0</v>
      </c>
      <c r="G30" s="86" t="str">
        <f t="shared" ref="G30:G39" si="32">IF((D30*60+F30)=0,"",ROUND((C30*60)/(D30*60+F30),1))</f>
        <v/>
      </c>
      <c r="H30" s="325"/>
      <c r="I30" s="325"/>
      <c r="J30" s="325"/>
      <c r="K30" s="71">
        <f>J30</f>
        <v>0</v>
      </c>
      <c r="L30" s="340" t="str">
        <f t="shared" ref="L30:L39" si="33">IF((I30*60+K30)=0,"",ROUND((H30*60)/(I30*60+K30),1))</f>
        <v/>
      </c>
      <c r="M30" s="347"/>
      <c r="N30" s="347"/>
      <c r="O30" s="161">
        <f>IF(N30="",0,1)</f>
        <v>0</v>
      </c>
      <c r="P30" s="347"/>
      <c r="Q30" s="161">
        <f>IF(P30="",0,1)</f>
        <v>0</v>
      </c>
      <c r="R30" s="116"/>
      <c r="S30" s="161">
        <f>IF(R30="",0,1)</f>
        <v>0</v>
      </c>
      <c r="T30" s="116"/>
      <c r="U30" s="161">
        <f>IF(T30="",0,1)</f>
        <v>0</v>
      </c>
      <c r="V30" s="116"/>
      <c r="W30" s="161">
        <f>IF(V30="",0,1)</f>
        <v>0</v>
      </c>
      <c r="X30" s="489"/>
      <c r="Y30" s="489"/>
      <c r="Z30" s="514"/>
      <c r="AA30" s="515"/>
      <c r="AB30" s="515"/>
      <c r="AC30" s="515"/>
      <c r="AD30" s="515"/>
      <c r="AE30" s="515"/>
      <c r="AF30" s="515"/>
      <c r="AG30" s="515"/>
      <c r="AH30" s="515"/>
      <c r="AI30" s="515"/>
      <c r="AJ30" s="516"/>
    </row>
    <row r="31" spans="1:36" x14ac:dyDescent="0.2">
      <c r="A31" s="21" t="s">
        <v>7</v>
      </c>
      <c r="B31" s="22">
        <f t="shared" ref="B31:B36" si="34">B30+1</f>
        <v>24</v>
      </c>
      <c r="C31" s="40"/>
      <c r="D31" s="40"/>
      <c r="E31" s="40"/>
      <c r="F31" s="71">
        <f t="shared" si="31"/>
        <v>0</v>
      </c>
      <c r="G31" s="86" t="str">
        <f t="shared" si="32"/>
        <v/>
      </c>
      <c r="H31" s="325"/>
      <c r="I31" s="325"/>
      <c r="J31" s="325"/>
      <c r="K31" s="71">
        <f t="shared" ref="K31:K39" si="35">J31</f>
        <v>0</v>
      </c>
      <c r="L31" s="340" t="str">
        <f t="shared" si="33"/>
        <v/>
      </c>
      <c r="M31" s="347"/>
      <c r="N31" s="347"/>
      <c r="O31" s="161">
        <f t="shared" ref="O31:W36" si="36">IF(N31="",O30,O30+1)</f>
        <v>0</v>
      </c>
      <c r="P31" s="347"/>
      <c r="Q31" s="161">
        <f t="shared" si="36"/>
        <v>0</v>
      </c>
      <c r="R31" s="116"/>
      <c r="S31" s="161">
        <f t="shared" si="36"/>
        <v>0</v>
      </c>
      <c r="T31" s="116"/>
      <c r="U31" s="161">
        <f t="shared" si="36"/>
        <v>0</v>
      </c>
      <c r="V31" s="116"/>
      <c r="W31" s="161">
        <f t="shared" si="36"/>
        <v>0</v>
      </c>
      <c r="X31" s="489"/>
      <c r="Y31" s="489"/>
      <c r="Z31" s="514"/>
      <c r="AA31" s="515"/>
      <c r="AB31" s="515"/>
      <c r="AC31" s="515"/>
      <c r="AD31" s="515"/>
      <c r="AE31" s="515"/>
      <c r="AF31" s="515"/>
      <c r="AG31" s="515"/>
      <c r="AH31" s="515"/>
      <c r="AI31" s="515"/>
      <c r="AJ31" s="516"/>
    </row>
    <row r="32" spans="1:36" x14ac:dyDescent="0.2">
      <c r="A32" s="113" t="s">
        <v>8</v>
      </c>
      <c r="B32" s="114">
        <f t="shared" si="34"/>
        <v>25</v>
      </c>
      <c r="C32" s="40"/>
      <c r="D32" s="40"/>
      <c r="E32" s="40"/>
      <c r="F32" s="71">
        <f t="shared" si="31"/>
        <v>0</v>
      </c>
      <c r="G32" s="86" t="str">
        <f t="shared" si="32"/>
        <v/>
      </c>
      <c r="H32" s="325"/>
      <c r="I32" s="325"/>
      <c r="J32" s="325"/>
      <c r="K32" s="71">
        <f t="shared" si="35"/>
        <v>0</v>
      </c>
      <c r="L32" s="340" t="str">
        <f t="shared" si="33"/>
        <v/>
      </c>
      <c r="M32" s="116"/>
      <c r="N32" s="116"/>
      <c r="O32" s="161">
        <f t="shared" si="36"/>
        <v>0</v>
      </c>
      <c r="P32" s="116"/>
      <c r="Q32" s="161">
        <f t="shared" si="36"/>
        <v>0</v>
      </c>
      <c r="R32" s="116"/>
      <c r="S32" s="161">
        <f t="shared" si="36"/>
        <v>0</v>
      </c>
      <c r="T32" s="116"/>
      <c r="U32" s="161">
        <f t="shared" si="36"/>
        <v>0</v>
      </c>
      <c r="V32" s="116"/>
      <c r="W32" s="161">
        <f t="shared" si="36"/>
        <v>0</v>
      </c>
      <c r="X32" s="489"/>
      <c r="Y32" s="489"/>
      <c r="Z32" s="511" t="s">
        <v>239</v>
      </c>
      <c r="AA32" s="512"/>
      <c r="AB32" s="512"/>
      <c r="AC32" s="512"/>
      <c r="AD32" s="512"/>
      <c r="AE32" s="512"/>
      <c r="AF32" s="512"/>
      <c r="AG32" s="512"/>
      <c r="AH32" s="512"/>
      <c r="AI32" s="512"/>
      <c r="AJ32" s="513"/>
    </row>
    <row r="33" spans="1:36" x14ac:dyDescent="0.2">
      <c r="A33" s="21" t="s">
        <v>2</v>
      </c>
      <c r="B33" s="22">
        <f t="shared" si="34"/>
        <v>26</v>
      </c>
      <c r="C33" s="40"/>
      <c r="D33" s="40"/>
      <c r="E33" s="40"/>
      <c r="F33" s="71">
        <f t="shared" si="31"/>
        <v>0</v>
      </c>
      <c r="G33" s="86" t="str">
        <f t="shared" si="32"/>
        <v/>
      </c>
      <c r="H33" s="325"/>
      <c r="I33" s="325"/>
      <c r="J33" s="325"/>
      <c r="K33" s="71">
        <f t="shared" si="35"/>
        <v>0</v>
      </c>
      <c r="L33" s="340" t="str">
        <f t="shared" si="33"/>
        <v/>
      </c>
      <c r="M33" s="116"/>
      <c r="N33" s="116"/>
      <c r="O33" s="161">
        <f t="shared" si="36"/>
        <v>0</v>
      </c>
      <c r="P33" s="116"/>
      <c r="Q33" s="161">
        <f t="shared" si="36"/>
        <v>0</v>
      </c>
      <c r="R33" s="116"/>
      <c r="S33" s="161">
        <f t="shared" si="36"/>
        <v>0</v>
      </c>
      <c r="T33" s="116"/>
      <c r="U33" s="161">
        <f t="shared" si="36"/>
        <v>0</v>
      </c>
      <c r="V33" s="116"/>
      <c r="W33" s="161">
        <f t="shared" si="36"/>
        <v>0</v>
      </c>
      <c r="X33" s="489"/>
      <c r="Y33" s="489"/>
      <c r="Z33" s="514"/>
      <c r="AA33" s="515"/>
      <c r="AB33" s="515"/>
      <c r="AC33" s="515"/>
      <c r="AD33" s="515"/>
      <c r="AE33" s="515"/>
      <c r="AF33" s="515"/>
      <c r="AG33" s="515"/>
      <c r="AH33" s="515"/>
      <c r="AI33" s="515"/>
      <c r="AJ33" s="516"/>
    </row>
    <row r="34" spans="1:36" x14ac:dyDescent="0.2">
      <c r="A34" s="21" t="s">
        <v>3</v>
      </c>
      <c r="B34" s="22">
        <f t="shared" si="34"/>
        <v>27</v>
      </c>
      <c r="C34" s="40"/>
      <c r="D34" s="40"/>
      <c r="E34" s="40"/>
      <c r="F34" s="71">
        <f t="shared" si="31"/>
        <v>0</v>
      </c>
      <c r="G34" s="86" t="str">
        <f t="shared" si="32"/>
        <v/>
      </c>
      <c r="H34" s="325"/>
      <c r="I34" s="325"/>
      <c r="J34" s="325"/>
      <c r="K34" s="71">
        <f t="shared" si="35"/>
        <v>0</v>
      </c>
      <c r="L34" s="340" t="str">
        <f t="shared" si="33"/>
        <v/>
      </c>
      <c r="M34" s="116"/>
      <c r="N34" s="116"/>
      <c r="O34" s="161">
        <f t="shared" si="36"/>
        <v>0</v>
      </c>
      <c r="P34" s="116"/>
      <c r="Q34" s="161">
        <f t="shared" si="36"/>
        <v>0</v>
      </c>
      <c r="R34" s="116"/>
      <c r="S34" s="161">
        <f t="shared" si="36"/>
        <v>0</v>
      </c>
      <c r="T34" s="116"/>
      <c r="U34" s="161">
        <f t="shared" si="36"/>
        <v>0</v>
      </c>
      <c r="V34" s="116"/>
      <c r="W34" s="161">
        <f t="shared" si="36"/>
        <v>0</v>
      </c>
      <c r="X34" s="489"/>
      <c r="Y34" s="489"/>
      <c r="Z34" s="514"/>
      <c r="AA34" s="515"/>
      <c r="AB34" s="515"/>
      <c r="AC34" s="515"/>
      <c r="AD34" s="515"/>
      <c r="AE34" s="515"/>
      <c r="AF34" s="515"/>
      <c r="AG34" s="515"/>
      <c r="AH34" s="515"/>
      <c r="AI34" s="515"/>
      <c r="AJ34" s="516"/>
    </row>
    <row r="35" spans="1:36" x14ac:dyDescent="0.2">
      <c r="A35" s="21" t="s">
        <v>4</v>
      </c>
      <c r="B35" s="22">
        <f t="shared" si="34"/>
        <v>28</v>
      </c>
      <c r="C35" s="40"/>
      <c r="D35" s="40"/>
      <c r="E35" s="40"/>
      <c r="F35" s="71">
        <f t="shared" si="31"/>
        <v>0</v>
      </c>
      <c r="G35" s="86" t="str">
        <f t="shared" si="32"/>
        <v/>
      </c>
      <c r="H35" s="325"/>
      <c r="I35" s="325"/>
      <c r="J35" s="325"/>
      <c r="K35" s="71">
        <f t="shared" si="35"/>
        <v>0</v>
      </c>
      <c r="L35" s="340" t="str">
        <f t="shared" si="33"/>
        <v/>
      </c>
      <c r="M35" s="116"/>
      <c r="N35" s="116"/>
      <c r="O35" s="161">
        <f t="shared" si="36"/>
        <v>0</v>
      </c>
      <c r="P35" s="116"/>
      <c r="Q35" s="161">
        <f t="shared" si="36"/>
        <v>0</v>
      </c>
      <c r="R35" s="116"/>
      <c r="S35" s="161">
        <f t="shared" si="36"/>
        <v>0</v>
      </c>
      <c r="T35" s="116"/>
      <c r="U35" s="161">
        <f t="shared" si="36"/>
        <v>0</v>
      </c>
      <c r="V35" s="116"/>
      <c r="W35" s="161">
        <f t="shared" si="36"/>
        <v>0</v>
      </c>
      <c r="X35" s="489"/>
      <c r="Y35" s="489"/>
      <c r="Z35" s="514"/>
      <c r="AA35" s="515"/>
      <c r="AB35" s="515"/>
      <c r="AC35" s="515"/>
      <c r="AD35" s="515"/>
      <c r="AE35" s="515"/>
      <c r="AF35" s="515"/>
      <c r="AG35" s="515"/>
      <c r="AH35" s="515"/>
      <c r="AI35" s="515"/>
      <c r="AJ35" s="516"/>
    </row>
    <row r="36" spans="1:36" x14ac:dyDescent="0.2">
      <c r="A36" s="113" t="s">
        <v>5</v>
      </c>
      <c r="B36" s="114">
        <f t="shared" si="34"/>
        <v>29</v>
      </c>
      <c r="C36" s="40"/>
      <c r="D36" s="40"/>
      <c r="E36" s="40"/>
      <c r="F36" s="71">
        <f t="shared" si="31"/>
        <v>0</v>
      </c>
      <c r="G36" s="86" t="str">
        <f t="shared" si="32"/>
        <v/>
      </c>
      <c r="H36" s="325"/>
      <c r="I36" s="325"/>
      <c r="J36" s="325"/>
      <c r="K36" s="71">
        <f t="shared" si="35"/>
        <v>0</v>
      </c>
      <c r="L36" s="340" t="str">
        <f t="shared" si="33"/>
        <v/>
      </c>
      <c r="M36" s="116"/>
      <c r="N36" s="116"/>
      <c r="O36" s="161">
        <f t="shared" si="36"/>
        <v>0</v>
      </c>
      <c r="P36" s="116"/>
      <c r="Q36" s="161">
        <f t="shared" si="36"/>
        <v>0</v>
      </c>
      <c r="R36" s="116"/>
      <c r="S36" s="161">
        <f t="shared" si="36"/>
        <v>0</v>
      </c>
      <c r="T36" s="116"/>
      <c r="U36" s="161">
        <f t="shared" si="36"/>
        <v>0</v>
      </c>
      <c r="V36" s="116"/>
      <c r="W36" s="161">
        <f t="shared" si="36"/>
        <v>0</v>
      </c>
      <c r="X36" s="489"/>
      <c r="Y36" s="489"/>
      <c r="Z36" s="514"/>
      <c r="AA36" s="515"/>
      <c r="AB36" s="515"/>
      <c r="AC36" s="515"/>
      <c r="AD36" s="515"/>
      <c r="AE36" s="515"/>
      <c r="AF36" s="515"/>
      <c r="AG36" s="515"/>
      <c r="AH36" s="515"/>
      <c r="AI36" s="515"/>
      <c r="AJ36" s="516"/>
    </row>
    <row r="37" spans="1:36" x14ac:dyDescent="0.2">
      <c r="A37" s="476" t="s">
        <v>137</v>
      </c>
      <c r="B37" s="477"/>
      <c r="C37" s="13">
        <f>SUM(C30:C36)</f>
        <v>0</v>
      </c>
      <c r="D37" s="13">
        <f>SUM(D30:D36)+ROUNDDOWN(F37/60,0)</f>
        <v>0</v>
      </c>
      <c r="E37" s="13">
        <f>F37-60*ROUNDDOWN(F37/60,0)</f>
        <v>0</v>
      </c>
      <c r="F37" s="130">
        <f>SUM(F30:F36)</f>
        <v>0</v>
      </c>
      <c r="G37" s="52">
        <f>IF((D37*60+E37)=0,0,ROUND((C37*60)/(D37*60+E37),1))</f>
        <v>0</v>
      </c>
      <c r="H37" s="13">
        <f>SUM(H30:H36)</f>
        <v>0</v>
      </c>
      <c r="I37" s="13">
        <f>SUM(I30:I36)+ROUNDDOWN(K37/60,0)</f>
        <v>0</v>
      </c>
      <c r="J37" s="13">
        <f>K37-60*ROUNDDOWN(K37/60,0)</f>
        <v>0</v>
      </c>
      <c r="K37" s="130">
        <f>SUM(K30:K36)</f>
        <v>0</v>
      </c>
      <c r="L37" s="52">
        <f>IF((I37*60+J37)=0,0,ROUND((H37*60)/(I37*60+J37),1))</f>
        <v>0</v>
      </c>
      <c r="M37" s="27">
        <f>SUM(M30:M36)</f>
        <v>0</v>
      </c>
      <c r="N37" s="27">
        <f>IF(SUM(N30:N36)=0,0,ROUND(AVERAGE(N30:N36),0))</f>
        <v>0</v>
      </c>
      <c r="O37" s="162">
        <f>IF(O36=0,0,1)</f>
        <v>0</v>
      </c>
      <c r="P37" s="27">
        <f>IF(SUM(P30:P36)=0,0,ROUND(AVERAGE(P30:P36),0))</f>
        <v>0</v>
      </c>
      <c r="Q37" s="162">
        <f>IF(Q36=0,0,1)</f>
        <v>0</v>
      </c>
      <c r="R37" s="27">
        <f>IF(SUM(R30:R36)=0,0,ROUND(AVERAGE(R30:R36),0))</f>
        <v>0</v>
      </c>
      <c r="S37" s="162">
        <f>IF(S36=0,0,1)</f>
        <v>0</v>
      </c>
      <c r="T37" s="27">
        <f>IF(SUM(T30:T36)=0,0,ROUND(AVERAGE(T30:T36),0))</f>
        <v>0</v>
      </c>
      <c r="U37" s="162">
        <f>IF(U36=0,0,1)</f>
        <v>0</v>
      </c>
      <c r="V37" s="27">
        <f>IF(SUM(V30:V36)=0,0,ROUND(AVERAGE(V30:V36),0))</f>
        <v>0</v>
      </c>
      <c r="W37" s="162">
        <f>IF(W36=0,0,1)</f>
        <v>0</v>
      </c>
      <c r="X37" s="478"/>
      <c r="Y37" s="509"/>
      <c r="Z37" s="480"/>
      <c r="AA37" s="481"/>
      <c r="AB37" s="481"/>
      <c r="AC37" s="481"/>
      <c r="AD37" s="481"/>
      <c r="AE37" s="481"/>
      <c r="AF37" s="481"/>
      <c r="AG37" s="481"/>
      <c r="AH37" s="481"/>
      <c r="AI37" s="481"/>
      <c r="AJ37" s="482"/>
    </row>
    <row r="38" spans="1:36" x14ac:dyDescent="0.2">
      <c r="A38" s="21" t="s">
        <v>6</v>
      </c>
      <c r="B38" s="22">
        <f>B36+1</f>
        <v>30</v>
      </c>
      <c r="C38" s="40"/>
      <c r="D38" s="40"/>
      <c r="E38" s="40"/>
      <c r="F38" s="71">
        <f t="shared" ref="F38:F39" si="37">E38</f>
        <v>0</v>
      </c>
      <c r="G38" s="86" t="str">
        <f t="shared" si="32"/>
        <v/>
      </c>
      <c r="H38" s="325"/>
      <c r="I38" s="325"/>
      <c r="J38" s="325"/>
      <c r="K38" s="71">
        <f t="shared" si="35"/>
        <v>0</v>
      </c>
      <c r="L38" s="340" t="str">
        <f t="shared" si="33"/>
        <v/>
      </c>
      <c r="M38" s="347"/>
      <c r="N38" s="347"/>
      <c r="O38" s="161">
        <f>IF(N38="",0,1)</f>
        <v>0</v>
      </c>
      <c r="P38" s="347"/>
      <c r="Q38" s="161">
        <f>IF(P38="",0,1)</f>
        <v>0</v>
      </c>
      <c r="R38" s="347"/>
      <c r="S38" s="161">
        <f>IF(R38="",0,1)</f>
        <v>0</v>
      </c>
      <c r="T38" s="347"/>
      <c r="U38" s="161">
        <f>IF(T38="",0,1)</f>
        <v>0</v>
      </c>
      <c r="V38" s="347"/>
      <c r="W38" s="161">
        <f>IF(V38="",0,1)</f>
        <v>0</v>
      </c>
      <c r="X38" s="489"/>
      <c r="Y38" s="489"/>
      <c r="Z38" s="514"/>
      <c r="AA38" s="515"/>
      <c r="AB38" s="515"/>
      <c r="AC38" s="515"/>
      <c r="AD38" s="515"/>
      <c r="AE38" s="515"/>
      <c r="AF38" s="515"/>
      <c r="AG38" s="515"/>
      <c r="AH38" s="515"/>
      <c r="AI38" s="515"/>
      <c r="AJ38" s="516"/>
    </row>
    <row r="39" spans="1:36" x14ac:dyDescent="0.2">
      <c r="A39" s="21" t="s">
        <v>7</v>
      </c>
      <c r="B39" s="383">
        <f>B38+1</f>
        <v>31</v>
      </c>
      <c r="C39" s="40"/>
      <c r="D39" s="40"/>
      <c r="E39" s="40"/>
      <c r="F39" s="71">
        <f t="shared" si="37"/>
        <v>0</v>
      </c>
      <c r="G39" s="86" t="str">
        <f t="shared" si="32"/>
        <v/>
      </c>
      <c r="H39" s="325"/>
      <c r="I39" s="325"/>
      <c r="J39" s="325"/>
      <c r="K39" s="71">
        <f t="shared" si="35"/>
        <v>0</v>
      </c>
      <c r="L39" s="340" t="str">
        <f t="shared" si="33"/>
        <v/>
      </c>
      <c r="M39" s="347"/>
      <c r="N39" s="347"/>
      <c r="O39" s="161">
        <f>IF(N39="",O38,O38+1)</f>
        <v>0</v>
      </c>
      <c r="P39" s="347"/>
      <c r="Q39" s="161">
        <f>IF(P39="",Q38,Q38+1)</f>
        <v>0</v>
      </c>
      <c r="R39" s="347"/>
      <c r="S39" s="161">
        <f>IF(R39="",S38,S38+1)</f>
        <v>0</v>
      </c>
      <c r="T39" s="347"/>
      <c r="U39" s="161">
        <f>IF(T39="",U38,U38+1)</f>
        <v>0</v>
      </c>
      <c r="V39" s="347"/>
      <c r="W39" s="161">
        <f>IF(V39="",W38,W38+1)</f>
        <v>0</v>
      </c>
      <c r="X39" s="489"/>
      <c r="Y39" s="489"/>
      <c r="Z39" s="514"/>
      <c r="AA39" s="515"/>
      <c r="AB39" s="515"/>
      <c r="AC39" s="515"/>
      <c r="AD39" s="515"/>
      <c r="AE39" s="515"/>
      <c r="AF39" s="515"/>
      <c r="AG39" s="515"/>
      <c r="AH39" s="515"/>
      <c r="AI39" s="515"/>
      <c r="AJ39" s="516"/>
    </row>
    <row r="40" spans="1:36" x14ac:dyDescent="0.2">
      <c r="A40" s="476" t="s">
        <v>10</v>
      </c>
      <c r="B40" s="477"/>
      <c r="C40" s="13">
        <f>SUM(C38:C39)</f>
        <v>0</v>
      </c>
      <c r="D40" s="13">
        <f>SUM(D38:D39)+ROUNDDOWN(F40/60,0)</f>
        <v>0</v>
      </c>
      <c r="E40" s="13">
        <f>F40-60*ROUNDDOWN(F40/60,0)</f>
        <v>0</v>
      </c>
      <c r="F40" s="130">
        <f>SUM(F38:F39)</f>
        <v>0</v>
      </c>
      <c r="G40" s="52">
        <f>IF((D40*60+E40)=0,0,ROUND((C40*60)/(D40*60+E40),1))</f>
        <v>0</v>
      </c>
      <c r="H40" s="13">
        <f>SUM(H38:H39)</f>
        <v>0</v>
      </c>
      <c r="I40" s="13">
        <f>SUM(I38:I39)+ROUNDDOWN(K40/60,0)</f>
        <v>0</v>
      </c>
      <c r="J40" s="13">
        <f>K40-60*ROUNDDOWN(K40/60,0)</f>
        <v>0</v>
      </c>
      <c r="K40" s="130">
        <f>SUM(K38:K39)</f>
        <v>0</v>
      </c>
      <c r="L40" s="52">
        <f>IF((I40*60+J40)=0,0,ROUND((H40*60)/(I40*60+J40),1))</f>
        <v>0</v>
      </c>
      <c r="M40" s="27">
        <f>SUM(M38:M39)</f>
        <v>0</v>
      </c>
      <c r="N40" s="27">
        <f>IF(SUM(N38:N39)=0,0,ROUND(AVERAGE(N38:N39),0))</f>
        <v>0</v>
      </c>
      <c r="O40" s="162">
        <f>IF(O39=0,0,1)</f>
        <v>0</v>
      </c>
      <c r="P40" s="27">
        <f>IF(SUM(P38:P39)=0,0,ROUND(AVERAGE(P38:P39),0))</f>
        <v>0</v>
      </c>
      <c r="Q40" s="162">
        <f>IF(Q39=0,0,1)</f>
        <v>0</v>
      </c>
      <c r="R40" s="27">
        <f>IF(SUM(R38:R39)=0,0,ROUND(AVERAGE(R38:R39),0))</f>
        <v>0</v>
      </c>
      <c r="S40" s="162">
        <f>IF(S39=0,0,1)</f>
        <v>0</v>
      </c>
      <c r="T40" s="27">
        <f>IF(SUM(T38:T39)=0,0,ROUND(AVERAGE(T38:T39),0))</f>
        <v>0</v>
      </c>
      <c r="U40" s="162">
        <f>IF(U39=0,0,1)</f>
        <v>0</v>
      </c>
      <c r="V40" s="27">
        <f>IF(SUM(V38:V39)=0,0,ROUND(AVERAGE(V38:V39),0))</f>
        <v>0</v>
      </c>
      <c r="W40" s="162">
        <f>IF(W39=0,0,1)</f>
        <v>0</v>
      </c>
      <c r="X40" s="478"/>
      <c r="Y40" s="479"/>
      <c r="Z40" s="480"/>
      <c r="AA40" s="481"/>
      <c r="AB40" s="481"/>
      <c r="AC40" s="481"/>
      <c r="AD40" s="481"/>
      <c r="AE40" s="481"/>
      <c r="AF40" s="481"/>
      <c r="AG40" s="481"/>
      <c r="AH40" s="481"/>
      <c r="AI40" s="481"/>
      <c r="AJ40" s="482"/>
    </row>
    <row r="41" spans="1:36" x14ac:dyDescent="0.2">
      <c r="A41" s="525" t="s">
        <v>217</v>
      </c>
      <c r="B41" s="526"/>
      <c r="C41" s="14">
        <f>C5+C13+C21+C29+C37+C40</f>
        <v>0</v>
      </c>
      <c r="D41" s="11">
        <f>D5+D13+D21+D29+D37+D40+ROUNDDOWN(F41/60,0)</f>
        <v>0</v>
      </c>
      <c r="E41" s="11">
        <f>F41-60*ROUNDDOWN(F41/60,0)</f>
        <v>0</v>
      </c>
      <c r="F41" s="132">
        <f>E5+E13+E21+E29+E37+E40</f>
        <v>0</v>
      </c>
      <c r="G41" s="60">
        <f>IF((D41*60+E41)=0,0,ROUND((C41*60)/(D41*60+E41),1))</f>
        <v>0</v>
      </c>
      <c r="H41" s="14">
        <f>H5+H13+H21+H29+H37+H40</f>
        <v>0</v>
      </c>
      <c r="I41" s="11">
        <f>I5+I13+I21+I29+I37+I40+ROUNDDOWN(K41/60,0)</f>
        <v>0</v>
      </c>
      <c r="J41" s="11">
        <f>K41-60*ROUNDDOWN(K41/60,0)</f>
        <v>0</v>
      </c>
      <c r="K41" s="132">
        <f>J5+J13+J21+J29+J37+J40</f>
        <v>0</v>
      </c>
      <c r="L41" s="60">
        <f>IF((I41*60+J41)=0,0,ROUND((H41*60)/(I41*60+J41),1))</f>
        <v>0</v>
      </c>
      <c r="M41" s="44">
        <f>M5+M13+M21+M29+M37+M40</f>
        <v>0</v>
      </c>
      <c r="N41" s="44" t="str">
        <f>IF(N42=0,"",(N5+N13+N21+N29+N37+N40)/N42)</f>
        <v/>
      </c>
      <c r="O41" s="177"/>
      <c r="P41" s="44" t="str">
        <f>IF(P42=0,"",(P5+P13+P21+P29+P37+P40)/P42)</f>
        <v/>
      </c>
      <c r="Q41" s="177"/>
      <c r="R41" s="28" t="str">
        <f>IF(R42=0,"",(R5+R13+R21+R29+R37+R40)/R42)</f>
        <v/>
      </c>
      <c r="S41" s="177"/>
      <c r="T41" s="28" t="str">
        <f>IF(T42=0,"",(T5+T13+T21+T29+T37+T40)/T42)</f>
        <v/>
      </c>
      <c r="U41" s="177"/>
      <c r="V41" s="28" t="str">
        <f>IF(V42=0,"",(V5+V13+V21+V29+V37+V40)/V42)</f>
        <v/>
      </c>
      <c r="W41" s="177"/>
      <c r="X41" s="191"/>
      <c r="Y41" s="192"/>
      <c r="Z41" s="192"/>
      <c r="AA41" s="192"/>
      <c r="AB41" s="192"/>
      <c r="AC41" s="38"/>
      <c r="AD41" s="255"/>
      <c r="AE41" s="254"/>
      <c r="AF41" s="2" t="s">
        <v>0</v>
      </c>
      <c r="AG41" s="2" t="s">
        <v>15</v>
      </c>
      <c r="AH41" s="2" t="s">
        <v>16</v>
      </c>
      <c r="AI41" s="2" t="s">
        <v>12</v>
      </c>
      <c r="AJ41" s="2" t="s">
        <v>26</v>
      </c>
    </row>
    <row r="42" spans="1:36" x14ac:dyDescent="0.2">
      <c r="A42" s="527"/>
      <c r="B42" s="527"/>
      <c r="C42" s="6"/>
      <c r="D42" s="6"/>
      <c r="E42" s="6"/>
      <c r="F42" s="193"/>
      <c r="G42" s="194"/>
      <c r="H42" s="194"/>
      <c r="I42" s="194"/>
      <c r="J42" s="194"/>
      <c r="K42" s="194"/>
      <c r="L42" s="194"/>
      <c r="M42" s="188"/>
      <c r="N42" s="195">
        <f>O5+O13+O21+O29+O37+O40</f>
        <v>0</v>
      </c>
      <c r="O42" s="196"/>
      <c r="P42" s="195">
        <f>Q5+Q13+Q21+Q29+Q37+Q40</f>
        <v>0</v>
      </c>
      <c r="Q42" s="196"/>
      <c r="R42" s="195">
        <f>S5+S13+S21+S29+S37+S40</f>
        <v>0</v>
      </c>
      <c r="S42" s="196"/>
      <c r="T42" s="195">
        <f>U5+U13+U21+U29+U37+U40</f>
        <v>0</v>
      </c>
      <c r="U42" s="196"/>
      <c r="V42" s="195">
        <f>W5+W13+W21+W29+W37+W40</f>
        <v>0</v>
      </c>
      <c r="W42" s="187"/>
      <c r="X42" s="189"/>
      <c r="Y42" s="189"/>
      <c r="Z42" s="189"/>
      <c r="AA42" s="189"/>
      <c r="AB42" s="190"/>
      <c r="AC42" s="520" t="s">
        <v>138</v>
      </c>
      <c r="AD42" s="521"/>
      <c r="AE42" s="522"/>
      <c r="AF42" s="23">
        <f>C41</f>
        <v>0</v>
      </c>
      <c r="AG42" s="23">
        <f>D41</f>
        <v>0</v>
      </c>
      <c r="AH42" s="12">
        <f>E41</f>
        <v>0</v>
      </c>
      <c r="AI42" s="12">
        <f>IF((AG42*60+AH42)=0,0,ROUND((AF42*60)/(AG42*60+AH42),1))</f>
        <v>0</v>
      </c>
      <c r="AJ42" s="256">
        <f>M41</f>
        <v>0</v>
      </c>
    </row>
    <row r="43" spans="1:36" x14ac:dyDescent="0.2">
      <c r="A43" s="523"/>
      <c r="B43" s="523"/>
      <c r="C43" s="184"/>
      <c r="D43" s="184"/>
      <c r="E43" s="184"/>
      <c r="F43" s="153"/>
      <c r="G43" s="183"/>
      <c r="H43" s="361"/>
      <c r="I43" s="183"/>
      <c r="J43" s="183"/>
      <c r="K43" s="183"/>
      <c r="L43" s="361"/>
      <c r="M43" s="186"/>
      <c r="N43" s="302"/>
      <c r="O43" s="302"/>
      <c r="P43" s="302"/>
      <c r="Q43" s="302"/>
      <c r="R43" s="302"/>
      <c r="S43" s="302"/>
      <c r="T43" s="302"/>
      <c r="U43" s="302"/>
      <c r="V43" s="302"/>
      <c r="W43" s="153"/>
      <c r="X43" s="185"/>
      <c r="Y43" s="185"/>
      <c r="Z43" s="185"/>
      <c r="AA43" s="183"/>
      <c r="AB43" s="186"/>
      <c r="AI43" s="6"/>
    </row>
    <row r="44" spans="1:36" ht="12.75" customHeight="1" x14ac:dyDescent="0.2">
      <c r="A44" s="523"/>
      <c r="B44" s="524"/>
      <c r="C44" s="184"/>
      <c r="D44" s="184"/>
      <c r="E44" s="184"/>
      <c r="F44" s="153"/>
      <c r="G44" s="183"/>
      <c r="H44" s="361"/>
      <c r="I44" s="183"/>
      <c r="J44" s="183"/>
      <c r="K44" s="183"/>
      <c r="L44" s="361"/>
      <c r="M44" s="186"/>
      <c r="N44" s="302"/>
      <c r="O44" s="302"/>
      <c r="P44" s="302"/>
      <c r="Q44" s="302"/>
      <c r="R44" s="302"/>
      <c r="S44" s="302"/>
      <c r="T44" s="302"/>
      <c r="U44" s="302"/>
      <c r="V44" s="302"/>
      <c r="W44" s="153"/>
      <c r="X44" s="185"/>
      <c r="Y44" s="185"/>
      <c r="Z44" s="185"/>
      <c r="AA44" s="185"/>
      <c r="AB44" s="185"/>
      <c r="AC44" s="185"/>
      <c r="AD44" s="185"/>
      <c r="AE44" s="185"/>
      <c r="AF44" s="185"/>
      <c r="AG44" s="185"/>
      <c r="AH44" s="189"/>
      <c r="AI44" s="189"/>
    </row>
  </sheetData>
  <sheetProtection sheet="1" selectLockedCells="1"/>
  <mergeCells count="98">
    <mergeCell ref="X36:Y36"/>
    <mergeCell ref="Z36:AJ36"/>
    <mergeCell ref="X38:Y38"/>
    <mergeCell ref="Z38:AJ38"/>
    <mergeCell ref="X39:Y39"/>
    <mergeCell ref="Z39:AJ39"/>
    <mergeCell ref="A44:B44"/>
    <mergeCell ref="A43:B43"/>
    <mergeCell ref="A41:B41"/>
    <mergeCell ref="A42:B42"/>
    <mergeCell ref="X30:Y30"/>
    <mergeCell ref="X31:Y31"/>
    <mergeCell ref="A37:B37"/>
    <mergeCell ref="X37:Y37"/>
    <mergeCell ref="AC42:AE42"/>
    <mergeCell ref="Z30:AJ30"/>
    <mergeCell ref="Z31:AJ31"/>
    <mergeCell ref="Z37:AJ37"/>
    <mergeCell ref="X32:Y32"/>
    <mergeCell ref="Z32:AJ32"/>
    <mergeCell ref="X33:Y33"/>
    <mergeCell ref="Z33:AJ33"/>
    <mergeCell ref="X35:Y35"/>
    <mergeCell ref="Z35:AJ35"/>
    <mergeCell ref="X34:Y34"/>
    <mergeCell ref="Z34:AJ34"/>
    <mergeCell ref="X27:Y27"/>
    <mergeCell ref="X28:Y28"/>
    <mergeCell ref="A29:B29"/>
    <mergeCell ref="X29:Y29"/>
    <mergeCell ref="Z27:AJ27"/>
    <mergeCell ref="Z28:AJ28"/>
    <mergeCell ref="Z29:AJ29"/>
    <mergeCell ref="X25:Y25"/>
    <mergeCell ref="X26:Y26"/>
    <mergeCell ref="Z24:AJ24"/>
    <mergeCell ref="Z25:AJ25"/>
    <mergeCell ref="Z26:AJ26"/>
    <mergeCell ref="Z21:AJ21"/>
    <mergeCell ref="Z22:AJ22"/>
    <mergeCell ref="Z23:AJ23"/>
    <mergeCell ref="Z20:AJ20"/>
    <mergeCell ref="X24:Y24"/>
    <mergeCell ref="X16:Y16"/>
    <mergeCell ref="X17:Y17"/>
    <mergeCell ref="X19:Y19"/>
    <mergeCell ref="X23:Y23"/>
    <mergeCell ref="X20:Y20"/>
    <mergeCell ref="A5:B5"/>
    <mergeCell ref="X5:Y5"/>
    <mergeCell ref="Z12:AJ12"/>
    <mergeCell ref="Z13:AJ13"/>
    <mergeCell ref="Z14:AJ14"/>
    <mergeCell ref="X8:Y8"/>
    <mergeCell ref="Z6:AJ6"/>
    <mergeCell ref="Z7:AJ7"/>
    <mergeCell ref="Z8:AJ8"/>
    <mergeCell ref="X6:Y6"/>
    <mergeCell ref="X7:Y7"/>
    <mergeCell ref="A13:B13"/>
    <mergeCell ref="X13:Y13"/>
    <mergeCell ref="X14:Y14"/>
    <mergeCell ref="Z9:AJ9"/>
    <mergeCell ref="X9:Y9"/>
    <mergeCell ref="A1:AI1"/>
    <mergeCell ref="A2:A3"/>
    <mergeCell ref="B2:B3"/>
    <mergeCell ref="C2:C3"/>
    <mergeCell ref="D2:D3"/>
    <mergeCell ref="E2:E3"/>
    <mergeCell ref="G2:G3"/>
    <mergeCell ref="N2:N3"/>
    <mergeCell ref="X2:Y3"/>
    <mergeCell ref="Z2:AJ3"/>
    <mergeCell ref="H2:L2"/>
    <mergeCell ref="P2:P3"/>
    <mergeCell ref="R2:R3"/>
    <mergeCell ref="X10:Y10"/>
    <mergeCell ref="X11:Y11"/>
    <mergeCell ref="Z4:AJ4"/>
    <mergeCell ref="Z5:AJ5"/>
    <mergeCell ref="X4:Y4"/>
    <mergeCell ref="A40:B40"/>
    <mergeCell ref="X40:Y40"/>
    <mergeCell ref="Z40:AJ40"/>
    <mergeCell ref="Z10:AJ10"/>
    <mergeCell ref="Z11:AJ11"/>
    <mergeCell ref="X12:Y12"/>
    <mergeCell ref="X15:Y15"/>
    <mergeCell ref="Z16:AJ16"/>
    <mergeCell ref="Z17:AJ17"/>
    <mergeCell ref="Z18:AJ18"/>
    <mergeCell ref="Z19:AJ19"/>
    <mergeCell ref="Z15:AJ15"/>
    <mergeCell ref="A21:B21"/>
    <mergeCell ref="X21:Y21"/>
    <mergeCell ref="X18:Y18"/>
    <mergeCell ref="X22:Y22"/>
  </mergeCells>
  <phoneticPr fontId="57" type="noConversion"/>
  <pageMargins left="0.39370078740157483" right="0" top="0.39370078740157483" bottom="0"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52"/>
  <sheetViews>
    <sheetView zoomScale="140" zoomScaleNormal="140" workbookViewId="0">
      <pane ySplit="3" topLeftCell="A25" activePane="bottomLeft" state="frozen"/>
      <selection pane="bottomLeft" activeCell="AC52" sqref="AC52"/>
    </sheetView>
  </sheetViews>
  <sheetFormatPr baseColWidth="10" defaultRowHeight="12.75" x14ac:dyDescent="0.2"/>
  <cols>
    <col min="1" max="1" width="9.7109375" style="1" customWidth="1"/>
    <col min="2" max="2" width="4.85546875" customWidth="1"/>
    <col min="3" max="3" width="6.7109375" customWidth="1"/>
    <col min="4" max="4" width="5.140625" customWidth="1"/>
    <col min="5" max="5" width="4.140625" customWidth="1"/>
    <col min="6" max="6" width="4.5703125" style="74" hidden="1" customWidth="1"/>
    <col min="7" max="7" width="7.85546875" style="5" customWidth="1"/>
    <col min="8" max="11" width="7.85546875" style="5" hidden="1" customWidth="1"/>
    <col min="12" max="12" width="6.28515625" style="5" hidden="1" customWidth="1"/>
    <col min="13" max="13" width="6" customWidth="1"/>
    <col min="14" max="14" width="4.85546875" customWidth="1"/>
    <col min="15" max="15" width="4.85546875" style="74" hidden="1" customWidth="1"/>
    <col min="16" max="16" width="3" customWidth="1"/>
    <col min="17" max="17" width="3" style="74" hidden="1" customWidth="1"/>
    <col min="18" max="18" width="4.42578125" customWidth="1"/>
    <col min="19" max="19" width="3.42578125" style="74" hidden="1" customWidth="1"/>
    <col min="20" max="20" width="3.85546875" customWidth="1"/>
    <col min="21" max="21" width="3.85546875" hidden="1" customWidth="1"/>
    <col min="22" max="22" width="3.85546875" customWidth="1"/>
    <col min="23" max="23" width="3.85546875" style="74" hidden="1" customWidth="1"/>
    <col min="25" max="25" width="19.85546875" hidden="1" customWidth="1"/>
    <col min="28" max="28" width="7.7109375" customWidth="1"/>
    <col min="29" max="29" width="15.5703125" customWidth="1"/>
    <col min="30" max="30" width="10.7109375" customWidth="1"/>
    <col min="31" max="31" width="11.42578125" hidden="1" customWidth="1"/>
  </cols>
  <sheetData>
    <row r="1" spans="1:30" s="1" customFormat="1" ht="18" x14ac:dyDescent="0.25">
      <c r="A1" s="539" t="s">
        <v>218</v>
      </c>
      <c r="B1" s="539"/>
      <c r="C1" s="539"/>
      <c r="D1" s="539"/>
      <c r="E1" s="539"/>
      <c r="F1" s="539"/>
      <c r="G1" s="539"/>
      <c r="H1" s="539"/>
      <c r="I1" s="539"/>
      <c r="J1" s="539"/>
      <c r="K1" s="539"/>
      <c r="L1" s="539"/>
      <c r="M1" s="539"/>
      <c r="N1" s="539"/>
      <c r="O1" s="539"/>
      <c r="P1" s="539"/>
      <c r="Q1" s="539"/>
      <c r="R1" s="539"/>
      <c r="S1" s="539"/>
      <c r="T1" s="539"/>
      <c r="U1" s="539"/>
      <c r="V1" s="539"/>
      <c r="W1" s="539"/>
      <c r="X1" s="539"/>
      <c r="Y1" s="539"/>
      <c r="Z1" s="539"/>
      <c r="AA1" s="539"/>
      <c r="AB1" s="539"/>
      <c r="AC1" s="539"/>
      <c r="AD1" s="200"/>
    </row>
    <row r="2" spans="1:30" s="1" customFormat="1" ht="10.5" customHeight="1" x14ac:dyDescent="0.2">
      <c r="A2" s="540" t="s">
        <v>1</v>
      </c>
      <c r="B2" s="540" t="s">
        <v>9</v>
      </c>
      <c r="C2" s="540" t="s">
        <v>0</v>
      </c>
      <c r="D2" s="540" t="s">
        <v>15</v>
      </c>
      <c r="E2" s="540" t="s">
        <v>16</v>
      </c>
      <c r="F2" s="71" t="s">
        <v>16</v>
      </c>
      <c r="G2" s="546" t="s">
        <v>12</v>
      </c>
      <c r="H2" s="506" t="s">
        <v>193</v>
      </c>
      <c r="I2" s="507"/>
      <c r="J2" s="507"/>
      <c r="K2" s="507"/>
      <c r="L2" s="508"/>
      <c r="M2" s="25" t="s">
        <v>17</v>
      </c>
      <c r="N2" s="542" t="s">
        <v>40</v>
      </c>
      <c r="O2" s="135"/>
      <c r="P2" s="542" t="s">
        <v>11</v>
      </c>
      <c r="Q2" s="135"/>
      <c r="R2" s="542" t="s">
        <v>22</v>
      </c>
      <c r="S2" s="135"/>
      <c r="T2" s="25" t="s">
        <v>19</v>
      </c>
      <c r="U2" s="25"/>
      <c r="V2" s="25" t="s">
        <v>19</v>
      </c>
      <c r="W2" s="135"/>
      <c r="X2" s="544" t="s">
        <v>13</v>
      </c>
      <c r="Y2" s="548" t="s">
        <v>14</v>
      </c>
      <c r="Z2" s="549"/>
      <c r="AA2" s="549"/>
      <c r="AB2" s="549"/>
      <c r="AC2" s="549"/>
      <c r="AD2" s="550"/>
    </row>
    <row r="3" spans="1:30" s="1" customFormat="1" ht="10.5" customHeight="1" x14ac:dyDescent="0.2">
      <c r="A3" s="541"/>
      <c r="B3" s="541"/>
      <c r="C3" s="541"/>
      <c r="D3" s="541"/>
      <c r="E3" s="541"/>
      <c r="F3" s="71"/>
      <c r="G3" s="547"/>
      <c r="H3" s="366" t="s">
        <v>0</v>
      </c>
      <c r="I3" s="323" t="s">
        <v>15</v>
      </c>
      <c r="J3" s="323" t="s">
        <v>16</v>
      </c>
      <c r="K3" s="324"/>
      <c r="L3" s="366" t="s">
        <v>12</v>
      </c>
      <c r="M3" s="26" t="s">
        <v>18</v>
      </c>
      <c r="N3" s="543"/>
      <c r="O3" s="136"/>
      <c r="P3" s="543"/>
      <c r="Q3" s="136"/>
      <c r="R3" s="543"/>
      <c r="S3" s="136"/>
      <c r="T3" s="26" t="s">
        <v>20</v>
      </c>
      <c r="U3" s="26"/>
      <c r="V3" s="26" t="s">
        <v>21</v>
      </c>
      <c r="W3" s="136"/>
      <c r="X3" s="545"/>
      <c r="Y3" s="551"/>
      <c r="Z3" s="552"/>
      <c r="AA3" s="552"/>
      <c r="AB3" s="552"/>
      <c r="AC3" s="552"/>
      <c r="AD3" s="553"/>
    </row>
    <row r="4" spans="1:30" ht="12.95" hidden="1" customHeight="1" x14ac:dyDescent="0.2">
      <c r="A4" s="71" t="s">
        <v>5</v>
      </c>
      <c r="B4" s="71">
        <v>1</v>
      </c>
      <c r="C4" s="40"/>
      <c r="D4" s="40"/>
      <c r="E4" s="40"/>
      <c r="F4" s="71">
        <f>E4</f>
        <v>0</v>
      </c>
      <c r="G4" s="86" t="str">
        <f>IF((D4*60+E4)=0,"",ROUND((C4*60)/(D4*60+E4),1))</f>
        <v/>
      </c>
      <c r="H4" s="325"/>
      <c r="I4" s="325"/>
      <c r="J4" s="325"/>
      <c r="K4" s="71">
        <f t="shared" ref="K4" si="0">J4</f>
        <v>0</v>
      </c>
      <c r="L4" s="365" t="s">
        <v>12</v>
      </c>
      <c r="M4" s="116"/>
      <c r="N4" s="116"/>
      <c r="O4" s="161">
        <f>IF(N4="",0,1)</f>
        <v>0</v>
      </c>
      <c r="P4" s="116"/>
      <c r="Q4" s="161">
        <f>IF(P4="",0,1)</f>
        <v>0</v>
      </c>
      <c r="R4" s="116"/>
      <c r="S4" s="161">
        <f>IF(R4="",0,1)</f>
        <v>0</v>
      </c>
      <c r="T4" s="116"/>
      <c r="U4" s="161">
        <f>IF(T4="",0,1)</f>
        <v>0</v>
      </c>
      <c r="V4" s="116"/>
      <c r="W4" s="161">
        <f>IF(V4="",0,1)</f>
        <v>0</v>
      </c>
      <c r="X4" s="236"/>
      <c r="Y4" s="514"/>
      <c r="Z4" s="515"/>
      <c r="AA4" s="515"/>
      <c r="AB4" s="515"/>
      <c r="AC4" s="515"/>
      <c r="AD4" s="516"/>
    </row>
    <row r="5" spans="1:30" s="7" customFormat="1" ht="12.95" hidden="1" customHeight="1" x14ac:dyDescent="0.2">
      <c r="A5" s="476" t="s">
        <v>10</v>
      </c>
      <c r="B5" s="477"/>
      <c r="C5" s="13">
        <f>SUM(C4:C4)</f>
        <v>0</v>
      </c>
      <c r="D5" s="13">
        <f>SUM(D4:D4)+ROUNDDOWN(F5/60,0)</f>
        <v>0</v>
      </c>
      <c r="E5" s="13">
        <f>F5-60*ROUNDDOWN(F5/60,0)</f>
        <v>0</v>
      </c>
      <c r="F5" s="130">
        <f>SUM(F4:F4)</f>
        <v>0</v>
      </c>
      <c r="G5" s="52">
        <f>IF((D5*60+E5)=0,0,ROUND((C5*60)/(D5*60+E5),1))</f>
        <v>0</v>
      </c>
      <c r="H5" s="340">
        <f>SUM(H4:H4)</f>
        <v>0</v>
      </c>
      <c r="I5" s="13">
        <f>SUM(I4:I4)+ROUNDDOWN(K5/60,0)</f>
        <v>0</v>
      </c>
      <c r="J5" s="13">
        <f>K5-60*ROUNDDOWN(K5/60,0)</f>
        <v>0</v>
      </c>
      <c r="K5" s="130">
        <f>SUM(K4:K4)</f>
        <v>0</v>
      </c>
      <c r="L5" s="365" t="s">
        <v>12</v>
      </c>
      <c r="M5" s="27">
        <f>SUM(M4:M4)</f>
        <v>0</v>
      </c>
      <c r="N5" s="27">
        <f>IF(SUM(N4:N4)=0,0,ROUND(AVERAGE(N4:N4),0))</f>
        <v>0</v>
      </c>
      <c r="O5" s="162">
        <f>IF(O4=0,0,1)</f>
        <v>0</v>
      </c>
      <c r="P5" s="27">
        <f>IF(SUM(P4:P4)=0,0,ROUND(AVERAGE(P4:P4),0))</f>
        <v>0</v>
      </c>
      <c r="Q5" s="162">
        <f>IF(Q4=0,0,1)</f>
        <v>0</v>
      </c>
      <c r="R5" s="27">
        <f>IF(SUM(R4:R4)=0,0,ROUND(AVERAGE(R4:R4),0))</f>
        <v>0</v>
      </c>
      <c r="S5" s="162">
        <f>IF(S4=0,0,1)</f>
        <v>0</v>
      </c>
      <c r="T5" s="27">
        <f>IF(SUM(T4:T4)=0,0,ROUND(AVERAGE(T4:T4),0))</f>
        <v>0</v>
      </c>
      <c r="U5" s="162">
        <f>IF(U4=0,0,1)</f>
        <v>0</v>
      </c>
      <c r="V5" s="27">
        <f>IF(SUM(V4:V4)=0,0,ROUND(AVERAGE(V4:V4),0))</f>
        <v>0</v>
      </c>
      <c r="W5" s="162">
        <f>IF(W4=0,0,1)</f>
        <v>0</v>
      </c>
      <c r="X5" s="237"/>
      <c r="Y5" s="557"/>
      <c r="Z5" s="558"/>
      <c r="AA5" s="558"/>
      <c r="AB5" s="558"/>
      <c r="AC5" s="558"/>
      <c r="AD5" s="558"/>
    </row>
    <row r="6" spans="1:30" s="7" customFormat="1" ht="12.95" hidden="1" customHeight="1" x14ac:dyDescent="0.2">
      <c r="A6" s="532" t="s">
        <v>137</v>
      </c>
      <c r="B6" s="533"/>
      <c r="C6" s="73">
        <f>C5+'Décembre 19'!C37</f>
        <v>0</v>
      </c>
      <c r="D6" s="73">
        <f>ROUNDDOWN(F6/60,0)+'Décembre 19'!D37+D5</f>
        <v>0</v>
      </c>
      <c r="E6" s="73">
        <f>F6-60*ROUNDDOWN(F6/60,0)</f>
        <v>0</v>
      </c>
      <c r="F6" s="131">
        <f>E5+'Décembre 19'!E37</f>
        <v>0</v>
      </c>
      <c r="G6" s="73" t="str">
        <f>IF((D6*60+E6)=0,"",ROUND((C6*60)/(D6*60+E6),1))</f>
        <v/>
      </c>
      <c r="H6" s="340">
        <f>H5+'Décembre 19'!H37</f>
        <v>0</v>
      </c>
      <c r="I6" s="73">
        <f>ROUNDDOWN(K6/60,0)+'Décembre 19'!I37+I5</f>
        <v>0</v>
      </c>
      <c r="J6" s="73">
        <f>K6-60*ROUNDDOWN(K6/60,0)</f>
        <v>0</v>
      </c>
      <c r="K6" s="131">
        <f>J5+'Décembre 19'!J37</f>
        <v>0</v>
      </c>
      <c r="L6" s="365" t="s">
        <v>12</v>
      </c>
      <c r="M6" s="83">
        <f>M5+'Décembre 19'!M37</f>
        <v>0</v>
      </c>
      <c r="N6" s="83">
        <f>IF(N5=0,'Décembre 19'!N37,IF(N5+'Décembre 19'!N37=0,"",ROUND((SUM(Janvier!N4:N4)+SUM('Décembre 19'!N30:N33))/(Janvier!O4+'Décembre 19'!O33),0)))</f>
        <v>0</v>
      </c>
      <c r="O6" s="179"/>
      <c r="P6" s="83">
        <f>IF(P5=0,'Décembre 19'!P37,IF(P5+'Décembre 19'!P37=0,"",ROUND((SUM(Janvier!P4:P4)+SUM('Décembre 19'!P30:P33))/(Janvier!Q4+'Décembre 19'!Q33),0)))</f>
        <v>0</v>
      </c>
      <c r="Q6" s="179"/>
      <c r="R6" s="83">
        <f>IF(R5=0,'Décembre 19'!R37,IF(R5+'Décembre 19'!R37=0,"",ROUND((SUM(Janvier!R4:R4)+SUM('Décembre 19'!R30:R33))/(Janvier!S4+'Décembre 19'!S33),0)))</f>
        <v>0</v>
      </c>
      <c r="S6" s="179"/>
      <c r="T6" s="83">
        <f>IF(T5=0,'Décembre 19'!T37,IF(T5+'Décembre 19'!T37=0,"",ROUND((SUM(Janvier!T4:T4)+SUM('Décembre 19'!T30:T33))/(Janvier!U4+'Décembre 19'!U33),0)))</f>
        <v>0</v>
      </c>
      <c r="U6" s="179"/>
      <c r="V6" s="83">
        <f>IF(V5=0,'Décembre 19'!V37,IF(V5+'Décembre 19'!V37=0,"",ROUND((SUM(Janvier!V4:V4)+SUM('Décembre 19'!V30:V33))/(Janvier!W4+'Décembre 19'!W33),0)))</f>
        <v>0</v>
      </c>
      <c r="W6" s="179"/>
      <c r="X6" s="238"/>
      <c r="Y6" s="536"/>
      <c r="Z6" s="537"/>
      <c r="AA6" s="537"/>
      <c r="AB6" s="537"/>
      <c r="AC6" s="537"/>
      <c r="AD6" s="538"/>
    </row>
    <row r="7" spans="1:30" ht="12.95" customHeight="1" x14ac:dyDescent="0.2">
      <c r="A7" s="71" t="s">
        <v>8</v>
      </c>
      <c r="B7" s="71">
        <v>1</v>
      </c>
      <c r="C7" s="40"/>
      <c r="D7" s="40"/>
      <c r="E7" s="40"/>
      <c r="F7" s="71">
        <f t="shared" ref="F7:F11" si="1">E7</f>
        <v>0</v>
      </c>
      <c r="G7" s="86" t="str">
        <f>IF((D7*60+F7)=0,"",ROUND((C7*60)/(D7*60+F7),1))</f>
        <v/>
      </c>
      <c r="H7" s="325"/>
      <c r="I7" s="325"/>
      <c r="J7" s="325"/>
      <c r="K7" s="71">
        <f t="shared" ref="K7:K11" si="2">J7</f>
        <v>0</v>
      </c>
      <c r="L7" s="340" t="str">
        <f>IF((I7*60+K7)=0,"",ROUND((H7*60)/(I7*60+K7),1))</f>
        <v/>
      </c>
      <c r="M7" s="116"/>
      <c r="N7" s="116"/>
      <c r="O7" s="161">
        <f>IF(N7="",0,1)</f>
        <v>0</v>
      </c>
      <c r="P7" s="116"/>
      <c r="Q7" s="161">
        <f>IF(P7="",0,1)</f>
        <v>0</v>
      </c>
      <c r="R7" s="116"/>
      <c r="S7" s="161">
        <f>IF(R7="",0,1)</f>
        <v>0</v>
      </c>
      <c r="T7" s="116"/>
      <c r="U7" s="161">
        <f>IF(T7="",0,1)</f>
        <v>0</v>
      </c>
      <c r="V7" s="116"/>
      <c r="W7" s="161">
        <f>IF(V7="",0,1)</f>
        <v>0</v>
      </c>
      <c r="X7" s="236"/>
      <c r="Y7" s="511" t="s">
        <v>241</v>
      </c>
      <c r="Z7" s="512"/>
      <c r="AA7" s="512"/>
      <c r="AB7" s="512"/>
      <c r="AC7" s="512"/>
      <c r="AD7" s="513"/>
    </row>
    <row r="8" spans="1:30" ht="12.95" customHeight="1" x14ac:dyDescent="0.2">
      <c r="A8" s="2" t="s">
        <v>2</v>
      </c>
      <c r="B8" s="2">
        <f t="shared" ref="B8:B28" si="3">B7+1</f>
        <v>2</v>
      </c>
      <c r="C8" s="40"/>
      <c r="D8" s="40"/>
      <c r="E8" s="40"/>
      <c r="F8" s="71">
        <f t="shared" si="1"/>
        <v>0</v>
      </c>
      <c r="G8" s="86" t="str">
        <f t="shared" ref="G8:G42" si="4">IF((D8*60+F8)=0,"",ROUND((C8*60)/(D8*60+F8),1))</f>
        <v/>
      </c>
      <c r="H8" s="325"/>
      <c r="I8" s="325"/>
      <c r="J8" s="325"/>
      <c r="K8" s="71">
        <f t="shared" si="2"/>
        <v>0</v>
      </c>
      <c r="L8" s="340" t="str">
        <f t="shared" ref="L8:L42" si="5">IF((I8*60+K8)=0,"",ROUND((H8*60)/(I8*60+K8),1))</f>
        <v/>
      </c>
      <c r="M8" s="116"/>
      <c r="N8" s="116"/>
      <c r="O8" s="161">
        <f t="shared" ref="O8:O11" si="6">IF(N8="",O7,O7+1)</f>
        <v>0</v>
      </c>
      <c r="P8" s="116"/>
      <c r="Q8" s="161">
        <f t="shared" ref="Q8:Q11" si="7">IF(P8="",Q7,Q7+1)</f>
        <v>0</v>
      </c>
      <c r="R8" s="116"/>
      <c r="S8" s="161">
        <f t="shared" ref="S8:S11" si="8">IF(R8="",S7,S7+1)</f>
        <v>0</v>
      </c>
      <c r="T8" s="116"/>
      <c r="U8" s="161">
        <f t="shared" ref="U8:U11" si="9">IF(T8="",U7,U7+1)</f>
        <v>0</v>
      </c>
      <c r="V8" s="116"/>
      <c r="W8" s="161">
        <f t="shared" ref="W8:W11" si="10">IF(V8="",W7,W7+1)</f>
        <v>0</v>
      </c>
      <c r="X8" s="236"/>
      <c r="Y8" s="514"/>
      <c r="Z8" s="515"/>
      <c r="AA8" s="515"/>
      <c r="AB8" s="515"/>
      <c r="AC8" s="515"/>
      <c r="AD8" s="516"/>
    </row>
    <row r="9" spans="1:30" ht="12.95" customHeight="1" x14ac:dyDescent="0.2">
      <c r="A9" s="2" t="s">
        <v>3</v>
      </c>
      <c r="B9" s="2">
        <f t="shared" si="3"/>
        <v>3</v>
      </c>
      <c r="C9" s="40"/>
      <c r="D9" s="40"/>
      <c r="E9" s="40"/>
      <c r="F9" s="71">
        <f t="shared" si="1"/>
        <v>0</v>
      </c>
      <c r="G9" s="86" t="str">
        <f t="shared" si="4"/>
        <v/>
      </c>
      <c r="H9" s="325"/>
      <c r="I9" s="325"/>
      <c r="J9" s="325"/>
      <c r="K9" s="71">
        <f t="shared" si="2"/>
        <v>0</v>
      </c>
      <c r="L9" s="340" t="str">
        <f t="shared" si="5"/>
        <v/>
      </c>
      <c r="M9" s="116"/>
      <c r="N9" s="116"/>
      <c r="O9" s="161">
        <f t="shared" si="6"/>
        <v>0</v>
      </c>
      <c r="P9" s="116"/>
      <c r="Q9" s="161">
        <f t="shared" si="7"/>
        <v>0</v>
      </c>
      <c r="R9" s="116"/>
      <c r="S9" s="161">
        <f t="shared" si="8"/>
        <v>0</v>
      </c>
      <c r="T9" s="116"/>
      <c r="U9" s="161">
        <f t="shared" si="9"/>
        <v>0</v>
      </c>
      <c r="V9" s="116"/>
      <c r="W9" s="161">
        <f t="shared" si="10"/>
        <v>0</v>
      </c>
      <c r="X9" s="236"/>
      <c r="Y9" s="514"/>
      <c r="Z9" s="515"/>
      <c r="AA9" s="515"/>
      <c r="AB9" s="515"/>
      <c r="AC9" s="515"/>
      <c r="AD9" s="516"/>
    </row>
    <row r="10" spans="1:30" ht="12.95" customHeight="1" x14ac:dyDescent="0.2">
      <c r="A10" s="2" t="s">
        <v>4</v>
      </c>
      <c r="B10" s="2">
        <f t="shared" si="3"/>
        <v>4</v>
      </c>
      <c r="C10" s="40"/>
      <c r="D10" s="40"/>
      <c r="E10" s="40"/>
      <c r="F10" s="71">
        <f t="shared" si="1"/>
        <v>0</v>
      </c>
      <c r="G10" s="86" t="str">
        <f t="shared" si="4"/>
        <v/>
      </c>
      <c r="H10" s="325"/>
      <c r="I10" s="325"/>
      <c r="J10" s="325"/>
      <c r="K10" s="71">
        <f t="shared" si="2"/>
        <v>0</v>
      </c>
      <c r="L10" s="340" t="str">
        <f t="shared" si="5"/>
        <v/>
      </c>
      <c r="M10" s="116"/>
      <c r="N10" s="116"/>
      <c r="O10" s="161">
        <f t="shared" si="6"/>
        <v>0</v>
      </c>
      <c r="P10" s="116"/>
      <c r="Q10" s="161">
        <f t="shared" si="7"/>
        <v>0</v>
      </c>
      <c r="R10" s="116"/>
      <c r="S10" s="161">
        <f t="shared" si="8"/>
        <v>0</v>
      </c>
      <c r="T10" s="116"/>
      <c r="U10" s="161">
        <f t="shared" si="9"/>
        <v>0</v>
      </c>
      <c r="V10" s="116"/>
      <c r="W10" s="161">
        <f t="shared" si="10"/>
        <v>0</v>
      </c>
      <c r="X10" s="236"/>
      <c r="Y10" s="514"/>
      <c r="Z10" s="515"/>
      <c r="AA10" s="515"/>
      <c r="AB10" s="515"/>
      <c r="AC10" s="515"/>
      <c r="AD10" s="516"/>
    </row>
    <row r="11" spans="1:30" ht="12.95" customHeight="1" x14ac:dyDescent="0.2">
      <c r="A11" s="71" t="s">
        <v>5</v>
      </c>
      <c r="B11" s="71">
        <f t="shared" si="3"/>
        <v>5</v>
      </c>
      <c r="C11" s="40"/>
      <c r="D11" s="40"/>
      <c r="E11" s="40"/>
      <c r="F11" s="71">
        <f t="shared" si="1"/>
        <v>0</v>
      </c>
      <c r="G11" s="86" t="str">
        <f t="shared" si="4"/>
        <v/>
      </c>
      <c r="H11" s="325"/>
      <c r="I11" s="325"/>
      <c r="J11" s="325"/>
      <c r="K11" s="71">
        <f t="shared" si="2"/>
        <v>0</v>
      </c>
      <c r="L11" s="340" t="str">
        <f t="shared" si="5"/>
        <v/>
      </c>
      <c r="M11" s="116"/>
      <c r="N11" s="116"/>
      <c r="O11" s="161">
        <f t="shared" si="6"/>
        <v>0</v>
      </c>
      <c r="P11" s="116"/>
      <c r="Q11" s="161">
        <f t="shared" si="7"/>
        <v>0</v>
      </c>
      <c r="R11" s="116"/>
      <c r="S11" s="161">
        <f t="shared" si="8"/>
        <v>0</v>
      </c>
      <c r="T11" s="116"/>
      <c r="U11" s="161">
        <f t="shared" si="9"/>
        <v>0</v>
      </c>
      <c r="V11" s="116"/>
      <c r="W11" s="161">
        <f t="shared" si="10"/>
        <v>0</v>
      </c>
      <c r="X11" s="236"/>
      <c r="Y11" s="514"/>
      <c r="Z11" s="515"/>
      <c r="AA11" s="515"/>
      <c r="AB11" s="515"/>
      <c r="AC11" s="515"/>
      <c r="AD11" s="516"/>
    </row>
    <row r="12" spans="1:30" s="8" customFormat="1" ht="12.95" customHeight="1" x14ac:dyDescent="0.2">
      <c r="A12" s="534" t="s">
        <v>10</v>
      </c>
      <c r="B12" s="535"/>
      <c r="C12" s="13">
        <f>SUM(C7:C11)</f>
        <v>0</v>
      </c>
      <c r="D12" s="13">
        <f>SUM(D7:D11)+ROUNDDOWN(F12/60,0)</f>
        <v>0</v>
      </c>
      <c r="E12" s="13">
        <f>F12-60*ROUNDDOWN(F12/60,0)</f>
        <v>0</v>
      </c>
      <c r="F12" s="130">
        <f>SUM(F7:F11)</f>
        <v>0</v>
      </c>
      <c r="G12" s="52">
        <f>IF((D12*60+E12)=0,0,ROUND((C12*60)/(D12*60+E12),1))</f>
        <v>0</v>
      </c>
      <c r="H12" s="13">
        <f>SUM(H7:H11)</f>
        <v>0</v>
      </c>
      <c r="I12" s="13">
        <f>SUM(I7:I11)+ROUNDDOWN(K12/60,0)</f>
        <v>0</v>
      </c>
      <c r="J12" s="13">
        <f>K12-60*ROUNDDOWN(K12/60,0)</f>
        <v>0</v>
      </c>
      <c r="K12" s="130">
        <f>SUM(K7:K11)</f>
        <v>0</v>
      </c>
      <c r="L12" s="52">
        <f>IF((I12*60+J12)=0,0,ROUND((H12*60)/(I12*60+J12),1))</f>
        <v>0</v>
      </c>
      <c r="M12" s="27">
        <f>SUM(M7:M11)</f>
        <v>0</v>
      </c>
      <c r="N12" s="27">
        <f>IF(SUM(N7:N11)=0,0,ROUND(AVERAGE(N7:N11),0))</f>
        <v>0</v>
      </c>
      <c r="O12" s="162">
        <f>IF(O11=0,0,1)</f>
        <v>0</v>
      </c>
      <c r="P12" s="27">
        <f>IF(SUM(P7:P11)=0,0,ROUND(AVERAGE(P7:P11),0))</f>
        <v>0</v>
      </c>
      <c r="Q12" s="162">
        <f>IF(Q11=0,0,1)</f>
        <v>0</v>
      </c>
      <c r="R12" s="27">
        <f>IF(SUM(R7:R11)=0,0,ROUND(AVERAGE(R7:R11),0))</f>
        <v>0</v>
      </c>
      <c r="S12" s="162">
        <f>IF(S11=0,0,1)</f>
        <v>0</v>
      </c>
      <c r="T12" s="27">
        <f>IF(SUM(T7:T11)=0,0,ROUND(AVERAGE(T7:T11),0))</f>
        <v>0</v>
      </c>
      <c r="U12" s="162">
        <f>IF(U11=0,0,1)</f>
        <v>0</v>
      </c>
      <c r="V12" s="27">
        <f>IF(SUM(V7:V11)=0,0,ROUND(AVERAGE(V7:V11),0))</f>
        <v>0</v>
      </c>
      <c r="W12" s="162">
        <f>IF(W11=0,0,1)</f>
        <v>0</v>
      </c>
      <c r="X12" s="237"/>
      <c r="Y12" s="480"/>
      <c r="Z12" s="481"/>
      <c r="AA12" s="481"/>
      <c r="AB12" s="481"/>
      <c r="AC12" s="481"/>
      <c r="AD12" s="482"/>
    </row>
    <row r="13" spans="1:30" s="8" customFormat="1" ht="12.95" customHeight="1" x14ac:dyDescent="0.2">
      <c r="A13" s="532" t="s">
        <v>102</v>
      </c>
      <c r="B13" s="533"/>
      <c r="C13" s="73">
        <f>C12+'Décembre 19'!C40</f>
        <v>0</v>
      </c>
      <c r="D13" s="73">
        <f>ROUNDDOWN(F13/60,0)+'Décembre 19'!D40+D12</f>
        <v>0</v>
      </c>
      <c r="E13" s="73">
        <f>F13-60*ROUNDDOWN(F13/60,0)</f>
        <v>0</v>
      </c>
      <c r="F13" s="73">
        <f>E12+'Décembre 19'!E40</f>
        <v>0</v>
      </c>
      <c r="G13" s="73">
        <f>IF((D13*60+E13)=0,0,ROUND((C13*60)/(D13*60+E13),1))</f>
        <v>0</v>
      </c>
      <c r="H13" s="73">
        <f>H12+'Décembre 19'!H40</f>
        <v>0</v>
      </c>
      <c r="I13" s="73">
        <f>ROUNDDOWN(K13/60,0)+'Décembre 19'!I40+I12</f>
        <v>0</v>
      </c>
      <c r="J13" s="73">
        <f>K13-60*ROUNDDOWN(K13/60,0)</f>
        <v>0</v>
      </c>
      <c r="K13" s="73">
        <f>J12+'Décembre 19'!J40</f>
        <v>0</v>
      </c>
      <c r="L13" s="73">
        <f>IF((I13*60+J13)=0,0,ROUND((H13*60)/(I13*60+J13),1))</f>
        <v>0</v>
      </c>
      <c r="M13" s="83">
        <f>M12+'Décembre 19'!M40</f>
        <v>0</v>
      </c>
      <c r="N13" s="83">
        <f>IF(N12=0,'Décembre 19'!N40,IF(N12+'Décembre 19'!N40=0,"",ROUND((SUM(N7:N11)+SUM('Décembre 19'!N40:'Décembre 19'!N40))/(O11+'Décembre 19'!O40),0)))</f>
        <v>0</v>
      </c>
      <c r="O13" s="179"/>
      <c r="P13" s="83">
        <f>IF(P12=0,'Décembre 19'!P40,IF(P12+'Décembre 19'!P40=0,"",ROUND((SUM(P7:P11)+SUM('Décembre 19'!P40:'Décembre 19'!P40))/(Q11+'Décembre 19'!Q40),0)))</f>
        <v>0</v>
      </c>
      <c r="Q13" s="179"/>
      <c r="R13" s="83">
        <f>IF(R12=0,'Décembre 19'!R40,IF(R12+'Décembre 19'!R40=0,"",ROUND((SUM(R7:R11)+SUM('Décembre 19'!R40:'Décembre 19'!R40))/(S11+'Décembre 19'!S40),0)))</f>
        <v>0</v>
      </c>
      <c r="S13" s="179"/>
      <c r="T13" s="83">
        <f>IF(T12=0,'Décembre 19'!T40,IF(T12+'Décembre 19'!T40=0,"",ROUND((SUM(T7:T11)+SUM('Décembre 19'!T40:'Décembre 19'!T40))/(U11+'Décembre 19'!U40),0)))</f>
        <v>0</v>
      </c>
      <c r="U13" s="179"/>
      <c r="V13" s="83">
        <f>IF(V12=0,'Décembre 19'!V40,IF(V12+'Décembre 19'!V40=0,"",ROUND((SUM(V7:V11)+SUM('Décembre 19'!V40:'Décembre 19'!V40))/(W11+'Décembre 19'!W40),0)))</f>
        <v>0</v>
      </c>
      <c r="W13" s="179"/>
      <c r="X13" s="238"/>
      <c r="Y13" s="536"/>
      <c r="Z13" s="537"/>
      <c r="AA13" s="537"/>
      <c r="AB13" s="537"/>
      <c r="AC13" s="537"/>
      <c r="AD13" s="538"/>
    </row>
    <row r="14" spans="1:30" ht="12.95" customHeight="1" x14ac:dyDescent="0.2">
      <c r="A14" s="2" t="s">
        <v>6</v>
      </c>
      <c r="B14" s="2">
        <f>B11+1</f>
        <v>6</v>
      </c>
      <c r="C14" s="40"/>
      <c r="D14" s="40"/>
      <c r="E14" s="40"/>
      <c r="F14" s="71">
        <f>E14</f>
        <v>0</v>
      </c>
      <c r="G14" s="86" t="str">
        <f t="shared" si="4"/>
        <v/>
      </c>
      <c r="H14" s="325"/>
      <c r="I14" s="325"/>
      <c r="J14" s="325"/>
      <c r="K14" s="71">
        <f>J14</f>
        <v>0</v>
      </c>
      <c r="L14" s="340" t="str">
        <f t="shared" si="5"/>
        <v/>
      </c>
      <c r="M14" s="347"/>
      <c r="N14" s="347"/>
      <c r="O14" s="161">
        <f>IF(N14="",0,1)</f>
        <v>0</v>
      </c>
      <c r="P14" s="347"/>
      <c r="Q14" s="161">
        <f>IF(P14="",0,1)</f>
        <v>0</v>
      </c>
      <c r="R14" s="116"/>
      <c r="S14" s="161">
        <f>IF(R14="",0,1)</f>
        <v>0</v>
      </c>
      <c r="T14" s="116"/>
      <c r="U14" s="161">
        <f>IF(T14="",0,1)</f>
        <v>0</v>
      </c>
      <c r="V14" s="116"/>
      <c r="W14" s="161">
        <f>IF(V14="",0,1)</f>
        <v>0</v>
      </c>
      <c r="X14" s="236"/>
      <c r="Y14" s="554" t="s">
        <v>242</v>
      </c>
      <c r="Z14" s="555"/>
      <c r="AA14" s="555"/>
      <c r="AB14" s="555"/>
      <c r="AC14" s="555"/>
      <c r="AD14" s="556"/>
    </row>
    <row r="15" spans="1:30" ht="12.95" customHeight="1" x14ac:dyDescent="0.2">
      <c r="A15" s="2" t="s">
        <v>7</v>
      </c>
      <c r="B15" s="2">
        <f t="shared" si="3"/>
        <v>7</v>
      </c>
      <c r="C15" s="40"/>
      <c r="D15" s="40"/>
      <c r="E15" s="40"/>
      <c r="F15" s="71">
        <f t="shared" ref="F15:F20" si="11">E15</f>
        <v>0</v>
      </c>
      <c r="G15" s="86" t="str">
        <f t="shared" si="4"/>
        <v/>
      </c>
      <c r="H15" s="325"/>
      <c r="I15" s="325"/>
      <c r="J15" s="325"/>
      <c r="K15" s="71">
        <f t="shared" ref="K15:K20" si="12">J15</f>
        <v>0</v>
      </c>
      <c r="L15" s="340" t="str">
        <f t="shared" si="5"/>
        <v/>
      </c>
      <c r="M15" s="347"/>
      <c r="N15" s="347"/>
      <c r="O15" s="161">
        <f t="shared" ref="O15:O20" si="13">IF(N15="",O14,O14+1)</f>
        <v>0</v>
      </c>
      <c r="P15" s="347"/>
      <c r="Q15" s="161">
        <f t="shared" ref="Q15:Q20" si="14">IF(P15="",Q14,Q14+1)</f>
        <v>0</v>
      </c>
      <c r="R15" s="116"/>
      <c r="S15" s="161">
        <f t="shared" ref="S15:S20" si="15">IF(R15="",S14,S14+1)</f>
        <v>0</v>
      </c>
      <c r="T15" s="116"/>
      <c r="U15" s="161">
        <f t="shared" ref="U15:U20" si="16">IF(T15="",U14,U14+1)</f>
        <v>0</v>
      </c>
      <c r="V15" s="116"/>
      <c r="W15" s="161">
        <f t="shared" ref="W15:W20" si="17">IF(V15="",W14,W14+1)</f>
        <v>0</v>
      </c>
      <c r="X15" s="236"/>
      <c r="Y15" s="483"/>
      <c r="Z15" s="484"/>
      <c r="AA15" s="484"/>
      <c r="AB15" s="484"/>
      <c r="AC15" s="484"/>
      <c r="AD15" s="485"/>
    </row>
    <row r="16" spans="1:30" ht="12.95" customHeight="1" x14ac:dyDescent="0.2">
      <c r="A16" s="2" t="s">
        <v>8</v>
      </c>
      <c r="B16" s="2">
        <f t="shared" si="3"/>
        <v>8</v>
      </c>
      <c r="C16" s="40"/>
      <c r="D16" s="40"/>
      <c r="E16" s="40"/>
      <c r="F16" s="71">
        <f t="shared" si="11"/>
        <v>0</v>
      </c>
      <c r="G16" s="86" t="str">
        <f t="shared" si="4"/>
        <v/>
      </c>
      <c r="H16" s="325"/>
      <c r="I16" s="325"/>
      <c r="J16" s="325"/>
      <c r="K16" s="71">
        <f t="shared" si="12"/>
        <v>0</v>
      </c>
      <c r="L16" s="340" t="str">
        <f t="shared" si="5"/>
        <v/>
      </c>
      <c r="M16" s="116"/>
      <c r="N16" s="116"/>
      <c r="O16" s="161">
        <f t="shared" si="13"/>
        <v>0</v>
      </c>
      <c r="P16" s="116"/>
      <c r="Q16" s="161">
        <f t="shared" si="14"/>
        <v>0</v>
      </c>
      <c r="R16" s="116"/>
      <c r="S16" s="161">
        <f t="shared" si="15"/>
        <v>0</v>
      </c>
      <c r="T16" s="116"/>
      <c r="U16" s="161">
        <f t="shared" si="16"/>
        <v>0</v>
      </c>
      <c r="V16" s="116"/>
      <c r="W16" s="161">
        <f t="shared" si="17"/>
        <v>0</v>
      </c>
      <c r="X16" s="236"/>
      <c r="Y16" s="483"/>
      <c r="Z16" s="484"/>
      <c r="AA16" s="484"/>
      <c r="AB16" s="484"/>
      <c r="AC16" s="484"/>
      <c r="AD16" s="485"/>
    </row>
    <row r="17" spans="1:48" ht="12.95" customHeight="1" x14ac:dyDescent="0.2">
      <c r="A17" s="2" t="s">
        <v>2</v>
      </c>
      <c r="B17" s="2">
        <f t="shared" si="3"/>
        <v>9</v>
      </c>
      <c r="C17" s="40"/>
      <c r="D17" s="40"/>
      <c r="E17" s="40"/>
      <c r="F17" s="71">
        <f t="shared" si="11"/>
        <v>0</v>
      </c>
      <c r="G17" s="86" t="str">
        <f t="shared" si="4"/>
        <v/>
      </c>
      <c r="H17" s="325"/>
      <c r="I17" s="325"/>
      <c r="J17" s="325"/>
      <c r="K17" s="71">
        <f t="shared" si="12"/>
        <v>0</v>
      </c>
      <c r="L17" s="340" t="str">
        <f t="shared" si="5"/>
        <v/>
      </c>
      <c r="M17" s="116"/>
      <c r="N17" s="116"/>
      <c r="O17" s="161">
        <f t="shared" si="13"/>
        <v>0</v>
      </c>
      <c r="P17" s="116"/>
      <c r="Q17" s="161">
        <f t="shared" si="14"/>
        <v>0</v>
      </c>
      <c r="R17" s="116"/>
      <c r="S17" s="161">
        <f t="shared" si="15"/>
        <v>0</v>
      </c>
      <c r="T17" s="116"/>
      <c r="U17" s="161">
        <f t="shared" si="16"/>
        <v>0</v>
      </c>
      <c r="V17" s="116"/>
      <c r="W17" s="161">
        <f t="shared" si="17"/>
        <v>0</v>
      </c>
      <c r="X17" s="236"/>
      <c r="Y17" s="483"/>
      <c r="Z17" s="484"/>
      <c r="AA17" s="484"/>
      <c r="AB17" s="484"/>
      <c r="AC17" s="484"/>
      <c r="AD17" s="485"/>
    </row>
    <row r="18" spans="1:48" ht="12.95" customHeight="1" x14ac:dyDescent="0.2">
      <c r="A18" s="2" t="s">
        <v>3</v>
      </c>
      <c r="B18" s="2">
        <f t="shared" si="3"/>
        <v>10</v>
      </c>
      <c r="C18" s="40"/>
      <c r="D18" s="40"/>
      <c r="E18" s="40"/>
      <c r="F18" s="71">
        <f t="shared" si="11"/>
        <v>0</v>
      </c>
      <c r="G18" s="86" t="str">
        <f t="shared" si="4"/>
        <v/>
      </c>
      <c r="H18" s="325"/>
      <c r="I18" s="325"/>
      <c r="J18" s="325"/>
      <c r="K18" s="71">
        <f t="shared" si="12"/>
        <v>0</v>
      </c>
      <c r="L18" s="340" t="str">
        <f t="shared" si="5"/>
        <v/>
      </c>
      <c r="M18" s="116"/>
      <c r="N18" s="116"/>
      <c r="O18" s="161">
        <f t="shared" si="13"/>
        <v>0</v>
      </c>
      <c r="P18" s="116"/>
      <c r="Q18" s="161">
        <f t="shared" si="14"/>
        <v>0</v>
      </c>
      <c r="R18" s="116"/>
      <c r="S18" s="161">
        <f t="shared" si="15"/>
        <v>0</v>
      </c>
      <c r="T18" s="116"/>
      <c r="U18" s="161">
        <f t="shared" si="16"/>
        <v>0</v>
      </c>
      <c r="V18" s="116"/>
      <c r="W18" s="161">
        <f t="shared" si="17"/>
        <v>0</v>
      </c>
      <c r="X18" s="236"/>
      <c r="Y18" s="483"/>
      <c r="Z18" s="484"/>
      <c r="AA18" s="484"/>
      <c r="AB18" s="484"/>
      <c r="AC18" s="484"/>
      <c r="AD18" s="485"/>
    </row>
    <row r="19" spans="1:48" ht="12.95" customHeight="1" x14ac:dyDescent="0.2">
      <c r="A19" s="2" t="s">
        <v>4</v>
      </c>
      <c r="B19" s="2">
        <f t="shared" si="3"/>
        <v>11</v>
      </c>
      <c r="C19" s="40"/>
      <c r="D19" s="40"/>
      <c r="E19" s="40"/>
      <c r="F19" s="71">
        <f t="shared" si="11"/>
        <v>0</v>
      </c>
      <c r="G19" s="86" t="str">
        <f t="shared" si="4"/>
        <v/>
      </c>
      <c r="H19" s="325"/>
      <c r="I19" s="325"/>
      <c r="J19" s="325"/>
      <c r="K19" s="71">
        <f t="shared" si="12"/>
        <v>0</v>
      </c>
      <c r="L19" s="340" t="str">
        <f t="shared" si="5"/>
        <v/>
      </c>
      <c r="M19" s="116"/>
      <c r="N19" s="116"/>
      <c r="O19" s="161">
        <f t="shared" si="13"/>
        <v>0</v>
      </c>
      <c r="P19" s="116"/>
      <c r="Q19" s="161">
        <f t="shared" si="14"/>
        <v>0</v>
      </c>
      <c r="R19" s="116"/>
      <c r="S19" s="161">
        <f t="shared" si="15"/>
        <v>0</v>
      </c>
      <c r="T19" s="116"/>
      <c r="U19" s="161">
        <f t="shared" si="16"/>
        <v>0</v>
      </c>
      <c r="V19" s="116"/>
      <c r="W19" s="161">
        <f t="shared" si="17"/>
        <v>0</v>
      </c>
      <c r="X19" s="236"/>
      <c r="Y19" s="483"/>
      <c r="Z19" s="484"/>
      <c r="AA19" s="484"/>
      <c r="AB19" s="484"/>
      <c r="AC19" s="484"/>
      <c r="AD19" s="485"/>
    </row>
    <row r="20" spans="1:48" ht="12.95" customHeight="1" x14ac:dyDescent="0.2">
      <c r="A20" s="71" t="s">
        <v>5</v>
      </c>
      <c r="B20" s="71">
        <f t="shared" si="3"/>
        <v>12</v>
      </c>
      <c r="C20" s="40"/>
      <c r="D20" s="40"/>
      <c r="E20" s="40"/>
      <c r="F20" s="71">
        <f t="shared" si="11"/>
        <v>0</v>
      </c>
      <c r="G20" s="86" t="str">
        <f t="shared" si="4"/>
        <v/>
      </c>
      <c r="H20" s="325"/>
      <c r="I20" s="325"/>
      <c r="J20" s="325"/>
      <c r="K20" s="71">
        <f t="shared" si="12"/>
        <v>0</v>
      </c>
      <c r="L20" s="340" t="str">
        <f t="shared" si="5"/>
        <v/>
      </c>
      <c r="M20" s="116"/>
      <c r="N20" s="116"/>
      <c r="O20" s="161">
        <f t="shared" si="13"/>
        <v>0</v>
      </c>
      <c r="P20" s="116"/>
      <c r="Q20" s="161">
        <f t="shared" si="14"/>
        <v>0</v>
      </c>
      <c r="R20" s="116"/>
      <c r="S20" s="161">
        <f t="shared" si="15"/>
        <v>0</v>
      </c>
      <c r="T20" s="116"/>
      <c r="U20" s="161">
        <f t="shared" si="16"/>
        <v>0</v>
      </c>
      <c r="V20" s="116"/>
      <c r="W20" s="161">
        <f t="shared" si="17"/>
        <v>0</v>
      </c>
      <c r="X20" s="236"/>
      <c r="Y20" s="483"/>
      <c r="Z20" s="484"/>
      <c r="AA20" s="484"/>
      <c r="AB20" s="484"/>
      <c r="AC20" s="484"/>
      <c r="AD20" s="485"/>
    </row>
    <row r="21" spans="1:48" s="8" customFormat="1" ht="12.95" customHeight="1" x14ac:dyDescent="0.2">
      <c r="A21" s="476" t="s">
        <v>55</v>
      </c>
      <c r="B21" s="477"/>
      <c r="C21" s="13">
        <f>SUM(C14:C20)</f>
        <v>0</v>
      </c>
      <c r="D21" s="13">
        <f>SUM(D14:D20)+ROUNDDOWN(F21/60,0)</f>
        <v>0</v>
      </c>
      <c r="E21" s="13">
        <f>F21-60*ROUNDDOWN(F21/60,0)</f>
        <v>0</v>
      </c>
      <c r="F21" s="130">
        <f>SUM(F14:F20)</f>
        <v>0</v>
      </c>
      <c r="G21" s="52">
        <f>IF((D21*60+E21)=0,0,ROUND((C21*60)/(D21*60+E21),1))</f>
        <v>0</v>
      </c>
      <c r="H21" s="13">
        <f>SUM(H14:H20)</f>
        <v>0</v>
      </c>
      <c r="I21" s="13">
        <f>SUM(I14:I20)+ROUNDDOWN(K21/60,0)</f>
        <v>0</v>
      </c>
      <c r="J21" s="13">
        <f>K21-60*ROUNDDOWN(K21/60,0)</f>
        <v>0</v>
      </c>
      <c r="K21" s="130">
        <f>SUM(K14:K20)</f>
        <v>0</v>
      </c>
      <c r="L21" s="52">
        <f>IF((I21*60+J21)=0,0,ROUND((H21*60)/(I21*60+J21),1))</f>
        <v>0</v>
      </c>
      <c r="M21" s="27">
        <f>SUM(M14:M20)</f>
        <v>0</v>
      </c>
      <c r="N21" s="27">
        <f>IF(SUM(N14:N20)=0,0,ROUND(AVERAGE(N14:N20),0))</f>
        <v>0</v>
      </c>
      <c r="O21" s="162">
        <f>IF(O20=0,0,1)</f>
        <v>0</v>
      </c>
      <c r="P21" s="27">
        <f>IF(SUM(P14:P20)=0,0,ROUND(AVERAGE(P14:P20),0))</f>
        <v>0</v>
      </c>
      <c r="Q21" s="162">
        <f>IF(Q20=0,0,1)</f>
        <v>0</v>
      </c>
      <c r="R21" s="27">
        <f>IF(SUM(R14:R20)=0,0,ROUND(AVERAGE(R14:R20),0))</f>
        <v>0</v>
      </c>
      <c r="S21" s="162">
        <f>IF(S20=0,0,1)</f>
        <v>0</v>
      </c>
      <c r="T21" s="27">
        <f>IF(SUM(T14:T20)=0,0,ROUND(AVERAGE(T14:T20),0))</f>
        <v>0</v>
      </c>
      <c r="U21" s="162">
        <f>IF(U20=0,0,1)</f>
        <v>0</v>
      </c>
      <c r="V21" s="27">
        <f>IF(SUM(V14:V20)=0,0,ROUND(AVERAGE(V14:V20),0))</f>
        <v>0</v>
      </c>
      <c r="W21" s="162">
        <f>IF(W20=0,0,1)</f>
        <v>0</v>
      </c>
      <c r="X21" s="237"/>
      <c r="Y21" s="480"/>
      <c r="Z21" s="481"/>
      <c r="AA21" s="481"/>
      <c r="AB21" s="481"/>
      <c r="AC21" s="481"/>
      <c r="AD21" s="482"/>
    </row>
    <row r="22" spans="1:48" ht="12.95" customHeight="1" x14ac:dyDescent="0.2">
      <c r="A22" s="2" t="s">
        <v>6</v>
      </c>
      <c r="B22" s="2">
        <f>B20+1</f>
        <v>13</v>
      </c>
      <c r="C22" s="40"/>
      <c r="D22" s="40"/>
      <c r="E22" s="40"/>
      <c r="F22" s="71">
        <f t="shared" ref="F22:F42" si="18">E22</f>
        <v>0</v>
      </c>
      <c r="G22" s="86" t="str">
        <f t="shared" si="4"/>
        <v/>
      </c>
      <c r="H22" s="325"/>
      <c r="I22" s="325"/>
      <c r="J22" s="325"/>
      <c r="K22" s="71">
        <f>J22</f>
        <v>0</v>
      </c>
      <c r="L22" s="340" t="str">
        <f t="shared" si="5"/>
        <v/>
      </c>
      <c r="M22" s="347"/>
      <c r="N22" s="347"/>
      <c r="O22" s="161">
        <f>IF(N22="",0,1)</f>
        <v>0</v>
      </c>
      <c r="P22" s="347"/>
      <c r="Q22" s="161">
        <f>IF(P22="",0,1)</f>
        <v>0</v>
      </c>
      <c r="R22" s="116"/>
      <c r="S22" s="161">
        <f>IF(R22="",0,1)</f>
        <v>0</v>
      </c>
      <c r="T22" s="116"/>
      <c r="U22" s="161">
        <f>IF(T22="",0,1)</f>
        <v>0</v>
      </c>
      <c r="V22" s="116"/>
      <c r="W22" s="161">
        <f>IF(V22="",0,1)</f>
        <v>0</v>
      </c>
      <c r="X22" s="236"/>
      <c r="Y22" s="483"/>
      <c r="Z22" s="484"/>
      <c r="AA22" s="484"/>
      <c r="AB22" s="484"/>
      <c r="AC22" s="484"/>
      <c r="AD22" s="485"/>
    </row>
    <row r="23" spans="1:48" ht="12.95" customHeight="1" x14ac:dyDescent="0.2">
      <c r="A23" s="2" t="s">
        <v>7</v>
      </c>
      <c r="B23" s="2">
        <f t="shared" si="3"/>
        <v>14</v>
      </c>
      <c r="C23" s="40"/>
      <c r="D23" s="40"/>
      <c r="E23" s="40"/>
      <c r="F23" s="71">
        <f t="shared" si="18"/>
        <v>0</v>
      </c>
      <c r="G23" s="86" t="str">
        <f t="shared" si="4"/>
        <v/>
      </c>
      <c r="H23" s="325"/>
      <c r="I23" s="325"/>
      <c r="J23" s="325"/>
      <c r="K23" s="71">
        <f t="shared" ref="K23:K28" si="19">J23</f>
        <v>0</v>
      </c>
      <c r="L23" s="340" t="str">
        <f t="shared" si="5"/>
        <v/>
      </c>
      <c r="M23" s="347"/>
      <c r="N23" s="347"/>
      <c r="O23" s="161">
        <f t="shared" ref="O23:O28" si="20">IF(N23="",O22,O22+1)</f>
        <v>0</v>
      </c>
      <c r="P23" s="347"/>
      <c r="Q23" s="161">
        <f t="shared" ref="Q23:Q28" si="21">IF(P23="",Q22,Q22+1)</f>
        <v>0</v>
      </c>
      <c r="R23" s="116"/>
      <c r="S23" s="161">
        <f t="shared" ref="S23:S28" si="22">IF(R23="",S22,S22+1)</f>
        <v>0</v>
      </c>
      <c r="T23" s="116"/>
      <c r="U23" s="161">
        <f t="shared" ref="U23:U28" si="23">IF(T23="",U22,U22+1)</f>
        <v>0</v>
      </c>
      <c r="V23" s="116"/>
      <c r="W23" s="161">
        <f t="shared" ref="W23:W28" si="24">IF(V23="",W22,W22+1)</f>
        <v>0</v>
      </c>
      <c r="X23" s="236"/>
      <c r="Y23" s="483"/>
      <c r="Z23" s="484"/>
      <c r="AA23" s="484"/>
      <c r="AB23" s="484"/>
      <c r="AC23" s="484"/>
      <c r="AD23" s="485"/>
    </row>
    <row r="24" spans="1:48" ht="12.95" customHeight="1" x14ac:dyDescent="0.2">
      <c r="A24" s="2" t="s">
        <v>8</v>
      </c>
      <c r="B24" s="2">
        <f t="shared" si="3"/>
        <v>15</v>
      </c>
      <c r="C24" s="40"/>
      <c r="D24" s="40"/>
      <c r="E24" s="40"/>
      <c r="F24" s="71">
        <f t="shared" si="18"/>
        <v>0</v>
      </c>
      <c r="G24" s="86" t="str">
        <f t="shared" si="4"/>
        <v/>
      </c>
      <c r="H24" s="325"/>
      <c r="I24" s="325"/>
      <c r="J24" s="325"/>
      <c r="K24" s="71">
        <f t="shared" si="19"/>
        <v>0</v>
      </c>
      <c r="L24" s="340" t="str">
        <f t="shared" si="5"/>
        <v/>
      </c>
      <c r="M24" s="116"/>
      <c r="N24" s="116"/>
      <c r="O24" s="161">
        <f t="shared" si="20"/>
        <v>0</v>
      </c>
      <c r="P24" s="116"/>
      <c r="Q24" s="161">
        <f t="shared" si="21"/>
        <v>0</v>
      </c>
      <c r="R24" s="116"/>
      <c r="S24" s="161">
        <f t="shared" si="22"/>
        <v>0</v>
      </c>
      <c r="T24" s="116"/>
      <c r="U24" s="161">
        <f t="shared" si="23"/>
        <v>0</v>
      </c>
      <c r="V24" s="116"/>
      <c r="W24" s="161">
        <f t="shared" si="24"/>
        <v>0</v>
      </c>
      <c r="X24" s="236"/>
      <c r="Y24" s="483"/>
      <c r="Z24" s="484"/>
      <c r="AA24" s="484"/>
      <c r="AB24" s="484"/>
      <c r="AC24" s="484"/>
      <c r="AD24" s="485"/>
    </row>
    <row r="25" spans="1:48" ht="12.95" customHeight="1" x14ac:dyDescent="0.2">
      <c r="A25" s="2" t="s">
        <v>2</v>
      </c>
      <c r="B25" s="2">
        <f t="shared" si="3"/>
        <v>16</v>
      </c>
      <c r="C25" s="40"/>
      <c r="D25" s="40"/>
      <c r="E25" s="40"/>
      <c r="F25" s="71">
        <f t="shared" si="18"/>
        <v>0</v>
      </c>
      <c r="G25" s="86" t="str">
        <f t="shared" si="4"/>
        <v/>
      </c>
      <c r="H25" s="325"/>
      <c r="I25" s="325"/>
      <c r="J25" s="325"/>
      <c r="K25" s="71">
        <f t="shared" si="19"/>
        <v>0</v>
      </c>
      <c r="L25" s="340" t="str">
        <f t="shared" si="5"/>
        <v/>
      </c>
      <c r="M25" s="116"/>
      <c r="N25" s="116"/>
      <c r="O25" s="161">
        <f t="shared" si="20"/>
        <v>0</v>
      </c>
      <c r="P25" s="116"/>
      <c r="Q25" s="161">
        <f t="shared" si="21"/>
        <v>0</v>
      </c>
      <c r="R25" s="116"/>
      <c r="S25" s="161">
        <f t="shared" si="22"/>
        <v>0</v>
      </c>
      <c r="T25" s="116"/>
      <c r="U25" s="161">
        <f t="shared" si="23"/>
        <v>0</v>
      </c>
      <c r="V25" s="116"/>
      <c r="W25" s="161">
        <f t="shared" si="24"/>
        <v>0</v>
      </c>
      <c r="X25" s="236"/>
      <c r="Y25" s="483"/>
      <c r="Z25" s="484"/>
      <c r="AA25" s="484"/>
      <c r="AB25" s="484"/>
      <c r="AC25" s="484"/>
      <c r="AD25" s="485"/>
    </row>
    <row r="26" spans="1:48" ht="12.95" customHeight="1" x14ac:dyDescent="0.2">
      <c r="A26" s="2" t="s">
        <v>3</v>
      </c>
      <c r="B26" s="2">
        <f t="shared" si="3"/>
        <v>17</v>
      </c>
      <c r="C26" s="40"/>
      <c r="D26" s="40"/>
      <c r="E26" s="40"/>
      <c r="F26" s="71">
        <f t="shared" si="18"/>
        <v>0</v>
      </c>
      <c r="G26" s="86" t="str">
        <f t="shared" si="4"/>
        <v/>
      </c>
      <c r="H26" s="325"/>
      <c r="I26" s="325"/>
      <c r="J26" s="325"/>
      <c r="K26" s="71">
        <f t="shared" si="19"/>
        <v>0</v>
      </c>
      <c r="L26" s="340" t="str">
        <f t="shared" si="5"/>
        <v/>
      </c>
      <c r="M26" s="116"/>
      <c r="N26" s="116"/>
      <c r="O26" s="161">
        <f t="shared" si="20"/>
        <v>0</v>
      </c>
      <c r="P26" s="116"/>
      <c r="Q26" s="161">
        <f t="shared" si="21"/>
        <v>0</v>
      </c>
      <c r="R26" s="116"/>
      <c r="S26" s="161">
        <f t="shared" si="22"/>
        <v>0</v>
      </c>
      <c r="T26" s="116"/>
      <c r="U26" s="161">
        <f t="shared" si="23"/>
        <v>0</v>
      </c>
      <c r="V26" s="116"/>
      <c r="W26" s="161">
        <f t="shared" si="24"/>
        <v>0</v>
      </c>
      <c r="X26" s="236"/>
      <c r="Y26" s="483"/>
      <c r="Z26" s="484"/>
      <c r="AA26" s="484"/>
      <c r="AB26" s="484"/>
      <c r="AC26" s="484"/>
      <c r="AD26" s="485"/>
    </row>
    <row r="27" spans="1:48" ht="12.95" customHeight="1" x14ac:dyDescent="0.2">
      <c r="A27" s="2" t="s">
        <v>4</v>
      </c>
      <c r="B27" s="2">
        <f t="shared" si="3"/>
        <v>18</v>
      </c>
      <c r="C27" s="40"/>
      <c r="D27" s="40"/>
      <c r="E27" s="40"/>
      <c r="F27" s="71">
        <f t="shared" si="18"/>
        <v>0</v>
      </c>
      <c r="G27" s="86" t="str">
        <f t="shared" si="4"/>
        <v/>
      </c>
      <c r="H27" s="325"/>
      <c r="I27" s="325"/>
      <c r="J27" s="325"/>
      <c r="K27" s="71">
        <f t="shared" si="19"/>
        <v>0</v>
      </c>
      <c r="L27" s="340" t="str">
        <f t="shared" si="5"/>
        <v/>
      </c>
      <c r="M27" s="116"/>
      <c r="N27" s="116"/>
      <c r="O27" s="161">
        <f t="shared" si="20"/>
        <v>0</v>
      </c>
      <c r="P27" s="116"/>
      <c r="Q27" s="161">
        <f t="shared" si="21"/>
        <v>0</v>
      </c>
      <c r="R27" s="116"/>
      <c r="S27" s="161">
        <f t="shared" si="22"/>
        <v>0</v>
      </c>
      <c r="T27" s="116"/>
      <c r="U27" s="161">
        <f t="shared" si="23"/>
        <v>0</v>
      </c>
      <c r="V27" s="116"/>
      <c r="W27" s="161">
        <f t="shared" si="24"/>
        <v>0</v>
      </c>
      <c r="X27" s="236"/>
      <c r="Y27" s="483"/>
      <c r="Z27" s="484"/>
      <c r="AA27" s="484"/>
      <c r="AB27" s="484"/>
      <c r="AC27" s="484"/>
      <c r="AD27" s="485"/>
    </row>
    <row r="28" spans="1:48" ht="12.95" customHeight="1" x14ac:dyDescent="0.2">
      <c r="A28" s="111" t="s">
        <v>99</v>
      </c>
      <c r="B28" s="71">
        <f t="shared" si="3"/>
        <v>19</v>
      </c>
      <c r="C28" s="40"/>
      <c r="D28" s="40"/>
      <c r="E28" s="40"/>
      <c r="F28" s="71">
        <f t="shared" si="18"/>
        <v>0</v>
      </c>
      <c r="G28" s="86" t="str">
        <f t="shared" si="4"/>
        <v/>
      </c>
      <c r="H28" s="325"/>
      <c r="I28" s="325"/>
      <c r="J28" s="325"/>
      <c r="K28" s="71">
        <f t="shared" si="19"/>
        <v>0</v>
      </c>
      <c r="L28" s="340" t="str">
        <f t="shared" si="5"/>
        <v/>
      </c>
      <c r="M28" s="116"/>
      <c r="N28" s="116"/>
      <c r="O28" s="161">
        <f t="shared" si="20"/>
        <v>0</v>
      </c>
      <c r="P28" s="116"/>
      <c r="Q28" s="161">
        <f t="shared" si="21"/>
        <v>0</v>
      </c>
      <c r="R28" s="116"/>
      <c r="S28" s="161">
        <f t="shared" si="22"/>
        <v>0</v>
      </c>
      <c r="T28" s="116"/>
      <c r="U28" s="161">
        <f t="shared" si="23"/>
        <v>0</v>
      </c>
      <c r="V28" s="116"/>
      <c r="W28" s="161">
        <f t="shared" si="24"/>
        <v>0</v>
      </c>
      <c r="X28" s="236"/>
      <c r="Y28" s="483"/>
      <c r="Z28" s="484"/>
      <c r="AA28" s="484"/>
      <c r="AB28" s="484"/>
      <c r="AC28" s="484"/>
      <c r="AD28" s="485"/>
    </row>
    <row r="29" spans="1:48" s="8" customFormat="1" ht="12.95" customHeight="1" x14ac:dyDescent="0.2">
      <c r="A29" s="476" t="s">
        <v>56</v>
      </c>
      <c r="B29" s="477"/>
      <c r="C29" s="13">
        <f>SUM(C22:C28)</f>
        <v>0</v>
      </c>
      <c r="D29" s="13">
        <f>SUM(D22:D28)+ROUNDDOWN(F29/60,0)</f>
        <v>0</v>
      </c>
      <c r="E29" s="13">
        <f>F29-60*ROUNDDOWN(F29/60,0)</f>
        <v>0</v>
      </c>
      <c r="F29" s="130">
        <f>SUM(F22:F28)</f>
        <v>0</v>
      </c>
      <c r="G29" s="52">
        <f>IF((D29*60+E29)=0,0,ROUND((C29*60)/(D29*60+E29),1))</f>
        <v>0</v>
      </c>
      <c r="H29" s="13">
        <f>SUM(H22:H28)</f>
        <v>0</v>
      </c>
      <c r="I29" s="13">
        <f>SUM(I22:I28)+ROUNDDOWN(K29/60,0)</f>
        <v>0</v>
      </c>
      <c r="J29" s="13">
        <f>K29-60*ROUNDDOWN(K29/60,0)</f>
        <v>0</v>
      </c>
      <c r="K29" s="130">
        <f>SUM(K22:K28)</f>
        <v>0</v>
      </c>
      <c r="L29" s="52">
        <f>IF((I29*60+J29)=0,0,ROUND((H29*60)/(I29*60+J29),1))</f>
        <v>0</v>
      </c>
      <c r="M29" s="27">
        <f>SUM(M22:M28)</f>
        <v>0</v>
      </c>
      <c r="N29" s="27">
        <f>IF(SUM(N22:N28)=0,0,ROUND(AVERAGE(N22:N28),0))</f>
        <v>0</v>
      </c>
      <c r="O29" s="162">
        <f>IF(O28=0,0,1)</f>
        <v>0</v>
      </c>
      <c r="P29" s="27">
        <f>IF(SUM(P22:P28)=0,0,ROUND(AVERAGE(P22:P28),0))</f>
        <v>0</v>
      </c>
      <c r="Q29" s="162">
        <f>IF(Q28=0,0,1)</f>
        <v>0</v>
      </c>
      <c r="R29" s="27">
        <f>IF(SUM(R22:R28)=0,0,ROUND(AVERAGE(R22:R28),0))</f>
        <v>0</v>
      </c>
      <c r="S29" s="162">
        <f>IF(S28=0,0,1)</f>
        <v>0</v>
      </c>
      <c r="T29" s="27">
        <f>IF(SUM(T22:T28)=0,0,ROUND(AVERAGE(T22:T28),0))</f>
        <v>0</v>
      </c>
      <c r="U29" s="162">
        <f>IF(U28=0,0,1)</f>
        <v>0</v>
      </c>
      <c r="V29" s="27">
        <f>IF(SUM(V22:V28)=0,0,ROUND(AVERAGE(V22:V28),0))</f>
        <v>0</v>
      </c>
      <c r="W29" s="162">
        <f>IF(W28=0,0,1)</f>
        <v>0</v>
      </c>
      <c r="X29" s="237"/>
      <c r="Y29" s="480"/>
      <c r="Z29" s="481"/>
      <c r="AA29" s="481"/>
      <c r="AB29" s="481"/>
      <c r="AC29" s="481"/>
      <c r="AD29" s="482"/>
      <c r="AE29"/>
      <c r="AF29"/>
      <c r="AG29"/>
      <c r="AH29"/>
      <c r="AI29"/>
      <c r="AJ29"/>
      <c r="AK29"/>
      <c r="AL29"/>
      <c r="AM29"/>
      <c r="AN29"/>
      <c r="AO29"/>
      <c r="AP29"/>
      <c r="AQ29"/>
      <c r="AR29"/>
      <c r="AS29"/>
      <c r="AT29"/>
      <c r="AU29"/>
      <c r="AV29"/>
    </row>
    <row r="30" spans="1:48" s="84" customFormat="1" ht="12.95" customHeight="1" x14ac:dyDescent="0.2">
      <c r="A30" s="91" t="s">
        <v>100</v>
      </c>
      <c r="B30" s="2">
        <f>B28+1</f>
        <v>20</v>
      </c>
      <c r="C30" s="40"/>
      <c r="D30" s="40"/>
      <c r="E30" s="40"/>
      <c r="F30" s="71">
        <f t="shared" si="18"/>
        <v>0</v>
      </c>
      <c r="G30" s="86" t="str">
        <f t="shared" si="4"/>
        <v/>
      </c>
      <c r="H30" s="325"/>
      <c r="I30" s="325"/>
      <c r="J30" s="325"/>
      <c r="K30" s="71">
        <f>J30</f>
        <v>0</v>
      </c>
      <c r="L30" s="340" t="str">
        <f t="shared" si="5"/>
        <v/>
      </c>
      <c r="M30" s="347"/>
      <c r="N30" s="347"/>
      <c r="O30" s="161">
        <f>IF(N30="",0,1)</f>
        <v>0</v>
      </c>
      <c r="P30" s="347"/>
      <c r="Q30" s="161">
        <f>IF(P30="",0,1)</f>
        <v>0</v>
      </c>
      <c r="R30" s="116"/>
      <c r="S30" s="161">
        <f>IF(R30="",0,1)</f>
        <v>0</v>
      </c>
      <c r="T30" s="116"/>
      <c r="U30" s="161">
        <f>IF(T30="",0,1)</f>
        <v>0</v>
      </c>
      <c r="V30" s="116"/>
      <c r="W30" s="161">
        <f>IF(V30="",0,1)</f>
        <v>0</v>
      </c>
      <c r="X30" s="236"/>
      <c r="Y30" s="483"/>
      <c r="Z30" s="484"/>
      <c r="AA30" s="484"/>
      <c r="AB30" s="484"/>
      <c r="AC30" s="484"/>
      <c r="AD30" s="485"/>
      <c r="AE30"/>
      <c r="AF30"/>
      <c r="AG30"/>
      <c r="AH30"/>
      <c r="AI30"/>
      <c r="AJ30"/>
      <c r="AK30"/>
      <c r="AL30"/>
      <c r="AM30"/>
      <c r="AN30"/>
      <c r="AO30"/>
      <c r="AP30"/>
      <c r="AQ30"/>
      <c r="AR30"/>
      <c r="AS30"/>
      <c r="AT30"/>
      <c r="AU30"/>
      <c r="AV30"/>
    </row>
    <row r="31" spans="1:48" s="84" customFormat="1" ht="12.95" customHeight="1" x14ac:dyDescent="0.2">
      <c r="A31" s="91" t="s">
        <v>103</v>
      </c>
      <c r="B31" s="2">
        <f t="shared" ref="B31:B36" si="25">B30+1</f>
        <v>21</v>
      </c>
      <c r="C31" s="40"/>
      <c r="D31" s="40"/>
      <c r="E31" s="40"/>
      <c r="F31" s="71">
        <f t="shared" si="18"/>
        <v>0</v>
      </c>
      <c r="G31" s="86" t="str">
        <f t="shared" si="4"/>
        <v/>
      </c>
      <c r="H31" s="325"/>
      <c r="I31" s="325"/>
      <c r="J31" s="325"/>
      <c r="K31" s="71">
        <f t="shared" ref="K31:K36" si="26">J31</f>
        <v>0</v>
      </c>
      <c r="L31" s="340" t="str">
        <f t="shared" si="5"/>
        <v/>
      </c>
      <c r="M31" s="347"/>
      <c r="N31" s="347"/>
      <c r="O31" s="161">
        <f t="shared" ref="O31:O36" si="27">IF(N31="",O30,O30+1)</f>
        <v>0</v>
      </c>
      <c r="P31" s="347"/>
      <c r="Q31" s="161">
        <f t="shared" ref="Q31:Q36" si="28">IF(P31="",Q30,Q30+1)</f>
        <v>0</v>
      </c>
      <c r="R31" s="116"/>
      <c r="S31" s="161">
        <f t="shared" ref="S31:S36" si="29">IF(R31="",S30,S30+1)</f>
        <v>0</v>
      </c>
      <c r="T31" s="116"/>
      <c r="U31" s="161">
        <f t="shared" ref="U31:U36" si="30">IF(T31="",U30,U30+1)</f>
        <v>0</v>
      </c>
      <c r="V31" s="116"/>
      <c r="W31" s="161">
        <f t="shared" ref="W31:W36" si="31">IF(V31="",W30,W30+1)</f>
        <v>0</v>
      </c>
      <c r="X31" s="236"/>
      <c r="Y31" s="483"/>
      <c r="Z31" s="484"/>
      <c r="AA31" s="484"/>
      <c r="AB31" s="484"/>
      <c r="AC31" s="484"/>
      <c r="AD31" s="485"/>
      <c r="AE31"/>
      <c r="AF31"/>
      <c r="AG31"/>
      <c r="AH31"/>
      <c r="AI31"/>
      <c r="AJ31"/>
      <c r="AK31"/>
      <c r="AL31"/>
      <c r="AM31"/>
      <c r="AN31"/>
      <c r="AO31"/>
      <c r="AP31"/>
      <c r="AQ31"/>
      <c r="AR31"/>
      <c r="AS31"/>
      <c r="AT31"/>
      <c r="AU31"/>
      <c r="AV31"/>
    </row>
    <row r="32" spans="1:48" s="84" customFormat="1" ht="12.95" customHeight="1" x14ac:dyDescent="0.2">
      <c r="A32" s="91" t="s">
        <v>104</v>
      </c>
      <c r="B32" s="2">
        <f t="shared" si="25"/>
        <v>22</v>
      </c>
      <c r="C32" s="40"/>
      <c r="D32" s="40"/>
      <c r="E32" s="40"/>
      <c r="F32" s="71">
        <f t="shared" si="18"/>
        <v>0</v>
      </c>
      <c r="G32" s="86" t="str">
        <f t="shared" si="4"/>
        <v/>
      </c>
      <c r="H32" s="325"/>
      <c r="I32" s="325"/>
      <c r="J32" s="325"/>
      <c r="K32" s="71">
        <f t="shared" si="26"/>
        <v>0</v>
      </c>
      <c r="L32" s="340" t="str">
        <f t="shared" si="5"/>
        <v/>
      </c>
      <c r="M32" s="116"/>
      <c r="N32" s="116"/>
      <c r="O32" s="161">
        <f t="shared" si="27"/>
        <v>0</v>
      </c>
      <c r="P32" s="116"/>
      <c r="Q32" s="161">
        <f t="shared" si="28"/>
        <v>0</v>
      </c>
      <c r="R32" s="116"/>
      <c r="S32" s="161">
        <f t="shared" si="29"/>
        <v>0</v>
      </c>
      <c r="T32" s="116"/>
      <c r="U32" s="161">
        <f t="shared" si="30"/>
        <v>0</v>
      </c>
      <c r="V32" s="116"/>
      <c r="W32" s="161">
        <f t="shared" si="31"/>
        <v>0</v>
      </c>
      <c r="X32" s="236"/>
      <c r="Y32" s="483"/>
      <c r="Z32" s="484"/>
      <c r="AA32" s="484"/>
      <c r="AB32" s="484"/>
      <c r="AC32" s="484"/>
      <c r="AD32" s="485"/>
      <c r="AE32"/>
      <c r="AF32"/>
      <c r="AG32"/>
      <c r="AH32"/>
      <c r="AI32"/>
      <c r="AJ32"/>
      <c r="AK32"/>
      <c r="AL32"/>
      <c r="AM32"/>
      <c r="AN32"/>
      <c r="AO32"/>
      <c r="AP32"/>
      <c r="AQ32"/>
      <c r="AR32"/>
      <c r="AS32"/>
      <c r="AT32"/>
      <c r="AU32"/>
      <c r="AV32"/>
    </row>
    <row r="33" spans="1:48" s="84" customFormat="1" ht="12.95" customHeight="1" x14ac:dyDescent="0.2">
      <c r="A33" s="91" t="s">
        <v>101</v>
      </c>
      <c r="B33" s="2">
        <f t="shared" si="25"/>
        <v>23</v>
      </c>
      <c r="C33" s="40"/>
      <c r="D33" s="40"/>
      <c r="E33" s="40"/>
      <c r="F33" s="71">
        <f t="shared" si="18"/>
        <v>0</v>
      </c>
      <c r="G33" s="86" t="str">
        <f t="shared" si="4"/>
        <v/>
      </c>
      <c r="H33" s="325"/>
      <c r="I33" s="325"/>
      <c r="J33" s="325"/>
      <c r="K33" s="71">
        <f t="shared" si="26"/>
        <v>0</v>
      </c>
      <c r="L33" s="340" t="str">
        <f t="shared" si="5"/>
        <v/>
      </c>
      <c r="M33" s="116"/>
      <c r="N33" s="116"/>
      <c r="O33" s="161">
        <f t="shared" si="27"/>
        <v>0</v>
      </c>
      <c r="P33" s="116"/>
      <c r="Q33" s="161">
        <f t="shared" si="28"/>
        <v>0</v>
      </c>
      <c r="R33" s="116"/>
      <c r="S33" s="161">
        <f t="shared" si="29"/>
        <v>0</v>
      </c>
      <c r="T33" s="116"/>
      <c r="U33" s="161">
        <f t="shared" si="30"/>
        <v>0</v>
      </c>
      <c r="V33" s="116"/>
      <c r="W33" s="161">
        <f t="shared" si="31"/>
        <v>0</v>
      </c>
      <c r="X33" s="236"/>
      <c r="Y33" s="483"/>
      <c r="Z33" s="484"/>
      <c r="AA33" s="484"/>
      <c r="AB33" s="484"/>
      <c r="AC33" s="484"/>
      <c r="AD33" s="485"/>
      <c r="AE33"/>
      <c r="AF33"/>
      <c r="AG33"/>
      <c r="AH33"/>
      <c r="AI33"/>
      <c r="AJ33"/>
      <c r="AK33"/>
      <c r="AL33"/>
      <c r="AM33"/>
      <c r="AN33"/>
      <c r="AO33"/>
      <c r="AP33"/>
      <c r="AQ33"/>
      <c r="AR33"/>
      <c r="AS33"/>
      <c r="AT33"/>
      <c r="AU33"/>
      <c r="AV33"/>
    </row>
    <row r="34" spans="1:48" s="84" customFormat="1" ht="12.95" customHeight="1" x14ac:dyDescent="0.2">
      <c r="A34" s="91" t="s">
        <v>97</v>
      </c>
      <c r="B34" s="2">
        <f t="shared" si="25"/>
        <v>24</v>
      </c>
      <c r="C34" s="40"/>
      <c r="D34" s="40"/>
      <c r="E34" s="40"/>
      <c r="F34" s="71">
        <f t="shared" si="18"/>
        <v>0</v>
      </c>
      <c r="G34" s="86" t="str">
        <f t="shared" si="4"/>
        <v/>
      </c>
      <c r="H34" s="325"/>
      <c r="I34" s="325"/>
      <c r="J34" s="325"/>
      <c r="K34" s="71">
        <f t="shared" si="26"/>
        <v>0</v>
      </c>
      <c r="L34" s="340" t="str">
        <f t="shared" si="5"/>
        <v/>
      </c>
      <c r="M34" s="116"/>
      <c r="N34" s="116"/>
      <c r="O34" s="161">
        <f t="shared" si="27"/>
        <v>0</v>
      </c>
      <c r="P34" s="116"/>
      <c r="Q34" s="161">
        <f t="shared" si="28"/>
        <v>0</v>
      </c>
      <c r="R34" s="116"/>
      <c r="S34" s="161">
        <f t="shared" si="29"/>
        <v>0</v>
      </c>
      <c r="T34" s="116"/>
      <c r="U34" s="161">
        <f t="shared" si="30"/>
        <v>0</v>
      </c>
      <c r="V34" s="116"/>
      <c r="W34" s="161">
        <f t="shared" si="31"/>
        <v>0</v>
      </c>
      <c r="X34" s="236"/>
      <c r="Y34" s="483"/>
      <c r="Z34" s="484"/>
      <c r="AA34" s="484"/>
      <c r="AB34" s="484"/>
      <c r="AC34" s="484"/>
      <c r="AD34" s="485"/>
      <c r="AE34"/>
      <c r="AF34"/>
      <c r="AG34"/>
      <c r="AH34"/>
      <c r="AI34"/>
      <c r="AJ34"/>
      <c r="AK34"/>
      <c r="AL34"/>
      <c r="AM34"/>
      <c r="AN34"/>
      <c r="AO34"/>
      <c r="AP34"/>
      <c r="AQ34"/>
      <c r="AR34"/>
      <c r="AS34"/>
      <c r="AT34"/>
      <c r="AU34"/>
      <c r="AV34"/>
    </row>
    <row r="35" spans="1:48" s="84" customFormat="1" ht="12.95" customHeight="1" x14ac:dyDescent="0.2">
      <c r="A35" s="286" t="s">
        <v>98</v>
      </c>
      <c r="B35" s="2">
        <f t="shared" si="25"/>
        <v>25</v>
      </c>
      <c r="C35" s="40"/>
      <c r="D35" s="40"/>
      <c r="E35" s="40"/>
      <c r="F35" s="71">
        <f t="shared" si="18"/>
        <v>0</v>
      </c>
      <c r="G35" s="86" t="str">
        <f t="shared" si="4"/>
        <v/>
      </c>
      <c r="H35" s="325"/>
      <c r="I35" s="325"/>
      <c r="J35" s="325"/>
      <c r="K35" s="71">
        <f t="shared" si="26"/>
        <v>0</v>
      </c>
      <c r="L35" s="340" t="str">
        <f t="shared" si="5"/>
        <v/>
      </c>
      <c r="M35" s="116"/>
      <c r="N35" s="116"/>
      <c r="O35" s="161">
        <f t="shared" si="27"/>
        <v>0</v>
      </c>
      <c r="P35" s="116"/>
      <c r="Q35" s="161">
        <f t="shared" si="28"/>
        <v>0</v>
      </c>
      <c r="R35" s="116"/>
      <c r="S35" s="161">
        <f t="shared" si="29"/>
        <v>0</v>
      </c>
      <c r="T35" s="116"/>
      <c r="U35" s="161">
        <f t="shared" si="30"/>
        <v>0</v>
      </c>
      <c r="V35" s="116"/>
      <c r="W35" s="161">
        <f t="shared" si="31"/>
        <v>0</v>
      </c>
      <c r="X35" s="236"/>
      <c r="Y35" s="483"/>
      <c r="Z35" s="484"/>
      <c r="AA35" s="484"/>
      <c r="AB35" s="484"/>
      <c r="AC35" s="484"/>
      <c r="AD35" s="485"/>
      <c r="AE35"/>
      <c r="AF35"/>
      <c r="AG35"/>
      <c r="AH35"/>
      <c r="AI35"/>
      <c r="AJ35"/>
      <c r="AK35"/>
      <c r="AL35"/>
      <c r="AM35"/>
      <c r="AN35"/>
      <c r="AO35"/>
      <c r="AP35"/>
      <c r="AQ35"/>
      <c r="AR35"/>
      <c r="AS35"/>
      <c r="AT35"/>
      <c r="AU35"/>
      <c r="AV35"/>
    </row>
    <row r="36" spans="1:48" s="84" customFormat="1" ht="12.95" customHeight="1" x14ac:dyDescent="0.2">
      <c r="A36" s="296" t="s">
        <v>99</v>
      </c>
      <c r="B36" s="71">
        <f t="shared" si="25"/>
        <v>26</v>
      </c>
      <c r="C36" s="40"/>
      <c r="D36" s="40"/>
      <c r="E36" s="40"/>
      <c r="F36" s="71">
        <f t="shared" si="18"/>
        <v>0</v>
      </c>
      <c r="G36" s="86" t="str">
        <f t="shared" si="4"/>
        <v/>
      </c>
      <c r="H36" s="325"/>
      <c r="I36" s="325"/>
      <c r="J36" s="325"/>
      <c r="K36" s="71">
        <f t="shared" si="26"/>
        <v>0</v>
      </c>
      <c r="L36" s="340" t="str">
        <f t="shared" si="5"/>
        <v/>
      </c>
      <c r="M36" s="116"/>
      <c r="N36" s="116"/>
      <c r="O36" s="161">
        <f t="shared" si="27"/>
        <v>0</v>
      </c>
      <c r="P36" s="116"/>
      <c r="Q36" s="161">
        <f t="shared" si="28"/>
        <v>0</v>
      </c>
      <c r="R36" s="116"/>
      <c r="S36" s="161">
        <f t="shared" si="29"/>
        <v>0</v>
      </c>
      <c r="T36" s="116"/>
      <c r="U36" s="161">
        <f t="shared" si="30"/>
        <v>0</v>
      </c>
      <c r="V36" s="116"/>
      <c r="W36" s="161">
        <f t="shared" si="31"/>
        <v>0</v>
      </c>
      <c r="X36" s="236"/>
      <c r="Y36" s="483"/>
      <c r="Z36" s="484"/>
      <c r="AA36" s="484"/>
      <c r="AB36" s="484"/>
      <c r="AC36" s="484"/>
      <c r="AD36" s="485"/>
      <c r="AE36"/>
      <c r="AF36"/>
      <c r="AG36"/>
      <c r="AH36"/>
      <c r="AI36"/>
      <c r="AJ36"/>
      <c r="AK36"/>
      <c r="AL36"/>
      <c r="AM36"/>
      <c r="AN36"/>
      <c r="AO36"/>
      <c r="AP36"/>
      <c r="AQ36"/>
      <c r="AR36"/>
      <c r="AS36"/>
      <c r="AT36"/>
      <c r="AU36"/>
      <c r="AV36"/>
    </row>
    <row r="37" spans="1:48" s="84" customFormat="1" ht="12.95" customHeight="1" x14ac:dyDescent="0.2">
      <c r="A37" s="476" t="s">
        <v>57</v>
      </c>
      <c r="B37" s="477"/>
      <c r="C37" s="117">
        <f>SUM(C30:C36)</f>
        <v>0</v>
      </c>
      <c r="D37" s="13">
        <f>SUM(D30:D36)+ROUNDDOWN(F37/60,0)</f>
        <v>0</v>
      </c>
      <c r="E37" s="13">
        <f>F37-60*ROUNDDOWN(F37/60,0)</f>
        <v>0</v>
      </c>
      <c r="F37" s="130">
        <f>SUM(F30:F36)</f>
        <v>0</v>
      </c>
      <c r="G37" s="52">
        <f>IF((D37*60+E37)=0,0,ROUND((C37*60)/(D37*60+E37),1))</f>
        <v>0</v>
      </c>
      <c r="H37" s="117">
        <f>SUM(H30:H36)</f>
        <v>0</v>
      </c>
      <c r="I37" s="13">
        <f>SUM(I30:I36)+ROUNDDOWN(K37/60,0)</f>
        <v>0</v>
      </c>
      <c r="J37" s="13">
        <f>K37-60*ROUNDDOWN(K37/60,0)</f>
        <v>0</v>
      </c>
      <c r="K37" s="130">
        <f>SUM(K30:K36)</f>
        <v>0</v>
      </c>
      <c r="L37" s="52">
        <f>IF((I37*60+J37)=0,0,ROUND((H37*60)/(I37*60+J37),1))</f>
        <v>0</v>
      </c>
      <c r="M37" s="27">
        <f>SUM(M30:M36)</f>
        <v>0</v>
      </c>
      <c r="N37" s="27">
        <f>IF(SUM(N30:N36)=0,0,ROUND(AVERAGE(N30:N36),0))</f>
        <v>0</v>
      </c>
      <c r="O37" s="162">
        <f>IF(O36=0,0,1)</f>
        <v>0</v>
      </c>
      <c r="P37" s="27">
        <f>IF(SUM(P30:P36)=0,0,ROUND(AVERAGE(P30:P36),0))</f>
        <v>0</v>
      </c>
      <c r="Q37" s="162">
        <f>IF(Q36=0,0,1)</f>
        <v>0</v>
      </c>
      <c r="R37" s="27">
        <f>IF(SUM(R30:R36)=0,0,ROUND(AVERAGE(R30:R36),0))</f>
        <v>0</v>
      </c>
      <c r="S37" s="162">
        <f>IF(S36=0,0,1)</f>
        <v>0</v>
      </c>
      <c r="T37" s="27">
        <f>IF(SUM(T30:T36)=0,0,ROUND(AVERAGE(T30:T36),0))</f>
        <v>0</v>
      </c>
      <c r="U37" s="162">
        <f>IF(U36=0,0,1)</f>
        <v>0</v>
      </c>
      <c r="V37" s="27">
        <f>IF(SUM(V30:V36)=0,0,ROUND(AVERAGE(V30:V36),0))</f>
        <v>0</v>
      </c>
      <c r="W37" s="162">
        <f>IF(W36=0,0,1)</f>
        <v>0</v>
      </c>
      <c r="X37" s="118"/>
      <c r="Y37" s="561"/>
      <c r="Z37" s="562"/>
      <c r="AA37" s="562"/>
      <c r="AB37" s="562"/>
      <c r="AC37" s="562"/>
      <c r="AD37" s="563"/>
      <c r="AE37"/>
      <c r="AF37"/>
      <c r="AG37"/>
      <c r="AH37"/>
      <c r="AI37"/>
      <c r="AJ37"/>
      <c r="AK37"/>
      <c r="AL37"/>
      <c r="AM37"/>
      <c r="AN37"/>
      <c r="AO37"/>
      <c r="AP37"/>
      <c r="AQ37"/>
      <c r="AR37"/>
      <c r="AS37"/>
      <c r="AT37"/>
      <c r="AU37"/>
      <c r="AV37"/>
    </row>
    <row r="38" spans="1:48" s="84" customFormat="1" ht="12.95" customHeight="1" x14ac:dyDescent="0.2">
      <c r="A38" s="310" t="s">
        <v>100</v>
      </c>
      <c r="B38" s="2">
        <f>B36+1</f>
        <v>27</v>
      </c>
      <c r="C38" s="40"/>
      <c r="D38" s="40"/>
      <c r="E38" s="40"/>
      <c r="F38" s="71">
        <f t="shared" si="18"/>
        <v>0</v>
      </c>
      <c r="G38" s="86" t="str">
        <f t="shared" si="4"/>
        <v/>
      </c>
      <c r="H38" s="325"/>
      <c r="I38" s="325"/>
      <c r="J38" s="325"/>
      <c r="K38" s="71">
        <f>J38</f>
        <v>0</v>
      </c>
      <c r="L38" s="340" t="str">
        <f t="shared" si="5"/>
        <v/>
      </c>
      <c r="M38" s="116"/>
      <c r="N38" s="116"/>
      <c r="O38" s="161">
        <f>IF(N38="",0,1)</f>
        <v>0</v>
      </c>
      <c r="P38" s="116"/>
      <c r="Q38" s="161">
        <f>IF(P38="",0,1)</f>
        <v>0</v>
      </c>
      <c r="R38" s="116"/>
      <c r="S38" s="161">
        <f>IF(R38="",0,1)</f>
        <v>0</v>
      </c>
      <c r="T38" s="116"/>
      <c r="U38" s="161">
        <f>IF(T38="",0,1)</f>
        <v>0</v>
      </c>
      <c r="V38" s="116"/>
      <c r="W38" s="161">
        <f>IF(V38="",0,1)</f>
        <v>0</v>
      </c>
      <c r="X38" s="239"/>
      <c r="Y38" s="529"/>
      <c r="Z38" s="530"/>
      <c r="AA38" s="530"/>
      <c r="AB38" s="530"/>
      <c r="AC38" s="530"/>
      <c r="AD38" s="531"/>
      <c r="AE38"/>
      <c r="AF38"/>
      <c r="AG38"/>
      <c r="AH38"/>
      <c r="AI38"/>
      <c r="AJ38"/>
      <c r="AK38"/>
      <c r="AL38"/>
      <c r="AM38"/>
      <c r="AN38"/>
      <c r="AO38"/>
      <c r="AP38"/>
      <c r="AQ38"/>
      <c r="AR38"/>
      <c r="AS38"/>
      <c r="AT38"/>
      <c r="AU38"/>
      <c r="AV38"/>
    </row>
    <row r="39" spans="1:48" s="84" customFormat="1" ht="12.95" customHeight="1" x14ac:dyDescent="0.2">
      <c r="A39" s="310" t="s">
        <v>103</v>
      </c>
      <c r="B39" s="2">
        <f>B38+1</f>
        <v>28</v>
      </c>
      <c r="C39" s="40"/>
      <c r="D39" s="40"/>
      <c r="E39" s="40"/>
      <c r="F39" s="71">
        <f t="shared" si="18"/>
        <v>0</v>
      </c>
      <c r="G39" s="86" t="str">
        <f t="shared" si="4"/>
        <v/>
      </c>
      <c r="H39" s="325"/>
      <c r="I39" s="325"/>
      <c r="J39" s="325"/>
      <c r="K39" s="71">
        <f>J39</f>
        <v>0</v>
      </c>
      <c r="L39" s="340" t="str">
        <f t="shared" si="5"/>
        <v/>
      </c>
      <c r="M39" s="116"/>
      <c r="N39" s="116"/>
      <c r="O39" s="161">
        <f>IF(N39="",O38,O38+1)</f>
        <v>0</v>
      </c>
      <c r="P39" s="116"/>
      <c r="Q39" s="161">
        <f>IF(P39="",Q38,Q38+1)</f>
        <v>0</v>
      </c>
      <c r="R39" s="116"/>
      <c r="S39" s="161">
        <f>IF(R39="",S38,S38+1)</f>
        <v>0</v>
      </c>
      <c r="T39" s="116"/>
      <c r="U39" s="161">
        <f>IF(T39="",U38,U38+1)</f>
        <v>0</v>
      </c>
      <c r="V39" s="116"/>
      <c r="W39" s="161">
        <f>IF(V39="",W38,W38+1)</f>
        <v>0</v>
      </c>
      <c r="X39" s="239"/>
      <c r="Y39" s="529"/>
      <c r="Z39" s="530"/>
      <c r="AA39" s="530"/>
      <c r="AB39" s="530"/>
      <c r="AC39" s="530"/>
      <c r="AD39" s="531"/>
      <c r="AE39"/>
      <c r="AF39"/>
      <c r="AG39"/>
      <c r="AH39"/>
      <c r="AI39"/>
      <c r="AJ39"/>
      <c r="AK39"/>
      <c r="AL39"/>
      <c r="AM39"/>
      <c r="AN39"/>
      <c r="AO39"/>
      <c r="AP39"/>
      <c r="AQ39"/>
      <c r="AR39"/>
      <c r="AS39"/>
      <c r="AT39"/>
      <c r="AU39"/>
      <c r="AV39"/>
    </row>
    <row r="40" spans="1:48" s="84" customFormat="1" ht="12.95" customHeight="1" x14ac:dyDescent="0.2">
      <c r="A40" s="310" t="s">
        <v>104</v>
      </c>
      <c r="B40" s="2">
        <f t="shared" ref="B40:B42" si="32">B39+1</f>
        <v>29</v>
      </c>
      <c r="C40" s="40"/>
      <c r="D40" s="40"/>
      <c r="E40" s="40"/>
      <c r="F40" s="71">
        <f t="shared" si="18"/>
        <v>0</v>
      </c>
      <c r="G40" s="86" t="str">
        <f t="shared" si="4"/>
        <v/>
      </c>
      <c r="H40" s="325"/>
      <c r="I40" s="325"/>
      <c r="J40" s="325"/>
      <c r="K40" s="71">
        <f>J40</f>
        <v>0</v>
      </c>
      <c r="L40" s="340" t="str">
        <f t="shared" si="5"/>
        <v/>
      </c>
      <c r="M40" s="116"/>
      <c r="N40" s="116"/>
      <c r="O40" s="161">
        <f t="shared" ref="O40:O42" si="33">IF(N40="",O39,O39+1)</f>
        <v>0</v>
      </c>
      <c r="P40" s="116"/>
      <c r="Q40" s="161">
        <f t="shared" ref="Q40:Q42" si="34">IF(P40="",Q39,Q39+1)</f>
        <v>0</v>
      </c>
      <c r="R40" s="116"/>
      <c r="S40" s="161">
        <f t="shared" ref="S40:S42" si="35">IF(R40="",S39,S39+1)</f>
        <v>0</v>
      </c>
      <c r="T40" s="116"/>
      <c r="U40" s="161">
        <f t="shared" ref="U40:U42" si="36">IF(T40="",U39,U39+1)</f>
        <v>0</v>
      </c>
      <c r="V40" s="116"/>
      <c r="W40" s="161">
        <f t="shared" ref="W40:W42" si="37">IF(V40="",W39,W39+1)</f>
        <v>0</v>
      </c>
      <c r="X40" s="239"/>
      <c r="Y40" s="529"/>
      <c r="Z40" s="530"/>
      <c r="AA40" s="530"/>
      <c r="AB40" s="530"/>
      <c r="AC40" s="530"/>
      <c r="AD40" s="531"/>
      <c r="AE40"/>
      <c r="AF40"/>
      <c r="AG40"/>
      <c r="AH40"/>
      <c r="AI40"/>
      <c r="AJ40"/>
      <c r="AK40"/>
      <c r="AL40"/>
      <c r="AM40"/>
      <c r="AN40"/>
      <c r="AO40"/>
      <c r="AP40"/>
      <c r="AQ40"/>
      <c r="AR40"/>
      <c r="AS40"/>
      <c r="AT40"/>
      <c r="AU40"/>
      <c r="AV40"/>
    </row>
    <row r="41" spans="1:48" s="84" customFormat="1" ht="12.95" customHeight="1" x14ac:dyDescent="0.2">
      <c r="A41" s="310" t="s">
        <v>101</v>
      </c>
      <c r="B41" s="2">
        <f t="shared" si="32"/>
        <v>30</v>
      </c>
      <c r="C41" s="40"/>
      <c r="D41" s="40"/>
      <c r="E41" s="40"/>
      <c r="F41" s="71">
        <f t="shared" si="18"/>
        <v>0</v>
      </c>
      <c r="G41" s="86" t="str">
        <f t="shared" si="4"/>
        <v/>
      </c>
      <c r="H41" s="325"/>
      <c r="I41" s="325"/>
      <c r="J41" s="325"/>
      <c r="K41" s="71">
        <f>J41</f>
        <v>0</v>
      </c>
      <c r="L41" s="340" t="str">
        <f t="shared" si="5"/>
        <v/>
      </c>
      <c r="M41" s="116"/>
      <c r="N41" s="116"/>
      <c r="O41" s="161">
        <f t="shared" si="33"/>
        <v>0</v>
      </c>
      <c r="P41" s="116"/>
      <c r="Q41" s="161">
        <f t="shared" si="34"/>
        <v>0</v>
      </c>
      <c r="R41" s="116"/>
      <c r="S41" s="161">
        <f t="shared" si="35"/>
        <v>0</v>
      </c>
      <c r="T41" s="116"/>
      <c r="U41" s="161">
        <f t="shared" si="36"/>
        <v>0</v>
      </c>
      <c r="V41" s="116"/>
      <c r="W41" s="161">
        <f t="shared" si="37"/>
        <v>0</v>
      </c>
      <c r="X41" s="239"/>
      <c r="Y41" s="529"/>
      <c r="Z41" s="530"/>
      <c r="AA41" s="530"/>
      <c r="AB41" s="530"/>
      <c r="AC41" s="530"/>
      <c r="AD41" s="531"/>
      <c r="AE41"/>
      <c r="AF41"/>
      <c r="AG41"/>
      <c r="AH41"/>
      <c r="AI41"/>
      <c r="AJ41"/>
      <c r="AK41"/>
      <c r="AL41"/>
      <c r="AM41"/>
      <c r="AN41"/>
      <c r="AO41"/>
      <c r="AP41"/>
      <c r="AQ41"/>
      <c r="AR41"/>
      <c r="AS41"/>
      <c r="AT41"/>
      <c r="AU41"/>
      <c r="AV41"/>
    </row>
    <row r="42" spans="1:48" s="84" customFormat="1" ht="12.95" customHeight="1" x14ac:dyDescent="0.2">
      <c r="A42" s="310" t="s">
        <v>97</v>
      </c>
      <c r="B42" s="2">
        <f t="shared" si="32"/>
        <v>31</v>
      </c>
      <c r="C42" s="40"/>
      <c r="D42" s="40"/>
      <c r="E42" s="40"/>
      <c r="F42" s="71">
        <f t="shared" si="18"/>
        <v>0</v>
      </c>
      <c r="G42" s="86" t="str">
        <f t="shared" si="4"/>
        <v/>
      </c>
      <c r="H42" s="325"/>
      <c r="I42" s="325"/>
      <c r="J42" s="325"/>
      <c r="K42" s="71">
        <f t="shared" ref="K42" si="38">J42</f>
        <v>0</v>
      </c>
      <c r="L42" s="340" t="str">
        <f t="shared" si="5"/>
        <v/>
      </c>
      <c r="M42" s="116"/>
      <c r="N42" s="116"/>
      <c r="O42" s="161">
        <f t="shared" si="33"/>
        <v>0</v>
      </c>
      <c r="P42" s="116"/>
      <c r="Q42" s="161">
        <f t="shared" si="34"/>
        <v>0</v>
      </c>
      <c r="R42" s="116"/>
      <c r="S42" s="161">
        <f t="shared" si="35"/>
        <v>0</v>
      </c>
      <c r="T42" s="116"/>
      <c r="U42" s="161">
        <f t="shared" si="36"/>
        <v>0</v>
      </c>
      <c r="V42" s="116"/>
      <c r="W42" s="161">
        <f t="shared" si="37"/>
        <v>0</v>
      </c>
      <c r="X42" s="239"/>
      <c r="Y42" s="529"/>
      <c r="Z42" s="530"/>
      <c r="AA42" s="530"/>
      <c r="AB42" s="530"/>
      <c r="AC42" s="530"/>
      <c r="AD42" s="531"/>
      <c r="AE42"/>
      <c r="AF42"/>
      <c r="AG42"/>
      <c r="AH42"/>
      <c r="AI42"/>
      <c r="AJ42"/>
      <c r="AK42"/>
      <c r="AL42"/>
      <c r="AM42"/>
      <c r="AN42"/>
      <c r="AO42"/>
      <c r="AP42"/>
      <c r="AQ42"/>
      <c r="AR42"/>
      <c r="AS42"/>
      <c r="AT42"/>
      <c r="AU42"/>
      <c r="AV42"/>
    </row>
    <row r="43" spans="1:48" s="84" customFormat="1" ht="12.95" customHeight="1" x14ac:dyDescent="0.2">
      <c r="A43" s="559" t="s">
        <v>10</v>
      </c>
      <c r="B43" s="560"/>
      <c r="C43" s="13">
        <f>SUM(C38:C42)</f>
        <v>0</v>
      </c>
      <c r="D43" s="13">
        <f>SUM(D38:D42)+ROUNDDOWN(F43/60,0)</f>
        <v>0</v>
      </c>
      <c r="E43" s="13">
        <f>F43-60*ROUNDDOWN(F43/60,0)</f>
        <v>0</v>
      </c>
      <c r="F43" s="130">
        <f>SUM(F38:F42)</f>
        <v>0</v>
      </c>
      <c r="G43" s="52">
        <f>IF((D43*60+E43)=0,0,ROUND((C43*60)/(D43*60+E43),1))</f>
        <v>0</v>
      </c>
      <c r="H43" s="13">
        <f>SUM(H38:H42)</f>
        <v>0</v>
      </c>
      <c r="I43" s="13">
        <f>SUM(I38:I42)+ROUNDDOWN(K43/60,0)</f>
        <v>0</v>
      </c>
      <c r="J43" s="13">
        <f>K43-60*ROUNDDOWN(K43/60,0)</f>
        <v>0</v>
      </c>
      <c r="K43" s="130">
        <f>SUM(K38:K42)</f>
        <v>0</v>
      </c>
      <c r="L43" s="52">
        <f>IF((I43*60+J43)=0,0,ROUND((H43*60)/(I43*60+J43),1))</f>
        <v>0</v>
      </c>
      <c r="M43" s="27">
        <f>SUM(M38:M42)</f>
        <v>0</v>
      </c>
      <c r="N43" s="27">
        <f>IF(SUM(N38:N42)=0,0,ROUND(AVERAGE(N38:N42),0))</f>
        <v>0</v>
      </c>
      <c r="O43" s="162">
        <f>IF(O42=0,0,1)</f>
        <v>0</v>
      </c>
      <c r="P43" s="27">
        <f>IF(SUM(P38:P42)=0,0,ROUND(AVERAGE(P38:P42),0))</f>
        <v>0</v>
      </c>
      <c r="Q43" s="162">
        <f>IF(Q42=0,0,1)</f>
        <v>0</v>
      </c>
      <c r="R43" s="27">
        <f>IF(SUM(R38:R42)=0,0,ROUND(AVERAGE(R38:R42),0))</f>
        <v>0</v>
      </c>
      <c r="S43" s="162">
        <f>IF(S42=0,0,1)</f>
        <v>0</v>
      </c>
      <c r="T43" s="27">
        <f>IF(SUM(T38:T42)=0,0,ROUND(AVERAGE(T38:T42),0))</f>
        <v>0</v>
      </c>
      <c r="U43" s="162">
        <f>IF(U42=0,0,1)</f>
        <v>0</v>
      </c>
      <c r="V43" s="27">
        <f>IF(SUM(V38:V42)=0,0,ROUND(AVERAGE(V38:V42),0))</f>
        <v>0</v>
      </c>
      <c r="W43" s="162">
        <f>IF(W42=0,0,1)</f>
        <v>0</v>
      </c>
      <c r="X43" s="309"/>
      <c r="Y43" s="517"/>
      <c r="Z43" s="518"/>
      <c r="AA43" s="518"/>
      <c r="AB43" s="518"/>
      <c r="AC43" s="518"/>
      <c r="AD43" s="519"/>
      <c r="AE43"/>
      <c r="AF43"/>
      <c r="AG43"/>
      <c r="AH43"/>
      <c r="AI43"/>
      <c r="AJ43"/>
      <c r="AK43"/>
      <c r="AL43"/>
      <c r="AM43"/>
      <c r="AN43"/>
      <c r="AO43"/>
      <c r="AP43"/>
      <c r="AQ43"/>
      <c r="AR43"/>
      <c r="AS43"/>
      <c r="AT43"/>
      <c r="AU43"/>
      <c r="AV43"/>
    </row>
    <row r="44" spans="1:48" ht="12.95" customHeight="1" x14ac:dyDescent="0.2">
      <c r="A44" s="525" t="s">
        <v>25</v>
      </c>
      <c r="B44" s="526"/>
      <c r="C44" s="14">
        <f>C5+C12+C21+C29+C37+C43</f>
        <v>0</v>
      </c>
      <c r="D44" s="11">
        <f>D5+D12+D21+D29+D37+D43+ROUNDDOWN(F44/60,0)</f>
        <v>0</v>
      </c>
      <c r="E44" s="11">
        <f>F44-60*ROUNDDOWN(F44/60,0)</f>
        <v>0</v>
      </c>
      <c r="F44" s="132">
        <f>E5+E12+E21+E29+E37+E43</f>
        <v>0</v>
      </c>
      <c r="G44" s="60">
        <f>IF((D44*60+E44)=0,0,ROUND((C44*60)/(D44*60+E44),1))</f>
        <v>0</v>
      </c>
      <c r="H44" s="14">
        <f>H5+H12+H21+H29+H37+H43</f>
        <v>0</v>
      </c>
      <c r="I44" s="11">
        <f>I5+I12+I21+I29+I37+I43+ROUNDDOWN(K44/60,0)</f>
        <v>0</v>
      </c>
      <c r="J44" s="11">
        <f>K44-60*ROUNDDOWN(K44/60,0)</f>
        <v>0</v>
      </c>
      <c r="K44" s="132">
        <f>J5+J12+J21+J29+J37+J43</f>
        <v>0</v>
      </c>
      <c r="L44" s="60">
        <f>IF((I44*60+J44)=0,0,ROUND((H44*60)/(I44*60+J44),1))</f>
        <v>0</v>
      </c>
      <c r="M44" s="28">
        <f>M5+M12+M21+M29+M37+M43</f>
        <v>0</v>
      </c>
      <c r="N44" s="44" t="str">
        <f>IF(N45=0,"",(N12+N21+N29+N37+N43)/N45)</f>
        <v/>
      </c>
      <c r="O44" s="177"/>
      <c r="P44" s="44" t="str">
        <f>IF(P45=0,"",(P12+P21+P29+P37+P43)/P45)</f>
        <v/>
      </c>
      <c r="Q44" s="177"/>
      <c r="R44" s="44" t="str">
        <f>IF(R45=0,"",(R12+R21+R29+R37+R43)/R45)</f>
        <v/>
      </c>
      <c r="S44" s="177"/>
      <c r="T44" s="44" t="str">
        <f>IF(T45=0,"",(T12+T21+T29+T37+T43)/T45)</f>
        <v/>
      </c>
      <c r="U44" s="177"/>
      <c r="V44" s="44" t="str">
        <f>IF(V45=0,"",(V12+V21+V29+V37+V43)/V45)</f>
        <v/>
      </c>
      <c r="W44" s="177"/>
      <c r="X44" s="4"/>
      <c r="Y44" s="30"/>
      <c r="Z44" s="2" t="s">
        <v>0</v>
      </c>
      <c r="AA44" s="2" t="s">
        <v>30</v>
      </c>
      <c r="AB44" s="2" t="s">
        <v>16</v>
      </c>
      <c r="AC44" s="2" t="s">
        <v>23</v>
      </c>
      <c r="AD44" s="2" t="s">
        <v>26</v>
      </c>
    </row>
    <row r="45" spans="1:48" ht="12" customHeight="1" x14ac:dyDescent="0.2">
      <c r="A45" s="527"/>
      <c r="B45" s="527"/>
      <c r="C45" s="2" t="s">
        <v>0</v>
      </c>
      <c r="D45" s="2" t="s">
        <v>15</v>
      </c>
      <c r="E45" s="2" t="s">
        <v>16</v>
      </c>
      <c r="F45" s="71"/>
      <c r="G45" s="22" t="s">
        <v>12</v>
      </c>
      <c r="H45" s="340" t="s">
        <v>42</v>
      </c>
      <c r="I45" s="340" t="s">
        <v>15</v>
      </c>
      <c r="J45" s="340" t="s">
        <v>16</v>
      </c>
      <c r="K45" s="327"/>
      <c r="L45" s="368" t="s">
        <v>12</v>
      </c>
      <c r="M45" s="45" t="s">
        <v>41</v>
      </c>
      <c r="N45" s="157">
        <f>O12+O21+O29+O37+O43</f>
        <v>0</v>
      </c>
      <c r="O45" s="157"/>
      <c r="P45" s="157">
        <f>Q12+Q21+Q29+Q37+Q43</f>
        <v>0</v>
      </c>
      <c r="Q45" s="157"/>
      <c r="R45" s="157">
        <f>S12+S21+S29+S37+S43</f>
        <v>0</v>
      </c>
      <c r="S45" s="157"/>
      <c r="T45" s="157">
        <f>U12+U21+U29+U37+U43</f>
        <v>0</v>
      </c>
      <c r="U45" s="157"/>
      <c r="V45" s="157">
        <f>W12+W21+W29+W37+W43</f>
        <v>0</v>
      </c>
      <c r="W45" s="125"/>
      <c r="X45" s="206"/>
      <c r="Y45" s="244" t="s">
        <v>138</v>
      </c>
      <c r="Z45" s="23">
        <f>C44+C46</f>
        <v>0</v>
      </c>
      <c r="AA45" s="12">
        <f>D44+D46+ROUNDDOWN(AE45/60,0)</f>
        <v>0</v>
      </c>
      <c r="AB45" s="12">
        <f>AE45-60*ROUNDDOWN(AE45/60,0)</f>
        <v>0</v>
      </c>
      <c r="AC45" s="12">
        <f>IF((AA45*60+AB45)=0,0,ROUND((Z45*60)/(AA45*60+AB45),1))</f>
        <v>0</v>
      </c>
      <c r="AD45" s="23">
        <f>M44+M46</f>
        <v>0</v>
      </c>
      <c r="AE45" s="199">
        <f>E44+E46</f>
        <v>0</v>
      </c>
    </row>
    <row r="46" spans="1:48" ht="12" customHeight="1" x14ac:dyDescent="0.2">
      <c r="A46" s="566" t="s">
        <v>219</v>
      </c>
      <c r="B46" s="566"/>
      <c r="C46" s="48">
        <f>'Décembre 19'!C41</f>
        <v>0</v>
      </c>
      <c r="D46" s="49">
        <f>'Décembre 19'!D41</f>
        <v>0</v>
      </c>
      <c r="E46" s="49">
        <f>'Décembre 19'!E41</f>
        <v>0</v>
      </c>
      <c r="F46" s="142"/>
      <c r="G46" s="50">
        <f>IF((D46*60+E46)=0,0,ROUND((C46*60)/(D46*60+E46),1))</f>
        <v>0</v>
      </c>
      <c r="H46" s="344">
        <f>'Décembre 19'!H41</f>
        <v>0</v>
      </c>
      <c r="I46" s="343">
        <f>'Décembre 19'!I41</f>
        <v>0</v>
      </c>
      <c r="J46" s="343">
        <f>'Décembre 19'!J41</f>
        <v>0</v>
      </c>
      <c r="K46" s="367"/>
      <c r="L46" s="341">
        <f>IF((I46*60+J46)=0,0,ROUND((H46*60)/(I46*60+J46),1))</f>
        <v>0</v>
      </c>
      <c r="M46" s="198">
        <f>'Décembre 19'!M41</f>
        <v>0</v>
      </c>
      <c r="X46" s="65"/>
      <c r="Y46" s="289" t="s">
        <v>220</v>
      </c>
      <c r="Z46" s="216">
        <f>C44</f>
        <v>0</v>
      </c>
      <c r="AA46" s="245">
        <f>D44+ROUNDDOWN(AE46/60,0)</f>
        <v>0</v>
      </c>
      <c r="AB46" s="245">
        <f>AE46-60*ROUNDDOWN(AE46/60,0)</f>
        <v>0</v>
      </c>
      <c r="AC46" s="245">
        <f>IF((AA46*60+AB46)=0,0,ROUND((Z46*60)/(AA46*60+AB46),1))</f>
        <v>0</v>
      </c>
      <c r="AD46" s="245">
        <f>M44</f>
        <v>0</v>
      </c>
      <c r="AE46" s="199">
        <f>E44</f>
        <v>0</v>
      </c>
    </row>
    <row r="47" spans="1:48" ht="12" customHeight="1" x14ac:dyDescent="0.2">
      <c r="A47" s="92"/>
      <c r="B47" s="92"/>
      <c r="C47" s="66"/>
      <c r="D47" s="66"/>
      <c r="E47" s="66"/>
      <c r="F47" s="141"/>
      <c r="G47" s="67"/>
      <c r="H47" s="67"/>
      <c r="I47" s="67"/>
      <c r="J47" s="67"/>
      <c r="K47" s="67"/>
      <c r="L47" s="67"/>
      <c r="M47" s="67"/>
      <c r="X47" s="65"/>
      <c r="Y47" s="204"/>
    </row>
    <row r="48" spans="1:48" ht="12" customHeight="1" x14ac:dyDescent="0.2">
      <c r="A48" s="92"/>
      <c r="B48" s="92"/>
      <c r="C48" s="66"/>
      <c r="D48" s="66"/>
      <c r="E48" s="66"/>
      <c r="F48" s="141"/>
      <c r="G48" s="67"/>
      <c r="H48" s="67"/>
      <c r="I48" s="67"/>
      <c r="J48" s="67"/>
      <c r="K48" s="67"/>
      <c r="L48" s="67"/>
      <c r="M48" s="66"/>
      <c r="Q48"/>
      <c r="S48"/>
      <c r="W48"/>
      <c r="AB48" s="189"/>
      <c r="AC48" s="189"/>
      <c r="AD48" s="65"/>
      <c r="AE48" s="199">
        <f>J44+J46</f>
        <v>0</v>
      </c>
    </row>
    <row r="49" spans="1:31" ht="12" customHeight="1" x14ac:dyDescent="0.2">
      <c r="A49" s="92"/>
      <c r="B49" s="92"/>
      <c r="C49" s="66"/>
      <c r="D49" s="66"/>
      <c r="E49" s="66"/>
      <c r="F49" s="141"/>
      <c r="G49" s="67"/>
      <c r="H49" s="67"/>
      <c r="I49" s="67"/>
      <c r="J49" s="67"/>
      <c r="K49" s="67"/>
      <c r="L49" s="67"/>
      <c r="M49" s="66"/>
      <c r="Q49"/>
      <c r="S49"/>
      <c r="W49"/>
      <c r="AB49" s="189"/>
      <c r="AC49" s="189"/>
      <c r="AD49" s="64"/>
      <c r="AE49" s="199">
        <f>J44</f>
        <v>0</v>
      </c>
    </row>
    <row r="50" spans="1:31" ht="12" customHeight="1" x14ac:dyDescent="0.2">
      <c r="Q50"/>
      <c r="S50"/>
      <c r="W50"/>
    </row>
    <row r="51" spans="1:31" ht="12" customHeight="1" x14ac:dyDescent="0.2">
      <c r="Y51" s="63"/>
    </row>
    <row r="52" spans="1:31" ht="12" customHeight="1" x14ac:dyDescent="0.2"/>
  </sheetData>
  <sheetProtection sheet="1" selectLockedCells="1"/>
  <mergeCells count="64">
    <mergeCell ref="Y40:AD40"/>
    <mergeCell ref="A45:B45"/>
    <mergeCell ref="A44:B44"/>
    <mergeCell ref="A46:B46"/>
    <mergeCell ref="Y41:AD41"/>
    <mergeCell ref="A29:B29"/>
    <mergeCell ref="A21:B21"/>
    <mergeCell ref="Y25:AD25"/>
    <mergeCell ref="A13:B13"/>
    <mergeCell ref="A37:B37"/>
    <mergeCell ref="A43:B43"/>
    <mergeCell ref="Y43:AD43"/>
    <mergeCell ref="Y36:AD36"/>
    <mergeCell ref="Y37:AD37"/>
    <mergeCell ref="Y30:AD30"/>
    <mergeCell ref="Y31:AD31"/>
    <mergeCell ref="Y32:AD32"/>
    <mergeCell ref="Y34:AD34"/>
    <mergeCell ref="Y42:AD42"/>
    <mergeCell ref="Y33:AD33"/>
    <mergeCell ref="Y4:AD4"/>
    <mergeCell ref="Y12:AD12"/>
    <mergeCell ref="Y14:AD14"/>
    <mergeCell ref="Y15:AD15"/>
    <mergeCell ref="Y22:AD22"/>
    <mergeCell ref="Y5:AD5"/>
    <mergeCell ref="Y10:AD10"/>
    <mergeCell ref="Y11:AD11"/>
    <mergeCell ref="Y20:AD20"/>
    <mergeCell ref="Y16:AD16"/>
    <mergeCell ref="Y17:AD17"/>
    <mergeCell ref="Y21:AD21"/>
    <mergeCell ref="Y13:AD13"/>
    <mergeCell ref="Y18:AD18"/>
    <mergeCell ref="Y19:AD19"/>
    <mergeCell ref="A1:AC1"/>
    <mergeCell ref="A2:A3"/>
    <mergeCell ref="B2:B3"/>
    <mergeCell ref="C2:C3"/>
    <mergeCell ref="D2:D3"/>
    <mergeCell ref="R2:R3"/>
    <mergeCell ref="N2:N3"/>
    <mergeCell ref="P2:P3"/>
    <mergeCell ref="X2:X3"/>
    <mergeCell ref="E2:E3"/>
    <mergeCell ref="G2:G3"/>
    <mergeCell ref="Y2:AD3"/>
    <mergeCell ref="H2:L2"/>
    <mergeCell ref="A6:B6"/>
    <mergeCell ref="A5:B5"/>
    <mergeCell ref="A12:B12"/>
    <mergeCell ref="Y6:AD6"/>
    <mergeCell ref="Y8:AD8"/>
    <mergeCell ref="Y9:AD9"/>
    <mergeCell ref="Y7:AD7"/>
    <mergeCell ref="Y26:AD26"/>
    <mergeCell ref="Y23:AD23"/>
    <mergeCell ref="Y24:AD24"/>
    <mergeCell ref="Y39:AD39"/>
    <mergeCell ref="Y38:AD38"/>
    <mergeCell ref="Y27:AD27"/>
    <mergeCell ref="Y28:AD28"/>
    <mergeCell ref="Y29:AD29"/>
    <mergeCell ref="Y35:AD35"/>
  </mergeCells>
  <phoneticPr fontId="0" type="noConversion"/>
  <printOptions horizontalCentered="1" verticalCentered="1"/>
  <pageMargins left="0" right="0" top="0" bottom="0"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A45"/>
  <sheetViews>
    <sheetView zoomScale="130" zoomScaleNormal="130" workbookViewId="0">
      <pane ySplit="3" topLeftCell="A25" activePane="bottomLeft" state="frozen"/>
      <selection activeCell="B1" sqref="B1"/>
      <selection pane="bottomLeft" activeCell="C4" sqref="C4"/>
    </sheetView>
  </sheetViews>
  <sheetFormatPr baseColWidth="10" defaultRowHeight="12.75" x14ac:dyDescent="0.2"/>
  <cols>
    <col min="1" max="1" width="9.7109375" customWidth="1"/>
    <col min="2" max="2" width="5.140625" customWidth="1"/>
    <col min="3" max="3" width="7.28515625" customWidth="1"/>
    <col min="4" max="4" width="4.85546875" customWidth="1"/>
    <col min="5" max="5" width="3.85546875" customWidth="1"/>
    <col min="6" max="6" width="6.5703125" style="74" hidden="1" customWidth="1"/>
    <col min="7" max="7" width="6.42578125" customWidth="1"/>
    <col min="8" max="11" width="6.42578125" hidden="1" customWidth="1"/>
    <col min="12" max="12" width="9.42578125" hidden="1" customWidth="1"/>
    <col min="13" max="13" width="7.5703125" customWidth="1"/>
    <col min="14" max="14" width="4.85546875" customWidth="1"/>
    <col min="15" max="15" width="4.85546875" style="74" hidden="1" customWidth="1"/>
    <col min="16" max="16" width="3.42578125" customWidth="1"/>
    <col min="17" max="17" width="3.42578125" style="74" hidden="1" customWidth="1"/>
    <col min="18" max="18" width="5" customWidth="1"/>
    <col min="19" max="19" width="3.42578125" style="74" hidden="1" customWidth="1"/>
    <col min="20" max="20" width="5.7109375" customWidth="1"/>
    <col min="21" max="21" width="3.85546875" style="74" hidden="1" customWidth="1"/>
    <col min="22" max="22" width="5.5703125" customWidth="1"/>
    <col min="23" max="23" width="3.85546875" style="74" hidden="1" customWidth="1"/>
    <col min="25" max="25" width="18.42578125" customWidth="1"/>
    <col min="26" max="26" width="9.85546875" customWidth="1"/>
    <col min="27" max="27" width="9.42578125" customWidth="1"/>
    <col min="29" max="30" width="9.85546875" customWidth="1"/>
    <col min="31" max="31" width="11.42578125" hidden="1" customWidth="1"/>
  </cols>
  <sheetData>
    <row r="1" spans="1:261" ht="18" x14ac:dyDescent="0.25">
      <c r="A1" s="539" t="s">
        <v>221</v>
      </c>
      <c r="B1" s="539"/>
      <c r="C1" s="539"/>
      <c r="D1" s="539"/>
      <c r="E1" s="539"/>
      <c r="F1" s="539"/>
      <c r="G1" s="539"/>
      <c r="H1" s="539"/>
      <c r="I1" s="539"/>
      <c r="J1" s="539"/>
      <c r="K1" s="539"/>
      <c r="L1" s="539"/>
      <c r="M1" s="539"/>
      <c r="N1" s="539"/>
      <c r="O1" s="539"/>
      <c r="P1" s="539"/>
      <c r="Q1" s="539"/>
      <c r="R1" s="539"/>
      <c r="S1" s="539"/>
      <c r="T1" s="539"/>
      <c r="U1" s="539"/>
      <c r="V1" s="539"/>
      <c r="W1" s="539"/>
      <c r="X1" s="539"/>
      <c r="Y1" s="539"/>
      <c r="Z1" s="539"/>
      <c r="AA1" s="539"/>
      <c r="AB1" s="539"/>
      <c r="AC1" s="539"/>
      <c r="AD1" s="200"/>
    </row>
    <row r="2" spans="1:261" ht="12" customHeight="1" x14ac:dyDescent="0.2">
      <c r="A2" s="540" t="s">
        <v>1</v>
      </c>
      <c r="B2" s="540" t="s">
        <v>9</v>
      </c>
      <c r="C2" s="540" t="s">
        <v>0</v>
      </c>
      <c r="D2" s="540" t="s">
        <v>15</v>
      </c>
      <c r="E2" s="540" t="s">
        <v>16</v>
      </c>
      <c r="F2" s="71" t="s">
        <v>16</v>
      </c>
      <c r="G2" s="546" t="s">
        <v>12</v>
      </c>
      <c r="H2" s="571" t="s">
        <v>193</v>
      </c>
      <c r="I2" s="572"/>
      <c r="J2" s="572"/>
      <c r="K2" s="572"/>
      <c r="L2" s="573"/>
      <c r="M2" s="25" t="s">
        <v>17</v>
      </c>
      <c r="N2" s="542" t="s">
        <v>40</v>
      </c>
      <c r="O2" s="135"/>
      <c r="P2" s="542" t="s">
        <v>11</v>
      </c>
      <c r="Q2" s="135"/>
      <c r="R2" s="542" t="s">
        <v>22</v>
      </c>
      <c r="S2" s="135"/>
      <c r="T2" s="25" t="s">
        <v>19</v>
      </c>
      <c r="U2" s="135"/>
      <c r="V2" s="25" t="s">
        <v>19</v>
      </c>
      <c r="W2" s="135"/>
      <c r="X2" s="544" t="s">
        <v>13</v>
      </c>
      <c r="Y2" s="548" t="s">
        <v>14</v>
      </c>
      <c r="Z2" s="549"/>
      <c r="AA2" s="549"/>
      <c r="AB2" s="549"/>
      <c r="AC2" s="549"/>
      <c r="AD2" s="550"/>
    </row>
    <row r="3" spans="1:261" ht="11.45" customHeight="1" x14ac:dyDescent="0.2">
      <c r="A3" s="541"/>
      <c r="B3" s="541"/>
      <c r="C3" s="541"/>
      <c r="D3" s="541"/>
      <c r="E3" s="541"/>
      <c r="F3" s="71"/>
      <c r="G3" s="547"/>
      <c r="H3" s="366" t="s">
        <v>0</v>
      </c>
      <c r="I3" s="326" t="s">
        <v>15</v>
      </c>
      <c r="J3" s="326" t="s">
        <v>16</v>
      </c>
      <c r="K3" s="319"/>
      <c r="L3" s="366" t="s">
        <v>12</v>
      </c>
      <c r="M3" s="26" t="s">
        <v>18</v>
      </c>
      <c r="N3" s="543"/>
      <c r="O3" s="136"/>
      <c r="P3" s="543"/>
      <c r="Q3" s="136"/>
      <c r="R3" s="543"/>
      <c r="S3" s="136"/>
      <c r="T3" s="26" t="s">
        <v>20</v>
      </c>
      <c r="U3" s="136"/>
      <c r="V3" s="26" t="s">
        <v>21</v>
      </c>
      <c r="W3" s="136"/>
      <c r="X3" s="545"/>
      <c r="Y3" s="551"/>
      <c r="Z3" s="552"/>
      <c r="AA3" s="552"/>
      <c r="AB3" s="552"/>
      <c r="AC3" s="552"/>
      <c r="AD3" s="553"/>
    </row>
    <row r="4" spans="1:261" ht="12.95" customHeight="1" x14ac:dyDescent="0.2">
      <c r="A4" s="2" t="s">
        <v>4</v>
      </c>
      <c r="B4" s="45">
        <v>1</v>
      </c>
      <c r="C4" s="116"/>
      <c r="D4" s="40"/>
      <c r="E4" s="40"/>
      <c r="F4" s="71">
        <f>E4</f>
        <v>0</v>
      </c>
      <c r="G4" s="86" t="str">
        <f>IF((D4*60+E4)=0,"",ROUND((C4*60)/(D4*60+E4),1))</f>
        <v/>
      </c>
      <c r="H4" s="325"/>
      <c r="I4" s="325"/>
      <c r="J4" s="325"/>
      <c r="K4" s="71">
        <f t="shared" ref="K4:K5" si="0">J4</f>
        <v>0</v>
      </c>
      <c r="L4" s="340" t="str">
        <f>IF((I4*60+J4)=0,"",ROUND((H4*60)/(I4*60+J4),1))</f>
        <v/>
      </c>
      <c r="M4" s="116"/>
      <c r="N4" s="116"/>
      <c r="O4" s="161">
        <f>IF(N4="",0,1)</f>
        <v>0</v>
      </c>
      <c r="P4" s="116"/>
      <c r="Q4" s="161">
        <f>IF(P4="",0,1)</f>
        <v>0</v>
      </c>
      <c r="R4" s="116"/>
      <c r="S4" s="161">
        <f>IF(R4="",0,1)</f>
        <v>0</v>
      </c>
      <c r="T4" s="116"/>
      <c r="U4" s="161">
        <f>IF(T4="",0,1)</f>
        <v>0</v>
      </c>
      <c r="V4" s="116"/>
      <c r="W4" s="161">
        <f>IF(V4="",0,1)</f>
        <v>0</v>
      </c>
      <c r="X4" s="236"/>
      <c r="Y4" s="567"/>
      <c r="Z4" s="567"/>
      <c r="AA4" s="567"/>
      <c r="AB4" s="567"/>
      <c r="AC4" s="567"/>
      <c r="AD4" s="567"/>
    </row>
    <row r="5" spans="1:261" x14ac:dyDescent="0.2">
      <c r="A5" s="71" t="s">
        <v>5</v>
      </c>
      <c r="B5" s="311">
        <f>B4+1</f>
        <v>2</v>
      </c>
      <c r="C5" s="40"/>
      <c r="D5" s="40"/>
      <c r="E5" s="40"/>
      <c r="F5" s="71">
        <f>E5</f>
        <v>0</v>
      </c>
      <c r="G5" s="86" t="str">
        <f>IF((D5*60+E5)=0,"",ROUND((C5*60)/(D5*60+E5),1))</f>
        <v/>
      </c>
      <c r="H5" s="325"/>
      <c r="I5" s="325"/>
      <c r="J5" s="325"/>
      <c r="K5" s="71">
        <f t="shared" si="0"/>
        <v>0</v>
      </c>
      <c r="L5" s="340" t="str">
        <f>IF((I5*60+J5)=0,"",ROUND((H5*60)/(I5*60+J5),1))</f>
        <v/>
      </c>
      <c r="M5" s="116"/>
      <c r="N5" s="116"/>
      <c r="O5" s="161">
        <f>IF(N5="",O4,O4+1)</f>
        <v>0</v>
      </c>
      <c r="P5" s="116"/>
      <c r="Q5" s="161">
        <f>IF(P5="",Q4,Q4+1)</f>
        <v>0</v>
      </c>
      <c r="R5" s="116"/>
      <c r="S5" s="161">
        <f>IF(R5="",S4,S4+1)</f>
        <v>0</v>
      </c>
      <c r="T5" s="116"/>
      <c r="U5" s="161">
        <f>IF(T5="",U4,U4+1)</f>
        <v>0</v>
      </c>
      <c r="V5" s="116"/>
      <c r="W5" s="161">
        <f>IF(V5="",W4,W4+1)</f>
        <v>0</v>
      </c>
      <c r="X5" s="236"/>
      <c r="Y5" s="567"/>
      <c r="Z5" s="567"/>
      <c r="AA5" s="567"/>
      <c r="AB5" s="567"/>
      <c r="AC5" s="567"/>
      <c r="AD5" s="567"/>
    </row>
    <row r="6" spans="1:261" s="75" customFormat="1" x14ac:dyDescent="0.2">
      <c r="A6" s="534" t="s">
        <v>10</v>
      </c>
      <c r="B6" s="535"/>
      <c r="C6" s="94">
        <f>SUM(C4:C5)</f>
        <v>0</v>
      </c>
      <c r="D6" s="94">
        <f>SUM(D4:D5)+ROUNDDOWN(F6/60,0)</f>
        <v>0</v>
      </c>
      <c r="E6" s="94">
        <f>F6-60*ROUNDDOWN(F6/60,0)</f>
        <v>0</v>
      </c>
      <c r="F6" s="139">
        <f>SUM(F4:F5)</f>
        <v>0</v>
      </c>
      <c r="G6" s="178">
        <f>IF((D6*60+E6)=0,0,ROUND((C6*60)/(D6*60+E6),1))</f>
        <v>0</v>
      </c>
      <c r="H6" s="363">
        <f>SUM(H4:H5)</f>
        <v>0</v>
      </c>
      <c r="I6" s="322">
        <f>SUM(I4:I5)+ROUNDDOWN(K6/60,0)</f>
        <v>0</v>
      </c>
      <c r="J6" s="322">
        <f>K6-60*ROUNDDOWN(K6/60,0)</f>
        <v>0</v>
      </c>
      <c r="K6" s="139">
        <f>SUM(K4:K5)</f>
        <v>0</v>
      </c>
      <c r="L6" s="178">
        <f>IF((I6*60+J6)=0,0,ROUND((H6*60)/(I6*60+J6),1))</f>
        <v>0</v>
      </c>
      <c r="M6" s="95">
        <f>SUM(M4:M5)</f>
        <v>0</v>
      </c>
      <c r="N6" s="96">
        <f>IF(SUM(N4:N5)=0,0,ROUND(AVERAGE(N4:N5),0))</f>
        <v>0</v>
      </c>
      <c r="O6" s="162">
        <f>IF(O5=0,0,1)</f>
        <v>0</v>
      </c>
      <c r="P6" s="96">
        <f>IF(SUM(P4:P5)=0,0,ROUND(AVERAGE(P4:P5),0))</f>
        <v>0</v>
      </c>
      <c r="Q6" s="162">
        <f>IF(Q5=0,0,1)</f>
        <v>0</v>
      </c>
      <c r="R6" s="96">
        <f>IF(SUM(R4:R5)=0,0,ROUND(AVERAGE(R4:R5),0))</f>
        <v>0</v>
      </c>
      <c r="S6" s="162">
        <f>IF(S5=0,0,1)</f>
        <v>0</v>
      </c>
      <c r="T6" s="96">
        <f>IF(SUM(T4:T5)=0,0,ROUND(AVERAGE(T4:T5),0))</f>
        <v>0</v>
      </c>
      <c r="U6" s="162">
        <f>IF(U5=0,0,1)</f>
        <v>0</v>
      </c>
      <c r="V6" s="96">
        <f>IF(SUM(V4:V5)=0,0,ROUND(AVERAGE(V4:V5),0))</f>
        <v>0</v>
      </c>
      <c r="W6" s="162">
        <f>IF(W5=0,0,1)</f>
        <v>0</v>
      </c>
      <c r="X6" s="232"/>
      <c r="Y6" s="574"/>
      <c r="Z6" s="574"/>
      <c r="AA6" s="574"/>
      <c r="AB6" s="574"/>
      <c r="AC6" s="574"/>
      <c r="AD6" s="574"/>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row>
    <row r="7" spans="1:261" s="93" customFormat="1" x14ac:dyDescent="0.2">
      <c r="A7" s="532" t="s">
        <v>58</v>
      </c>
      <c r="B7" s="533"/>
      <c r="C7" s="373">
        <f>C6+Janvier!C43</f>
        <v>0</v>
      </c>
      <c r="D7" s="73">
        <f>ROUNDDOWN(F7/60,0)+Janvier!D43+D6</f>
        <v>0</v>
      </c>
      <c r="E7" s="73">
        <f>F7-60*ROUNDDOWN(F7/60,0)</f>
        <v>0</v>
      </c>
      <c r="F7" s="131">
        <f>E6+Janvier!E43</f>
        <v>0</v>
      </c>
      <c r="G7" s="73">
        <f>IF((D7*60+E7)=0,0,ROUND((C7*60)/(D7*60+E7),1))</f>
        <v>0</v>
      </c>
      <c r="H7" s="373">
        <f>H6+Janvier!H43</f>
        <v>0</v>
      </c>
      <c r="I7" s="73">
        <f>ROUNDDOWN(K7/60,0)+Janvier!I43+I6</f>
        <v>0</v>
      </c>
      <c r="J7" s="73">
        <f>K7-60*ROUNDDOWN(K7/60,0)</f>
        <v>0</v>
      </c>
      <c r="K7" s="131">
        <f>J6+Janvier!J43</f>
        <v>0</v>
      </c>
      <c r="L7" s="73">
        <f>IF((I7*60+J7)=0,0,ROUND((H7*60)/(I7*60+J7),1))</f>
        <v>0</v>
      </c>
      <c r="M7" s="83">
        <f>M6+Janvier!M43</f>
        <v>0</v>
      </c>
      <c r="N7" s="83">
        <f>IF(N6=0,Janvier!N43,IF(N6+Janvier!N43=0,"",ROUND((SUM(N4:N5)+SUM(Janvier!N38:'Janvier'!N42))/(O5+Janvier!O42),0)))</f>
        <v>0</v>
      </c>
      <c r="O7" s="98"/>
      <c r="P7" s="83">
        <f>IF(P6=0,Janvier!P43,IF(P6+Janvier!P43=0,"",ROUND((SUM(P4:P5)+SUM(Janvier!P38:'Janvier'!P42))/(Q5+Janvier!Q42),0)))</f>
        <v>0</v>
      </c>
      <c r="Q7" s="98"/>
      <c r="R7" s="83">
        <f>IF(R6=0,Janvier!R43,IF(R6+Janvier!R43=0,"",ROUND((SUM(R4:R5)+SUM(Janvier!R38:'Janvier'!R42))/(S5+Janvier!S42),0)))</f>
        <v>0</v>
      </c>
      <c r="S7" s="98"/>
      <c r="T7" s="83">
        <f>IF(T6=0,Janvier!T43,IF(T6+Janvier!T43=0,"",ROUND((SUM(T4:T5)+SUM(Janvier!T38:'Janvier'!T42))/(U5+Janvier!U42),0)))</f>
        <v>0</v>
      </c>
      <c r="U7" s="98"/>
      <c r="V7" s="83">
        <f>IF(V6=0,Janvier!V43,IF(V6+Janvier!V43=0,"",ROUND((SUM(V4:V5)+SUM(Janvier!V38:'Janvier'!V42))/(W5+Janvier!W42),0)))</f>
        <v>0</v>
      </c>
      <c r="W7" s="98"/>
      <c r="X7" s="233"/>
      <c r="Y7" s="575"/>
      <c r="Z7" s="575"/>
      <c r="AA7" s="575"/>
      <c r="AB7" s="575"/>
      <c r="AC7" s="575"/>
      <c r="AD7" s="575"/>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row>
    <row r="8" spans="1:261" x14ac:dyDescent="0.2">
      <c r="A8" s="2" t="s">
        <v>6</v>
      </c>
      <c r="B8" s="2">
        <f>B5+1</f>
        <v>3</v>
      </c>
      <c r="C8" s="40"/>
      <c r="D8" s="40"/>
      <c r="E8" s="40"/>
      <c r="F8" s="71">
        <f>E8</f>
        <v>0</v>
      </c>
      <c r="G8" s="86" t="str">
        <f>IF((D8*60+E8)=0,"",ROUND((C8*60)/(D8*60+E8),1))</f>
        <v/>
      </c>
      <c r="H8" s="325"/>
      <c r="I8" s="325"/>
      <c r="J8" s="325"/>
      <c r="K8" s="71">
        <f>J8</f>
        <v>0</v>
      </c>
      <c r="L8" s="340" t="str">
        <f>IF((I8*60+J8)=0,"",ROUND((H8*60)/(I8*60+J8),1))</f>
        <v/>
      </c>
      <c r="M8" s="347"/>
      <c r="N8" s="347"/>
      <c r="O8" s="161">
        <f>IF(N8="",0,1)</f>
        <v>0</v>
      </c>
      <c r="P8" s="347"/>
      <c r="Q8" s="161">
        <f>IF(P8="",0,1)</f>
        <v>0</v>
      </c>
      <c r="R8" s="116"/>
      <c r="S8" s="161">
        <f>IF(R8="",0,1)</f>
        <v>0</v>
      </c>
      <c r="T8" s="116"/>
      <c r="U8" s="161">
        <f>IF(T8="",0,1)</f>
        <v>0</v>
      </c>
      <c r="V8" s="116"/>
      <c r="W8" s="161">
        <f>IF(V8="",0,1)</f>
        <v>0</v>
      </c>
      <c r="X8" s="236"/>
      <c r="Y8" s="567"/>
      <c r="Z8" s="567"/>
      <c r="AA8" s="567"/>
      <c r="AB8" s="567"/>
      <c r="AC8" s="567"/>
      <c r="AD8" s="567"/>
    </row>
    <row r="9" spans="1:261" x14ac:dyDescent="0.2">
      <c r="A9" s="2" t="s">
        <v>7</v>
      </c>
      <c r="B9" s="2">
        <f t="shared" ref="B9:B27" si="1">B8+1</f>
        <v>4</v>
      </c>
      <c r="C9" s="40"/>
      <c r="D9" s="40"/>
      <c r="E9" s="40"/>
      <c r="F9" s="71">
        <f t="shared" ref="F9:F14" si="2">E9</f>
        <v>0</v>
      </c>
      <c r="G9" s="86" t="str">
        <f t="shared" ref="G9:G14" si="3">IF((D9*60+E9)=0,"",ROUND((C9*60)/(D9*60+E9),1))</f>
        <v/>
      </c>
      <c r="H9" s="325"/>
      <c r="I9" s="325"/>
      <c r="J9" s="325"/>
      <c r="K9" s="71">
        <f t="shared" ref="K9:K14" si="4">J9</f>
        <v>0</v>
      </c>
      <c r="L9" s="340" t="str">
        <f t="shared" ref="L9:L14" si="5">IF((I9*60+J9)=0,"",ROUND((H9*60)/(I9*60+J9),1))</f>
        <v/>
      </c>
      <c r="M9" s="347"/>
      <c r="N9" s="347"/>
      <c r="O9" s="161">
        <f t="shared" ref="O9:O14" si="6">IF(N9="",O8,O8+1)</f>
        <v>0</v>
      </c>
      <c r="P9" s="347"/>
      <c r="Q9" s="161">
        <f t="shared" ref="Q9:Q14" si="7">IF(P9="",Q8,Q8+1)</f>
        <v>0</v>
      </c>
      <c r="R9" s="116"/>
      <c r="S9" s="161">
        <f t="shared" ref="S9:S14" si="8">IF(R9="",S8,S8+1)</f>
        <v>0</v>
      </c>
      <c r="T9" s="116"/>
      <c r="U9" s="161">
        <f t="shared" ref="U9:U14" si="9">IF(T9="",U8,U8+1)</f>
        <v>0</v>
      </c>
      <c r="V9" s="116"/>
      <c r="W9" s="161">
        <f t="shared" ref="W9:W14" si="10">IF(V9="",W8,W8+1)</f>
        <v>0</v>
      </c>
      <c r="X9" s="236"/>
      <c r="Y9" s="567"/>
      <c r="Z9" s="567"/>
      <c r="AA9" s="567"/>
      <c r="AB9" s="567"/>
      <c r="AC9" s="567"/>
      <c r="AD9" s="567"/>
    </row>
    <row r="10" spans="1:261" x14ac:dyDescent="0.2">
      <c r="A10" s="2" t="s">
        <v>8</v>
      </c>
      <c r="B10" s="2">
        <f t="shared" si="1"/>
        <v>5</v>
      </c>
      <c r="C10" s="40"/>
      <c r="D10" s="40"/>
      <c r="E10" s="40"/>
      <c r="F10" s="71">
        <f t="shared" si="2"/>
        <v>0</v>
      </c>
      <c r="G10" s="86" t="str">
        <f t="shared" si="3"/>
        <v/>
      </c>
      <c r="H10" s="325"/>
      <c r="I10" s="325"/>
      <c r="J10" s="325"/>
      <c r="K10" s="71">
        <f t="shared" si="4"/>
        <v>0</v>
      </c>
      <c r="L10" s="340" t="str">
        <f t="shared" si="5"/>
        <v/>
      </c>
      <c r="M10" s="116"/>
      <c r="N10" s="116"/>
      <c r="O10" s="161">
        <f t="shared" si="6"/>
        <v>0</v>
      </c>
      <c r="P10" s="116"/>
      <c r="Q10" s="161">
        <f t="shared" si="7"/>
        <v>0</v>
      </c>
      <c r="R10" s="116"/>
      <c r="S10" s="161">
        <f t="shared" si="8"/>
        <v>0</v>
      </c>
      <c r="T10" s="116"/>
      <c r="U10" s="161">
        <f t="shared" si="9"/>
        <v>0</v>
      </c>
      <c r="V10" s="116"/>
      <c r="W10" s="161">
        <f t="shared" si="10"/>
        <v>0</v>
      </c>
      <c r="X10" s="236"/>
      <c r="Y10" s="567"/>
      <c r="Z10" s="567"/>
      <c r="AA10" s="567"/>
      <c r="AB10" s="567"/>
      <c r="AC10" s="567"/>
      <c r="AD10" s="567"/>
    </row>
    <row r="11" spans="1:261" x14ac:dyDescent="0.2">
      <c r="A11" s="2" t="s">
        <v>2</v>
      </c>
      <c r="B11" s="2">
        <f t="shared" si="1"/>
        <v>6</v>
      </c>
      <c r="C11" s="40"/>
      <c r="D11" s="40"/>
      <c r="E11" s="40"/>
      <c r="F11" s="71">
        <f t="shared" si="2"/>
        <v>0</v>
      </c>
      <c r="G11" s="86" t="str">
        <f t="shared" si="3"/>
        <v/>
      </c>
      <c r="H11" s="325"/>
      <c r="I11" s="325"/>
      <c r="J11" s="325"/>
      <c r="K11" s="71">
        <f t="shared" si="4"/>
        <v>0</v>
      </c>
      <c r="L11" s="340" t="str">
        <f t="shared" si="5"/>
        <v/>
      </c>
      <c r="M11" s="116"/>
      <c r="N11" s="116"/>
      <c r="O11" s="161">
        <f t="shared" si="6"/>
        <v>0</v>
      </c>
      <c r="P11" s="116"/>
      <c r="Q11" s="161">
        <f t="shared" si="7"/>
        <v>0</v>
      </c>
      <c r="R11" s="116"/>
      <c r="S11" s="161">
        <f t="shared" si="8"/>
        <v>0</v>
      </c>
      <c r="T11" s="116"/>
      <c r="U11" s="161">
        <f t="shared" si="9"/>
        <v>0</v>
      </c>
      <c r="V11" s="116"/>
      <c r="W11" s="161">
        <f t="shared" si="10"/>
        <v>0</v>
      </c>
      <c r="X11" s="236"/>
      <c r="Y11" s="567"/>
      <c r="Z11" s="567"/>
      <c r="AA11" s="567"/>
      <c r="AB11" s="567"/>
      <c r="AC11" s="567"/>
      <c r="AD11" s="567"/>
    </row>
    <row r="12" spans="1:261" x14ac:dyDescent="0.2">
      <c r="A12" s="2" t="s">
        <v>3</v>
      </c>
      <c r="B12" s="2">
        <f t="shared" si="1"/>
        <v>7</v>
      </c>
      <c r="C12" s="40"/>
      <c r="D12" s="40"/>
      <c r="E12" s="40"/>
      <c r="F12" s="71">
        <f t="shared" si="2"/>
        <v>0</v>
      </c>
      <c r="G12" s="86" t="str">
        <f t="shared" si="3"/>
        <v/>
      </c>
      <c r="H12" s="325"/>
      <c r="I12" s="325"/>
      <c r="J12" s="325"/>
      <c r="K12" s="71">
        <f t="shared" si="4"/>
        <v>0</v>
      </c>
      <c r="L12" s="340" t="str">
        <f t="shared" si="5"/>
        <v/>
      </c>
      <c r="M12" s="116"/>
      <c r="N12" s="116"/>
      <c r="O12" s="161">
        <f t="shared" si="6"/>
        <v>0</v>
      </c>
      <c r="P12" s="116"/>
      <c r="Q12" s="161">
        <f t="shared" si="7"/>
        <v>0</v>
      </c>
      <c r="R12" s="116"/>
      <c r="S12" s="161">
        <f t="shared" si="8"/>
        <v>0</v>
      </c>
      <c r="T12" s="116"/>
      <c r="U12" s="161">
        <f t="shared" si="9"/>
        <v>0</v>
      </c>
      <c r="V12" s="116"/>
      <c r="W12" s="161">
        <f t="shared" si="10"/>
        <v>0</v>
      </c>
      <c r="X12" s="236"/>
      <c r="Y12" s="567"/>
      <c r="Z12" s="567"/>
      <c r="AA12" s="567"/>
      <c r="AB12" s="567"/>
      <c r="AC12" s="567"/>
      <c r="AD12" s="567"/>
    </row>
    <row r="13" spans="1:261" x14ac:dyDescent="0.2">
      <c r="A13" s="2" t="s">
        <v>4</v>
      </c>
      <c r="B13" s="2">
        <f t="shared" si="1"/>
        <v>8</v>
      </c>
      <c r="C13" s="40"/>
      <c r="D13" s="40"/>
      <c r="E13" s="40"/>
      <c r="F13" s="71">
        <f t="shared" si="2"/>
        <v>0</v>
      </c>
      <c r="G13" s="86" t="str">
        <f t="shared" si="3"/>
        <v/>
      </c>
      <c r="H13" s="325"/>
      <c r="I13" s="325"/>
      <c r="J13" s="325"/>
      <c r="K13" s="71">
        <f t="shared" si="4"/>
        <v>0</v>
      </c>
      <c r="L13" s="340" t="str">
        <f t="shared" si="5"/>
        <v/>
      </c>
      <c r="M13" s="116"/>
      <c r="N13" s="116"/>
      <c r="O13" s="161">
        <f t="shared" si="6"/>
        <v>0</v>
      </c>
      <c r="P13" s="116"/>
      <c r="Q13" s="161">
        <f t="shared" si="7"/>
        <v>0</v>
      </c>
      <c r="R13" s="116"/>
      <c r="S13" s="161">
        <f t="shared" si="8"/>
        <v>0</v>
      </c>
      <c r="T13" s="116"/>
      <c r="U13" s="161">
        <f t="shared" si="9"/>
        <v>0</v>
      </c>
      <c r="V13" s="116"/>
      <c r="W13" s="161">
        <f t="shared" si="10"/>
        <v>0</v>
      </c>
      <c r="X13" s="236"/>
      <c r="Y13" s="567"/>
      <c r="Z13" s="567"/>
      <c r="AA13" s="567"/>
      <c r="AB13" s="567"/>
      <c r="AC13" s="567"/>
      <c r="AD13" s="567"/>
    </row>
    <row r="14" spans="1:261" x14ac:dyDescent="0.2">
      <c r="A14" s="71" t="s">
        <v>5</v>
      </c>
      <c r="B14" s="71">
        <f t="shared" si="1"/>
        <v>9</v>
      </c>
      <c r="C14" s="40"/>
      <c r="D14" s="40"/>
      <c r="E14" s="40"/>
      <c r="F14" s="71">
        <f t="shared" si="2"/>
        <v>0</v>
      </c>
      <c r="G14" s="86" t="str">
        <f t="shared" si="3"/>
        <v/>
      </c>
      <c r="H14" s="325"/>
      <c r="I14" s="325"/>
      <c r="J14" s="325"/>
      <c r="K14" s="71">
        <f t="shared" si="4"/>
        <v>0</v>
      </c>
      <c r="L14" s="340" t="str">
        <f t="shared" si="5"/>
        <v/>
      </c>
      <c r="M14" s="116"/>
      <c r="N14" s="116"/>
      <c r="O14" s="161">
        <f t="shared" si="6"/>
        <v>0</v>
      </c>
      <c r="P14" s="116"/>
      <c r="Q14" s="161">
        <f t="shared" si="7"/>
        <v>0</v>
      </c>
      <c r="R14" s="116"/>
      <c r="S14" s="161">
        <f t="shared" si="8"/>
        <v>0</v>
      </c>
      <c r="T14" s="116"/>
      <c r="U14" s="161">
        <f t="shared" si="9"/>
        <v>0</v>
      </c>
      <c r="V14" s="116"/>
      <c r="W14" s="161">
        <f t="shared" si="10"/>
        <v>0</v>
      </c>
      <c r="X14" s="236"/>
      <c r="Y14" s="567"/>
      <c r="Z14" s="567"/>
      <c r="AA14" s="567"/>
      <c r="AB14" s="567"/>
      <c r="AC14" s="567"/>
      <c r="AD14" s="567"/>
    </row>
    <row r="15" spans="1:261" s="8" customFormat="1" x14ac:dyDescent="0.2">
      <c r="A15" s="476" t="s">
        <v>127</v>
      </c>
      <c r="B15" s="477"/>
      <c r="C15" s="13">
        <f>SUM(C8:C14)</f>
        <v>0</v>
      </c>
      <c r="D15" s="13">
        <f>SUM(D8:D14)+ROUNDDOWN(F15/60,0)</f>
        <v>0</v>
      </c>
      <c r="E15" s="13">
        <f>F15-60*ROUNDDOWN(F15/60,0)</f>
        <v>0</v>
      </c>
      <c r="F15" s="130">
        <f>SUM(F8:F14)</f>
        <v>0</v>
      </c>
      <c r="G15" s="178">
        <f>IF((D15*60+E15)=0,0,ROUND((C15*60)/(D15*60+E15),1))</f>
        <v>0</v>
      </c>
      <c r="H15" s="13">
        <f>SUM(H8:H14)</f>
        <v>0</v>
      </c>
      <c r="I15" s="13">
        <f>SUM(I8:I14)+ROUNDDOWN(K15/60,0)</f>
        <v>0</v>
      </c>
      <c r="J15" s="13">
        <f>K15-60*ROUNDDOWN(K15/60,0)</f>
        <v>0</v>
      </c>
      <c r="K15" s="130">
        <f>SUM(K8:K14)</f>
        <v>0</v>
      </c>
      <c r="L15" s="178">
        <f>IF((I15*60+J15)=0,0,ROUND((H15*60)/(I15*60+J15),1))</f>
        <v>0</v>
      </c>
      <c r="M15" s="27">
        <f>SUM(M8:M14)</f>
        <v>0</v>
      </c>
      <c r="N15" s="27">
        <f>IF(SUM(N8:N14)=0,0,ROUND(AVERAGE(N8:N14),0))</f>
        <v>0</v>
      </c>
      <c r="O15" s="162">
        <f>IF(O14=0,0,1)</f>
        <v>0</v>
      </c>
      <c r="P15" s="27">
        <f>IF(SUM(P8:P14)=0,0,ROUND(AVERAGE(P8:P14),0))</f>
        <v>0</v>
      </c>
      <c r="Q15" s="162">
        <f>IF(Q14=0,0,1)</f>
        <v>0</v>
      </c>
      <c r="R15" s="27">
        <f>IF(SUM(R8:R14)=0,0,ROUND(AVERAGE(R8:R14),0))</f>
        <v>0</v>
      </c>
      <c r="S15" s="162">
        <f>IF(S14=0,0,1)</f>
        <v>0</v>
      </c>
      <c r="T15" s="27">
        <f>IF(SUM(T8:T14)=0,0,ROUND(AVERAGE(T8:T14),0))</f>
        <v>0</v>
      </c>
      <c r="U15" s="162">
        <f>IF(U14=0,0,1)</f>
        <v>0</v>
      </c>
      <c r="V15" s="27">
        <f>IF(SUM(V8:V14)=0,0,ROUND(AVERAGE(V8:V14),0))</f>
        <v>0</v>
      </c>
      <c r="W15" s="162">
        <f>IF(W14=0,0,1)</f>
        <v>0</v>
      </c>
      <c r="X15" s="237"/>
      <c r="Y15" s="576"/>
      <c r="Z15" s="576"/>
      <c r="AA15" s="576"/>
      <c r="AB15" s="576"/>
      <c r="AC15" s="576"/>
      <c r="AD15" s="576"/>
    </row>
    <row r="16" spans="1:261" x14ac:dyDescent="0.2">
      <c r="A16" s="2" t="s">
        <v>6</v>
      </c>
      <c r="B16" s="2">
        <f>B14+1</f>
        <v>10</v>
      </c>
      <c r="C16" s="40"/>
      <c r="D16" s="40"/>
      <c r="E16" s="40"/>
      <c r="F16" s="71">
        <f>E16</f>
        <v>0</v>
      </c>
      <c r="G16" s="86" t="str">
        <f t="shared" ref="G16:G37" si="11">IF((D16*60+F16)=0,"",ROUND((C16*60)/(D16*60+F16),1))</f>
        <v/>
      </c>
      <c r="H16" s="325"/>
      <c r="I16" s="325"/>
      <c r="J16" s="325"/>
      <c r="K16" s="71">
        <f>J16</f>
        <v>0</v>
      </c>
      <c r="L16" s="340" t="str">
        <f t="shared" ref="L16:L37" si="12">IF((I16*60+K16)=0,"",ROUND((H16*60)/(I16*60+K16),1))</f>
        <v/>
      </c>
      <c r="M16" s="347"/>
      <c r="N16" s="347"/>
      <c r="O16" s="161">
        <f>IF(N16="",0,1)</f>
        <v>0</v>
      </c>
      <c r="P16" s="347"/>
      <c r="Q16" s="161">
        <f>IF(P16="",0,1)</f>
        <v>0</v>
      </c>
      <c r="R16" s="116"/>
      <c r="S16" s="161">
        <f>IF(R16="",0,1)</f>
        <v>0</v>
      </c>
      <c r="T16" s="116"/>
      <c r="U16" s="161">
        <f>IF(T16="",0,1)</f>
        <v>0</v>
      </c>
      <c r="V16" s="116"/>
      <c r="W16" s="161">
        <f>IF(V16="",0,1)</f>
        <v>0</v>
      </c>
      <c r="X16" s="236"/>
      <c r="Y16" s="567"/>
      <c r="Z16" s="567"/>
      <c r="AA16" s="567"/>
      <c r="AB16" s="567"/>
      <c r="AC16" s="567"/>
      <c r="AD16" s="567"/>
    </row>
    <row r="17" spans="1:52" x14ac:dyDescent="0.2">
      <c r="A17" s="2" t="s">
        <v>7</v>
      </c>
      <c r="B17" s="2">
        <f t="shared" si="1"/>
        <v>11</v>
      </c>
      <c r="C17" s="40"/>
      <c r="D17" s="40"/>
      <c r="E17" s="40"/>
      <c r="F17" s="71">
        <f t="shared" ref="F17:F22" si="13">E17</f>
        <v>0</v>
      </c>
      <c r="G17" s="86" t="str">
        <f t="shared" si="11"/>
        <v/>
      </c>
      <c r="H17" s="325"/>
      <c r="I17" s="325"/>
      <c r="J17" s="325"/>
      <c r="K17" s="71">
        <f t="shared" ref="K17:K22" si="14">J17</f>
        <v>0</v>
      </c>
      <c r="L17" s="340" t="str">
        <f t="shared" si="12"/>
        <v/>
      </c>
      <c r="M17" s="347"/>
      <c r="N17" s="347"/>
      <c r="O17" s="161">
        <f t="shared" ref="O17:O22" si="15">IF(N17="",O16,O16+1)</f>
        <v>0</v>
      </c>
      <c r="P17" s="347"/>
      <c r="Q17" s="161">
        <f t="shared" ref="Q17:Q22" si="16">IF(P17="",Q16,Q16+1)</f>
        <v>0</v>
      </c>
      <c r="R17" s="116"/>
      <c r="S17" s="161">
        <f t="shared" ref="S17:S22" si="17">IF(R17="",S16,S16+1)</f>
        <v>0</v>
      </c>
      <c r="T17" s="116"/>
      <c r="U17" s="161">
        <f t="shared" ref="U17:U22" si="18">IF(T17="",U16,U16+1)</f>
        <v>0</v>
      </c>
      <c r="V17" s="116"/>
      <c r="W17" s="161">
        <f t="shared" ref="W17:W22" si="19">IF(V17="",W16,W16+1)</f>
        <v>0</v>
      </c>
      <c r="X17" s="236"/>
      <c r="Y17" s="567"/>
      <c r="Z17" s="567"/>
      <c r="AA17" s="567"/>
      <c r="AB17" s="567"/>
      <c r="AC17" s="567"/>
      <c r="AD17" s="567"/>
    </row>
    <row r="18" spans="1:52" x14ac:dyDescent="0.2">
      <c r="A18" s="2" t="s">
        <v>8</v>
      </c>
      <c r="B18" s="2">
        <f t="shared" si="1"/>
        <v>12</v>
      </c>
      <c r="C18" s="40"/>
      <c r="D18" s="40"/>
      <c r="E18" s="40"/>
      <c r="F18" s="71">
        <f t="shared" si="13"/>
        <v>0</v>
      </c>
      <c r="G18" s="86" t="str">
        <f t="shared" si="11"/>
        <v/>
      </c>
      <c r="H18" s="325"/>
      <c r="I18" s="325"/>
      <c r="J18" s="325"/>
      <c r="K18" s="71">
        <f t="shared" si="14"/>
        <v>0</v>
      </c>
      <c r="L18" s="340" t="str">
        <f t="shared" si="12"/>
        <v/>
      </c>
      <c r="M18" s="116"/>
      <c r="N18" s="116"/>
      <c r="O18" s="161">
        <f t="shared" si="15"/>
        <v>0</v>
      </c>
      <c r="P18" s="116"/>
      <c r="Q18" s="161">
        <f t="shared" si="16"/>
        <v>0</v>
      </c>
      <c r="R18" s="116"/>
      <c r="S18" s="161">
        <f t="shared" si="17"/>
        <v>0</v>
      </c>
      <c r="T18" s="116"/>
      <c r="U18" s="161">
        <f t="shared" si="18"/>
        <v>0</v>
      </c>
      <c r="V18" s="116"/>
      <c r="W18" s="161">
        <f t="shared" si="19"/>
        <v>0</v>
      </c>
      <c r="X18" s="236"/>
      <c r="Y18" s="567"/>
      <c r="Z18" s="567"/>
      <c r="AA18" s="567"/>
      <c r="AB18" s="567"/>
      <c r="AC18" s="567"/>
      <c r="AD18" s="567"/>
    </row>
    <row r="19" spans="1:52" x14ac:dyDescent="0.2">
      <c r="A19" s="2" t="s">
        <v>2</v>
      </c>
      <c r="B19" s="2">
        <f t="shared" si="1"/>
        <v>13</v>
      </c>
      <c r="C19" s="40"/>
      <c r="D19" s="40"/>
      <c r="E19" s="40"/>
      <c r="F19" s="71">
        <f t="shared" si="13"/>
        <v>0</v>
      </c>
      <c r="G19" s="86" t="str">
        <f t="shared" si="11"/>
        <v/>
      </c>
      <c r="H19" s="325"/>
      <c r="I19" s="325"/>
      <c r="J19" s="325"/>
      <c r="K19" s="71">
        <f t="shared" si="14"/>
        <v>0</v>
      </c>
      <c r="L19" s="340" t="str">
        <f t="shared" si="12"/>
        <v/>
      </c>
      <c r="M19" s="116"/>
      <c r="N19" s="116"/>
      <c r="O19" s="161">
        <f t="shared" si="15"/>
        <v>0</v>
      </c>
      <c r="P19" s="116"/>
      <c r="Q19" s="161">
        <f t="shared" si="16"/>
        <v>0</v>
      </c>
      <c r="R19" s="116"/>
      <c r="S19" s="161">
        <f t="shared" si="17"/>
        <v>0</v>
      </c>
      <c r="T19" s="116"/>
      <c r="U19" s="161">
        <f t="shared" si="18"/>
        <v>0</v>
      </c>
      <c r="V19" s="116"/>
      <c r="W19" s="161">
        <f t="shared" si="19"/>
        <v>0</v>
      </c>
      <c r="X19" s="236"/>
      <c r="Y19" s="567"/>
      <c r="Z19" s="567"/>
      <c r="AA19" s="567"/>
      <c r="AB19" s="567"/>
      <c r="AC19" s="567"/>
      <c r="AD19" s="567"/>
    </row>
    <row r="20" spans="1:52" x14ac:dyDescent="0.2">
      <c r="A20" s="2" t="s">
        <v>3</v>
      </c>
      <c r="B20" s="2">
        <f t="shared" si="1"/>
        <v>14</v>
      </c>
      <c r="C20" s="40"/>
      <c r="D20" s="40"/>
      <c r="E20" s="40"/>
      <c r="F20" s="71">
        <f t="shared" si="13"/>
        <v>0</v>
      </c>
      <c r="G20" s="86" t="str">
        <f t="shared" si="11"/>
        <v/>
      </c>
      <c r="H20" s="325"/>
      <c r="I20" s="325"/>
      <c r="J20" s="325"/>
      <c r="K20" s="71">
        <f t="shared" si="14"/>
        <v>0</v>
      </c>
      <c r="L20" s="340" t="str">
        <f t="shared" si="12"/>
        <v/>
      </c>
      <c r="M20" s="116"/>
      <c r="N20" s="116"/>
      <c r="O20" s="161">
        <f t="shared" si="15"/>
        <v>0</v>
      </c>
      <c r="P20" s="116"/>
      <c r="Q20" s="161">
        <f t="shared" si="16"/>
        <v>0</v>
      </c>
      <c r="R20" s="116"/>
      <c r="S20" s="161">
        <f t="shared" si="17"/>
        <v>0</v>
      </c>
      <c r="T20" s="116"/>
      <c r="U20" s="161">
        <f t="shared" si="18"/>
        <v>0</v>
      </c>
      <c r="V20" s="116"/>
      <c r="W20" s="161">
        <f t="shared" si="19"/>
        <v>0</v>
      </c>
      <c r="X20" s="236"/>
      <c r="Y20" s="567"/>
      <c r="Z20" s="567"/>
      <c r="AA20" s="567"/>
      <c r="AB20" s="567"/>
      <c r="AC20" s="567"/>
      <c r="AD20" s="567"/>
    </row>
    <row r="21" spans="1:52" x14ac:dyDescent="0.2">
      <c r="A21" s="2" t="s">
        <v>4</v>
      </c>
      <c r="B21" s="2">
        <f t="shared" si="1"/>
        <v>15</v>
      </c>
      <c r="C21" s="40"/>
      <c r="D21" s="40"/>
      <c r="E21" s="40"/>
      <c r="F21" s="71">
        <f t="shared" si="13"/>
        <v>0</v>
      </c>
      <c r="G21" s="86" t="str">
        <f t="shared" si="11"/>
        <v/>
      </c>
      <c r="H21" s="325"/>
      <c r="I21" s="325"/>
      <c r="J21" s="325"/>
      <c r="K21" s="71">
        <f t="shared" si="14"/>
        <v>0</v>
      </c>
      <c r="L21" s="340" t="str">
        <f t="shared" si="12"/>
        <v/>
      </c>
      <c r="M21" s="116"/>
      <c r="N21" s="116"/>
      <c r="O21" s="161">
        <f t="shared" si="15"/>
        <v>0</v>
      </c>
      <c r="P21" s="116"/>
      <c r="Q21" s="161">
        <f t="shared" si="16"/>
        <v>0</v>
      </c>
      <c r="R21" s="116"/>
      <c r="S21" s="161">
        <f t="shared" si="17"/>
        <v>0</v>
      </c>
      <c r="T21" s="116"/>
      <c r="U21" s="161">
        <f t="shared" si="18"/>
        <v>0</v>
      </c>
      <c r="V21" s="116"/>
      <c r="W21" s="161">
        <f t="shared" si="19"/>
        <v>0</v>
      </c>
      <c r="X21" s="236"/>
      <c r="Y21" s="567"/>
      <c r="Z21" s="567"/>
      <c r="AA21" s="567"/>
      <c r="AB21" s="567"/>
      <c r="AC21" s="567"/>
      <c r="AD21" s="567"/>
    </row>
    <row r="22" spans="1:52" x14ac:dyDescent="0.2">
      <c r="A22" s="71" t="s">
        <v>5</v>
      </c>
      <c r="B22" s="71">
        <f t="shared" si="1"/>
        <v>16</v>
      </c>
      <c r="C22" s="40"/>
      <c r="D22" s="40"/>
      <c r="E22" s="40"/>
      <c r="F22" s="71">
        <f t="shared" si="13"/>
        <v>0</v>
      </c>
      <c r="G22" s="86" t="str">
        <f t="shared" si="11"/>
        <v/>
      </c>
      <c r="H22" s="325"/>
      <c r="I22" s="325"/>
      <c r="J22" s="325"/>
      <c r="K22" s="71">
        <f t="shared" si="14"/>
        <v>0</v>
      </c>
      <c r="L22" s="340" t="str">
        <f t="shared" si="12"/>
        <v/>
      </c>
      <c r="M22" s="116"/>
      <c r="N22" s="116"/>
      <c r="O22" s="161">
        <f t="shared" si="15"/>
        <v>0</v>
      </c>
      <c r="P22" s="116"/>
      <c r="Q22" s="161">
        <f t="shared" si="16"/>
        <v>0</v>
      </c>
      <c r="R22" s="116"/>
      <c r="S22" s="161">
        <f t="shared" si="17"/>
        <v>0</v>
      </c>
      <c r="T22" s="116"/>
      <c r="U22" s="161">
        <f t="shared" si="18"/>
        <v>0</v>
      </c>
      <c r="V22" s="116"/>
      <c r="W22" s="161">
        <f t="shared" si="19"/>
        <v>0</v>
      </c>
      <c r="X22" s="236"/>
      <c r="Y22" s="567"/>
      <c r="Z22" s="567"/>
      <c r="AA22" s="567"/>
      <c r="AB22" s="567"/>
      <c r="AC22" s="567"/>
      <c r="AD22" s="567"/>
    </row>
    <row r="23" spans="1:52" s="8" customFormat="1" x14ac:dyDescent="0.2">
      <c r="A23" s="476" t="s">
        <v>59</v>
      </c>
      <c r="B23" s="477"/>
      <c r="C23" s="13">
        <f>SUM(C16:C22)</f>
        <v>0</v>
      </c>
      <c r="D23" s="13">
        <f>SUM(D16:D22)+ROUNDDOWN(F23/60,0)</f>
        <v>0</v>
      </c>
      <c r="E23" s="13">
        <f>F23-60*ROUNDDOWN(F23/60,0)</f>
        <v>0</v>
      </c>
      <c r="F23" s="130">
        <f>SUM(F16:F22)</f>
        <v>0</v>
      </c>
      <c r="G23" s="52">
        <f>IF((D23*60+E23)=0,0,ROUND((C23*60)/(D23*60+E23),1))</f>
        <v>0</v>
      </c>
      <c r="H23" s="13">
        <f>SUM(H16:H22)</f>
        <v>0</v>
      </c>
      <c r="I23" s="13">
        <f>SUM(I16:I22)+ROUNDDOWN(K23/60,0)</f>
        <v>0</v>
      </c>
      <c r="J23" s="13">
        <f>K23-60*ROUNDDOWN(K23/60,0)</f>
        <v>0</v>
      </c>
      <c r="K23" s="130">
        <f>SUM(K16:K22)</f>
        <v>0</v>
      </c>
      <c r="L23" s="52">
        <f>IF((I23*60+J23)=0,0,ROUND((H23*60)/(I23*60+J23),1))</f>
        <v>0</v>
      </c>
      <c r="M23" s="27">
        <f>SUM(M16:M22)</f>
        <v>0</v>
      </c>
      <c r="N23" s="27">
        <f>IF(SUM(N16:N22)=0,0,ROUND(AVERAGE(N16:N22),0))</f>
        <v>0</v>
      </c>
      <c r="O23" s="162">
        <f>IF(O22=0,0,1)</f>
        <v>0</v>
      </c>
      <c r="P23" s="27">
        <f>IF(SUM(P16:P22)=0,0,ROUND(AVERAGE(P16:P22),0))</f>
        <v>0</v>
      </c>
      <c r="Q23" s="162">
        <f>IF(Q22=0,0,1)</f>
        <v>0</v>
      </c>
      <c r="R23" s="27">
        <f>IF(SUM(R16:R22)=0,0,ROUND(AVERAGE(R16:R22),0))</f>
        <v>0</v>
      </c>
      <c r="S23" s="162">
        <f>IF(S22=0,0,1)</f>
        <v>0</v>
      </c>
      <c r="T23" s="27">
        <f>IF(SUM(T16:T22)=0,0,ROUND(AVERAGE(T16:T22),0))</f>
        <v>0</v>
      </c>
      <c r="U23" s="162">
        <f>IF(U22=0,0,1)</f>
        <v>0</v>
      </c>
      <c r="V23" s="27">
        <f>IF(SUM(V16:V22)=0,0,ROUND(AVERAGE(V16:V22),0))</f>
        <v>0</v>
      </c>
      <c r="W23" s="162">
        <f>IF(W22=0,0,1)</f>
        <v>0</v>
      </c>
      <c r="X23" s="118"/>
      <c r="Y23" s="570"/>
      <c r="Z23" s="570"/>
      <c r="AA23" s="570"/>
      <c r="AB23" s="570"/>
      <c r="AC23" s="570"/>
      <c r="AD23" s="570"/>
    </row>
    <row r="24" spans="1:52" x14ac:dyDescent="0.2">
      <c r="A24" s="2" t="s">
        <v>6</v>
      </c>
      <c r="B24" s="2">
        <f>B22+1</f>
        <v>17</v>
      </c>
      <c r="C24" s="40"/>
      <c r="D24" s="40"/>
      <c r="E24" s="40"/>
      <c r="F24" s="71">
        <f t="shared" ref="F24:F37" si="20">E24</f>
        <v>0</v>
      </c>
      <c r="G24" s="86" t="str">
        <f t="shared" si="11"/>
        <v/>
      </c>
      <c r="H24" s="325"/>
      <c r="I24" s="325"/>
      <c r="J24" s="325"/>
      <c r="K24" s="71">
        <f>J24</f>
        <v>0</v>
      </c>
      <c r="L24" s="340" t="str">
        <f t="shared" si="12"/>
        <v/>
      </c>
      <c r="M24" s="347"/>
      <c r="N24" s="347"/>
      <c r="O24" s="161">
        <f>IF(N24="",0,1)</f>
        <v>0</v>
      </c>
      <c r="P24" s="347"/>
      <c r="Q24" s="161">
        <f>IF(P24="",0,1)</f>
        <v>0</v>
      </c>
      <c r="R24" s="116"/>
      <c r="S24" s="161">
        <f>IF(R24="",0,1)</f>
        <v>0</v>
      </c>
      <c r="T24" s="116"/>
      <c r="U24" s="161">
        <f>IF(T24="",0,1)</f>
        <v>0</v>
      </c>
      <c r="V24" s="116"/>
      <c r="W24" s="161">
        <f>IF(V24="",0,1)</f>
        <v>0</v>
      </c>
      <c r="X24" s="236"/>
      <c r="Y24" s="567"/>
      <c r="Z24" s="567"/>
      <c r="AA24" s="567"/>
      <c r="AB24" s="567"/>
      <c r="AC24" s="567"/>
      <c r="AD24" s="567"/>
    </row>
    <row r="25" spans="1:52" x14ac:dyDescent="0.2">
      <c r="A25" s="2" t="s">
        <v>7</v>
      </c>
      <c r="B25" s="2">
        <f t="shared" si="1"/>
        <v>18</v>
      </c>
      <c r="C25" s="40"/>
      <c r="D25" s="40"/>
      <c r="E25" s="40"/>
      <c r="F25" s="71">
        <f t="shared" si="20"/>
        <v>0</v>
      </c>
      <c r="G25" s="86" t="str">
        <f t="shared" si="11"/>
        <v/>
      </c>
      <c r="H25" s="325"/>
      <c r="I25" s="325"/>
      <c r="J25" s="325"/>
      <c r="K25" s="71">
        <f t="shared" ref="K25:K30" si="21">J25</f>
        <v>0</v>
      </c>
      <c r="L25" s="340" t="str">
        <f t="shared" si="12"/>
        <v/>
      </c>
      <c r="M25" s="347"/>
      <c r="N25" s="347"/>
      <c r="O25" s="161">
        <f t="shared" ref="O25:O30" si="22">IF(N25="",O24,O24+1)</f>
        <v>0</v>
      </c>
      <c r="P25" s="347"/>
      <c r="Q25" s="161">
        <f t="shared" ref="Q25:Q30" si="23">IF(P25="",Q24,Q24+1)</f>
        <v>0</v>
      </c>
      <c r="R25" s="116"/>
      <c r="S25" s="161">
        <f t="shared" ref="S25:S30" si="24">IF(R25="",S24,S24+1)</f>
        <v>0</v>
      </c>
      <c r="T25" s="116"/>
      <c r="U25" s="161">
        <f t="shared" ref="U25:U30" si="25">IF(T25="",U24,U24+1)</f>
        <v>0</v>
      </c>
      <c r="V25" s="116"/>
      <c r="W25" s="161">
        <f t="shared" ref="W25:W30" si="26">IF(V25="",W24,W24+1)</f>
        <v>0</v>
      </c>
      <c r="X25" s="236"/>
      <c r="Y25" s="567"/>
      <c r="Z25" s="567"/>
      <c r="AA25" s="567"/>
      <c r="AB25" s="567"/>
      <c r="AC25" s="567"/>
      <c r="AD25" s="567"/>
    </row>
    <row r="26" spans="1:52" x14ac:dyDescent="0.2">
      <c r="A26" s="2" t="s">
        <v>8</v>
      </c>
      <c r="B26" s="2">
        <f t="shared" si="1"/>
        <v>19</v>
      </c>
      <c r="C26" s="40"/>
      <c r="D26" s="40"/>
      <c r="E26" s="40"/>
      <c r="F26" s="71">
        <f t="shared" si="20"/>
        <v>0</v>
      </c>
      <c r="G26" s="86" t="str">
        <f t="shared" si="11"/>
        <v/>
      </c>
      <c r="H26" s="325"/>
      <c r="I26" s="325"/>
      <c r="J26" s="325"/>
      <c r="K26" s="71">
        <f t="shared" si="21"/>
        <v>0</v>
      </c>
      <c r="L26" s="340" t="str">
        <f t="shared" si="12"/>
        <v/>
      </c>
      <c r="M26" s="116"/>
      <c r="N26" s="116"/>
      <c r="O26" s="161">
        <f t="shared" si="22"/>
        <v>0</v>
      </c>
      <c r="P26" s="116"/>
      <c r="Q26" s="161">
        <f t="shared" si="23"/>
        <v>0</v>
      </c>
      <c r="R26" s="116"/>
      <c r="S26" s="161">
        <f t="shared" si="24"/>
        <v>0</v>
      </c>
      <c r="T26" s="116"/>
      <c r="U26" s="161">
        <f t="shared" si="25"/>
        <v>0</v>
      </c>
      <c r="V26" s="116"/>
      <c r="W26" s="161">
        <f t="shared" si="26"/>
        <v>0</v>
      </c>
      <c r="X26" s="236"/>
      <c r="Y26" s="567"/>
      <c r="Z26" s="567"/>
      <c r="AA26" s="567"/>
      <c r="AB26" s="567"/>
      <c r="AC26" s="567"/>
      <c r="AD26" s="567"/>
    </row>
    <row r="27" spans="1:52" x14ac:dyDescent="0.2">
      <c r="A27" s="2" t="s">
        <v>2</v>
      </c>
      <c r="B27" s="2">
        <f t="shared" si="1"/>
        <v>20</v>
      </c>
      <c r="C27" s="40"/>
      <c r="D27" s="40"/>
      <c r="E27" s="40"/>
      <c r="F27" s="71">
        <f t="shared" si="20"/>
        <v>0</v>
      </c>
      <c r="G27" s="86" t="str">
        <f t="shared" si="11"/>
        <v/>
      </c>
      <c r="H27" s="325"/>
      <c r="I27" s="325"/>
      <c r="J27" s="325"/>
      <c r="K27" s="71">
        <f t="shared" si="21"/>
        <v>0</v>
      </c>
      <c r="L27" s="340" t="str">
        <f t="shared" si="12"/>
        <v/>
      </c>
      <c r="M27" s="116"/>
      <c r="N27" s="116"/>
      <c r="O27" s="161">
        <f t="shared" si="22"/>
        <v>0</v>
      </c>
      <c r="P27" s="116"/>
      <c r="Q27" s="161">
        <f t="shared" si="23"/>
        <v>0</v>
      </c>
      <c r="R27" s="116"/>
      <c r="S27" s="161">
        <f t="shared" si="24"/>
        <v>0</v>
      </c>
      <c r="T27" s="116"/>
      <c r="U27" s="161">
        <f t="shared" si="25"/>
        <v>0</v>
      </c>
      <c r="V27" s="116"/>
      <c r="W27" s="161">
        <f t="shared" si="26"/>
        <v>0</v>
      </c>
      <c r="X27" s="236"/>
      <c r="Y27" s="567"/>
      <c r="Z27" s="567"/>
      <c r="AA27" s="567"/>
      <c r="AB27" s="567"/>
      <c r="AC27" s="567"/>
      <c r="AD27" s="567"/>
    </row>
    <row r="28" spans="1:52" x14ac:dyDescent="0.2">
      <c r="A28" s="2" t="s">
        <v>3</v>
      </c>
      <c r="B28" s="2">
        <f>B27+1</f>
        <v>21</v>
      </c>
      <c r="C28" s="40"/>
      <c r="D28" s="40"/>
      <c r="E28" s="40"/>
      <c r="F28" s="71">
        <f t="shared" si="20"/>
        <v>0</v>
      </c>
      <c r="G28" s="86" t="str">
        <f t="shared" si="11"/>
        <v/>
      </c>
      <c r="H28" s="325"/>
      <c r="I28" s="325"/>
      <c r="J28" s="325"/>
      <c r="K28" s="71">
        <f t="shared" si="21"/>
        <v>0</v>
      </c>
      <c r="L28" s="340" t="str">
        <f t="shared" si="12"/>
        <v/>
      </c>
      <c r="M28" s="116"/>
      <c r="N28" s="116"/>
      <c r="O28" s="161">
        <f t="shared" si="22"/>
        <v>0</v>
      </c>
      <c r="P28" s="116"/>
      <c r="Q28" s="161">
        <f t="shared" si="23"/>
        <v>0</v>
      </c>
      <c r="R28" s="116"/>
      <c r="S28" s="161">
        <f t="shared" si="24"/>
        <v>0</v>
      </c>
      <c r="T28" s="116"/>
      <c r="U28" s="161">
        <f t="shared" si="25"/>
        <v>0</v>
      </c>
      <c r="V28" s="116"/>
      <c r="W28" s="161">
        <f t="shared" si="26"/>
        <v>0</v>
      </c>
      <c r="X28" s="236"/>
      <c r="Y28" s="567"/>
      <c r="Z28" s="567"/>
      <c r="AA28" s="567"/>
      <c r="AB28" s="567"/>
      <c r="AC28" s="567"/>
      <c r="AD28" s="567"/>
    </row>
    <row r="29" spans="1:52" x14ac:dyDescent="0.2">
      <c r="A29" s="2" t="s">
        <v>4</v>
      </c>
      <c r="B29" s="2">
        <f>B28+1</f>
        <v>22</v>
      </c>
      <c r="C29" s="40"/>
      <c r="D29" s="40"/>
      <c r="E29" s="40"/>
      <c r="F29" s="71">
        <f t="shared" si="20"/>
        <v>0</v>
      </c>
      <c r="G29" s="86" t="str">
        <f t="shared" si="11"/>
        <v/>
      </c>
      <c r="H29" s="325"/>
      <c r="I29" s="325"/>
      <c r="J29" s="325"/>
      <c r="K29" s="71">
        <f t="shared" si="21"/>
        <v>0</v>
      </c>
      <c r="L29" s="340" t="str">
        <f t="shared" si="12"/>
        <v/>
      </c>
      <c r="M29" s="116"/>
      <c r="N29" s="116"/>
      <c r="O29" s="161">
        <f t="shared" si="22"/>
        <v>0</v>
      </c>
      <c r="P29" s="116"/>
      <c r="Q29" s="161">
        <f t="shared" si="23"/>
        <v>0</v>
      </c>
      <c r="R29" s="116"/>
      <c r="S29" s="161">
        <f t="shared" si="24"/>
        <v>0</v>
      </c>
      <c r="T29" s="116"/>
      <c r="U29" s="161">
        <f t="shared" si="25"/>
        <v>0</v>
      </c>
      <c r="V29" s="116"/>
      <c r="W29" s="161">
        <f t="shared" si="26"/>
        <v>0</v>
      </c>
      <c r="X29" s="236"/>
      <c r="Y29" s="568" t="s">
        <v>243</v>
      </c>
      <c r="Z29" s="568"/>
      <c r="AA29" s="568"/>
      <c r="AB29" s="568"/>
      <c r="AC29" s="568"/>
      <c r="AD29" s="568"/>
    </row>
    <row r="30" spans="1:52" x14ac:dyDescent="0.2">
      <c r="A30" s="71" t="s">
        <v>5</v>
      </c>
      <c r="B30" s="71">
        <f>B29+1</f>
        <v>23</v>
      </c>
      <c r="C30" s="40"/>
      <c r="D30" s="40"/>
      <c r="E30" s="40"/>
      <c r="F30" s="71">
        <f t="shared" si="20"/>
        <v>0</v>
      </c>
      <c r="G30" s="86" t="str">
        <f t="shared" si="11"/>
        <v/>
      </c>
      <c r="H30" s="325"/>
      <c r="I30" s="325"/>
      <c r="J30" s="325"/>
      <c r="K30" s="71">
        <f t="shared" si="21"/>
        <v>0</v>
      </c>
      <c r="L30" s="340" t="str">
        <f t="shared" si="12"/>
        <v/>
      </c>
      <c r="M30" s="116"/>
      <c r="N30" s="116"/>
      <c r="O30" s="161">
        <f t="shared" si="22"/>
        <v>0</v>
      </c>
      <c r="P30" s="116"/>
      <c r="Q30" s="161">
        <f t="shared" si="23"/>
        <v>0</v>
      </c>
      <c r="R30" s="116"/>
      <c r="S30" s="161">
        <f t="shared" si="24"/>
        <v>0</v>
      </c>
      <c r="T30" s="116"/>
      <c r="U30" s="161">
        <f t="shared" si="25"/>
        <v>0</v>
      </c>
      <c r="V30" s="116"/>
      <c r="W30" s="161">
        <f t="shared" si="26"/>
        <v>0</v>
      </c>
      <c r="X30" s="236"/>
      <c r="Y30" s="569"/>
      <c r="Z30" s="569"/>
      <c r="AA30" s="569"/>
      <c r="AB30" s="569"/>
      <c r="AC30" s="569"/>
      <c r="AD30" s="569"/>
    </row>
    <row r="31" spans="1:52" s="8" customFormat="1" x14ac:dyDescent="0.2">
      <c r="A31" s="476" t="s">
        <v>60</v>
      </c>
      <c r="B31" s="477"/>
      <c r="C31" s="13">
        <f>SUM(C24:C30)</f>
        <v>0</v>
      </c>
      <c r="D31" s="13">
        <f>SUM(D24:D30)+ROUNDDOWN(F31/60,0)</f>
        <v>0</v>
      </c>
      <c r="E31" s="13">
        <f>F31-60*ROUNDDOWN(F31/60,0)</f>
        <v>0</v>
      </c>
      <c r="F31" s="130">
        <f>SUM(F24:F30)</f>
        <v>0</v>
      </c>
      <c r="G31" s="52">
        <f>IF((D31*60+E31)=0,0,ROUND((C31*60)/(D31*60+E31),1))</f>
        <v>0</v>
      </c>
      <c r="H31" s="13">
        <f>SUM(H24:H30)</f>
        <v>0</v>
      </c>
      <c r="I31" s="13">
        <f>SUM(I24:I30)+ROUNDDOWN(K31/60,0)</f>
        <v>0</v>
      </c>
      <c r="J31" s="13">
        <f>K31-60*ROUNDDOWN(K31/60,0)</f>
        <v>0</v>
      </c>
      <c r="K31" s="130">
        <f>SUM(K24:K30)</f>
        <v>0</v>
      </c>
      <c r="L31" s="52">
        <f>IF((I31*60+J31)=0,0,ROUND((H31*60)/(I31*60+J31),1))</f>
        <v>0</v>
      </c>
      <c r="M31" s="27">
        <f>SUM(M24:M30)</f>
        <v>0</v>
      </c>
      <c r="N31" s="27">
        <f>IF(SUM(N24:N30)=0,0,ROUND(AVERAGE(N24:N30),0))</f>
        <v>0</v>
      </c>
      <c r="O31" s="162">
        <f>IF(O30=0,0,1)</f>
        <v>0</v>
      </c>
      <c r="P31" s="27">
        <f>IF(SUM(P24:P30)=0,0,ROUND(AVERAGE(P24:P30),0))</f>
        <v>0</v>
      </c>
      <c r="Q31" s="162">
        <f>IF(Q30=0,0,1)</f>
        <v>0</v>
      </c>
      <c r="R31" s="27">
        <f>IF(SUM(R24:R30)=0,0,ROUND(AVERAGE(R24:R30),0))</f>
        <v>0</v>
      </c>
      <c r="S31" s="162">
        <f>IF(S30=0,0,1)</f>
        <v>0</v>
      </c>
      <c r="T31" s="27">
        <f>IF(SUM(T24:T30)=0,0,ROUND(AVERAGE(T24:T30),0))</f>
        <v>0</v>
      </c>
      <c r="U31" s="162">
        <f>IF(U30=0,0,1)</f>
        <v>0</v>
      </c>
      <c r="V31" s="27">
        <f>IF(SUM(V24:V30)=0,0,ROUND(AVERAGE(V24:V30),0))</f>
        <v>0</v>
      </c>
      <c r="W31" s="162">
        <f>IF(W30=0,0,1)</f>
        <v>0</v>
      </c>
      <c r="X31" s="118"/>
      <c r="Y31" s="570"/>
      <c r="Z31" s="570"/>
      <c r="AA31" s="570"/>
      <c r="AB31" s="570"/>
      <c r="AC31" s="570"/>
      <c r="AD31" s="570"/>
      <c r="AF31"/>
      <c r="AG31"/>
      <c r="AH31"/>
      <c r="AI31"/>
      <c r="AJ31"/>
      <c r="AK31"/>
      <c r="AL31"/>
      <c r="AM31"/>
      <c r="AN31"/>
      <c r="AO31"/>
      <c r="AP31"/>
      <c r="AQ31"/>
      <c r="AR31"/>
      <c r="AS31"/>
      <c r="AT31"/>
      <c r="AU31"/>
      <c r="AV31"/>
      <c r="AW31"/>
      <c r="AX31"/>
      <c r="AY31"/>
      <c r="AZ31"/>
    </row>
    <row r="32" spans="1:52" s="84" customFormat="1" x14ac:dyDescent="0.2">
      <c r="A32" s="235" t="s">
        <v>100</v>
      </c>
      <c r="B32" s="81">
        <f>B30+1</f>
        <v>24</v>
      </c>
      <c r="C32" s="40"/>
      <c r="D32" s="40"/>
      <c r="E32" s="40"/>
      <c r="F32" s="71">
        <f t="shared" si="20"/>
        <v>0</v>
      </c>
      <c r="G32" s="86" t="str">
        <f t="shared" si="11"/>
        <v/>
      </c>
      <c r="H32" s="325"/>
      <c r="I32" s="325"/>
      <c r="J32" s="325"/>
      <c r="K32" s="71">
        <f>J32</f>
        <v>0</v>
      </c>
      <c r="L32" s="340" t="str">
        <f t="shared" si="12"/>
        <v/>
      </c>
      <c r="M32" s="116"/>
      <c r="N32" s="116"/>
      <c r="O32" s="161">
        <f>IF(N32="",0,1)</f>
        <v>0</v>
      </c>
      <c r="P32" s="116"/>
      <c r="Q32" s="161">
        <f>IF(P32="",0,1)</f>
        <v>0</v>
      </c>
      <c r="R32" s="116"/>
      <c r="S32" s="161">
        <f>IF(R32="",0,1)</f>
        <v>0</v>
      </c>
      <c r="T32" s="116"/>
      <c r="U32" s="161">
        <f>IF(T32="",0,1)</f>
        <v>0</v>
      </c>
      <c r="V32" s="116"/>
      <c r="W32" s="161">
        <f>IF(V32="",0,1)</f>
        <v>0</v>
      </c>
      <c r="X32" s="236"/>
      <c r="Y32" s="569"/>
      <c r="Z32" s="569"/>
      <c r="AA32" s="569"/>
      <c r="AB32" s="569"/>
      <c r="AC32" s="569"/>
      <c r="AD32" s="569"/>
      <c r="AE32"/>
      <c r="AF32"/>
      <c r="AG32"/>
      <c r="AH32"/>
      <c r="AI32"/>
      <c r="AJ32"/>
      <c r="AK32"/>
      <c r="AL32"/>
      <c r="AM32"/>
      <c r="AN32"/>
      <c r="AO32"/>
      <c r="AP32"/>
      <c r="AQ32"/>
      <c r="AR32"/>
      <c r="AS32"/>
      <c r="AT32"/>
      <c r="AU32"/>
      <c r="AV32"/>
      <c r="AW32"/>
      <c r="AX32"/>
      <c r="AY32"/>
      <c r="AZ32"/>
    </row>
    <row r="33" spans="1:52" s="84" customFormat="1" x14ac:dyDescent="0.2">
      <c r="A33" s="235" t="s">
        <v>103</v>
      </c>
      <c r="B33" s="315">
        <f>B32+1</f>
        <v>25</v>
      </c>
      <c r="C33" s="40"/>
      <c r="D33" s="40"/>
      <c r="E33" s="40"/>
      <c r="F33" s="71">
        <f t="shared" si="20"/>
        <v>0</v>
      </c>
      <c r="G33" s="86" t="str">
        <f t="shared" si="11"/>
        <v/>
      </c>
      <c r="H33" s="325"/>
      <c r="I33" s="325"/>
      <c r="J33" s="325"/>
      <c r="K33" s="71">
        <f>J33</f>
        <v>0</v>
      </c>
      <c r="L33" s="340" t="str">
        <f t="shared" si="12"/>
        <v/>
      </c>
      <c r="M33" s="116"/>
      <c r="N33" s="116"/>
      <c r="O33" s="161">
        <f>IF(N33="",O32,O32+1)</f>
        <v>0</v>
      </c>
      <c r="P33" s="116"/>
      <c r="Q33" s="161">
        <f>IF(P33="",Q32,Q32+1)</f>
        <v>0</v>
      </c>
      <c r="R33" s="116"/>
      <c r="S33" s="161">
        <f>IF(R33="",S32,S32+1)</f>
        <v>0</v>
      </c>
      <c r="T33" s="116"/>
      <c r="U33" s="161">
        <f>IF(T33="",U32,U32+1)</f>
        <v>0</v>
      </c>
      <c r="V33" s="116"/>
      <c r="W33" s="161">
        <f>IF(V33="",W32,W32+1)</f>
        <v>0</v>
      </c>
      <c r="X33" s="236"/>
      <c r="Y33" s="569"/>
      <c r="Z33" s="569"/>
      <c r="AA33" s="569"/>
      <c r="AB33" s="569"/>
      <c r="AC33" s="569"/>
      <c r="AD33" s="569"/>
      <c r="AE33"/>
      <c r="AF33"/>
      <c r="AG33"/>
      <c r="AH33"/>
      <c r="AI33"/>
      <c r="AJ33"/>
      <c r="AK33"/>
      <c r="AL33"/>
      <c r="AM33"/>
      <c r="AN33"/>
      <c r="AO33"/>
      <c r="AP33"/>
      <c r="AQ33"/>
      <c r="AR33"/>
      <c r="AS33"/>
      <c r="AT33"/>
      <c r="AU33"/>
      <c r="AV33"/>
      <c r="AW33"/>
      <c r="AX33"/>
      <c r="AY33"/>
      <c r="AZ33"/>
    </row>
    <row r="34" spans="1:52" s="84" customFormat="1" x14ac:dyDescent="0.2">
      <c r="A34" s="235" t="s">
        <v>104</v>
      </c>
      <c r="B34" s="315">
        <f t="shared" ref="B34:B37" si="27">B33+1</f>
        <v>26</v>
      </c>
      <c r="C34" s="40"/>
      <c r="D34" s="40"/>
      <c r="E34" s="40"/>
      <c r="F34" s="71">
        <f t="shared" si="20"/>
        <v>0</v>
      </c>
      <c r="G34" s="86" t="str">
        <f t="shared" si="11"/>
        <v/>
      </c>
      <c r="H34" s="325"/>
      <c r="I34" s="325"/>
      <c r="J34" s="325"/>
      <c r="K34" s="71">
        <f>J34</f>
        <v>0</v>
      </c>
      <c r="L34" s="340" t="str">
        <f t="shared" si="12"/>
        <v/>
      </c>
      <c r="M34" s="116"/>
      <c r="N34" s="116"/>
      <c r="O34" s="161">
        <f t="shared" ref="O34:O37" si="28">IF(N34="",O33,O33+1)</f>
        <v>0</v>
      </c>
      <c r="P34" s="116"/>
      <c r="Q34" s="161">
        <f t="shared" ref="Q34:Q37" si="29">IF(P34="",Q33,Q33+1)</f>
        <v>0</v>
      </c>
      <c r="R34" s="116"/>
      <c r="S34" s="161">
        <f t="shared" ref="S34:S37" si="30">IF(R34="",S33,S33+1)</f>
        <v>0</v>
      </c>
      <c r="T34" s="116"/>
      <c r="U34" s="161">
        <f t="shared" ref="U34:U37" si="31">IF(T34="",U33,U33+1)</f>
        <v>0</v>
      </c>
      <c r="V34" s="116"/>
      <c r="W34" s="161">
        <f t="shared" ref="W34:W37" si="32">IF(V34="",W33,W33+1)</f>
        <v>0</v>
      </c>
      <c r="X34" s="236"/>
      <c r="Y34" s="569"/>
      <c r="Z34" s="569"/>
      <c r="AA34" s="569"/>
      <c r="AB34" s="569"/>
      <c r="AC34" s="569"/>
      <c r="AD34" s="569"/>
      <c r="AE34"/>
      <c r="AF34"/>
      <c r="AG34"/>
      <c r="AH34"/>
      <c r="AI34"/>
      <c r="AJ34"/>
      <c r="AK34"/>
      <c r="AL34"/>
      <c r="AM34"/>
      <c r="AN34"/>
      <c r="AO34"/>
      <c r="AP34"/>
      <c r="AQ34"/>
      <c r="AR34"/>
      <c r="AS34"/>
      <c r="AT34"/>
      <c r="AU34"/>
      <c r="AV34"/>
      <c r="AW34"/>
      <c r="AX34"/>
      <c r="AY34"/>
      <c r="AZ34"/>
    </row>
    <row r="35" spans="1:52" s="84" customFormat="1" x14ac:dyDescent="0.2">
      <c r="A35" s="235" t="s">
        <v>101</v>
      </c>
      <c r="B35" s="315">
        <f t="shared" si="27"/>
        <v>27</v>
      </c>
      <c r="C35" s="40"/>
      <c r="D35" s="40"/>
      <c r="E35" s="40"/>
      <c r="F35" s="71">
        <f t="shared" si="20"/>
        <v>0</v>
      </c>
      <c r="G35" s="86" t="str">
        <f t="shared" si="11"/>
        <v/>
      </c>
      <c r="H35" s="325"/>
      <c r="I35" s="325"/>
      <c r="J35" s="325"/>
      <c r="K35" s="71">
        <f t="shared" ref="K35:K36" si="33">J35</f>
        <v>0</v>
      </c>
      <c r="L35" s="340" t="str">
        <f t="shared" si="12"/>
        <v/>
      </c>
      <c r="M35" s="116"/>
      <c r="N35" s="116"/>
      <c r="O35" s="161">
        <f t="shared" si="28"/>
        <v>0</v>
      </c>
      <c r="P35" s="116"/>
      <c r="Q35" s="161">
        <f t="shared" si="29"/>
        <v>0</v>
      </c>
      <c r="R35" s="116"/>
      <c r="S35" s="161">
        <f t="shared" si="30"/>
        <v>0</v>
      </c>
      <c r="T35" s="116"/>
      <c r="U35" s="161">
        <f t="shared" si="31"/>
        <v>0</v>
      </c>
      <c r="V35" s="116"/>
      <c r="W35" s="161">
        <f t="shared" si="32"/>
        <v>0</v>
      </c>
      <c r="X35" s="236"/>
      <c r="Y35" s="569"/>
      <c r="Z35" s="569"/>
      <c r="AA35" s="569"/>
      <c r="AB35" s="569"/>
      <c r="AC35" s="569"/>
      <c r="AD35" s="569"/>
      <c r="AE35"/>
      <c r="AF35"/>
      <c r="AG35"/>
      <c r="AH35"/>
      <c r="AI35"/>
      <c r="AJ35"/>
      <c r="AK35"/>
      <c r="AL35"/>
      <c r="AM35"/>
      <c r="AN35"/>
      <c r="AO35"/>
      <c r="AP35"/>
      <c r="AQ35"/>
      <c r="AR35"/>
      <c r="AS35"/>
      <c r="AT35"/>
      <c r="AU35"/>
      <c r="AV35"/>
      <c r="AW35"/>
      <c r="AX35"/>
      <c r="AY35"/>
      <c r="AZ35"/>
    </row>
    <row r="36" spans="1:52" s="84" customFormat="1" x14ac:dyDescent="0.2">
      <c r="A36" s="235" t="s">
        <v>97</v>
      </c>
      <c r="B36" s="315">
        <f t="shared" si="27"/>
        <v>28</v>
      </c>
      <c r="C36" s="40"/>
      <c r="D36" s="40"/>
      <c r="E36" s="40"/>
      <c r="F36" s="71">
        <f t="shared" si="20"/>
        <v>0</v>
      </c>
      <c r="G36" s="86" t="str">
        <f t="shared" si="11"/>
        <v/>
      </c>
      <c r="H36" s="325"/>
      <c r="I36" s="325"/>
      <c r="J36" s="325"/>
      <c r="K36" s="71">
        <f t="shared" si="33"/>
        <v>0</v>
      </c>
      <c r="L36" s="340" t="str">
        <f t="shared" si="12"/>
        <v/>
      </c>
      <c r="M36" s="116"/>
      <c r="N36" s="116"/>
      <c r="O36" s="161">
        <f t="shared" si="28"/>
        <v>0</v>
      </c>
      <c r="P36" s="116"/>
      <c r="Q36" s="161">
        <f t="shared" si="29"/>
        <v>0</v>
      </c>
      <c r="R36" s="116"/>
      <c r="S36" s="161">
        <f t="shared" si="30"/>
        <v>0</v>
      </c>
      <c r="T36" s="116"/>
      <c r="U36" s="161">
        <f t="shared" si="31"/>
        <v>0</v>
      </c>
      <c r="V36" s="116"/>
      <c r="W36" s="161">
        <f t="shared" si="32"/>
        <v>0</v>
      </c>
      <c r="X36" s="236"/>
      <c r="Y36" s="569"/>
      <c r="Z36" s="569"/>
      <c r="AA36" s="569"/>
      <c r="AB36" s="569"/>
      <c r="AC36" s="569"/>
      <c r="AD36" s="569"/>
      <c r="AE36"/>
      <c r="AF36"/>
      <c r="AG36"/>
      <c r="AH36"/>
      <c r="AI36"/>
      <c r="AJ36"/>
      <c r="AK36"/>
      <c r="AL36"/>
      <c r="AM36"/>
      <c r="AN36"/>
      <c r="AO36"/>
      <c r="AP36"/>
      <c r="AQ36"/>
      <c r="AR36"/>
      <c r="AS36"/>
      <c r="AT36"/>
      <c r="AU36"/>
      <c r="AV36"/>
      <c r="AW36"/>
      <c r="AX36"/>
      <c r="AY36"/>
      <c r="AZ36"/>
    </row>
    <row r="37" spans="1:52" s="84" customFormat="1" x14ac:dyDescent="0.2">
      <c r="A37" s="235" t="s">
        <v>98</v>
      </c>
      <c r="B37" s="315">
        <f t="shared" si="27"/>
        <v>29</v>
      </c>
      <c r="C37" s="40"/>
      <c r="D37" s="40"/>
      <c r="E37" s="40"/>
      <c r="F37" s="71">
        <f t="shared" si="20"/>
        <v>0</v>
      </c>
      <c r="G37" s="86" t="str">
        <f t="shared" si="11"/>
        <v/>
      </c>
      <c r="H37" s="325"/>
      <c r="I37" s="325"/>
      <c r="J37" s="325"/>
      <c r="K37" s="71">
        <f t="shared" ref="K37" si="34">J37</f>
        <v>0</v>
      </c>
      <c r="L37" s="340" t="str">
        <f t="shared" si="12"/>
        <v/>
      </c>
      <c r="M37" s="116"/>
      <c r="N37" s="116"/>
      <c r="O37" s="161">
        <f t="shared" si="28"/>
        <v>0</v>
      </c>
      <c r="P37" s="116"/>
      <c r="Q37" s="161">
        <f t="shared" si="29"/>
        <v>0</v>
      </c>
      <c r="R37" s="116"/>
      <c r="S37" s="161">
        <f t="shared" si="30"/>
        <v>0</v>
      </c>
      <c r="T37" s="116"/>
      <c r="U37" s="161">
        <f t="shared" si="31"/>
        <v>0</v>
      </c>
      <c r="V37" s="116"/>
      <c r="W37" s="161">
        <f t="shared" si="32"/>
        <v>0</v>
      </c>
      <c r="X37" s="236"/>
      <c r="Y37" s="569"/>
      <c r="Z37" s="569"/>
      <c r="AA37" s="569"/>
      <c r="AB37" s="569"/>
      <c r="AC37" s="569"/>
      <c r="AD37" s="569"/>
      <c r="AE37"/>
      <c r="AF37"/>
      <c r="AG37"/>
      <c r="AH37"/>
      <c r="AI37"/>
      <c r="AJ37"/>
      <c r="AK37"/>
      <c r="AL37"/>
      <c r="AM37"/>
      <c r="AN37"/>
      <c r="AO37"/>
      <c r="AP37"/>
      <c r="AQ37"/>
      <c r="AR37"/>
      <c r="AS37"/>
      <c r="AT37"/>
      <c r="AU37"/>
      <c r="AV37"/>
      <c r="AW37"/>
      <c r="AX37"/>
      <c r="AY37"/>
      <c r="AZ37"/>
    </row>
    <row r="38" spans="1:52" s="84" customFormat="1" x14ac:dyDescent="0.2">
      <c r="A38" s="534" t="s">
        <v>10</v>
      </c>
      <c r="B38" s="535"/>
      <c r="C38" s="117">
        <f>SUM(C32:C37)</f>
        <v>0</v>
      </c>
      <c r="D38" s="13">
        <f>SUM(D32:D37)+ROUNDDOWN(F38/60,0)</f>
        <v>0</v>
      </c>
      <c r="E38" s="13">
        <f>F38-60*ROUNDDOWN(F38/60,0)</f>
        <v>0</v>
      </c>
      <c r="F38" s="130">
        <f>SUM(F32:F37)</f>
        <v>0</v>
      </c>
      <c r="G38" s="52">
        <f>IF((D38*60+E38)=0,0,ROUND((C38*60)/(D38*60+E38),1))</f>
        <v>0</v>
      </c>
      <c r="H38" s="117">
        <f>SUM(H32:H37)</f>
        <v>0</v>
      </c>
      <c r="I38" s="13">
        <f>SUM(I32:I37)+ROUNDDOWN(K38/60,0)</f>
        <v>0</v>
      </c>
      <c r="J38" s="13">
        <f>K38-60*ROUNDDOWN(K38/60,0)</f>
        <v>0</v>
      </c>
      <c r="K38" s="130">
        <f>SUM(K32:K37)</f>
        <v>0</v>
      </c>
      <c r="L38" s="52">
        <f>IF((I38*60+J38)=0,0,ROUND((H38*60)/(I38*60+J38),1))</f>
        <v>0</v>
      </c>
      <c r="M38" s="27">
        <f>SUM(M32:M37)</f>
        <v>0</v>
      </c>
      <c r="N38" s="27">
        <f>IF(SUM(N32:N37)=0,0,ROUND(AVERAGE(N32:N37),0))</f>
        <v>0</v>
      </c>
      <c r="O38" s="162">
        <f>IF(O37=0,0,1)</f>
        <v>0</v>
      </c>
      <c r="P38" s="27">
        <f>IF(SUM(P32:P37)=0,0,ROUND(AVERAGE(P32:P37),0))</f>
        <v>0</v>
      </c>
      <c r="Q38" s="162">
        <f>IF(Q37=0,0,1)</f>
        <v>0</v>
      </c>
      <c r="R38" s="27">
        <f>IF(SUM(R32:R37)=0,0,ROUND(AVERAGE(R32:R37),0))</f>
        <v>0</v>
      </c>
      <c r="S38" s="162">
        <f>IF(S37=0,0,1)</f>
        <v>0</v>
      </c>
      <c r="T38" s="27">
        <f>IF(SUM(T32:T37)=0,0,ROUND(AVERAGE(T32:T37),0))</f>
        <v>0</v>
      </c>
      <c r="U38" s="162">
        <f>IF(U37=0,0,1)</f>
        <v>0</v>
      </c>
      <c r="V38" s="27">
        <f>IF(SUM(V32:V37)=0,0,ROUND(AVERAGE(V32:V37),0))</f>
        <v>0</v>
      </c>
      <c r="W38" s="162">
        <f>IF(W37=0,0,1)</f>
        <v>0</v>
      </c>
      <c r="X38" s="118"/>
      <c r="Y38" s="570"/>
      <c r="Z38" s="570"/>
      <c r="AA38" s="570"/>
      <c r="AB38" s="570"/>
      <c r="AC38" s="570"/>
      <c r="AD38" s="570"/>
      <c r="AE38"/>
      <c r="AF38"/>
      <c r="AG38"/>
      <c r="AH38"/>
      <c r="AI38"/>
      <c r="AJ38"/>
      <c r="AK38"/>
      <c r="AL38"/>
      <c r="AM38"/>
      <c r="AN38"/>
      <c r="AO38"/>
      <c r="AP38"/>
      <c r="AQ38"/>
      <c r="AR38"/>
      <c r="AS38"/>
      <c r="AT38"/>
      <c r="AU38"/>
      <c r="AV38"/>
      <c r="AW38"/>
      <c r="AX38"/>
      <c r="AY38"/>
      <c r="AZ38"/>
    </row>
    <row r="39" spans="1:52" s="84" customFormat="1" x14ac:dyDescent="0.2">
      <c r="A39" s="525" t="s">
        <v>27</v>
      </c>
      <c r="B39" s="526"/>
      <c r="C39" s="14">
        <f>C6+C15+C23+C31+C38</f>
        <v>0</v>
      </c>
      <c r="D39" s="298">
        <f>D6+D15+D23+D31+D38+ROUNDDOWN(F39/60,0)</f>
        <v>0</v>
      </c>
      <c r="E39" s="298">
        <f>F39-60*ROUNDDOWN(F39/60,0)</f>
        <v>0</v>
      </c>
      <c r="F39" s="132">
        <f>E6+E15+E23+E31+E38</f>
        <v>0</v>
      </c>
      <c r="G39" s="299">
        <f>IF((D39*60+E39)=0,0,ROUND((C39*60)/(D39*60+E39),1))</f>
        <v>0</v>
      </c>
      <c r="H39" s="14">
        <f>H6+H15+H23+H31+H38</f>
        <v>0</v>
      </c>
      <c r="I39" s="298">
        <f>I6+I15+I23+I31+I38+ROUNDDOWN(K39/60,0)</f>
        <v>0</v>
      </c>
      <c r="J39" s="298">
        <f>K39-60*ROUNDDOWN(K39/60,0)</f>
        <v>0</v>
      </c>
      <c r="K39" s="132">
        <f>J6+J15+J23+J31+J38</f>
        <v>0</v>
      </c>
      <c r="L39" s="299">
        <f>IF((I39*60+J39)=0,0,ROUND((H39*60)/(I39*60+J39),1))</f>
        <v>0</v>
      </c>
      <c r="M39" s="14">
        <f>M6+M15+M23+M31+M38</f>
        <v>0</v>
      </c>
      <c r="N39" s="14" t="str">
        <f>IF(N40=0,"",(N6+N15+N23+N31+N38)/N40)</f>
        <v/>
      </c>
      <c r="O39" s="300"/>
      <c r="P39" s="14" t="str">
        <f>IF(P40=0,"",(P6+P15+P23+P31+P38)/P40)</f>
        <v/>
      </c>
      <c r="Q39" s="300"/>
      <c r="R39" s="14" t="str">
        <f>IF(R40=0,"",(R6+R15+R23+R31+R38)/R40)</f>
        <v/>
      </c>
      <c r="S39" s="300"/>
      <c r="T39" s="14" t="str">
        <f>IF(T40=0,"",(T6+T15+T23+T31+T38)/T40)</f>
        <v/>
      </c>
      <c r="U39" s="300"/>
      <c r="V39" s="14" t="str">
        <f>IF(V40=0,"",(V6+V15+V23+V31+V38)/V40)</f>
        <v/>
      </c>
      <c r="W39" s="300"/>
      <c r="X39" s="64"/>
      <c r="Y39" s="295"/>
      <c r="Z39" s="2" t="s">
        <v>0</v>
      </c>
      <c r="AA39" s="2" t="s">
        <v>30</v>
      </c>
      <c r="AB39" s="2" t="s">
        <v>16</v>
      </c>
      <c r="AC39" s="2" t="s">
        <v>23</v>
      </c>
      <c r="AD39" s="2" t="s">
        <v>26</v>
      </c>
      <c r="AE39"/>
      <c r="AF39"/>
      <c r="AG39"/>
      <c r="AH39"/>
      <c r="AI39"/>
      <c r="AJ39"/>
      <c r="AK39"/>
      <c r="AL39"/>
      <c r="AM39"/>
      <c r="AN39"/>
      <c r="AO39"/>
      <c r="AP39"/>
      <c r="AQ39"/>
      <c r="AR39"/>
      <c r="AS39"/>
      <c r="AT39"/>
      <c r="AU39"/>
      <c r="AV39"/>
      <c r="AW39"/>
      <c r="AX39"/>
      <c r="AY39"/>
      <c r="AZ39"/>
    </row>
    <row r="40" spans="1:52" x14ac:dyDescent="0.2">
      <c r="A40" s="578"/>
      <c r="B40" s="579"/>
      <c r="C40" s="2" t="s">
        <v>0</v>
      </c>
      <c r="D40" s="2" t="s">
        <v>15</v>
      </c>
      <c r="E40" s="2" t="s">
        <v>16</v>
      </c>
      <c r="F40" s="71"/>
      <c r="G40" s="22" t="s">
        <v>12</v>
      </c>
      <c r="H40" s="340" t="s">
        <v>42</v>
      </c>
      <c r="I40" s="340" t="s">
        <v>15</v>
      </c>
      <c r="J40" s="340" t="s">
        <v>16</v>
      </c>
      <c r="K40" s="327"/>
      <c r="L40" s="368" t="s">
        <v>12</v>
      </c>
      <c r="M40" s="45" t="s">
        <v>41</v>
      </c>
      <c r="N40" s="157">
        <f>O6+O15+O23+O31+O38</f>
        <v>0</v>
      </c>
      <c r="O40" s="158"/>
      <c r="P40" s="157">
        <f>Q6+Q15+Q23+Q31+Q38</f>
        <v>0</v>
      </c>
      <c r="Q40" s="158"/>
      <c r="R40" s="157">
        <f>S6+S15+S23+S31+S38</f>
        <v>0</v>
      </c>
      <c r="S40" s="158"/>
      <c r="T40" s="157">
        <f>U6+U15+U23+U31+U38</f>
        <v>0</v>
      </c>
      <c r="U40" s="158"/>
      <c r="V40" s="157">
        <f>W6+W15+W23+W31+W38</f>
        <v>0</v>
      </c>
      <c r="W40" s="125"/>
      <c r="X40" s="64"/>
      <c r="Y40" s="209" t="s">
        <v>138</v>
      </c>
      <c r="Z40" s="163">
        <f>C39+Janvier!Z45</f>
        <v>0</v>
      </c>
      <c r="AA40" s="209">
        <f>D39+Janvier!AA45+ROUNDDOWN(AE40/60,0)</f>
        <v>0</v>
      </c>
      <c r="AB40" s="209">
        <f>AE40-60*ROUNDDOWN(AE40/60,0)</f>
        <v>0</v>
      </c>
      <c r="AC40" s="209">
        <f>IF((AA40*60+AB40)=0,0,ROUND((Z40*60)/(AA40*60+AB40),1))</f>
        <v>0</v>
      </c>
      <c r="AD40" s="163">
        <f>M39+Janvier!AD45</f>
        <v>0</v>
      </c>
      <c r="AE40" s="10">
        <f>E39+Janvier!$AB$45</f>
        <v>0</v>
      </c>
    </row>
    <row r="41" spans="1:52" x14ac:dyDescent="0.2">
      <c r="A41" s="566" t="s">
        <v>219</v>
      </c>
      <c r="B41" s="566"/>
      <c r="C41" s="48">
        <f>'Décembre 19'!C41</f>
        <v>0</v>
      </c>
      <c r="D41" s="49">
        <f>'Décembre 19'!D41</f>
        <v>0</v>
      </c>
      <c r="E41" s="49">
        <f>'Décembre 19'!E41</f>
        <v>0</v>
      </c>
      <c r="F41" s="142"/>
      <c r="G41" s="50">
        <f>IF((D41*60+E41)=0,0,ROUND((C41*60)/(D41*60+E41),1))</f>
        <v>0</v>
      </c>
      <c r="H41" s="344">
        <f>'Décembre 19'!H41</f>
        <v>0</v>
      </c>
      <c r="I41" s="343">
        <f>'Décembre 19'!I41</f>
        <v>0</v>
      </c>
      <c r="J41" s="343">
        <f>'Décembre 19'!J41</f>
        <v>0</v>
      </c>
      <c r="K41" s="50"/>
      <c r="L41" s="341">
        <f>IF((I41*60+J41)=0,0,ROUND((H41*60)/(I41*60+J41),1))</f>
        <v>0</v>
      </c>
      <c r="M41" s="198">
        <f>'Décembre 19'!M41</f>
        <v>0</v>
      </c>
      <c r="X41" s="64"/>
      <c r="Y41" s="215" t="s">
        <v>220</v>
      </c>
      <c r="Z41" s="216">
        <f>C39+Janvier!Z46</f>
        <v>0</v>
      </c>
      <c r="AA41" s="214">
        <f>D39+Janvier!AA46+ROUNDDOWN(AE41/60,0)</f>
        <v>0</v>
      </c>
      <c r="AB41" s="214">
        <f>AE41-60*ROUNDDOWN(AE41/60,0)</f>
        <v>0</v>
      </c>
      <c r="AC41" s="214">
        <f>IF((AA41*60+AB41)=0,0,ROUND((Z41*60)/(AA41*60+AB41),1))</f>
        <v>0</v>
      </c>
      <c r="AD41" s="216">
        <f>M39+Janvier!AD46</f>
        <v>0</v>
      </c>
      <c r="AE41" s="10">
        <f>E39+Janvier!$AB$46</f>
        <v>0</v>
      </c>
    </row>
    <row r="42" spans="1:52" x14ac:dyDescent="0.2">
      <c r="A42" s="577" t="s">
        <v>25</v>
      </c>
      <c r="B42" s="577"/>
      <c r="C42" s="48">
        <f>Janvier!C44</f>
        <v>0</v>
      </c>
      <c r="D42" s="49">
        <f>Janvier!D44</f>
        <v>0</v>
      </c>
      <c r="E42" s="49">
        <f>Janvier!E44</f>
        <v>0</v>
      </c>
      <c r="F42" s="142"/>
      <c r="G42" s="50">
        <f>IF((D42*60+E42)=0,0,ROUND((C42*60)/(D42*60+E42),1))</f>
        <v>0</v>
      </c>
      <c r="H42" s="344">
        <f>Janvier!H44</f>
        <v>0</v>
      </c>
      <c r="I42" s="343">
        <f>Janvier!I44</f>
        <v>0</v>
      </c>
      <c r="J42" s="343">
        <f>Janvier!J44</f>
        <v>0</v>
      </c>
      <c r="K42" s="50"/>
      <c r="L42" s="341">
        <f>IF((I42*60+J42)=0,0,ROUND((H42*60)/(I42*60+J42),1))</f>
        <v>0</v>
      </c>
      <c r="M42" s="51">
        <f>Janvier!M44</f>
        <v>0</v>
      </c>
      <c r="X42" s="64"/>
      <c r="Y42" s="64"/>
      <c r="AB42" s="328"/>
      <c r="AC42" s="189"/>
      <c r="AD42" s="65"/>
    </row>
    <row r="43" spans="1:52" ht="12.75" customHeight="1" x14ac:dyDescent="0.2">
      <c r="A43" s="92"/>
      <c r="B43" s="92"/>
      <c r="C43" s="66"/>
      <c r="D43" s="66"/>
      <c r="E43" s="66"/>
      <c r="F43" s="141"/>
      <c r="G43" s="67"/>
      <c r="H43" s="67"/>
      <c r="I43" s="67"/>
      <c r="J43" s="67"/>
      <c r="K43" s="67"/>
      <c r="L43" s="67"/>
      <c r="M43" s="67"/>
      <c r="X43" s="64"/>
      <c r="Y43" s="64"/>
      <c r="Z43" s="64"/>
      <c r="AA43" s="64"/>
      <c r="AB43" s="189"/>
      <c r="AC43" s="189"/>
      <c r="AD43" s="65"/>
      <c r="AE43" s="199">
        <f>J39+J41+J42</f>
        <v>0</v>
      </c>
    </row>
    <row r="44" spans="1:52" x14ac:dyDescent="0.2">
      <c r="A44" s="92"/>
      <c r="B44" s="92"/>
      <c r="C44" s="66"/>
      <c r="D44" s="66"/>
      <c r="E44" s="66"/>
      <c r="F44" s="141"/>
      <c r="G44" s="67"/>
      <c r="H44" s="67"/>
      <c r="I44" s="67"/>
      <c r="J44" s="67"/>
      <c r="K44" s="67"/>
      <c r="L44" s="67"/>
      <c r="M44" s="66"/>
      <c r="X44" s="64"/>
      <c r="Y44" s="64"/>
      <c r="Z44" s="64"/>
      <c r="AA44" s="64"/>
      <c r="AB44" s="189"/>
      <c r="AC44" s="189"/>
      <c r="AD44" s="64"/>
      <c r="AE44" s="199">
        <f>J39+J42</f>
        <v>0</v>
      </c>
    </row>
    <row r="45" spans="1:52" x14ac:dyDescent="0.2">
      <c r="A45" s="92"/>
      <c r="B45" s="92"/>
      <c r="C45" s="66"/>
      <c r="D45" s="66"/>
      <c r="E45" s="66"/>
      <c r="F45" s="141"/>
      <c r="G45" s="67"/>
      <c r="H45" s="67"/>
      <c r="I45" s="67"/>
      <c r="J45" s="67"/>
      <c r="K45" s="67"/>
      <c r="L45" s="67"/>
      <c r="M45" s="66"/>
      <c r="X45" s="64"/>
      <c r="Y45" s="64"/>
      <c r="Z45" s="64"/>
      <c r="AA45" s="64"/>
    </row>
  </sheetData>
  <sheetProtection sheet="1" selectLockedCells="1"/>
  <mergeCells count="58">
    <mergeCell ref="A42:B42"/>
    <mergeCell ref="A41:B41"/>
    <mergeCell ref="A31:B31"/>
    <mergeCell ref="A40:B40"/>
    <mergeCell ref="A39:B39"/>
    <mergeCell ref="A38:B38"/>
    <mergeCell ref="A23:B23"/>
    <mergeCell ref="A15:B15"/>
    <mergeCell ref="Y17:AD17"/>
    <mergeCell ref="Y18:AD18"/>
    <mergeCell ref="Y19:AD19"/>
    <mergeCell ref="Y20:AD20"/>
    <mergeCell ref="Y15:AD15"/>
    <mergeCell ref="Y16:AD16"/>
    <mergeCell ref="A6:B6"/>
    <mergeCell ref="Y11:AD11"/>
    <mergeCell ref="Y6:AD6"/>
    <mergeCell ref="Y7:AD7"/>
    <mergeCell ref="Y8:AD8"/>
    <mergeCell ref="A7:B7"/>
    <mergeCell ref="Y9:AD9"/>
    <mergeCell ref="A1:AC1"/>
    <mergeCell ref="A2:A3"/>
    <mergeCell ref="B2:B3"/>
    <mergeCell ref="C2:C3"/>
    <mergeCell ref="D2:D3"/>
    <mergeCell ref="G2:G3"/>
    <mergeCell ref="N2:N3"/>
    <mergeCell ref="E2:E3"/>
    <mergeCell ref="H2:L2"/>
    <mergeCell ref="P2:P3"/>
    <mergeCell ref="Y2:AD3"/>
    <mergeCell ref="X2:X3"/>
    <mergeCell ref="R2:R3"/>
    <mergeCell ref="Y5:AD5"/>
    <mergeCell ref="Y4:AD4"/>
    <mergeCell ref="Y27:AD27"/>
    <mergeCell ref="Y21:AD21"/>
    <mergeCell ref="Y22:AD22"/>
    <mergeCell ref="Y10:AD10"/>
    <mergeCell ref="Y13:AD13"/>
    <mergeCell ref="Y14:AD14"/>
    <mergeCell ref="Y23:AD23"/>
    <mergeCell ref="Y24:AD24"/>
    <mergeCell ref="Y25:AD25"/>
    <mergeCell ref="Y12:AD12"/>
    <mergeCell ref="Y26:AD26"/>
    <mergeCell ref="Y34:AD34"/>
    <mergeCell ref="Y28:AD28"/>
    <mergeCell ref="Y29:AD29"/>
    <mergeCell ref="Y30:AD30"/>
    <mergeCell ref="Y32:AD32"/>
    <mergeCell ref="Y37:AD37"/>
    <mergeCell ref="Y31:AD31"/>
    <mergeCell ref="Y38:AD38"/>
    <mergeCell ref="Y33:AD33"/>
    <mergeCell ref="Y35:AD35"/>
    <mergeCell ref="Y36:AD36"/>
  </mergeCells>
  <phoneticPr fontId="0" type="noConversion"/>
  <printOptions horizontalCentered="1"/>
  <pageMargins left="0" right="0" top="0.39370078740157483"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A50"/>
  <sheetViews>
    <sheetView zoomScale="120" zoomScaleNormal="120" workbookViewId="0">
      <pane ySplit="3" topLeftCell="A15" activePane="bottomLeft" state="frozen"/>
      <selection pane="bottomLeft" activeCell="C6" sqref="C6"/>
    </sheetView>
  </sheetViews>
  <sheetFormatPr baseColWidth="10" defaultRowHeight="12.75" x14ac:dyDescent="0.2"/>
  <cols>
    <col min="1" max="1" width="9.7109375" customWidth="1"/>
    <col min="2" max="2" width="5.42578125" customWidth="1"/>
    <col min="3" max="3" width="6" customWidth="1"/>
    <col min="4" max="4" width="4.85546875" customWidth="1"/>
    <col min="5" max="5" width="5.140625" customWidth="1"/>
    <col min="6" max="6" width="7.28515625" style="74" hidden="1" customWidth="1"/>
    <col min="7" max="7" width="5.85546875" customWidth="1"/>
    <col min="8" max="8" width="7.42578125" hidden="1" customWidth="1"/>
    <col min="9" max="9" width="6.7109375" hidden="1" customWidth="1"/>
    <col min="10" max="10" width="8.28515625" hidden="1" customWidth="1"/>
    <col min="11" max="11" width="5.85546875" hidden="1" customWidth="1"/>
    <col min="12" max="12" width="6.7109375" hidden="1" customWidth="1"/>
    <col min="13" max="13" width="6" customWidth="1"/>
    <col min="14" max="14" width="4.28515625" customWidth="1"/>
    <col min="15" max="15" width="5.42578125" style="74" hidden="1" customWidth="1"/>
    <col min="16" max="16" width="3.42578125" customWidth="1"/>
    <col min="17" max="17" width="3.425781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3" customWidth="1"/>
    <col min="26" max="26" width="14.5703125" customWidth="1"/>
    <col min="27" max="27" width="11.42578125" customWidth="1"/>
    <col min="28" max="28" width="9.42578125" customWidth="1"/>
    <col min="29" max="29" width="8.5703125" customWidth="1"/>
    <col min="30" max="31" width="11" customWidth="1"/>
    <col min="32" max="32" width="11.42578125" hidden="1" customWidth="1"/>
  </cols>
  <sheetData>
    <row r="1" spans="1:31" ht="18" x14ac:dyDescent="0.25">
      <c r="A1" s="590" t="s">
        <v>222</v>
      </c>
      <c r="B1" s="590"/>
      <c r="C1" s="590"/>
      <c r="D1" s="590"/>
      <c r="E1" s="590"/>
      <c r="F1" s="590"/>
      <c r="G1" s="590"/>
      <c r="H1" s="590"/>
      <c r="I1" s="590"/>
      <c r="J1" s="590"/>
      <c r="K1" s="590"/>
      <c r="L1" s="590"/>
      <c r="M1" s="590"/>
      <c r="N1" s="590"/>
      <c r="O1" s="590"/>
      <c r="P1" s="590"/>
      <c r="Q1" s="590"/>
      <c r="R1" s="590"/>
      <c r="S1" s="590"/>
      <c r="T1" s="590"/>
      <c r="U1" s="590"/>
      <c r="V1" s="590"/>
      <c r="W1" s="590"/>
      <c r="X1" s="590"/>
      <c r="Y1" s="590"/>
      <c r="Z1" s="590"/>
      <c r="AA1" s="590"/>
      <c r="AB1" s="590"/>
      <c r="AC1" s="590"/>
      <c r="AD1" s="590"/>
      <c r="AE1" s="201"/>
    </row>
    <row r="2" spans="1:31" ht="13.5" customHeight="1" x14ac:dyDescent="0.2">
      <c r="A2" s="492" t="s">
        <v>1</v>
      </c>
      <c r="B2" s="492" t="s">
        <v>9</v>
      </c>
      <c r="C2" s="492" t="s">
        <v>0</v>
      </c>
      <c r="D2" s="492" t="s">
        <v>15</v>
      </c>
      <c r="E2" s="492" t="s">
        <v>16</v>
      </c>
      <c r="F2" s="140" t="s">
        <v>16</v>
      </c>
      <c r="G2" s="494" t="s">
        <v>12</v>
      </c>
      <c r="H2" s="506" t="s">
        <v>193</v>
      </c>
      <c r="I2" s="507"/>
      <c r="J2" s="507"/>
      <c r="K2" s="507"/>
      <c r="L2" s="508"/>
      <c r="M2" s="31" t="s">
        <v>17</v>
      </c>
      <c r="N2" s="496" t="s">
        <v>40</v>
      </c>
      <c r="O2" s="148"/>
      <c r="P2" s="496" t="s">
        <v>11</v>
      </c>
      <c r="Q2" s="148"/>
      <c r="R2" s="496" t="s">
        <v>22</v>
      </c>
      <c r="S2" s="148"/>
      <c r="T2" s="31" t="s">
        <v>19</v>
      </c>
      <c r="U2" s="148"/>
      <c r="V2" s="31" t="s">
        <v>19</v>
      </c>
      <c r="W2" s="148"/>
      <c r="X2" s="591" t="s">
        <v>13</v>
      </c>
      <c r="Y2" s="500" t="s">
        <v>14</v>
      </c>
      <c r="Z2" s="501"/>
      <c r="AA2" s="501"/>
      <c r="AB2" s="501"/>
      <c r="AC2" s="501"/>
      <c r="AD2" s="501"/>
      <c r="AE2" s="502"/>
    </row>
    <row r="3" spans="1:31" ht="15" customHeight="1" x14ac:dyDescent="0.2">
      <c r="A3" s="493"/>
      <c r="B3" s="493"/>
      <c r="C3" s="493"/>
      <c r="D3" s="493"/>
      <c r="E3" s="493"/>
      <c r="F3" s="140"/>
      <c r="G3" s="495"/>
      <c r="H3" s="364" t="s">
        <v>0</v>
      </c>
      <c r="I3" s="326" t="s">
        <v>15</v>
      </c>
      <c r="J3" s="326" t="s">
        <v>16</v>
      </c>
      <c r="K3" s="318"/>
      <c r="L3" s="364" t="s">
        <v>12</v>
      </c>
      <c r="M3" s="32" t="s">
        <v>18</v>
      </c>
      <c r="N3" s="497"/>
      <c r="O3" s="149"/>
      <c r="P3" s="497"/>
      <c r="Q3" s="149"/>
      <c r="R3" s="497"/>
      <c r="S3" s="149"/>
      <c r="T3" s="32" t="s">
        <v>20</v>
      </c>
      <c r="U3" s="149"/>
      <c r="V3" s="32" t="s">
        <v>21</v>
      </c>
      <c r="W3" s="149"/>
      <c r="X3" s="592"/>
      <c r="Y3" s="503"/>
      <c r="Z3" s="504"/>
      <c r="AA3" s="504"/>
      <c r="AB3" s="504"/>
      <c r="AC3" s="504"/>
      <c r="AD3" s="504"/>
      <c r="AE3" s="505"/>
    </row>
    <row r="4" spans="1:31" hidden="1" x14ac:dyDescent="0.2">
      <c r="A4" s="19" t="s">
        <v>3</v>
      </c>
      <c r="B4" s="19">
        <v>1</v>
      </c>
      <c r="C4" s="40"/>
      <c r="D4" s="40"/>
      <c r="E4" s="40"/>
      <c r="F4" s="71">
        <f>E4</f>
        <v>0</v>
      </c>
      <c r="G4" s="101" t="str">
        <f>IF((D4*60+E4)=0,"",ROUND((C4*60)/(D4*60+E4),1))</f>
        <v/>
      </c>
      <c r="H4" s="325"/>
      <c r="I4" s="325"/>
      <c r="J4" s="325"/>
      <c r="K4" s="71">
        <f>J4</f>
        <v>0</v>
      </c>
      <c r="L4" s="343" t="str">
        <f>IF((I4*60+J4)=0,"",ROUND((H4*60)/(I4*60+J4),1))</f>
        <v/>
      </c>
      <c r="M4" s="116"/>
      <c r="N4" s="116"/>
      <c r="O4" s="161">
        <f>IF(N4="",0,1)</f>
        <v>0</v>
      </c>
      <c r="P4" s="116"/>
      <c r="Q4" s="161">
        <f>IF(P4="",0,1)</f>
        <v>0</v>
      </c>
      <c r="R4" s="116"/>
      <c r="S4" s="161">
        <f>IF(R4="",0,1)</f>
        <v>0</v>
      </c>
      <c r="T4" s="116"/>
      <c r="U4" s="161">
        <f>IF(T4="",0,1)</f>
        <v>0</v>
      </c>
      <c r="V4" s="116"/>
      <c r="W4" s="161">
        <f>IF(V4="",0,1)</f>
        <v>0</v>
      </c>
      <c r="X4" s="236"/>
      <c r="Y4" s="514"/>
      <c r="Z4" s="515"/>
      <c r="AA4" s="515"/>
      <c r="AB4" s="515"/>
      <c r="AC4" s="515"/>
      <c r="AD4" s="515"/>
      <c r="AE4" s="516"/>
    </row>
    <row r="5" spans="1:31" hidden="1" x14ac:dyDescent="0.2">
      <c r="A5" s="19" t="s">
        <v>4</v>
      </c>
      <c r="B5" s="19">
        <f t="shared" ref="B5:B23" si="0">B4+1</f>
        <v>2</v>
      </c>
      <c r="C5" s="40"/>
      <c r="D5" s="40"/>
      <c r="E5" s="40"/>
      <c r="F5" s="71">
        <f>E5</f>
        <v>0</v>
      </c>
      <c r="G5" s="101" t="str">
        <f>IF((D5*60+E5)=0,"",ROUND((C5*60)/(D5*60+E5),1))</f>
        <v/>
      </c>
      <c r="H5" s="325"/>
      <c r="I5" s="325"/>
      <c r="J5" s="325"/>
      <c r="K5" s="71">
        <f>J5</f>
        <v>0</v>
      </c>
      <c r="L5" s="343" t="str">
        <f>IF((I5*60+J5)=0,"",ROUND((H5*60)/(I5*60+J5),1))</f>
        <v/>
      </c>
      <c r="M5" s="116"/>
      <c r="N5" s="116"/>
      <c r="O5" s="161">
        <f>IF(N5="",O4,O4+1)</f>
        <v>0</v>
      </c>
      <c r="P5" s="116"/>
      <c r="Q5" s="161">
        <f>IF(P5="",Q4,Q4+1)</f>
        <v>0</v>
      </c>
      <c r="R5" s="116"/>
      <c r="S5" s="161">
        <f>IF(R5="",S4,S4+1)</f>
        <v>0</v>
      </c>
      <c r="T5" s="116"/>
      <c r="U5" s="161">
        <f>IF(T5="",U4,U4+1)</f>
        <v>0</v>
      </c>
      <c r="V5" s="116"/>
      <c r="W5" s="161">
        <f>IF(V5="",W4,W4+1)</f>
        <v>0</v>
      </c>
      <c r="X5" s="236"/>
      <c r="Y5" s="514"/>
      <c r="Z5" s="515"/>
      <c r="AA5" s="515"/>
      <c r="AB5" s="515"/>
      <c r="AC5" s="515"/>
      <c r="AD5" s="515"/>
      <c r="AE5" s="516"/>
    </row>
    <row r="6" spans="1:31" x14ac:dyDescent="0.2">
      <c r="A6" s="140" t="s">
        <v>5</v>
      </c>
      <c r="B6" s="140">
        <v>1</v>
      </c>
      <c r="C6" s="40"/>
      <c r="D6" s="40"/>
      <c r="E6" s="40"/>
      <c r="F6" s="71">
        <f>E6</f>
        <v>0</v>
      </c>
      <c r="G6" s="101" t="str">
        <f>IF((D6*60+E6)=0,"",ROUND((C6*60)/(D6*60+E6),1))</f>
        <v/>
      </c>
      <c r="H6" s="325"/>
      <c r="I6" s="325"/>
      <c r="J6" s="325"/>
      <c r="K6" s="71">
        <f>J6</f>
        <v>0</v>
      </c>
      <c r="L6" s="343" t="str">
        <f>IF((I6*60+J6)=0,"",ROUND((H6*60)/(I6*60+J6),1))</f>
        <v/>
      </c>
      <c r="M6" s="116"/>
      <c r="N6" s="116"/>
      <c r="O6" s="161">
        <f>IF(N6="",O5,O5+1)</f>
        <v>0</v>
      </c>
      <c r="P6" s="116"/>
      <c r="Q6" s="161">
        <f>IF(P6="",Q5,Q5+1)</f>
        <v>0</v>
      </c>
      <c r="R6" s="116"/>
      <c r="S6" s="161">
        <f>IF(R6="",S5,S5+1)</f>
        <v>0</v>
      </c>
      <c r="T6" s="116"/>
      <c r="U6" s="161">
        <f>IF(T6="",U5,U5+1)</f>
        <v>0</v>
      </c>
      <c r="V6" s="116"/>
      <c r="W6" s="161">
        <f>IF(V6="",W5,W5+1)</f>
        <v>0</v>
      </c>
      <c r="X6" s="236"/>
      <c r="Y6" s="514"/>
      <c r="Z6" s="515"/>
      <c r="AA6" s="515"/>
      <c r="AB6" s="515"/>
      <c r="AC6" s="515"/>
      <c r="AD6" s="515"/>
      <c r="AE6" s="516"/>
    </row>
    <row r="7" spans="1:31" x14ac:dyDescent="0.2">
      <c r="A7" s="582" t="s">
        <v>10</v>
      </c>
      <c r="B7" s="583"/>
      <c r="C7" s="15">
        <f>SUM(C4:C6)</f>
        <v>0</v>
      </c>
      <c r="D7" s="15">
        <f>SUM(D4:D6)+ROUNDDOWN(F7/60,0)</f>
        <v>0</v>
      </c>
      <c r="E7" s="15">
        <f>F7-60*ROUNDDOWN(F7/60,0)</f>
        <v>0</v>
      </c>
      <c r="F7" s="145">
        <f>SUM(F4:F6)</f>
        <v>0</v>
      </c>
      <c r="G7" s="62">
        <f>IF((D7*60+E7)=0,0,ROUND((C7*60)/(D7*60+E7),1))</f>
        <v>0</v>
      </c>
      <c r="H7" s="15">
        <f>SUM(H4:H6)</f>
        <v>0</v>
      </c>
      <c r="I7" s="15">
        <f>SUM(I4:I6)+ROUNDDOWN(K7/60,0)</f>
        <v>0</v>
      </c>
      <c r="J7" s="15">
        <f>K7-60*ROUNDDOWN(K7/60,0)</f>
        <v>0</v>
      </c>
      <c r="K7" s="145">
        <f>SUM(K4:K6)</f>
        <v>0</v>
      </c>
      <c r="L7" s="62">
        <f>IF((I7*60+J7)=0,0,ROUND((H7*60)/(I7*60+J7),1))</f>
        <v>0</v>
      </c>
      <c r="M7" s="33">
        <f>SUM(M4:M6)</f>
        <v>0</v>
      </c>
      <c r="N7" s="33">
        <f>IF(SUM(N4:N6)=0,0,ROUND(AVERAGE(N6:N6),0))</f>
        <v>0</v>
      </c>
      <c r="O7" s="162">
        <f>IF(O6=0,0,1)</f>
        <v>0</v>
      </c>
      <c r="P7" s="33">
        <f>IF(SUM(P4:P6)=0,0,ROUND(AVERAGE(P6:P6),0))</f>
        <v>0</v>
      </c>
      <c r="Q7" s="162">
        <f>IF(Q6=0,0,1)</f>
        <v>0</v>
      </c>
      <c r="R7" s="33">
        <f>IF(SUM(R4:R6)=0,0,ROUND(AVERAGE(R6:R6),0))</f>
        <v>0</v>
      </c>
      <c r="S7" s="162">
        <f>IF(S6=0,0,1)</f>
        <v>0</v>
      </c>
      <c r="T7" s="33">
        <f>IF(SUM(T4:T6)=0,0,ROUND(AVERAGE(T6:T6),0))</f>
        <v>0</v>
      </c>
      <c r="U7" s="162">
        <f>IF(U6=0,0,1)</f>
        <v>0</v>
      </c>
      <c r="V7" s="33">
        <f>IF(SUM(V4:V6)=0,0,ROUND(AVERAGE(V6:V6),0))</f>
        <v>0</v>
      </c>
      <c r="W7" s="162">
        <f>IF(W6=0,0,1)</f>
        <v>0</v>
      </c>
      <c r="X7" s="237"/>
      <c r="Y7" s="480"/>
      <c r="Z7" s="481"/>
      <c r="AA7" s="481"/>
      <c r="AB7" s="481"/>
      <c r="AC7" s="481"/>
      <c r="AD7" s="481"/>
      <c r="AE7" s="482"/>
    </row>
    <row r="8" spans="1:31" x14ac:dyDescent="0.2">
      <c r="A8" s="580" t="s">
        <v>61</v>
      </c>
      <c r="B8" s="581"/>
      <c r="C8" s="374">
        <f>C7+Février!C38</f>
        <v>0</v>
      </c>
      <c r="D8" s="97">
        <f>D7+Février!D38+ROUNDDOWN(F8/60,0)</f>
        <v>0</v>
      </c>
      <c r="E8" s="97">
        <f>F8-60*ROUNDDOWN(F8/60,0)</f>
        <v>0</v>
      </c>
      <c r="F8" s="144">
        <f>E7+Février!E38</f>
        <v>0</v>
      </c>
      <c r="G8" s="97">
        <f>IF((D8*60+E8)=0,0,ROUND((C8*60)/(D8*60+E8),1))</f>
        <v>0</v>
      </c>
      <c r="H8" s="374">
        <f>H7+Février!H38</f>
        <v>0</v>
      </c>
      <c r="I8" s="97">
        <f>I7+Février!I38+ROUNDDOWN(K8/60,0)</f>
        <v>0</v>
      </c>
      <c r="J8" s="97">
        <f>K8-60*ROUNDDOWN(K8/60,0)</f>
        <v>0</v>
      </c>
      <c r="K8" s="144">
        <f>J7+Février!J38</f>
        <v>0</v>
      </c>
      <c r="L8" s="97">
        <f>IF((I8*60+J8)=0,0,ROUND((H8*60)/(I8*60+J8),1))</f>
        <v>0</v>
      </c>
      <c r="M8" s="375">
        <f>M7+Février!M38</f>
        <v>0</v>
      </c>
      <c r="N8" s="98">
        <f>IF(N7=0,Février!N38,IF(N7+Février!N38=0,"",ROUND((SUM(N6:N6)+SUM(Février!N32:N37))/(O6+Février!O37),0)))</f>
        <v>0</v>
      </c>
      <c r="O8" s="179">
        <f>IF(O6=0,0,1)</f>
        <v>0</v>
      </c>
      <c r="P8" s="98">
        <f>IF(P7=0,Février!P38,IF(P7+Février!P38=0,"",ROUND((SUM(P4:P6)+SUM(Février!P32:P37))/(Q6+Février!Q37),0)))</f>
        <v>0</v>
      </c>
      <c r="Q8" s="179">
        <f>IF(Q6=0,0,1)</f>
        <v>0</v>
      </c>
      <c r="R8" s="98">
        <f>IF(R7=0,Février!R38,IF(R7+Février!R38=0,"",ROUND((SUM(R4:R6)+SUM(Février!R32:R37))/(S6+Février!S37),0)))</f>
        <v>0</v>
      </c>
      <c r="S8" s="179">
        <f>IF(S6=0,0,1)</f>
        <v>0</v>
      </c>
      <c r="T8" s="98">
        <f>IF(T7=0,Février!T38,IF(T7+Février!T38=0,"",ROUND((SUM(T4:T6)+SUM(Février!T32:T37))/(U6+Février!U37),0)))</f>
        <v>0</v>
      </c>
      <c r="U8" s="179">
        <f>IF(U6=0,0,1)</f>
        <v>0</v>
      </c>
      <c r="V8" s="98">
        <f>IF(V7=0,Février!V38,IF(V7+Février!V38=0,"",ROUND((SUM(V4:V6)+SUM(Février!V32:V37))/(W6+Février!W37),0)))</f>
        <v>0</v>
      </c>
      <c r="W8" s="179">
        <f>IF(W6=0,0,1)</f>
        <v>0</v>
      </c>
      <c r="X8" s="238"/>
      <c r="Y8" s="536"/>
      <c r="Z8" s="537"/>
      <c r="AA8" s="537"/>
      <c r="AB8" s="537"/>
      <c r="AC8" s="537"/>
      <c r="AD8" s="537"/>
      <c r="AE8" s="538"/>
    </row>
    <row r="9" spans="1:31" x14ac:dyDescent="0.2">
      <c r="A9" s="19" t="s">
        <v>6</v>
      </c>
      <c r="B9" s="19">
        <f>B6+1</f>
        <v>2</v>
      </c>
      <c r="C9" s="40"/>
      <c r="D9" s="40"/>
      <c r="E9" s="40"/>
      <c r="F9" s="71">
        <f>E9</f>
        <v>0</v>
      </c>
      <c r="G9" s="101" t="str">
        <f t="shared" ref="G9:G42" si="1">IF((D9*60+F9)=0,"",ROUND((C9*60)/(D9*60+F9),1))</f>
        <v/>
      </c>
      <c r="H9" s="325"/>
      <c r="I9" s="325"/>
      <c r="J9" s="325"/>
      <c r="K9" s="71">
        <f>J9</f>
        <v>0</v>
      </c>
      <c r="L9" s="343" t="str">
        <f t="shared" ref="L9:L38" si="2">IF((I9*60+K9)=0,"",ROUND((H9*60)/(I9*60+K9),1))</f>
        <v/>
      </c>
      <c r="M9" s="347"/>
      <c r="N9" s="347"/>
      <c r="O9" s="161">
        <f>IF(N9="",0,1)</f>
        <v>0</v>
      </c>
      <c r="P9" s="347"/>
      <c r="Q9" s="161">
        <f>IF(P9="",0,1)</f>
        <v>0</v>
      </c>
      <c r="R9" s="116"/>
      <c r="S9" s="161">
        <f>IF(R9="",0,1)</f>
        <v>0</v>
      </c>
      <c r="T9" s="116"/>
      <c r="U9" s="161">
        <f>IF(T9="",0,1)</f>
        <v>0</v>
      </c>
      <c r="V9" s="116"/>
      <c r="W9" s="161">
        <f>IF(V9="",0,1)</f>
        <v>0</v>
      </c>
      <c r="X9" s="236"/>
      <c r="Y9" s="514"/>
      <c r="Z9" s="515"/>
      <c r="AA9" s="515"/>
      <c r="AB9" s="515"/>
      <c r="AC9" s="515"/>
      <c r="AD9" s="515"/>
      <c r="AE9" s="516"/>
    </row>
    <row r="10" spans="1:31" x14ac:dyDescent="0.2">
      <c r="A10" s="19" t="s">
        <v>7</v>
      </c>
      <c r="B10" s="19">
        <f t="shared" si="0"/>
        <v>3</v>
      </c>
      <c r="C10" s="40"/>
      <c r="D10" s="40"/>
      <c r="E10" s="40"/>
      <c r="F10" s="71">
        <f t="shared" ref="F10:F15" si="3">E10</f>
        <v>0</v>
      </c>
      <c r="G10" s="101" t="str">
        <f t="shared" si="1"/>
        <v/>
      </c>
      <c r="H10" s="325"/>
      <c r="I10" s="325"/>
      <c r="J10" s="325"/>
      <c r="K10" s="71">
        <f t="shared" ref="K10:K15" si="4">J10</f>
        <v>0</v>
      </c>
      <c r="L10" s="343" t="str">
        <f t="shared" si="2"/>
        <v/>
      </c>
      <c r="M10" s="347"/>
      <c r="N10" s="347"/>
      <c r="O10" s="161">
        <f t="shared" ref="O10:O15" si="5">IF(N10="",O9,O9+1)</f>
        <v>0</v>
      </c>
      <c r="P10" s="347"/>
      <c r="Q10" s="161">
        <f t="shared" ref="Q10:Q15" si="6">IF(P10="",Q9,Q9+1)</f>
        <v>0</v>
      </c>
      <c r="R10" s="116"/>
      <c r="S10" s="161">
        <f t="shared" ref="S10:S15" si="7">IF(R10="",S9,S9+1)</f>
        <v>0</v>
      </c>
      <c r="T10" s="116"/>
      <c r="U10" s="161">
        <f t="shared" ref="U10:U15" si="8">IF(T10="",U9,U9+1)</f>
        <v>0</v>
      </c>
      <c r="V10" s="116"/>
      <c r="W10" s="161">
        <f t="shared" ref="W10:W15" si="9">IF(V10="",W9,W9+1)</f>
        <v>0</v>
      </c>
      <c r="X10" s="236"/>
      <c r="Y10" s="514"/>
      <c r="Z10" s="515"/>
      <c r="AA10" s="515"/>
      <c r="AB10" s="515"/>
      <c r="AC10" s="515"/>
      <c r="AD10" s="515"/>
      <c r="AE10" s="516"/>
    </row>
    <row r="11" spans="1:31" x14ac:dyDescent="0.2">
      <c r="A11" s="19" t="s">
        <v>8</v>
      </c>
      <c r="B11" s="19">
        <f t="shared" si="0"/>
        <v>4</v>
      </c>
      <c r="C11" s="40"/>
      <c r="D11" s="40"/>
      <c r="E11" s="40"/>
      <c r="F11" s="71">
        <f t="shared" si="3"/>
        <v>0</v>
      </c>
      <c r="G11" s="101" t="str">
        <f t="shared" si="1"/>
        <v/>
      </c>
      <c r="H11" s="325"/>
      <c r="I11" s="325"/>
      <c r="J11" s="325"/>
      <c r="K11" s="71">
        <f t="shared" si="4"/>
        <v>0</v>
      </c>
      <c r="L11" s="343" t="str">
        <f t="shared" si="2"/>
        <v/>
      </c>
      <c r="M11" s="116"/>
      <c r="N11" s="116"/>
      <c r="O11" s="161">
        <f t="shared" si="5"/>
        <v>0</v>
      </c>
      <c r="P11" s="116"/>
      <c r="Q11" s="161">
        <f t="shared" si="6"/>
        <v>0</v>
      </c>
      <c r="R11" s="116"/>
      <c r="S11" s="161">
        <f t="shared" si="7"/>
        <v>0</v>
      </c>
      <c r="T11" s="116"/>
      <c r="U11" s="161">
        <f t="shared" si="8"/>
        <v>0</v>
      </c>
      <c r="V11" s="116"/>
      <c r="W11" s="161">
        <f t="shared" si="9"/>
        <v>0</v>
      </c>
      <c r="X11" s="236"/>
      <c r="Y11" s="514"/>
      <c r="Z11" s="515"/>
      <c r="AA11" s="515"/>
      <c r="AB11" s="515"/>
      <c r="AC11" s="515"/>
      <c r="AD11" s="515"/>
      <c r="AE11" s="516"/>
    </row>
    <row r="12" spans="1:31" x14ac:dyDescent="0.2">
      <c r="A12" s="19" t="s">
        <v>2</v>
      </c>
      <c r="B12" s="19">
        <f t="shared" si="0"/>
        <v>5</v>
      </c>
      <c r="C12" s="40"/>
      <c r="D12" s="40"/>
      <c r="E12" s="40"/>
      <c r="F12" s="71">
        <f t="shared" si="3"/>
        <v>0</v>
      </c>
      <c r="G12" s="101" t="str">
        <f t="shared" si="1"/>
        <v/>
      </c>
      <c r="H12" s="325"/>
      <c r="I12" s="325"/>
      <c r="J12" s="325"/>
      <c r="K12" s="71">
        <f t="shared" si="4"/>
        <v>0</v>
      </c>
      <c r="L12" s="343" t="str">
        <f t="shared" si="2"/>
        <v/>
      </c>
      <c r="M12" s="116"/>
      <c r="N12" s="116"/>
      <c r="O12" s="161">
        <f t="shared" si="5"/>
        <v>0</v>
      </c>
      <c r="P12" s="116"/>
      <c r="Q12" s="161">
        <f t="shared" si="6"/>
        <v>0</v>
      </c>
      <c r="R12" s="116"/>
      <c r="S12" s="161">
        <f t="shared" si="7"/>
        <v>0</v>
      </c>
      <c r="T12" s="116"/>
      <c r="U12" s="161">
        <f t="shared" si="8"/>
        <v>0</v>
      </c>
      <c r="V12" s="116"/>
      <c r="W12" s="161">
        <f t="shared" si="9"/>
        <v>0</v>
      </c>
      <c r="X12" s="236"/>
      <c r="Y12" s="514"/>
      <c r="Z12" s="515"/>
      <c r="AA12" s="515"/>
      <c r="AB12" s="515"/>
      <c r="AC12" s="515"/>
      <c r="AD12" s="515"/>
      <c r="AE12" s="516"/>
    </row>
    <row r="13" spans="1:31" x14ac:dyDescent="0.2">
      <c r="A13" s="19" t="s">
        <v>3</v>
      </c>
      <c r="B13" s="19">
        <f t="shared" si="0"/>
        <v>6</v>
      </c>
      <c r="C13" s="40"/>
      <c r="D13" s="40"/>
      <c r="E13" s="40"/>
      <c r="F13" s="71">
        <f t="shared" si="3"/>
        <v>0</v>
      </c>
      <c r="G13" s="101" t="str">
        <f t="shared" si="1"/>
        <v/>
      </c>
      <c r="H13" s="325"/>
      <c r="I13" s="325"/>
      <c r="J13" s="325"/>
      <c r="K13" s="71">
        <f t="shared" si="4"/>
        <v>0</v>
      </c>
      <c r="L13" s="343" t="str">
        <f t="shared" si="2"/>
        <v/>
      </c>
      <c r="M13" s="116"/>
      <c r="N13" s="116"/>
      <c r="O13" s="161">
        <f t="shared" si="5"/>
        <v>0</v>
      </c>
      <c r="P13" s="116"/>
      <c r="Q13" s="161">
        <f t="shared" si="6"/>
        <v>0</v>
      </c>
      <c r="R13" s="116"/>
      <c r="S13" s="161">
        <f t="shared" si="7"/>
        <v>0</v>
      </c>
      <c r="T13" s="116"/>
      <c r="U13" s="161">
        <f t="shared" si="8"/>
        <v>0</v>
      </c>
      <c r="V13" s="116"/>
      <c r="W13" s="161">
        <f t="shared" si="9"/>
        <v>0</v>
      </c>
      <c r="X13" s="236"/>
      <c r="Y13" s="514"/>
      <c r="Z13" s="515"/>
      <c r="AA13" s="515"/>
      <c r="AB13" s="515"/>
      <c r="AC13" s="515"/>
      <c r="AD13" s="515"/>
      <c r="AE13" s="516"/>
    </row>
    <row r="14" spans="1:31" x14ac:dyDescent="0.2">
      <c r="A14" s="19" t="s">
        <v>4</v>
      </c>
      <c r="B14" s="19">
        <f t="shared" si="0"/>
        <v>7</v>
      </c>
      <c r="C14" s="40"/>
      <c r="D14" s="40"/>
      <c r="E14" s="40"/>
      <c r="F14" s="71">
        <f t="shared" si="3"/>
        <v>0</v>
      </c>
      <c r="G14" s="101" t="str">
        <f t="shared" si="1"/>
        <v/>
      </c>
      <c r="H14" s="325"/>
      <c r="I14" s="325"/>
      <c r="J14" s="325"/>
      <c r="K14" s="71">
        <f t="shared" si="4"/>
        <v>0</v>
      </c>
      <c r="L14" s="343" t="str">
        <f t="shared" si="2"/>
        <v/>
      </c>
      <c r="M14" s="116"/>
      <c r="N14" s="116"/>
      <c r="O14" s="161">
        <f t="shared" si="5"/>
        <v>0</v>
      </c>
      <c r="P14" s="116"/>
      <c r="Q14" s="161">
        <f t="shared" si="6"/>
        <v>0</v>
      </c>
      <c r="R14" s="116"/>
      <c r="S14" s="161">
        <f t="shared" si="7"/>
        <v>0</v>
      </c>
      <c r="T14" s="116"/>
      <c r="U14" s="161">
        <f t="shared" si="8"/>
        <v>0</v>
      </c>
      <c r="V14" s="116"/>
      <c r="W14" s="161">
        <f t="shared" si="9"/>
        <v>0</v>
      </c>
      <c r="X14" s="236"/>
      <c r="Y14" s="514"/>
      <c r="Z14" s="515"/>
      <c r="AA14" s="515"/>
      <c r="AB14" s="515"/>
      <c r="AC14" s="515"/>
      <c r="AD14" s="515"/>
      <c r="AE14" s="516"/>
    </row>
    <row r="15" spans="1:31" x14ac:dyDescent="0.2">
      <c r="A15" s="140" t="s">
        <v>5</v>
      </c>
      <c r="B15" s="140">
        <f t="shared" si="0"/>
        <v>8</v>
      </c>
      <c r="C15" s="40"/>
      <c r="D15" s="40"/>
      <c r="E15" s="40"/>
      <c r="F15" s="71">
        <f t="shared" si="3"/>
        <v>0</v>
      </c>
      <c r="G15" s="101" t="str">
        <f t="shared" si="1"/>
        <v/>
      </c>
      <c r="H15" s="325"/>
      <c r="I15" s="325"/>
      <c r="J15" s="325"/>
      <c r="K15" s="71">
        <f t="shared" si="4"/>
        <v>0</v>
      </c>
      <c r="L15" s="343" t="str">
        <f t="shared" si="2"/>
        <v/>
      </c>
      <c r="M15" s="116"/>
      <c r="N15" s="116"/>
      <c r="O15" s="161">
        <f t="shared" si="5"/>
        <v>0</v>
      </c>
      <c r="P15" s="116"/>
      <c r="Q15" s="161">
        <f t="shared" si="6"/>
        <v>0</v>
      </c>
      <c r="R15" s="116"/>
      <c r="S15" s="161">
        <f t="shared" si="7"/>
        <v>0</v>
      </c>
      <c r="T15" s="116"/>
      <c r="U15" s="161">
        <f t="shared" si="8"/>
        <v>0</v>
      </c>
      <c r="V15" s="116"/>
      <c r="W15" s="161">
        <f t="shared" si="9"/>
        <v>0</v>
      </c>
      <c r="X15" s="236"/>
      <c r="Y15" s="514"/>
      <c r="Z15" s="515"/>
      <c r="AA15" s="515"/>
      <c r="AB15" s="515"/>
      <c r="AC15" s="515"/>
      <c r="AD15" s="515"/>
      <c r="AE15" s="516"/>
    </row>
    <row r="16" spans="1:31" x14ac:dyDescent="0.2">
      <c r="A16" s="582" t="s">
        <v>187</v>
      </c>
      <c r="B16" s="583"/>
      <c r="C16" s="15">
        <f>SUM(C9:C15)</f>
        <v>0</v>
      </c>
      <c r="D16" s="15">
        <f>SUM(D9:D15)+ROUNDDOWN(F16/60,0)</f>
        <v>0</v>
      </c>
      <c r="E16" s="15">
        <f>F16-60*ROUNDDOWN(F16/60,0)</f>
        <v>0</v>
      </c>
      <c r="F16" s="145">
        <f>SUM(F9:F15)</f>
        <v>0</v>
      </c>
      <c r="G16" s="62">
        <f>IF((D16*60+E16)=0,0,ROUND((C16*60)/(D16*60+E16),1))</f>
        <v>0</v>
      </c>
      <c r="H16" s="15">
        <f>SUM(H9:H15)</f>
        <v>0</v>
      </c>
      <c r="I16" s="13">
        <f>SUM(I9:I15)+ROUNDDOWN(K16/60,0)</f>
        <v>0</v>
      </c>
      <c r="J16" s="13">
        <f>K16-60*ROUNDDOWN(K16/60,0)</f>
        <v>0</v>
      </c>
      <c r="K16" s="130">
        <f>SUM(K9:K15)</f>
        <v>0</v>
      </c>
      <c r="L16" s="62">
        <f>IF((I16*60+J16)=0,0,ROUND((H16*60)/(I16*60+J16),1))</f>
        <v>0</v>
      </c>
      <c r="M16" s="33">
        <f>SUM(M9:M15)</f>
        <v>0</v>
      </c>
      <c r="N16" s="33">
        <f>IF(SUM(N9:N15)=0,0,ROUND(AVERAGE(N9:N15),0))</f>
        <v>0</v>
      </c>
      <c r="O16" s="162">
        <f>IF(O15=0,0,1)</f>
        <v>0</v>
      </c>
      <c r="P16" s="33">
        <f>IF(SUM(P9:P15)=0,0,ROUND(AVERAGE(P9:P15),0))</f>
        <v>0</v>
      </c>
      <c r="Q16" s="162">
        <f>IF(Q15=0,0,1)</f>
        <v>0</v>
      </c>
      <c r="R16" s="33">
        <f>IF(SUM(R9:R15)=0,0,ROUND(AVERAGE(R9:R15),0))</f>
        <v>0</v>
      </c>
      <c r="S16" s="162">
        <f>IF(S15=0,0,1)</f>
        <v>0</v>
      </c>
      <c r="T16" s="33">
        <f>IF(SUM(T9:T15)=0,0,ROUND(AVERAGE(T9:T15),0))</f>
        <v>0</v>
      </c>
      <c r="U16" s="162">
        <f>IF(U15=0,0,1)</f>
        <v>0</v>
      </c>
      <c r="V16" s="33">
        <f>IF(SUM(V9:V15)=0,0,ROUND(AVERAGE(V9:V15),0))</f>
        <v>0</v>
      </c>
      <c r="W16" s="162">
        <f>IF(W15=0,0,1)</f>
        <v>0</v>
      </c>
      <c r="X16" s="237"/>
      <c r="Y16" s="480"/>
      <c r="Z16" s="481"/>
      <c r="AA16" s="481"/>
      <c r="AB16" s="481"/>
      <c r="AC16" s="481"/>
      <c r="AD16" s="481"/>
      <c r="AE16" s="482"/>
    </row>
    <row r="17" spans="1:31" x14ac:dyDescent="0.2">
      <c r="A17" s="19" t="s">
        <v>6</v>
      </c>
      <c r="B17" s="19">
        <f>B15+1</f>
        <v>9</v>
      </c>
      <c r="C17" s="40"/>
      <c r="D17" s="40"/>
      <c r="E17" s="40"/>
      <c r="F17" s="71">
        <f t="shared" ref="F17:F23" si="10">E17</f>
        <v>0</v>
      </c>
      <c r="G17" s="101" t="str">
        <f t="shared" si="1"/>
        <v/>
      </c>
      <c r="H17" s="325"/>
      <c r="I17" s="325"/>
      <c r="J17" s="325"/>
      <c r="K17" s="71">
        <f>J17</f>
        <v>0</v>
      </c>
      <c r="L17" s="343" t="str">
        <f t="shared" si="2"/>
        <v/>
      </c>
      <c r="M17" s="347"/>
      <c r="N17" s="347"/>
      <c r="O17" s="161">
        <f>IF(N17="",0,1)</f>
        <v>0</v>
      </c>
      <c r="P17" s="347"/>
      <c r="Q17" s="161">
        <f>IF(P17="",0,1)</f>
        <v>0</v>
      </c>
      <c r="R17" s="116"/>
      <c r="S17" s="161">
        <f>IF(R17="",0,1)</f>
        <v>0</v>
      </c>
      <c r="T17" s="116"/>
      <c r="U17" s="161">
        <f>IF(T17="",0,1)</f>
        <v>0</v>
      </c>
      <c r="V17" s="116"/>
      <c r="W17" s="161">
        <f>IF(V17="",0,1)</f>
        <v>0</v>
      </c>
      <c r="X17" s="236"/>
      <c r="Y17" s="554" t="s">
        <v>244</v>
      </c>
      <c r="Z17" s="555"/>
      <c r="AA17" s="555"/>
      <c r="AB17" s="555"/>
      <c r="AC17" s="555"/>
      <c r="AD17" s="555"/>
      <c r="AE17" s="556"/>
    </row>
    <row r="18" spans="1:31" x14ac:dyDescent="0.2">
      <c r="A18" s="19" t="s">
        <v>7</v>
      </c>
      <c r="B18" s="19">
        <f t="shared" si="0"/>
        <v>10</v>
      </c>
      <c r="C18" s="40"/>
      <c r="D18" s="40"/>
      <c r="E18" s="40"/>
      <c r="F18" s="71">
        <f t="shared" si="10"/>
        <v>0</v>
      </c>
      <c r="G18" s="101" t="str">
        <f t="shared" si="1"/>
        <v/>
      </c>
      <c r="H18" s="325"/>
      <c r="I18" s="325"/>
      <c r="J18" s="325"/>
      <c r="K18" s="71">
        <f t="shared" ref="K18:K23" si="11">J18</f>
        <v>0</v>
      </c>
      <c r="L18" s="343" t="str">
        <f t="shared" si="2"/>
        <v/>
      </c>
      <c r="M18" s="347"/>
      <c r="N18" s="347"/>
      <c r="O18" s="161">
        <f t="shared" ref="O18:O23" si="12">IF(N18="",O17,O17+1)</f>
        <v>0</v>
      </c>
      <c r="P18" s="347"/>
      <c r="Q18" s="161">
        <f t="shared" ref="Q18:Q23" si="13">IF(P18="",Q17,Q17+1)</f>
        <v>0</v>
      </c>
      <c r="R18" s="116"/>
      <c r="S18" s="161">
        <f t="shared" ref="S18:S23" si="14">IF(R18="",S17,S17+1)</f>
        <v>0</v>
      </c>
      <c r="T18" s="116"/>
      <c r="U18" s="161">
        <f t="shared" ref="U18:U23" si="15">IF(T18="",U17,U17+1)</f>
        <v>0</v>
      </c>
      <c r="V18" s="116"/>
      <c r="W18" s="161">
        <f t="shared" ref="W18:W23" si="16">IF(V18="",W17,W17+1)</f>
        <v>0</v>
      </c>
      <c r="X18" s="236"/>
      <c r="Y18" s="483"/>
      <c r="Z18" s="484"/>
      <c r="AA18" s="484"/>
      <c r="AB18" s="484"/>
      <c r="AC18" s="484"/>
      <c r="AD18" s="484"/>
      <c r="AE18" s="485"/>
    </row>
    <row r="19" spans="1:31" x14ac:dyDescent="0.2">
      <c r="A19" s="19" t="s">
        <v>8</v>
      </c>
      <c r="B19" s="19">
        <f t="shared" si="0"/>
        <v>11</v>
      </c>
      <c r="C19" s="40"/>
      <c r="D19" s="40"/>
      <c r="E19" s="40"/>
      <c r="F19" s="71">
        <f t="shared" si="10"/>
        <v>0</v>
      </c>
      <c r="G19" s="101" t="str">
        <f t="shared" si="1"/>
        <v/>
      </c>
      <c r="H19" s="325"/>
      <c r="I19" s="325"/>
      <c r="J19" s="325"/>
      <c r="K19" s="71">
        <f t="shared" si="11"/>
        <v>0</v>
      </c>
      <c r="L19" s="343" t="str">
        <f t="shared" si="2"/>
        <v/>
      </c>
      <c r="M19" s="116"/>
      <c r="N19" s="116"/>
      <c r="O19" s="161">
        <f t="shared" si="12"/>
        <v>0</v>
      </c>
      <c r="P19" s="116"/>
      <c r="Q19" s="161">
        <f t="shared" si="13"/>
        <v>0</v>
      </c>
      <c r="R19" s="116"/>
      <c r="S19" s="161">
        <f t="shared" si="14"/>
        <v>0</v>
      </c>
      <c r="T19" s="116"/>
      <c r="U19" s="161">
        <f t="shared" si="15"/>
        <v>0</v>
      </c>
      <c r="V19" s="116"/>
      <c r="W19" s="161">
        <f t="shared" si="16"/>
        <v>0</v>
      </c>
      <c r="X19" s="236"/>
      <c r="Y19" s="483"/>
      <c r="Z19" s="484"/>
      <c r="AA19" s="484"/>
      <c r="AB19" s="484"/>
      <c r="AC19" s="484"/>
      <c r="AD19" s="484"/>
      <c r="AE19" s="485"/>
    </row>
    <row r="20" spans="1:31" x14ac:dyDescent="0.2">
      <c r="A20" s="19" t="s">
        <v>2</v>
      </c>
      <c r="B20" s="19">
        <f t="shared" si="0"/>
        <v>12</v>
      </c>
      <c r="C20" s="40"/>
      <c r="D20" s="40"/>
      <c r="E20" s="40"/>
      <c r="F20" s="71">
        <f t="shared" si="10"/>
        <v>0</v>
      </c>
      <c r="G20" s="101" t="str">
        <f t="shared" si="1"/>
        <v/>
      </c>
      <c r="H20" s="325"/>
      <c r="I20" s="325"/>
      <c r="J20" s="325"/>
      <c r="K20" s="71">
        <f t="shared" si="11"/>
        <v>0</v>
      </c>
      <c r="L20" s="343" t="str">
        <f t="shared" si="2"/>
        <v/>
      </c>
      <c r="M20" s="116"/>
      <c r="N20" s="116"/>
      <c r="O20" s="161">
        <f t="shared" si="12"/>
        <v>0</v>
      </c>
      <c r="P20" s="116"/>
      <c r="Q20" s="161">
        <f t="shared" si="13"/>
        <v>0</v>
      </c>
      <c r="R20" s="116"/>
      <c r="S20" s="161">
        <f t="shared" si="14"/>
        <v>0</v>
      </c>
      <c r="T20" s="116"/>
      <c r="U20" s="161">
        <f t="shared" si="15"/>
        <v>0</v>
      </c>
      <c r="V20" s="116"/>
      <c r="W20" s="161">
        <f t="shared" si="16"/>
        <v>0</v>
      </c>
      <c r="X20" s="236"/>
      <c r="Y20" s="483"/>
      <c r="Z20" s="484"/>
      <c r="AA20" s="484"/>
      <c r="AB20" s="484"/>
      <c r="AC20" s="484"/>
      <c r="AD20" s="484"/>
      <c r="AE20" s="485"/>
    </row>
    <row r="21" spans="1:31" x14ac:dyDescent="0.2">
      <c r="A21" s="19" t="s">
        <v>3</v>
      </c>
      <c r="B21" s="19">
        <f t="shared" si="0"/>
        <v>13</v>
      </c>
      <c r="C21" s="40"/>
      <c r="D21" s="40"/>
      <c r="E21" s="40"/>
      <c r="F21" s="71">
        <f t="shared" si="10"/>
        <v>0</v>
      </c>
      <c r="G21" s="101" t="str">
        <f t="shared" si="1"/>
        <v/>
      </c>
      <c r="H21" s="325"/>
      <c r="I21" s="325"/>
      <c r="J21" s="325"/>
      <c r="K21" s="71">
        <f t="shared" si="11"/>
        <v>0</v>
      </c>
      <c r="L21" s="343" t="str">
        <f t="shared" si="2"/>
        <v/>
      </c>
      <c r="M21" s="116"/>
      <c r="N21" s="116"/>
      <c r="O21" s="161">
        <f t="shared" si="12"/>
        <v>0</v>
      </c>
      <c r="P21" s="116"/>
      <c r="Q21" s="161">
        <f t="shared" si="13"/>
        <v>0</v>
      </c>
      <c r="R21" s="116"/>
      <c r="S21" s="161">
        <f t="shared" si="14"/>
        <v>0</v>
      </c>
      <c r="T21" s="116"/>
      <c r="U21" s="161">
        <f t="shared" si="15"/>
        <v>0</v>
      </c>
      <c r="V21" s="116"/>
      <c r="W21" s="161">
        <f t="shared" si="16"/>
        <v>0</v>
      </c>
      <c r="X21" s="236"/>
      <c r="Y21" s="483"/>
      <c r="Z21" s="484"/>
      <c r="AA21" s="484"/>
      <c r="AB21" s="484"/>
      <c r="AC21" s="484"/>
      <c r="AD21" s="484"/>
      <c r="AE21" s="485"/>
    </row>
    <row r="22" spans="1:31" x14ac:dyDescent="0.2">
      <c r="A22" s="19" t="s">
        <v>4</v>
      </c>
      <c r="B22" s="19">
        <f t="shared" si="0"/>
        <v>14</v>
      </c>
      <c r="C22" s="40"/>
      <c r="D22" s="40"/>
      <c r="E22" s="40"/>
      <c r="F22" s="71">
        <f t="shared" si="10"/>
        <v>0</v>
      </c>
      <c r="G22" s="101" t="str">
        <f t="shared" si="1"/>
        <v/>
      </c>
      <c r="H22" s="325"/>
      <c r="I22" s="325"/>
      <c r="J22" s="325"/>
      <c r="K22" s="71">
        <f t="shared" si="11"/>
        <v>0</v>
      </c>
      <c r="L22" s="343" t="str">
        <f t="shared" si="2"/>
        <v/>
      </c>
      <c r="M22" s="116"/>
      <c r="N22" s="116"/>
      <c r="O22" s="161">
        <f t="shared" si="12"/>
        <v>0</v>
      </c>
      <c r="P22" s="116"/>
      <c r="Q22" s="161">
        <f t="shared" si="13"/>
        <v>0</v>
      </c>
      <c r="R22" s="116"/>
      <c r="S22" s="161">
        <f t="shared" si="14"/>
        <v>0</v>
      </c>
      <c r="T22" s="116"/>
      <c r="U22" s="161">
        <f t="shared" si="15"/>
        <v>0</v>
      </c>
      <c r="V22" s="116"/>
      <c r="W22" s="161">
        <f t="shared" si="16"/>
        <v>0</v>
      </c>
      <c r="X22" s="236"/>
      <c r="Y22" s="483"/>
      <c r="Z22" s="484"/>
      <c r="AA22" s="484"/>
      <c r="AB22" s="484"/>
      <c r="AC22" s="484"/>
      <c r="AD22" s="484"/>
      <c r="AE22" s="485"/>
    </row>
    <row r="23" spans="1:31" x14ac:dyDescent="0.2">
      <c r="A23" s="140" t="s">
        <v>5</v>
      </c>
      <c r="B23" s="140">
        <f t="shared" si="0"/>
        <v>15</v>
      </c>
      <c r="C23" s="40"/>
      <c r="D23" s="40"/>
      <c r="E23" s="40"/>
      <c r="F23" s="71">
        <f t="shared" si="10"/>
        <v>0</v>
      </c>
      <c r="G23" s="101" t="str">
        <f t="shared" si="1"/>
        <v/>
      </c>
      <c r="H23" s="325"/>
      <c r="I23" s="325"/>
      <c r="J23" s="325"/>
      <c r="K23" s="71">
        <f t="shared" si="11"/>
        <v>0</v>
      </c>
      <c r="L23" s="343" t="str">
        <f t="shared" si="2"/>
        <v/>
      </c>
      <c r="M23" s="116"/>
      <c r="N23" s="116"/>
      <c r="O23" s="161">
        <f t="shared" si="12"/>
        <v>0</v>
      </c>
      <c r="P23" s="116"/>
      <c r="Q23" s="161">
        <f t="shared" si="13"/>
        <v>0</v>
      </c>
      <c r="R23" s="116"/>
      <c r="S23" s="161">
        <f t="shared" si="14"/>
        <v>0</v>
      </c>
      <c r="T23" s="116"/>
      <c r="U23" s="161">
        <f t="shared" si="15"/>
        <v>0</v>
      </c>
      <c r="V23" s="116"/>
      <c r="W23" s="161">
        <f t="shared" si="16"/>
        <v>0</v>
      </c>
      <c r="X23" s="236"/>
      <c r="Y23" s="483"/>
      <c r="Z23" s="484"/>
      <c r="AA23" s="484"/>
      <c r="AB23" s="484"/>
      <c r="AC23" s="484"/>
      <c r="AD23" s="484"/>
      <c r="AE23" s="485"/>
    </row>
    <row r="24" spans="1:31" x14ac:dyDescent="0.2">
      <c r="A24" s="582" t="s">
        <v>62</v>
      </c>
      <c r="B24" s="583"/>
      <c r="C24" s="15">
        <f>SUM(C17:C23)</f>
        <v>0</v>
      </c>
      <c r="D24" s="15">
        <f>SUM(D17:D23)+ROUNDDOWN(F24/60,0)</f>
        <v>0</v>
      </c>
      <c r="E24" s="15">
        <f>F24-60*ROUNDDOWN(F24/60,0)</f>
        <v>0</v>
      </c>
      <c r="F24" s="145">
        <f>SUM(F17:F23)</f>
        <v>0</v>
      </c>
      <c r="G24" s="62">
        <f>IF((D24*60+E24)=0,0,ROUND((C24*60)/(D24*60+E24),1))</f>
        <v>0</v>
      </c>
      <c r="H24" s="15">
        <f>SUM(H17:H23)</f>
        <v>0</v>
      </c>
      <c r="I24" s="13">
        <f>SUM(I17:I23)+ROUNDDOWN(K24/60,0)</f>
        <v>0</v>
      </c>
      <c r="J24" s="13">
        <f>K24-60*ROUNDDOWN(K24/60,0)</f>
        <v>0</v>
      </c>
      <c r="K24" s="130">
        <f>SUM(K17:K23)</f>
        <v>0</v>
      </c>
      <c r="L24" s="62">
        <f>IF((I24*60+J24)=0,0,ROUND((H24*60)/(I24*60+J24),1))</f>
        <v>0</v>
      </c>
      <c r="M24" s="33">
        <f>SUM(M17:M23)</f>
        <v>0</v>
      </c>
      <c r="N24" s="33">
        <f>IF(SUM(N17:N23)=0,0,ROUND(AVERAGE(N17:N23),0))</f>
        <v>0</v>
      </c>
      <c r="O24" s="162">
        <f>IF(O23=0,0,1)</f>
        <v>0</v>
      </c>
      <c r="P24" s="33">
        <f>IF(SUM(P17:P23)=0,0,ROUND(AVERAGE(P17:P23),0))</f>
        <v>0</v>
      </c>
      <c r="Q24" s="162">
        <f>IF(Q23=0,0,1)</f>
        <v>0</v>
      </c>
      <c r="R24" s="33">
        <f>IF(SUM(R17:R23)=0,0,ROUND(AVERAGE(R17:R23),0))</f>
        <v>0</v>
      </c>
      <c r="S24" s="162">
        <f>IF(S23=0,0,1)</f>
        <v>0</v>
      </c>
      <c r="T24" s="33">
        <f>IF(SUM(T17:T23)=0,0,ROUND(AVERAGE(T17:T23),0))</f>
        <v>0</v>
      </c>
      <c r="U24" s="162">
        <f>IF(U23=0,0,1)</f>
        <v>0</v>
      </c>
      <c r="V24" s="33">
        <f>IF(SUM(V17:V23)=0,0,ROUND(AVERAGE(V17:V23),0))</f>
        <v>0</v>
      </c>
      <c r="W24" s="162">
        <f>IF(W23=0,0,1)</f>
        <v>0</v>
      </c>
      <c r="X24" s="237"/>
      <c r="Y24" s="480"/>
      <c r="Z24" s="481"/>
      <c r="AA24" s="481"/>
      <c r="AB24" s="481"/>
      <c r="AC24" s="481"/>
      <c r="AD24" s="481"/>
      <c r="AE24" s="482"/>
    </row>
    <row r="25" spans="1:31" x14ac:dyDescent="0.2">
      <c r="A25" s="19" t="s">
        <v>6</v>
      </c>
      <c r="B25" s="19">
        <f>B23+1</f>
        <v>16</v>
      </c>
      <c r="C25" s="40"/>
      <c r="D25" s="40"/>
      <c r="E25" s="40"/>
      <c r="F25" s="71">
        <f t="shared" ref="F25:F42" si="17">E25</f>
        <v>0</v>
      </c>
      <c r="G25" s="101" t="str">
        <f t="shared" si="1"/>
        <v/>
      </c>
      <c r="H25" s="325"/>
      <c r="I25" s="325"/>
      <c r="J25" s="325"/>
      <c r="K25" s="71">
        <f>J25</f>
        <v>0</v>
      </c>
      <c r="L25" s="343" t="str">
        <f t="shared" si="2"/>
        <v/>
      </c>
      <c r="M25" s="347"/>
      <c r="N25" s="347"/>
      <c r="O25" s="161">
        <f>IF(N25="",0,1)</f>
        <v>0</v>
      </c>
      <c r="P25" s="347"/>
      <c r="Q25" s="161">
        <f>IF(P25="",0,1)</f>
        <v>0</v>
      </c>
      <c r="R25" s="116"/>
      <c r="S25" s="161">
        <f>IF(R25="",0,1)</f>
        <v>0</v>
      </c>
      <c r="T25" s="116"/>
      <c r="U25" s="161">
        <f>IF(T25="",0,1)</f>
        <v>0</v>
      </c>
      <c r="V25" s="116"/>
      <c r="W25" s="161">
        <f>IF(V25="",0,1)</f>
        <v>0</v>
      </c>
      <c r="X25" s="236"/>
      <c r="Y25" s="483"/>
      <c r="Z25" s="484"/>
      <c r="AA25" s="484"/>
      <c r="AB25" s="484"/>
      <c r="AC25" s="484"/>
      <c r="AD25" s="484"/>
      <c r="AE25" s="485"/>
    </row>
    <row r="26" spans="1:31" x14ac:dyDescent="0.2">
      <c r="A26" s="19" t="s">
        <v>7</v>
      </c>
      <c r="B26" s="19">
        <f t="shared" ref="B26:B31" si="18">B25+1</f>
        <v>17</v>
      </c>
      <c r="C26" s="40"/>
      <c r="D26" s="40"/>
      <c r="E26" s="40"/>
      <c r="F26" s="71">
        <f t="shared" si="17"/>
        <v>0</v>
      </c>
      <c r="G26" s="101" t="str">
        <f t="shared" si="1"/>
        <v/>
      </c>
      <c r="H26" s="325"/>
      <c r="I26" s="325"/>
      <c r="J26" s="325"/>
      <c r="K26" s="71">
        <f t="shared" ref="K26:K31" si="19">J26</f>
        <v>0</v>
      </c>
      <c r="L26" s="343" t="str">
        <f t="shared" si="2"/>
        <v/>
      </c>
      <c r="M26" s="347"/>
      <c r="N26" s="347"/>
      <c r="O26" s="161">
        <f t="shared" ref="O26:O31" si="20">IF(N26="",O25,O25+1)</f>
        <v>0</v>
      </c>
      <c r="P26" s="347"/>
      <c r="Q26" s="161">
        <f t="shared" ref="Q26:Q31" si="21">IF(P26="",Q25,Q25+1)</f>
        <v>0</v>
      </c>
      <c r="R26" s="116"/>
      <c r="S26" s="161">
        <f t="shared" ref="S26:S31" si="22">IF(R26="",S25,S25+1)</f>
        <v>0</v>
      </c>
      <c r="T26" s="116"/>
      <c r="U26" s="161">
        <f t="shared" ref="U26:U31" si="23">IF(T26="",U25,U25+1)</f>
        <v>0</v>
      </c>
      <c r="V26" s="116"/>
      <c r="W26" s="161">
        <f t="shared" ref="W26:W31" si="24">IF(V26="",W25,W25+1)</f>
        <v>0</v>
      </c>
      <c r="X26" s="236"/>
      <c r="Y26" s="483"/>
      <c r="Z26" s="484"/>
      <c r="AA26" s="484"/>
      <c r="AB26" s="484"/>
      <c r="AC26" s="484"/>
      <c r="AD26" s="484"/>
      <c r="AE26" s="485"/>
    </row>
    <row r="27" spans="1:31" x14ac:dyDescent="0.2">
      <c r="A27" s="19" t="s">
        <v>8</v>
      </c>
      <c r="B27" s="19">
        <f t="shared" si="18"/>
        <v>18</v>
      </c>
      <c r="C27" s="40"/>
      <c r="D27" s="40"/>
      <c r="E27" s="40"/>
      <c r="F27" s="71">
        <f t="shared" si="17"/>
        <v>0</v>
      </c>
      <c r="G27" s="101" t="str">
        <f t="shared" si="1"/>
        <v/>
      </c>
      <c r="H27" s="325"/>
      <c r="I27" s="325"/>
      <c r="J27" s="325"/>
      <c r="K27" s="71">
        <f t="shared" si="19"/>
        <v>0</v>
      </c>
      <c r="L27" s="343" t="str">
        <f t="shared" si="2"/>
        <v/>
      </c>
      <c r="M27" s="116"/>
      <c r="N27" s="116"/>
      <c r="O27" s="161">
        <f t="shared" si="20"/>
        <v>0</v>
      </c>
      <c r="P27" s="116"/>
      <c r="Q27" s="161">
        <f t="shared" si="21"/>
        <v>0</v>
      </c>
      <c r="R27" s="116"/>
      <c r="S27" s="161">
        <f t="shared" si="22"/>
        <v>0</v>
      </c>
      <c r="T27" s="116"/>
      <c r="U27" s="161">
        <f t="shared" si="23"/>
        <v>0</v>
      </c>
      <c r="V27" s="116"/>
      <c r="W27" s="161">
        <f t="shared" si="24"/>
        <v>0</v>
      </c>
      <c r="X27" s="236"/>
      <c r="Y27" s="483"/>
      <c r="Z27" s="484"/>
      <c r="AA27" s="484"/>
      <c r="AB27" s="484"/>
      <c r="AC27" s="484"/>
      <c r="AD27" s="484"/>
      <c r="AE27" s="485"/>
    </row>
    <row r="28" spans="1:31" x14ac:dyDescent="0.2">
      <c r="A28" s="19" t="s">
        <v>2</v>
      </c>
      <c r="B28" s="19">
        <f t="shared" si="18"/>
        <v>19</v>
      </c>
      <c r="C28" s="40"/>
      <c r="D28" s="40"/>
      <c r="E28" s="40"/>
      <c r="F28" s="71">
        <f t="shared" si="17"/>
        <v>0</v>
      </c>
      <c r="G28" s="101" t="str">
        <f t="shared" si="1"/>
        <v/>
      </c>
      <c r="H28" s="325"/>
      <c r="I28" s="325"/>
      <c r="J28" s="325"/>
      <c r="K28" s="71">
        <f t="shared" si="19"/>
        <v>0</v>
      </c>
      <c r="L28" s="343" t="str">
        <f t="shared" si="2"/>
        <v/>
      </c>
      <c r="M28" s="116"/>
      <c r="N28" s="116"/>
      <c r="O28" s="161">
        <f t="shared" si="20"/>
        <v>0</v>
      </c>
      <c r="P28" s="116"/>
      <c r="Q28" s="161">
        <f t="shared" si="21"/>
        <v>0</v>
      </c>
      <c r="R28" s="116"/>
      <c r="S28" s="161">
        <f t="shared" si="22"/>
        <v>0</v>
      </c>
      <c r="T28" s="116"/>
      <c r="U28" s="161">
        <f t="shared" si="23"/>
        <v>0</v>
      </c>
      <c r="V28" s="116"/>
      <c r="W28" s="161">
        <f t="shared" si="24"/>
        <v>0</v>
      </c>
      <c r="X28" s="236"/>
      <c r="Y28" s="483"/>
      <c r="Z28" s="484"/>
      <c r="AA28" s="484"/>
      <c r="AB28" s="484"/>
      <c r="AC28" s="484"/>
      <c r="AD28" s="484"/>
      <c r="AE28" s="485"/>
    </row>
    <row r="29" spans="1:31" x14ac:dyDescent="0.2">
      <c r="A29" s="19" t="s">
        <v>3</v>
      </c>
      <c r="B29" s="19">
        <f t="shared" si="18"/>
        <v>20</v>
      </c>
      <c r="C29" s="40"/>
      <c r="D29" s="40"/>
      <c r="E29" s="40"/>
      <c r="F29" s="71">
        <f t="shared" si="17"/>
        <v>0</v>
      </c>
      <c r="G29" s="101" t="str">
        <f t="shared" si="1"/>
        <v/>
      </c>
      <c r="H29" s="325"/>
      <c r="I29" s="325"/>
      <c r="J29" s="325"/>
      <c r="K29" s="71">
        <f t="shared" si="19"/>
        <v>0</v>
      </c>
      <c r="L29" s="343" t="str">
        <f t="shared" si="2"/>
        <v/>
      </c>
      <c r="M29" s="116"/>
      <c r="N29" s="116"/>
      <c r="O29" s="161">
        <f t="shared" si="20"/>
        <v>0</v>
      </c>
      <c r="P29" s="116"/>
      <c r="Q29" s="161">
        <f t="shared" si="21"/>
        <v>0</v>
      </c>
      <c r="R29" s="116"/>
      <c r="S29" s="161">
        <f t="shared" si="22"/>
        <v>0</v>
      </c>
      <c r="T29" s="116"/>
      <c r="U29" s="161">
        <f t="shared" si="23"/>
        <v>0</v>
      </c>
      <c r="V29" s="116"/>
      <c r="W29" s="161">
        <f t="shared" si="24"/>
        <v>0</v>
      </c>
      <c r="X29" s="236"/>
      <c r="Y29" s="483"/>
      <c r="Z29" s="484"/>
      <c r="AA29" s="484"/>
      <c r="AB29" s="484"/>
      <c r="AC29" s="484"/>
      <c r="AD29" s="484"/>
      <c r="AE29" s="485"/>
    </row>
    <row r="30" spans="1:31" x14ac:dyDescent="0.2">
      <c r="A30" s="19" t="s">
        <v>4</v>
      </c>
      <c r="B30" s="19">
        <f t="shared" si="18"/>
        <v>21</v>
      </c>
      <c r="C30" s="40"/>
      <c r="D30" s="40"/>
      <c r="E30" s="40"/>
      <c r="F30" s="71">
        <f t="shared" si="17"/>
        <v>0</v>
      </c>
      <c r="G30" s="101" t="str">
        <f t="shared" si="1"/>
        <v/>
      </c>
      <c r="H30" s="325"/>
      <c r="I30" s="325"/>
      <c r="J30" s="325"/>
      <c r="K30" s="71">
        <f t="shared" si="19"/>
        <v>0</v>
      </c>
      <c r="L30" s="343" t="str">
        <f t="shared" si="2"/>
        <v/>
      </c>
      <c r="M30" s="116"/>
      <c r="N30" s="116"/>
      <c r="O30" s="161">
        <f t="shared" si="20"/>
        <v>0</v>
      </c>
      <c r="P30" s="116"/>
      <c r="Q30" s="161">
        <f t="shared" si="21"/>
        <v>0</v>
      </c>
      <c r="R30" s="116"/>
      <c r="S30" s="161">
        <f t="shared" si="22"/>
        <v>0</v>
      </c>
      <c r="T30" s="116"/>
      <c r="U30" s="161">
        <f t="shared" si="23"/>
        <v>0</v>
      </c>
      <c r="V30" s="116"/>
      <c r="W30" s="161">
        <f t="shared" si="24"/>
        <v>0</v>
      </c>
      <c r="X30" s="236"/>
      <c r="Y30" s="483"/>
      <c r="Z30" s="484"/>
      <c r="AA30" s="484"/>
      <c r="AB30" s="484"/>
      <c r="AC30" s="484"/>
      <c r="AD30" s="484"/>
      <c r="AE30" s="485"/>
    </row>
    <row r="31" spans="1:31" x14ac:dyDescent="0.2">
      <c r="A31" s="140" t="s">
        <v>5</v>
      </c>
      <c r="B31" s="140">
        <f t="shared" si="18"/>
        <v>22</v>
      </c>
      <c r="C31" s="40"/>
      <c r="D31" s="40"/>
      <c r="E31" s="40"/>
      <c r="F31" s="71">
        <f t="shared" si="17"/>
        <v>0</v>
      </c>
      <c r="G31" s="101" t="str">
        <f t="shared" si="1"/>
        <v/>
      </c>
      <c r="H31" s="325"/>
      <c r="I31" s="325"/>
      <c r="J31" s="325"/>
      <c r="K31" s="71">
        <f t="shared" si="19"/>
        <v>0</v>
      </c>
      <c r="L31" s="343" t="str">
        <f t="shared" si="2"/>
        <v/>
      </c>
      <c r="M31" s="116"/>
      <c r="N31" s="116"/>
      <c r="O31" s="161">
        <f t="shared" si="20"/>
        <v>0</v>
      </c>
      <c r="P31" s="116"/>
      <c r="Q31" s="161">
        <f t="shared" si="21"/>
        <v>0</v>
      </c>
      <c r="R31" s="116"/>
      <c r="S31" s="161">
        <f t="shared" si="22"/>
        <v>0</v>
      </c>
      <c r="T31" s="116"/>
      <c r="U31" s="161">
        <f t="shared" si="23"/>
        <v>0</v>
      </c>
      <c r="V31" s="116"/>
      <c r="W31" s="161">
        <f t="shared" si="24"/>
        <v>0</v>
      </c>
      <c r="X31" s="236"/>
      <c r="Y31" s="483"/>
      <c r="Z31" s="484"/>
      <c r="AA31" s="484"/>
      <c r="AB31" s="484"/>
      <c r="AC31" s="484"/>
      <c r="AD31" s="484"/>
      <c r="AE31" s="485"/>
    </row>
    <row r="32" spans="1:31" x14ac:dyDescent="0.2">
      <c r="A32" s="582" t="s">
        <v>63</v>
      </c>
      <c r="B32" s="583"/>
      <c r="C32" s="15">
        <f>SUM(C25:C31)</f>
        <v>0</v>
      </c>
      <c r="D32" s="15">
        <f>SUM(D25:D31)+ROUNDDOWN(F32/60,0)</f>
        <v>0</v>
      </c>
      <c r="E32" s="15">
        <f>F32-60*ROUNDDOWN(F32/60,0)</f>
        <v>0</v>
      </c>
      <c r="F32" s="145">
        <f>SUM(F25:F31)</f>
        <v>0</v>
      </c>
      <c r="G32" s="62">
        <f>IF((D32*60+E32)=0,0,ROUND((C32*60)/(D32*60+E32),1))</f>
        <v>0</v>
      </c>
      <c r="H32" s="15">
        <f>SUM(H25:H31)</f>
        <v>0</v>
      </c>
      <c r="I32" s="13">
        <f>SUM(I25:I31)+ROUNDDOWN(K32/60,0)</f>
        <v>0</v>
      </c>
      <c r="J32" s="13">
        <f>K32-60*ROUNDDOWN(K32/60,0)</f>
        <v>0</v>
      </c>
      <c r="K32" s="130">
        <f>SUM(K25:K31)</f>
        <v>0</v>
      </c>
      <c r="L32" s="62">
        <f>IF((I32*60+J32)=0,0,ROUND((H32*60)/(I32*60+J32),1))</f>
        <v>0</v>
      </c>
      <c r="M32" s="33">
        <f>SUM(M25:M31)</f>
        <v>0</v>
      </c>
      <c r="N32" s="33">
        <f>IF(SUM(N25:N31)=0,0,ROUND(AVERAGE(N25:N31),0))</f>
        <v>0</v>
      </c>
      <c r="O32" s="162">
        <f>IF(O31=0,0,1)</f>
        <v>0</v>
      </c>
      <c r="P32" s="33">
        <f>IF(SUM(P25:P31)=0,0,ROUND(AVERAGE(P25:P31),0))</f>
        <v>0</v>
      </c>
      <c r="Q32" s="162">
        <f>IF(Q31=0,0,1)</f>
        <v>0</v>
      </c>
      <c r="R32" s="33">
        <f>IF(SUM(R25:R31)=0,0,ROUND(AVERAGE(R25:R31),0))</f>
        <v>0</v>
      </c>
      <c r="S32" s="162">
        <f>IF(S31=0,0,1)</f>
        <v>0</v>
      </c>
      <c r="T32" s="33">
        <f>IF(SUM(T25:T31)=0,0,ROUND(AVERAGE(T25:T31),0))</f>
        <v>0</v>
      </c>
      <c r="U32" s="162">
        <f>IF(U31=0,0,1)</f>
        <v>0</v>
      </c>
      <c r="V32" s="33">
        <f>IF(SUM(V25:V31)=0,0,ROUND(AVERAGE(V25:V31),0))</f>
        <v>0</v>
      </c>
      <c r="W32" s="162">
        <f>IF(W31=0,0,1)</f>
        <v>0</v>
      </c>
      <c r="X32" s="237"/>
      <c r="Y32" s="480"/>
      <c r="Z32" s="481"/>
      <c r="AA32" s="481"/>
      <c r="AB32" s="481"/>
      <c r="AC32" s="481"/>
      <c r="AD32" s="481"/>
      <c r="AE32" s="482"/>
    </row>
    <row r="33" spans="1:261" s="75" customFormat="1" x14ac:dyDescent="0.2">
      <c r="A33" s="19" t="s">
        <v>6</v>
      </c>
      <c r="B33" s="19">
        <f>B31+1</f>
        <v>23</v>
      </c>
      <c r="C33" s="40"/>
      <c r="D33" s="40"/>
      <c r="E33" s="40"/>
      <c r="F33" s="71">
        <f t="shared" si="17"/>
        <v>0</v>
      </c>
      <c r="G33" s="101" t="str">
        <f t="shared" si="1"/>
        <v/>
      </c>
      <c r="H33" s="325"/>
      <c r="I33" s="325"/>
      <c r="J33" s="325"/>
      <c r="K33" s="71">
        <f>J33</f>
        <v>0</v>
      </c>
      <c r="L33" s="343" t="str">
        <f t="shared" si="2"/>
        <v/>
      </c>
      <c r="M33" s="347"/>
      <c r="N33" s="347"/>
      <c r="O33" s="161">
        <f>IF(N33="",0,1)</f>
        <v>0</v>
      </c>
      <c r="P33" s="347"/>
      <c r="Q33" s="161">
        <f>IF(P33="",0,1)</f>
        <v>0</v>
      </c>
      <c r="R33" s="116"/>
      <c r="S33" s="161">
        <f>IF(R33="",0,1)</f>
        <v>0</v>
      </c>
      <c r="T33" s="116"/>
      <c r="U33" s="161">
        <f>IF(T33="",0,1)</f>
        <v>0</v>
      </c>
      <c r="V33" s="116"/>
      <c r="W33" s="161">
        <f>IF(V33="",0,1)</f>
        <v>0</v>
      </c>
      <c r="X33" s="236"/>
      <c r="Y33" s="483"/>
      <c r="Z33" s="484"/>
      <c r="AA33" s="484"/>
      <c r="AB33" s="484"/>
      <c r="AC33" s="484"/>
      <c r="AD33" s="484"/>
      <c r="AE33" s="485"/>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row>
    <row r="34" spans="1:261" s="75" customFormat="1" x14ac:dyDescent="0.2">
      <c r="A34" s="19" t="s">
        <v>7</v>
      </c>
      <c r="B34" s="19">
        <f>B33+1</f>
        <v>24</v>
      </c>
      <c r="C34" s="40"/>
      <c r="D34" s="40"/>
      <c r="E34" s="40"/>
      <c r="F34" s="71">
        <f t="shared" si="17"/>
        <v>0</v>
      </c>
      <c r="G34" s="101" t="str">
        <f t="shared" si="1"/>
        <v/>
      </c>
      <c r="H34" s="325"/>
      <c r="I34" s="325"/>
      <c r="J34" s="325"/>
      <c r="K34" s="71">
        <f t="shared" ref="K34:K38" si="25">J34</f>
        <v>0</v>
      </c>
      <c r="L34" s="343" t="str">
        <f t="shared" si="2"/>
        <v/>
      </c>
      <c r="M34" s="347"/>
      <c r="N34" s="347"/>
      <c r="O34" s="161">
        <f t="shared" ref="O34:W39" si="26">IF(N34="",O33,O33+1)</f>
        <v>0</v>
      </c>
      <c r="P34" s="347"/>
      <c r="Q34" s="161">
        <f t="shared" si="26"/>
        <v>0</v>
      </c>
      <c r="R34" s="116"/>
      <c r="S34" s="161">
        <f t="shared" si="26"/>
        <v>0</v>
      </c>
      <c r="T34" s="116"/>
      <c r="U34" s="161">
        <f t="shared" si="26"/>
        <v>0</v>
      </c>
      <c r="V34" s="116"/>
      <c r="W34" s="161">
        <f t="shared" si="26"/>
        <v>0</v>
      </c>
      <c r="X34" s="236"/>
      <c r="Y34" s="483"/>
      <c r="Z34" s="484"/>
      <c r="AA34" s="484"/>
      <c r="AB34" s="484"/>
      <c r="AC34" s="484"/>
      <c r="AD34" s="484"/>
      <c r="AE34" s="485"/>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row>
    <row r="35" spans="1:261" s="75" customFormat="1" x14ac:dyDescent="0.2">
      <c r="A35" s="19" t="s">
        <v>8</v>
      </c>
      <c r="B35" s="19">
        <f>B34+1</f>
        <v>25</v>
      </c>
      <c r="C35" s="40"/>
      <c r="D35" s="40"/>
      <c r="E35" s="40"/>
      <c r="F35" s="71">
        <f t="shared" si="17"/>
        <v>0</v>
      </c>
      <c r="G35" s="101" t="str">
        <f t="shared" si="1"/>
        <v/>
      </c>
      <c r="H35" s="325"/>
      <c r="I35" s="325"/>
      <c r="J35" s="325"/>
      <c r="K35" s="71">
        <f t="shared" si="25"/>
        <v>0</v>
      </c>
      <c r="L35" s="343" t="str">
        <f t="shared" si="2"/>
        <v/>
      </c>
      <c r="M35" s="116"/>
      <c r="N35" s="116"/>
      <c r="O35" s="161">
        <f t="shared" si="26"/>
        <v>0</v>
      </c>
      <c r="P35" s="116"/>
      <c r="Q35" s="161">
        <f t="shared" si="26"/>
        <v>0</v>
      </c>
      <c r="R35" s="116"/>
      <c r="S35" s="161">
        <f t="shared" si="26"/>
        <v>0</v>
      </c>
      <c r="T35" s="116"/>
      <c r="U35" s="161">
        <f t="shared" si="26"/>
        <v>0</v>
      </c>
      <c r="V35" s="116"/>
      <c r="W35" s="161">
        <f t="shared" si="26"/>
        <v>0</v>
      </c>
      <c r="X35" s="236"/>
      <c r="Y35" s="483"/>
      <c r="Z35" s="484"/>
      <c r="AA35" s="484"/>
      <c r="AB35" s="484"/>
      <c r="AC35" s="484"/>
      <c r="AD35" s="484"/>
      <c r="AE35" s="48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row>
    <row r="36" spans="1:261" s="75" customFormat="1" x14ac:dyDescent="0.2">
      <c r="A36" s="19" t="s">
        <v>2</v>
      </c>
      <c r="B36" s="19">
        <f t="shared" ref="B36:B42" si="27">B35+1</f>
        <v>26</v>
      </c>
      <c r="C36" s="40"/>
      <c r="D36" s="40"/>
      <c r="E36" s="40"/>
      <c r="F36" s="71">
        <f t="shared" si="17"/>
        <v>0</v>
      </c>
      <c r="G36" s="101" t="str">
        <f t="shared" si="1"/>
        <v/>
      </c>
      <c r="H36" s="325"/>
      <c r="I36" s="325"/>
      <c r="J36" s="325"/>
      <c r="K36" s="71">
        <f t="shared" si="25"/>
        <v>0</v>
      </c>
      <c r="L36" s="343" t="str">
        <f t="shared" si="2"/>
        <v/>
      </c>
      <c r="M36" s="116"/>
      <c r="N36" s="116"/>
      <c r="O36" s="161">
        <f t="shared" si="26"/>
        <v>0</v>
      </c>
      <c r="P36" s="116"/>
      <c r="Q36" s="161">
        <f t="shared" si="26"/>
        <v>0</v>
      </c>
      <c r="R36" s="116"/>
      <c r="S36" s="161">
        <f t="shared" si="26"/>
        <v>0</v>
      </c>
      <c r="T36" s="116"/>
      <c r="U36" s="161">
        <f t="shared" si="26"/>
        <v>0</v>
      </c>
      <c r="V36" s="116"/>
      <c r="W36" s="161">
        <f t="shared" si="26"/>
        <v>0</v>
      </c>
      <c r="X36" s="236"/>
      <c r="Y36" s="483"/>
      <c r="Z36" s="484"/>
      <c r="AA36" s="484"/>
      <c r="AB36" s="484"/>
      <c r="AC36" s="484"/>
      <c r="AD36" s="484"/>
      <c r="AE36" s="485"/>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row>
    <row r="37" spans="1:261" s="75" customFormat="1" x14ac:dyDescent="0.2">
      <c r="A37" s="19" t="s">
        <v>3</v>
      </c>
      <c r="B37" s="19">
        <f t="shared" si="27"/>
        <v>27</v>
      </c>
      <c r="C37" s="40"/>
      <c r="D37" s="40"/>
      <c r="E37" s="40"/>
      <c r="F37" s="71">
        <f t="shared" si="17"/>
        <v>0</v>
      </c>
      <c r="G37" s="101" t="str">
        <f t="shared" si="1"/>
        <v/>
      </c>
      <c r="H37" s="325"/>
      <c r="I37" s="325"/>
      <c r="J37" s="325"/>
      <c r="K37" s="71">
        <f t="shared" si="25"/>
        <v>0</v>
      </c>
      <c r="L37" s="343" t="str">
        <f t="shared" si="2"/>
        <v/>
      </c>
      <c r="M37" s="116"/>
      <c r="N37" s="116"/>
      <c r="O37" s="161">
        <f t="shared" si="26"/>
        <v>0</v>
      </c>
      <c r="P37" s="116"/>
      <c r="Q37" s="161">
        <f t="shared" si="26"/>
        <v>0</v>
      </c>
      <c r="R37" s="116"/>
      <c r="S37" s="161">
        <f t="shared" si="26"/>
        <v>0</v>
      </c>
      <c r="T37" s="116"/>
      <c r="U37" s="161">
        <f t="shared" si="26"/>
        <v>0</v>
      </c>
      <c r="V37" s="116"/>
      <c r="W37" s="161">
        <f t="shared" si="26"/>
        <v>0</v>
      </c>
      <c r="X37" s="236"/>
      <c r="Y37" s="483"/>
      <c r="Z37" s="484"/>
      <c r="AA37" s="484"/>
      <c r="AB37" s="484"/>
      <c r="AC37" s="484"/>
      <c r="AD37" s="484"/>
      <c r="AE37" s="485"/>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row>
    <row r="38" spans="1:261" s="75" customFormat="1" x14ac:dyDescent="0.2">
      <c r="A38" s="19" t="s">
        <v>4</v>
      </c>
      <c r="B38" s="19">
        <f t="shared" si="27"/>
        <v>28</v>
      </c>
      <c r="C38" s="40"/>
      <c r="D38" s="40"/>
      <c r="E38" s="40"/>
      <c r="F38" s="71">
        <f t="shared" si="17"/>
        <v>0</v>
      </c>
      <c r="G38" s="101" t="str">
        <f t="shared" si="1"/>
        <v/>
      </c>
      <c r="H38" s="325"/>
      <c r="I38" s="325"/>
      <c r="J38" s="325"/>
      <c r="K38" s="71">
        <f t="shared" si="25"/>
        <v>0</v>
      </c>
      <c r="L38" s="343" t="str">
        <f t="shared" si="2"/>
        <v/>
      </c>
      <c r="M38" s="116"/>
      <c r="N38" s="116"/>
      <c r="O38" s="161">
        <f t="shared" si="26"/>
        <v>0</v>
      </c>
      <c r="P38" s="116"/>
      <c r="Q38" s="161">
        <f t="shared" si="26"/>
        <v>0</v>
      </c>
      <c r="R38" s="116"/>
      <c r="S38" s="161">
        <f t="shared" si="26"/>
        <v>0</v>
      </c>
      <c r="T38" s="116"/>
      <c r="U38" s="161">
        <f t="shared" si="26"/>
        <v>0</v>
      </c>
      <c r="V38" s="116"/>
      <c r="W38" s="161">
        <f t="shared" si="26"/>
        <v>0</v>
      </c>
      <c r="X38" s="236"/>
      <c r="Y38" s="483"/>
      <c r="Z38" s="484"/>
      <c r="AA38" s="484"/>
      <c r="AB38" s="484"/>
      <c r="AC38" s="484"/>
      <c r="AD38" s="484"/>
      <c r="AE38" s="485"/>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row>
    <row r="39" spans="1:261" s="75" customFormat="1" x14ac:dyDescent="0.2">
      <c r="A39" s="19" t="s">
        <v>5</v>
      </c>
      <c r="B39" s="19">
        <f t="shared" si="27"/>
        <v>29</v>
      </c>
      <c r="C39" s="40"/>
      <c r="D39" s="40"/>
      <c r="E39" s="40"/>
      <c r="F39" s="71">
        <f t="shared" si="17"/>
        <v>0</v>
      </c>
      <c r="G39" s="101" t="str">
        <f t="shared" si="1"/>
        <v/>
      </c>
      <c r="H39" s="325"/>
      <c r="I39" s="325"/>
      <c r="J39" s="325"/>
      <c r="K39" s="71">
        <f>J39</f>
        <v>0</v>
      </c>
      <c r="L39" s="343" t="str">
        <f>IF((I39*60+K39)=0,"",ROUND((H39*60)/(I39*60+K39),1))</f>
        <v/>
      </c>
      <c r="M39" s="116"/>
      <c r="N39" s="116"/>
      <c r="O39" s="161">
        <f t="shared" si="26"/>
        <v>0</v>
      </c>
      <c r="P39" s="116"/>
      <c r="Q39" s="161">
        <f t="shared" si="26"/>
        <v>0</v>
      </c>
      <c r="R39" s="116"/>
      <c r="S39" s="161">
        <f t="shared" si="26"/>
        <v>0</v>
      </c>
      <c r="T39" s="116"/>
      <c r="U39" s="161">
        <f t="shared" si="26"/>
        <v>0</v>
      </c>
      <c r="V39" s="116"/>
      <c r="W39" s="161">
        <f t="shared" si="26"/>
        <v>0</v>
      </c>
      <c r="X39" s="236"/>
      <c r="Y39" s="483" t="s">
        <v>245</v>
      </c>
      <c r="Z39" s="484"/>
      <c r="AA39" s="484"/>
      <c r="AB39" s="484"/>
      <c r="AC39" s="484"/>
      <c r="AD39" s="484"/>
      <c r="AE39" s="485"/>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row>
    <row r="40" spans="1:261" s="75" customFormat="1" x14ac:dyDescent="0.2">
      <c r="A40" s="582" t="s">
        <v>64</v>
      </c>
      <c r="B40" s="583"/>
      <c r="C40" s="13">
        <f>SUM(C33:C39)</f>
        <v>0</v>
      </c>
      <c r="D40" s="13">
        <f>SUM(D33:D39)+ROUNDDOWN(F40/60,0)</f>
        <v>0</v>
      </c>
      <c r="E40" s="13">
        <f>F40-60*ROUNDDOWN(F40/60,0)</f>
        <v>0</v>
      </c>
      <c r="F40" s="130">
        <f>SUM(F33:F39)</f>
        <v>0</v>
      </c>
      <c r="G40" s="52">
        <f>IF((D40*60+E40)=0,0,ROUND((C40*60)/(D40*60+E40),1))</f>
        <v>0</v>
      </c>
      <c r="H40" s="13">
        <f>SUM(H33:H39)</f>
        <v>0</v>
      </c>
      <c r="I40" s="13">
        <f>SUM(I33:I39)+ROUNDDOWN(K40/60,0)</f>
        <v>0</v>
      </c>
      <c r="J40" s="13">
        <f>K40-60*ROUNDDOWN(K40/60,0)</f>
        <v>0</v>
      </c>
      <c r="K40" s="130">
        <f>SUM(K33:K39)</f>
        <v>0</v>
      </c>
      <c r="L40" s="52">
        <f>IF((I40*60+J40)=0,0,ROUND((H40*60)/(I40*60+J40),1))</f>
        <v>0</v>
      </c>
      <c r="M40" s="27">
        <f>SUM(M33:M39)</f>
        <v>0</v>
      </c>
      <c r="N40" s="27">
        <f>IF(SUM(N33:N39)=0,0,ROUND(AVERAGE(N33:N39),0))</f>
        <v>0</v>
      </c>
      <c r="O40" s="162">
        <f>IF(O39=0,0,1)</f>
        <v>0</v>
      </c>
      <c r="P40" s="27">
        <f>IF(SUM(P33:P39)=0,0,ROUND(AVERAGE(P33:P39),0))</f>
        <v>0</v>
      </c>
      <c r="Q40" s="162">
        <f>IF(Q39=0,0,1)</f>
        <v>0</v>
      </c>
      <c r="R40" s="27">
        <f>IF(SUM(R33:R39)=0,0,ROUND(AVERAGE(R33:R39),0))</f>
        <v>0</v>
      </c>
      <c r="S40" s="162">
        <f>IF(S39=0,0,1)</f>
        <v>0</v>
      </c>
      <c r="T40" s="27">
        <f>IF(SUM(T33:T39)=0,0,ROUND(AVERAGE(T33:T39),0))</f>
        <v>0</v>
      </c>
      <c r="U40" s="162">
        <f>IF(U39=0,0,1)</f>
        <v>0</v>
      </c>
      <c r="V40" s="27">
        <f>IF(SUM(V33:V39)=0,0,ROUND(AVERAGE(V33:V39),0))</f>
        <v>0</v>
      </c>
      <c r="W40" s="162">
        <f>IF(W33=0,0,1)</f>
        <v>0</v>
      </c>
      <c r="X40" s="237"/>
      <c r="Y40" s="480"/>
      <c r="Z40" s="481"/>
      <c r="AA40" s="481"/>
      <c r="AB40" s="481"/>
      <c r="AC40" s="481"/>
      <c r="AD40" s="481"/>
      <c r="AE40" s="482"/>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row>
    <row r="41" spans="1:261" s="75" customFormat="1" x14ac:dyDescent="0.2">
      <c r="A41" s="19" t="s">
        <v>6</v>
      </c>
      <c r="B41" s="19">
        <f>B39+1</f>
        <v>30</v>
      </c>
      <c r="C41" s="384"/>
      <c r="D41" s="384"/>
      <c r="E41" s="384"/>
      <c r="F41" s="71">
        <f t="shared" si="17"/>
        <v>0</v>
      </c>
      <c r="G41" s="101" t="str">
        <f t="shared" si="1"/>
        <v/>
      </c>
      <c r="H41" s="325"/>
      <c r="I41" s="325"/>
      <c r="J41" s="325"/>
      <c r="K41" s="71">
        <f>J41</f>
        <v>0</v>
      </c>
      <c r="L41" s="343" t="str">
        <f t="shared" ref="L41:L42" si="28">IF((I41*60+K41)=0,"",ROUND((H41*60)/(I41*60+K41),1))</f>
        <v/>
      </c>
      <c r="M41" s="347"/>
      <c r="N41" s="347"/>
      <c r="O41" s="161">
        <f>IF(N41="",0,1)</f>
        <v>0</v>
      </c>
      <c r="P41" s="347"/>
      <c r="Q41" s="161">
        <f>IF(P41="",0,1)</f>
        <v>0</v>
      </c>
      <c r="R41" s="347"/>
      <c r="S41" s="161">
        <f>IF(R41="",0,1)</f>
        <v>0</v>
      </c>
      <c r="T41" s="347"/>
      <c r="U41" s="161">
        <f>IF(T41="",0,1)</f>
        <v>0</v>
      </c>
      <c r="V41" s="347"/>
      <c r="W41" s="161">
        <f>IF(V41="",0,1)</f>
        <v>0</v>
      </c>
      <c r="X41" s="236"/>
      <c r="Y41" s="483"/>
      <c r="Z41" s="484"/>
      <c r="AA41" s="484"/>
      <c r="AB41" s="484"/>
      <c r="AC41" s="484"/>
      <c r="AD41" s="484"/>
      <c r="AE41" s="485"/>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row>
    <row r="42" spans="1:261" s="75" customFormat="1" x14ac:dyDescent="0.2">
      <c r="A42" s="19" t="s">
        <v>7</v>
      </c>
      <c r="B42" s="19">
        <f t="shared" si="27"/>
        <v>31</v>
      </c>
      <c r="C42" s="384"/>
      <c r="D42" s="384"/>
      <c r="E42" s="384"/>
      <c r="F42" s="71">
        <f t="shared" si="17"/>
        <v>0</v>
      </c>
      <c r="G42" s="101" t="str">
        <f t="shared" si="1"/>
        <v/>
      </c>
      <c r="H42" s="325"/>
      <c r="I42" s="325"/>
      <c r="J42" s="325"/>
      <c r="K42" s="71">
        <f>J42</f>
        <v>0</v>
      </c>
      <c r="L42" s="343" t="str">
        <f t="shared" si="28"/>
        <v/>
      </c>
      <c r="M42" s="347"/>
      <c r="N42" s="347"/>
      <c r="O42" s="161">
        <f t="shared" ref="O42" si="29">IF(N42="",O41,O41+1)</f>
        <v>0</v>
      </c>
      <c r="P42" s="347"/>
      <c r="Q42" s="161">
        <f t="shared" ref="Q42" si="30">IF(P42="",Q41,Q41+1)</f>
        <v>0</v>
      </c>
      <c r="R42" s="347"/>
      <c r="S42" s="161">
        <f t="shared" ref="S42" si="31">IF(R42="",S41,S41+1)</f>
        <v>0</v>
      </c>
      <c r="T42" s="347"/>
      <c r="U42" s="161">
        <f t="shared" ref="U42" si="32">IF(T42="",U41,U41+1)</f>
        <v>0</v>
      </c>
      <c r="V42" s="347"/>
      <c r="W42" s="161">
        <f t="shared" ref="W42" si="33">IF(V42="",W41,W41+1)</f>
        <v>0</v>
      </c>
      <c r="X42" s="236"/>
      <c r="Y42" s="483"/>
      <c r="Z42" s="484"/>
      <c r="AA42" s="484"/>
      <c r="AB42" s="484"/>
      <c r="AC42" s="484"/>
      <c r="AD42" s="484"/>
      <c r="AE42" s="485"/>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row>
    <row r="43" spans="1:261" s="75" customFormat="1" x14ac:dyDescent="0.2">
      <c r="A43" s="534" t="s">
        <v>10</v>
      </c>
      <c r="B43" s="535"/>
      <c r="C43" s="13">
        <f>SUM(C41:C42)</f>
        <v>0</v>
      </c>
      <c r="D43" s="13">
        <f>SUM(D41:D42)+ROUNDDOWN(F43/60,0)</f>
        <v>0</v>
      </c>
      <c r="E43" s="13">
        <f>F43-60*ROUNDDOWN(F43/60,0)</f>
        <v>0</v>
      </c>
      <c r="F43" s="13">
        <f>SUM(F41:F42)</f>
        <v>0</v>
      </c>
      <c r="G43" s="52">
        <f>IF((D43*60+E43)=0,0,ROUND((C43*60)/(D43*60+E43),1))</f>
        <v>0</v>
      </c>
      <c r="H43" s="13">
        <f>SUM(H41:H42)</f>
        <v>0</v>
      </c>
      <c r="I43" s="13">
        <f>SUM(I41:I42)+ROUNDDOWN(K43/60,0)</f>
        <v>0</v>
      </c>
      <c r="J43" s="13">
        <f>K43-60*ROUNDDOWN(K43/60,0)</f>
        <v>0</v>
      </c>
      <c r="K43" s="13">
        <f>SUM(K41:K42)</f>
        <v>0</v>
      </c>
      <c r="L43" s="52">
        <f>IF((I43*60+J43)=0,0,ROUND((H43*60)/(I43*60+J43),1))</f>
        <v>0</v>
      </c>
      <c r="M43" s="27">
        <f>SUM(M41:M42)</f>
        <v>0</v>
      </c>
      <c r="N43" s="27">
        <f>IF(SUM(N41:N42)=0,0,ROUND(AVERAGE(N41:N42),0))</f>
        <v>0</v>
      </c>
      <c r="O43" s="162">
        <f>IF(O42=0,0,1)</f>
        <v>0</v>
      </c>
      <c r="P43" s="27">
        <f>IF(SUM(P41:P42)=0,0,ROUND(AVERAGE(P41:P42),0))</f>
        <v>0</v>
      </c>
      <c r="Q43" s="162">
        <f>IF(Q42=0,0,1)</f>
        <v>0</v>
      </c>
      <c r="R43" s="27">
        <f>IF(SUM(R41:R42)=0,0,ROUND(AVERAGE(R41:R42),0))</f>
        <v>0</v>
      </c>
      <c r="S43" s="162">
        <f>IF(S42=0,0,1)</f>
        <v>0</v>
      </c>
      <c r="T43" s="27">
        <f>IF(SUM(T41:T42)=0,0,ROUND(AVERAGE(T41:T42),0))</f>
        <v>0</v>
      </c>
      <c r="U43" s="162">
        <f>IF(U42=0,0,1)</f>
        <v>0</v>
      </c>
      <c r="V43" s="27">
        <f>IF(SUM(V41:V42)=0,0,ROUND(AVERAGE(V41:V42),0))</f>
        <v>0</v>
      </c>
      <c r="W43" s="162">
        <f>IF(W42=0,0,1)</f>
        <v>0</v>
      </c>
      <c r="X43" s="237"/>
      <c r="Y43" s="480"/>
      <c r="Z43" s="481"/>
      <c r="AA43" s="481"/>
      <c r="AB43" s="481"/>
      <c r="AC43" s="481"/>
      <c r="AD43" s="481"/>
      <c r="AE43" s="482"/>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row>
    <row r="44" spans="1:261" x14ac:dyDescent="0.2">
      <c r="A44" s="587" t="s">
        <v>28</v>
      </c>
      <c r="B44" s="588"/>
      <c r="C44" s="16">
        <f>C7+C16+C24+C32+C40+C43</f>
        <v>0</v>
      </c>
      <c r="D44" s="16">
        <f>D7+D16+D24+D32+D40+D43+ROUNDDOWN(F44/60,0)</f>
        <v>0</v>
      </c>
      <c r="E44" s="17">
        <f>F44-60*ROUNDDOWN(F44/60,0)</f>
        <v>0</v>
      </c>
      <c r="F44" s="16">
        <f>E7+E16+E24+E32+E40+E43</f>
        <v>0</v>
      </c>
      <c r="G44" s="61">
        <f>IF((D44*60+E44)=0,0,ROUND((C44*60)/(D44*60+E44),1))</f>
        <v>0</v>
      </c>
      <c r="H44" s="16">
        <f>H7+H16+H24+H32+H40+H43</f>
        <v>0</v>
      </c>
      <c r="I44" s="16">
        <f>I7+I16+I24+I32+I40+I43+ROUNDDOWN(K44/60,0)</f>
        <v>0</v>
      </c>
      <c r="J44" s="17">
        <f>K44-60*ROUNDDOWN(K44/60,0)</f>
        <v>0</v>
      </c>
      <c r="K44" s="16">
        <f>J7+J16+J24+J32+J40+J43</f>
        <v>0</v>
      </c>
      <c r="L44" s="61">
        <f>IF((I44*60+J44)=0,0,ROUND((H44*60)/(I44*60+J44),1))</f>
        <v>0</v>
      </c>
      <c r="M44" s="34">
        <f>M7+M16+M24+M32+M40+M43</f>
        <v>0</v>
      </c>
      <c r="N44" s="34" t="str">
        <f>IF(N45=0,"",(N7+N16+N24+N32+N40+N43)/N45)</f>
        <v/>
      </c>
      <c r="O44" s="177"/>
      <c r="P44" s="34" t="str">
        <f>IF(P45=0,"",(P7+P16+P24+P32+P40+P43)/P45)</f>
        <v/>
      </c>
      <c r="Q44" s="177"/>
      <c r="R44" s="34" t="str">
        <f>IF(R45=0,"",(R7+R16+R24+R32+R40+R43)/R45)</f>
        <v/>
      </c>
      <c r="S44" s="177"/>
      <c r="T44" s="34" t="str">
        <f>IF(T45=0,"",(T7+T16+T24+T32+T40+T43)/T45)</f>
        <v/>
      </c>
      <c r="U44" s="177"/>
      <c r="V44" s="34" t="str">
        <f>IF(V45=0,"",(V7+V16+V24+V32+V40+V43)/V45)</f>
        <v/>
      </c>
      <c r="W44" s="177"/>
      <c r="X44" s="35"/>
      <c r="Y44" s="36"/>
      <c r="Z44" s="36"/>
      <c r="AA44" s="203" t="s">
        <v>42</v>
      </c>
      <c r="AB44" s="46" t="s">
        <v>29</v>
      </c>
      <c r="AC44" s="46" t="s">
        <v>16</v>
      </c>
      <c r="AD44" s="46" t="s">
        <v>23</v>
      </c>
      <c r="AE44" s="19" t="s">
        <v>26</v>
      </c>
    </row>
    <row r="45" spans="1:261" x14ac:dyDescent="0.2">
      <c r="A45" s="589"/>
      <c r="B45" s="589"/>
      <c r="C45" s="19" t="s">
        <v>0</v>
      </c>
      <c r="D45" s="19" t="s">
        <v>15</v>
      </c>
      <c r="E45" s="19" t="s">
        <v>16</v>
      </c>
      <c r="F45" s="140"/>
      <c r="G45" s="24" t="s">
        <v>12</v>
      </c>
      <c r="H45" s="340" t="s">
        <v>42</v>
      </c>
      <c r="I45" s="340" t="s">
        <v>15</v>
      </c>
      <c r="J45" s="340" t="s">
        <v>16</v>
      </c>
      <c r="K45" s="24"/>
      <c r="L45" s="368" t="s">
        <v>12</v>
      </c>
      <c r="M45" s="39" t="s">
        <v>17</v>
      </c>
      <c r="N45" s="157">
        <f>O7+O16+O24+O32+O40+O43</f>
        <v>0</v>
      </c>
      <c r="O45" s="158"/>
      <c r="P45" s="157">
        <f>Q7+Q16+Q24+Q32+Q40+Q43</f>
        <v>0</v>
      </c>
      <c r="Q45" s="158"/>
      <c r="R45" s="157">
        <f>S7+S16+S24+S32+S40+S43</f>
        <v>0</v>
      </c>
      <c r="S45" s="158"/>
      <c r="T45" s="157">
        <f>U7+U16+U24+U32+U40+U43</f>
        <v>0</v>
      </c>
      <c r="U45" s="158"/>
      <c r="V45" s="157">
        <f>W7+W16+W24+W32+W40+W43</f>
        <v>0</v>
      </c>
      <c r="W45" s="125"/>
      <c r="X45" s="68"/>
      <c r="Y45" s="520" t="s">
        <v>138</v>
      </c>
      <c r="Z45" s="522"/>
      <c r="AA45" s="208">
        <f>$C$44+Février!Z40</f>
        <v>0</v>
      </c>
      <c r="AB45" s="58">
        <f>$D$44+Février!AA40+ROUNDDOWN(AF45/60,0)</f>
        <v>0</v>
      </c>
      <c r="AC45" s="58">
        <f>AF45-60*ROUNDDOWN(AF45/60,0)</f>
        <v>0</v>
      </c>
      <c r="AD45" s="59">
        <f>IF((AB45*60+AC45)=0,0,ROUND((AA45*60)/(AB45*60+AC45),1))</f>
        <v>0</v>
      </c>
      <c r="AE45" s="23">
        <f>M44+Février!AD40</f>
        <v>0</v>
      </c>
      <c r="AF45" s="9">
        <f>$E$44+Février!AB40</f>
        <v>0</v>
      </c>
    </row>
    <row r="46" spans="1:261" x14ac:dyDescent="0.2">
      <c r="A46" s="566" t="s">
        <v>219</v>
      </c>
      <c r="B46" s="566"/>
      <c r="C46" s="48">
        <f>'Décembre 19'!C41</f>
        <v>0</v>
      </c>
      <c r="D46" s="49">
        <f>'Décembre 19'!D41</f>
        <v>0</v>
      </c>
      <c r="E46" s="49">
        <f>'Décembre 19'!E41</f>
        <v>0</v>
      </c>
      <c r="F46" s="142"/>
      <c r="G46" s="50">
        <f>IF((D46*60+E46)=0,0,ROUND((C46*60)/(D46*60+E46),1))</f>
        <v>0</v>
      </c>
      <c r="H46" s="344">
        <f>'Décembre 19'!H41</f>
        <v>0</v>
      </c>
      <c r="I46" s="343">
        <f>'Décembre 19'!I41</f>
        <v>0</v>
      </c>
      <c r="J46" s="343">
        <f>'Décembre 19'!J41</f>
        <v>0</v>
      </c>
      <c r="K46" s="50"/>
      <c r="L46" s="341">
        <f>IF((I46*60+J46)=0,0,ROUND((H46*60)/(I46*60+J46),1))</f>
        <v>0</v>
      </c>
      <c r="M46" s="198">
        <f>'Décembre 19'!M41</f>
        <v>0</v>
      </c>
      <c r="N46" s="157"/>
      <c r="O46" s="158"/>
      <c r="P46" s="157"/>
      <c r="Q46" s="158"/>
      <c r="R46" s="157"/>
      <c r="S46" s="158"/>
      <c r="T46" s="157"/>
      <c r="U46" s="158"/>
      <c r="V46" s="157"/>
      <c r="W46" s="125"/>
      <c r="X46" s="68"/>
      <c r="Y46" s="584" t="s">
        <v>220</v>
      </c>
      <c r="Z46" s="585"/>
      <c r="AA46" s="217">
        <f>$C$44+Février!Z41</f>
        <v>0</v>
      </c>
      <c r="AB46" s="218">
        <f>$D$44+Février!AA41+ROUNDDOWN(AF46/60,0)</f>
        <v>0</v>
      </c>
      <c r="AC46" s="218">
        <f>AF46-60*ROUNDDOWN(AF46/60,0)</f>
        <v>0</v>
      </c>
      <c r="AD46" s="219">
        <f>IF((AB46*60+AC46)=0,0,ROUND((AA46*60)/(AB46*60+AC46),1))</f>
        <v>0</v>
      </c>
      <c r="AE46" s="216">
        <f>M44+Février!AD41</f>
        <v>0</v>
      </c>
      <c r="AF46" s="213">
        <f>$E$44+Février!AB41</f>
        <v>0</v>
      </c>
    </row>
    <row r="47" spans="1:261" x14ac:dyDescent="0.2">
      <c r="A47" s="577" t="s">
        <v>25</v>
      </c>
      <c r="B47" s="577"/>
      <c r="C47" s="48">
        <f>Janvier!C44</f>
        <v>0</v>
      </c>
      <c r="D47" s="49">
        <f>Janvier!D44</f>
        <v>0</v>
      </c>
      <c r="E47" s="49">
        <f>Janvier!E44</f>
        <v>0</v>
      </c>
      <c r="F47" s="147"/>
      <c r="G47" s="50">
        <f>IF((D47*60+E47)=0,0,ROUND((C47*60)/(D47*60+E47),1))</f>
        <v>0</v>
      </c>
      <c r="H47" s="344">
        <f>Janvier!H44</f>
        <v>0</v>
      </c>
      <c r="I47" s="343">
        <f>Janvier!I44</f>
        <v>0</v>
      </c>
      <c r="J47" s="343">
        <f>Janvier!J44</f>
        <v>0</v>
      </c>
      <c r="K47" s="50"/>
      <c r="L47" s="341">
        <f>IF((I47*60+J47)=0,0,ROUND((H47*60)/(I47*60+J47),1))</f>
        <v>0</v>
      </c>
      <c r="M47" s="51">
        <f>Janvier!M44</f>
        <v>0</v>
      </c>
      <c r="X47" s="64"/>
      <c r="Y47" s="64"/>
      <c r="Z47" s="64"/>
      <c r="AA47" s="66"/>
      <c r="AB47" s="66"/>
      <c r="AC47" s="66"/>
      <c r="AD47" s="66"/>
      <c r="AE47" s="207"/>
      <c r="AF47" s="67"/>
    </row>
    <row r="48" spans="1:261" ht="12.75" customHeight="1" x14ac:dyDescent="0.2">
      <c r="A48" s="577" t="s">
        <v>27</v>
      </c>
      <c r="B48" s="586"/>
      <c r="C48" s="48">
        <f>Février!C39</f>
        <v>0</v>
      </c>
      <c r="D48" s="49">
        <f>Février!D39</f>
        <v>0</v>
      </c>
      <c r="E48" s="49">
        <f>Février!E39</f>
        <v>0</v>
      </c>
      <c r="F48" s="147"/>
      <c r="G48" s="50">
        <f>IF((D48*60+E48)=0,0,ROUND((C48*60)/(D48*60+E48),1))</f>
        <v>0</v>
      </c>
      <c r="H48" s="344">
        <f>Février!H39</f>
        <v>0</v>
      </c>
      <c r="I48" s="341">
        <f>Février!I39</f>
        <v>0</v>
      </c>
      <c r="J48" s="341">
        <f>Février!J39</f>
        <v>0</v>
      </c>
      <c r="K48" s="50"/>
      <c r="L48" s="341">
        <f>IF((I48*60+J48)=0,0,ROUND((H48*60)/(I48*60+J48),1))</f>
        <v>0</v>
      </c>
      <c r="M48" s="51">
        <f>Février!M39</f>
        <v>0</v>
      </c>
      <c r="X48" s="64"/>
      <c r="Y48" s="64"/>
      <c r="Z48" s="64"/>
      <c r="AA48" s="64"/>
      <c r="AB48" s="64"/>
      <c r="AC48" s="189"/>
      <c r="AD48" s="189"/>
      <c r="AE48" s="65"/>
      <c r="AF48" s="205">
        <f>J44+SUM(J46:J48)</f>
        <v>0</v>
      </c>
      <c r="AG48" s="67"/>
    </row>
    <row r="49" spans="24:33" x14ac:dyDescent="0.2">
      <c r="X49" s="64"/>
      <c r="Y49" s="64"/>
      <c r="Z49" s="64"/>
      <c r="AA49" s="64"/>
      <c r="AB49" s="64"/>
      <c r="AC49" s="189"/>
      <c r="AD49" s="189"/>
      <c r="AE49" s="64"/>
      <c r="AF49" s="199">
        <f>J44+SUM(J47:J48)</f>
        <v>0</v>
      </c>
      <c r="AG49" s="66"/>
    </row>
    <row r="50" spans="24:33" x14ac:dyDescent="0.2">
      <c r="X50" s="64"/>
      <c r="Y50" s="64"/>
      <c r="Z50" s="64"/>
      <c r="AA50" s="64"/>
      <c r="AB50" s="64"/>
      <c r="AG50" s="66"/>
    </row>
  </sheetData>
  <sheetProtection sheet="1" selectLockedCells="1"/>
  <mergeCells count="67">
    <mergeCell ref="Y23:AE23"/>
    <mergeCell ref="Y33:AE33"/>
    <mergeCell ref="Y36:AE36"/>
    <mergeCell ref="Y21:AE21"/>
    <mergeCell ref="Y15:AE15"/>
    <mergeCell ref="Y20:AE20"/>
    <mergeCell ref="Y12:AE12"/>
    <mergeCell ref="Y13:AE13"/>
    <mergeCell ref="Y14:AE14"/>
    <mergeCell ref="Y22:AE22"/>
    <mergeCell ref="A1:AD1"/>
    <mergeCell ref="A2:A3"/>
    <mergeCell ref="B2:B3"/>
    <mergeCell ref="C2:C3"/>
    <mergeCell ref="D2:D3"/>
    <mergeCell ref="E2:E3"/>
    <mergeCell ref="G2:G3"/>
    <mergeCell ref="N2:N3"/>
    <mergeCell ref="P2:P3"/>
    <mergeCell ref="R2:R3"/>
    <mergeCell ref="X2:X3"/>
    <mergeCell ref="Y2:AE3"/>
    <mergeCell ref="H2:L2"/>
    <mergeCell ref="Y4:AE4"/>
    <mergeCell ref="A48:B48"/>
    <mergeCell ref="A44:B44"/>
    <mergeCell ref="A47:B47"/>
    <mergeCell ref="A46:B46"/>
    <mergeCell ref="A45:B45"/>
    <mergeCell ref="A40:B40"/>
    <mergeCell ref="A16:B16"/>
    <mergeCell ref="A32:B32"/>
    <mergeCell ref="A24:B24"/>
    <mergeCell ref="Y25:AE25"/>
    <mergeCell ref="Y26:AE26"/>
    <mergeCell ref="Y28:AE28"/>
    <mergeCell ref="Y27:AE27"/>
    <mergeCell ref="Y45:Z45"/>
    <mergeCell ref="Y46:Z46"/>
    <mergeCell ref="Y16:AE16"/>
    <mergeCell ref="Y17:AE17"/>
    <mergeCell ref="Y18:AE18"/>
    <mergeCell ref="Y19:AE19"/>
    <mergeCell ref="Y40:AE40"/>
    <mergeCell ref="Y34:AE34"/>
    <mergeCell ref="Y29:AE29"/>
    <mergeCell ref="Y30:AE30"/>
    <mergeCell ref="Y32:AE32"/>
    <mergeCell ref="Y31:AE31"/>
    <mergeCell ref="Y39:AE39"/>
    <mergeCell ref="Y24:AE24"/>
    <mergeCell ref="Y5:AE5"/>
    <mergeCell ref="Y41:AE41"/>
    <mergeCell ref="Y42:AE42"/>
    <mergeCell ref="A43:B43"/>
    <mergeCell ref="Y43:AE43"/>
    <mergeCell ref="Y9:AE9"/>
    <mergeCell ref="Y6:AE6"/>
    <mergeCell ref="Y7:AE7"/>
    <mergeCell ref="A8:B8"/>
    <mergeCell ref="Y8:AE8"/>
    <mergeCell ref="A7:B7"/>
    <mergeCell ref="Y38:AE38"/>
    <mergeCell ref="Y35:AE35"/>
    <mergeCell ref="Y37:AE37"/>
    <mergeCell ref="Y10:AE10"/>
    <mergeCell ref="Y11:AE11"/>
  </mergeCells>
  <phoneticPr fontId="0" type="noConversion"/>
  <pageMargins left="0.39370078740157483" right="0" top="0" bottom="0" header="0" footer="0"/>
  <pageSetup paperSize="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51"/>
  <sheetViews>
    <sheetView zoomScale="130" zoomScaleNormal="130" workbookViewId="0">
      <pane ySplit="3" topLeftCell="A28" activePane="bottomLeft" state="frozen"/>
      <selection pane="bottomLeft" activeCell="R33" sqref="R33"/>
    </sheetView>
  </sheetViews>
  <sheetFormatPr baseColWidth="10" defaultRowHeight="12.75" x14ac:dyDescent="0.2"/>
  <cols>
    <col min="1" max="1" width="9.7109375" customWidth="1"/>
    <col min="2" max="2" width="6.5703125" customWidth="1"/>
    <col min="3" max="3" width="6" customWidth="1"/>
    <col min="4" max="4" width="3.7109375" customWidth="1"/>
    <col min="5" max="5" width="3.85546875" customWidth="1"/>
    <col min="6" max="6" width="6.42578125" style="74" hidden="1" customWidth="1"/>
    <col min="7" max="7" width="6" customWidth="1"/>
    <col min="8" max="8" width="7.28515625" hidden="1" customWidth="1"/>
    <col min="9" max="9" width="6" hidden="1" customWidth="1"/>
    <col min="10" max="10" width="7.42578125" hidden="1" customWidth="1"/>
    <col min="11" max="11" width="6" hidden="1" customWidth="1"/>
    <col min="12" max="12" width="5.42578125" hidden="1" customWidth="1"/>
    <col min="13" max="13" width="6" customWidth="1"/>
    <col min="14" max="14" width="3.42578125" customWidth="1"/>
    <col min="15" max="15" width="3.42578125" style="74" hidden="1" customWidth="1"/>
    <col min="16" max="16" width="3.85546875" customWidth="1"/>
    <col min="17" max="17" width="3.1406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hidden="1" customWidth="1"/>
    <col min="25" max="25" width="18" customWidth="1"/>
    <col min="28" max="28" width="9" customWidth="1"/>
    <col min="29" max="30" width="9.85546875" customWidth="1"/>
    <col min="31" max="32" width="11.42578125" hidden="1" customWidth="1"/>
  </cols>
  <sheetData>
    <row r="1" spans="1:31" ht="18" x14ac:dyDescent="0.25">
      <c r="A1" s="539" t="s">
        <v>223</v>
      </c>
      <c r="B1" s="539"/>
      <c r="C1" s="539"/>
      <c r="D1" s="539"/>
      <c r="E1" s="539"/>
      <c r="F1" s="539"/>
      <c r="G1" s="539"/>
      <c r="H1" s="539"/>
      <c r="I1" s="539"/>
      <c r="J1" s="539"/>
      <c r="K1" s="539"/>
      <c r="L1" s="539"/>
      <c r="M1" s="539"/>
      <c r="N1" s="539"/>
      <c r="O1" s="539"/>
      <c r="P1" s="539"/>
      <c r="Q1" s="539"/>
      <c r="R1" s="539"/>
      <c r="S1" s="539"/>
      <c r="T1" s="539"/>
      <c r="U1" s="539"/>
      <c r="V1" s="539"/>
      <c r="W1" s="539"/>
      <c r="X1" s="539"/>
      <c r="Y1" s="539"/>
      <c r="Z1" s="539"/>
      <c r="AA1" s="539"/>
      <c r="AB1" s="539"/>
      <c r="AC1" s="539"/>
      <c r="AD1" s="200"/>
    </row>
    <row r="2" spans="1:31" ht="16.5" customHeight="1" x14ac:dyDescent="0.2">
      <c r="A2" s="540" t="s">
        <v>1</v>
      </c>
      <c r="B2" s="540" t="s">
        <v>9</v>
      </c>
      <c r="C2" s="540" t="s">
        <v>0</v>
      </c>
      <c r="D2" s="540" t="s">
        <v>15</v>
      </c>
      <c r="E2" s="540" t="s">
        <v>16</v>
      </c>
      <c r="F2" s="71" t="s">
        <v>16</v>
      </c>
      <c r="G2" s="546" t="s">
        <v>12</v>
      </c>
      <c r="H2" s="506" t="s">
        <v>265</v>
      </c>
      <c r="I2" s="507"/>
      <c r="J2" s="507"/>
      <c r="K2" s="507"/>
      <c r="L2" s="508"/>
      <c r="M2" s="25" t="s">
        <v>17</v>
      </c>
      <c r="N2" s="542" t="s">
        <v>40</v>
      </c>
      <c r="O2" s="135"/>
      <c r="P2" s="542" t="s">
        <v>11</v>
      </c>
      <c r="Q2" s="135"/>
      <c r="R2" s="542" t="s">
        <v>22</v>
      </c>
      <c r="S2" s="135"/>
      <c r="T2" s="25" t="s">
        <v>19</v>
      </c>
      <c r="U2" s="135"/>
      <c r="V2" s="25" t="s">
        <v>19</v>
      </c>
      <c r="W2" s="25"/>
      <c r="X2" s="544" t="s">
        <v>13</v>
      </c>
      <c r="Y2" s="595" t="s">
        <v>14</v>
      </c>
      <c r="Z2" s="595"/>
      <c r="AA2" s="595"/>
      <c r="AB2" s="595"/>
      <c r="AC2" s="595"/>
      <c r="AD2" s="595"/>
    </row>
    <row r="3" spans="1:31" ht="15.75" customHeight="1" x14ac:dyDescent="0.2">
      <c r="A3" s="541"/>
      <c r="B3" s="541"/>
      <c r="C3" s="541"/>
      <c r="D3" s="541"/>
      <c r="E3" s="541"/>
      <c r="F3" s="71"/>
      <c r="G3" s="547"/>
      <c r="H3" s="366" t="s">
        <v>0</v>
      </c>
      <c r="I3" s="326" t="s">
        <v>15</v>
      </c>
      <c r="J3" s="326" t="s">
        <v>16</v>
      </c>
      <c r="K3" s="319"/>
      <c r="L3" s="366" t="s">
        <v>12</v>
      </c>
      <c r="M3" s="26" t="s">
        <v>18</v>
      </c>
      <c r="N3" s="543"/>
      <c r="O3" s="136"/>
      <c r="P3" s="543"/>
      <c r="Q3" s="136"/>
      <c r="R3" s="543"/>
      <c r="S3" s="136"/>
      <c r="T3" s="26" t="s">
        <v>20</v>
      </c>
      <c r="U3" s="136"/>
      <c r="V3" s="26" t="s">
        <v>21</v>
      </c>
      <c r="W3" s="26"/>
      <c r="X3" s="545"/>
      <c r="Y3" s="595"/>
      <c r="Z3" s="595"/>
      <c r="AA3" s="595"/>
      <c r="AB3" s="595"/>
      <c r="AC3" s="595"/>
      <c r="AD3" s="595"/>
    </row>
    <row r="4" spans="1:31" hidden="1" x14ac:dyDescent="0.2">
      <c r="A4" s="71" t="s">
        <v>5</v>
      </c>
      <c r="B4" s="71">
        <v>1</v>
      </c>
      <c r="C4" s="40"/>
      <c r="D4" s="40"/>
      <c r="E4" s="40"/>
      <c r="F4" s="71">
        <f>E4</f>
        <v>0</v>
      </c>
      <c r="G4" s="86" t="str">
        <f>IF((D4*60+E4)=0,"",ROUND((C4*60)/(D4*60+E4),1))</f>
        <v/>
      </c>
      <c r="H4" s="325"/>
      <c r="I4" s="325"/>
      <c r="J4" s="325"/>
      <c r="K4" s="71">
        <f>J4</f>
        <v>0</v>
      </c>
      <c r="L4" s="340" t="str">
        <f>IF((I4*60+J4)=0,"",ROUND((H4*60)/(I4*60+J4),1))</f>
        <v/>
      </c>
      <c r="M4" s="116"/>
      <c r="N4" s="116"/>
      <c r="O4" s="161">
        <f>IF(N4="",0,1)</f>
        <v>0</v>
      </c>
      <c r="P4" s="116"/>
      <c r="Q4" s="161">
        <f>IF(P4="",0,1)</f>
        <v>0</v>
      </c>
      <c r="R4" s="116"/>
      <c r="S4" s="161">
        <f>IF(R4="",0,1)</f>
        <v>0</v>
      </c>
      <c r="T4" s="116"/>
      <c r="U4" s="161">
        <f>IF(T4="",0,1)</f>
        <v>0</v>
      </c>
      <c r="V4" s="116"/>
      <c r="W4" s="161">
        <f>IF(V4="",0,1)</f>
        <v>0</v>
      </c>
      <c r="X4" s="236"/>
      <c r="Y4" s="567"/>
      <c r="Z4" s="567"/>
      <c r="AA4" s="567"/>
      <c r="AB4" s="567"/>
      <c r="AC4" s="567"/>
      <c r="AD4" s="567"/>
      <c r="AE4" s="1"/>
    </row>
    <row r="5" spans="1:31" hidden="1" x14ac:dyDescent="0.2">
      <c r="A5" s="476" t="s">
        <v>10</v>
      </c>
      <c r="B5" s="477"/>
      <c r="C5" s="13">
        <f>SUM(C4:C4)</f>
        <v>0</v>
      </c>
      <c r="D5" s="13">
        <f>SUM(D4:D4)+ROUNDDOWN(F5/60,0)</f>
        <v>0</v>
      </c>
      <c r="E5" s="13">
        <f>F5-60*ROUNDDOWN(F5/60,0)</f>
        <v>0</v>
      </c>
      <c r="F5" s="130">
        <f>SUM(F4:F4)</f>
        <v>0</v>
      </c>
      <c r="G5" s="52">
        <f>IF((D5*60+E5)=0,0,ROUND((C5*60)/(D5*60+E5),1))</f>
        <v>0</v>
      </c>
      <c r="H5" s="13">
        <f>SUM(H4:H4)</f>
        <v>0</v>
      </c>
      <c r="I5" s="13">
        <f>SUM(I4:I4)+ROUNDDOWN(K5/60,0)</f>
        <v>0</v>
      </c>
      <c r="J5" s="13">
        <f>K5-60*ROUNDDOWN(K5/60,0)</f>
        <v>0</v>
      </c>
      <c r="K5" s="130">
        <f>SUM(K4:K4)</f>
        <v>0</v>
      </c>
      <c r="L5" s="52">
        <f>IF((I5*60+J5)=0,0,ROUND((H5*60)/(I5*60+J5),1))</f>
        <v>0</v>
      </c>
      <c r="M5" s="27">
        <f>SUM(M4:M4)</f>
        <v>0</v>
      </c>
      <c r="N5" s="27">
        <f>IF(SUM(N4:N4)=0,0,ROUND(AVERAGE(N4:N4),0))</f>
        <v>0</v>
      </c>
      <c r="O5" s="162">
        <f>IF(O4=0,0,1)</f>
        <v>0</v>
      </c>
      <c r="P5" s="27">
        <f>IF(SUM(P4:P4)=0,0,ROUND(AVERAGE(P4:P4),0))</f>
        <v>0</v>
      </c>
      <c r="Q5" s="162">
        <f>IF(Q4=0,0,1)</f>
        <v>0</v>
      </c>
      <c r="R5" s="27">
        <f>IF(SUM(R4:R4)=0,0,ROUND(AVERAGE(R4:R4),0))</f>
        <v>0</v>
      </c>
      <c r="S5" s="162">
        <f>IF(S4=0,0,1)</f>
        <v>0</v>
      </c>
      <c r="T5" s="27">
        <f>IF(SUM(T4:T4)=0,0,ROUND(AVERAGE(T4:T4),0))</f>
        <v>0</v>
      </c>
      <c r="U5" s="162">
        <f>IF(U4=0,0,1)</f>
        <v>0</v>
      </c>
      <c r="V5" s="27">
        <f>IF(SUM(V4:V4)=0,0,ROUND(AVERAGE(V4:V4),0))</f>
        <v>0</v>
      </c>
      <c r="W5" s="162">
        <f>IF(W4=0,0,1)</f>
        <v>0</v>
      </c>
      <c r="X5" s="237"/>
      <c r="Y5" s="576"/>
      <c r="Z5" s="576"/>
      <c r="AA5" s="576"/>
      <c r="AB5" s="576"/>
      <c r="AC5" s="576"/>
      <c r="AD5" s="576"/>
      <c r="AE5" s="1"/>
    </row>
    <row r="6" spans="1:31" hidden="1" x14ac:dyDescent="0.2">
      <c r="A6" s="532" t="s">
        <v>64</v>
      </c>
      <c r="B6" s="533"/>
      <c r="C6" s="73">
        <f>C5+Mars!C40</f>
        <v>0</v>
      </c>
      <c r="D6" s="73">
        <f>ROUNDDOWN(F6/60,0)+Mars!D40+D5</f>
        <v>0</v>
      </c>
      <c r="E6" s="73">
        <f>F6-60*ROUNDDOWN(F6/60,0)</f>
        <v>0</v>
      </c>
      <c r="F6" s="131">
        <f>E5+Mars!E40</f>
        <v>0</v>
      </c>
      <c r="G6" s="73">
        <f>IF((D6*60+E6)=0,0,ROUND((C6*60)/(D6*60+E6),1))</f>
        <v>0</v>
      </c>
      <c r="H6" s="73">
        <f>H5+Mars!H40</f>
        <v>0</v>
      </c>
      <c r="I6" s="73">
        <f>ROUNDDOWN(K6/60,0)+Mars!I40+I5</f>
        <v>0</v>
      </c>
      <c r="J6" s="73">
        <f>K6-60*ROUNDDOWN(K6/60,0)</f>
        <v>0</v>
      </c>
      <c r="K6" s="131">
        <f>J5+Mars!J40</f>
        <v>0</v>
      </c>
      <c r="L6" s="73">
        <f>IF((I6*60+J6)=0,0,ROUND((H6*60)/(I6*60+J6),1))</f>
        <v>0</v>
      </c>
      <c r="M6" s="83">
        <f>M5+Mars!M40</f>
        <v>0</v>
      </c>
      <c r="N6" s="83">
        <f>IF(N5=0,Mars!N40,IF(N5+Mars!N40=0,"",ROUND((SUM(Mars!N33:N39)+SUM(N4:N4))/(Avril!O4+Mars!O39),0)))</f>
        <v>0</v>
      </c>
      <c r="O6" s="179"/>
      <c r="P6" s="83">
        <f>IF(P5=0,Mars!P40,IF(P5+Mars!P40=0,"",ROUND((SUM(Mars!P33:P39)+SUM(P4:P4))/(Avril!Q4+Mars!Q39),0)))</f>
        <v>0</v>
      </c>
      <c r="Q6" s="179"/>
      <c r="R6" s="83">
        <f>IF(R5=0,Mars!R40,IF(R5+Mars!R40=0,"",ROUND((SUM(Mars!R33:R39)+SUM(R4:R4))/(Avril!S4+Mars!S39),0)))</f>
        <v>0</v>
      </c>
      <c r="S6" s="179"/>
      <c r="T6" s="83">
        <f>IF(T5=0,Mars!T40,IF(T5+Mars!T40=0,"",ROUND((SUM(Mars!T33:T39)+SUM(T4:T4))/(Avril!U4+Mars!U39),0)))</f>
        <v>0</v>
      </c>
      <c r="U6" s="179"/>
      <c r="V6" s="83">
        <f>IF(V5=0,Mars!V40,IF(V5+Mars!V40=0,"",ROUND((SUM(Mars!V33:V39)+SUM(V4:V4))/(Avril!W4+Mars!W39),0)))</f>
        <v>0</v>
      </c>
      <c r="W6" s="179"/>
      <c r="X6" s="238"/>
      <c r="Y6" s="575"/>
      <c r="Z6" s="575"/>
      <c r="AA6" s="575"/>
      <c r="AB6" s="575"/>
      <c r="AC6" s="575"/>
      <c r="AD6" s="575"/>
      <c r="AE6" s="1"/>
    </row>
    <row r="7" spans="1:31" x14ac:dyDescent="0.2">
      <c r="A7" s="2" t="s">
        <v>8</v>
      </c>
      <c r="B7" s="2">
        <v>1</v>
      </c>
      <c r="C7" s="40"/>
      <c r="D7" s="40"/>
      <c r="E7" s="40"/>
      <c r="F7" s="71">
        <f t="shared" ref="F7:F11" si="0">E7</f>
        <v>0</v>
      </c>
      <c r="G7" s="86" t="str">
        <f t="shared" ref="G7:G41" si="1">IF((D7*60+F7)=0,"",ROUND((C7*60)/(D7*60+F7),1))</f>
        <v/>
      </c>
      <c r="H7" s="325"/>
      <c r="I7" s="325"/>
      <c r="J7" s="325"/>
      <c r="K7" s="71">
        <f t="shared" ref="K7:K11" si="2">J7</f>
        <v>0</v>
      </c>
      <c r="L7" s="340" t="str">
        <f t="shared" ref="L7:L41" si="3">IF((I7*60+K7)=0,"",ROUND((H7*60)/(I7*60+K7),1))</f>
        <v/>
      </c>
      <c r="M7" s="116"/>
      <c r="N7" s="116"/>
      <c r="O7" s="161">
        <f>IF(N7="",0,1)</f>
        <v>0</v>
      </c>
      <c r="P7" s="116"/>
      <c r="Q7" s="161">
        <f>IF(P7="",0,1)</f>
        <v>0</v>
      </c>
      <c r="R7" s="116"/>
      <c r="S7" s="161">
        <f>IF(R7="",0,1)</f>
        <v>0</v>
      </c>
      <c r="T7" s="116"/>
      <c r="U7" s="161">
        <f>IF(T7="",0,1)</f>
        <v>0</v>
      </c>
      <c r="V7" s="116"/>
      <c r="W7" s="161">
        <f>IF(V7="",0,1)</f>
        <v>0</v>
      </c>
      <c r="X7" s="236"/>
      <c r="Y7" s="567"/>
      <c r="Z7" s="567"/>
      <c r="AA7" s="567"/>
      <c r="AB7" s="567"/>
      <c r="AC7" s="567"/>
      <c r="AD7" s="567"/>
      <c r="AE7" s="1"/>
    </row>
    <row r="8" spans="1:31" x14ac:dyDescent="0.2">
      <c r="A8" s="2" t="s">
        <v>2</v>
      </c>
      <c r="B8" s="2">
        <f t="shared" ref="B8:B28" si="4">B7+1</f>
        <v>2</v>
      </c>
      <c r="C8" s="40"/>
      <c r="D8" s="40"/>
      <c r="E8" s="40"/>
      <c r="F8" s="71">
        <f t="shared" si="0"/>
        <v>0</v>
      </c>
      <c r="G8" s="86" t="str">
        <f t="shared" si="1"/>
        <v/>
      </c>
      <c r="H8" s="325"/>
      <c r="I8" s="325"/>
      <c r="J8" s="325"/>
      <c r="K8" s="71">
        <f t="shared" si="2"/>
        <v>0</v>
      </c>
      <c r="L8" s="340" t="str">
        <f t="shared" si="3"/>
        <v/>
      </c>
      <c r="M8" s="116"/>
      <c r="N8" s="116"/>
      <c r="O8" s="161">
        <f t="shared" ref="O8:O11" si="5">IF(N8="",O7,O7+1)</f>
        <v>0</v>
      </c>
      <c r="P8" s="116"/>
      <c r="Q8" s="161">
        <f t="shared" ref="Q8:Q11" si="6">IF(P8="",Q7,Q7+1)</f>
        <v>0</v>
      </c>
      <c r="R8" s="116"/>
      <c r="S8" s="161">
        <f t="shared" ref="S8:S11" si="7">IF(R8="",S7,S7+1)</f>
        <v>0</v>
      </c>
      <c r="T8" s="116"/>
      <c r="U8" s="161">
        <f t="shared" ref="U8:U11" si="8">IF(T8="",U7,U7+1)</f>
        <v>0</v>
      </c>
      <c r="V8" s="116"/>
      <c r="W8" s="161">
        <f t="shared" ref="W8:W11" si="9">IF(V8="",W7,W7+1)</f>
        <v>0</v>
      </c>
      <c r="X8" s="236"/>
      <c r="Y8" s="567"/>
      <c r="Z8" s="567"/>
      <c r="AA8" s="567"/>
      <c r="AB8" s="567"/>
      <c r="AC8" s="567"/>
      <c r="AD8" s="567"/>
      <c r="AE8" s="1"/>
    </row>
    <row r="9" spans="1:31" x14ac:dyDescent="0.2">
      <c r="A9" s="2" t="s">
        <v>3</v>
      </c>
      <c r="B9" s="2">
        <f t="shared" si="4"/>
        <v>3</v>
      </c>
      <c r="C9" s="40"/>
      <c r="D9" s="40"/>
      <c r="E9" s="40"/>
      <c r="F9" s="71">
        <f t="shared" si="0"/>
        <v>0</v>
      </c>
      <c r="G9" s="86" t="str">
        <f t="shared" si="1"/>
        <v/>
      </c>
      <c r="H9" s="325"/>
      <c r="I9" s="325"/>
      <c r="J9" s="325"/>
      <c r="K9" s="71">
        <f t="shared" si="2"/>
        <v>0</v>
      </c>
      <c r="L9" s="340" t="str">
        <f t="shared" si="3"/>
        <v/>
      </c>
      <c r="M9" s="116"/>
      <c r="N9" s="116"/>
      <c r="O9" s="161">
        <f t="shared" si="5"/>
        <v>0</v>
      </c>
      <c r="P9" s="116"/>
      <c r="Q9" s="161">
        <f t="shared" si="6"/>
        <v>0</v>
      </c>
      <c r="R9" s="116"/>
      <c r="S9" s="161">
        <f t="shared" si="7"/>
        <v>0</v>
      </c>
      <c r="T9" s="116"/>
      <c r="U9" s="161">
        <f t="shared" si="8"/>
        <v>0</v>
      </c>
      <c r="V9" s="116"/>
      <c r="W9" s="161">
        <f t="shared" si="9"/>
        <v>0</v>
      </c>
      <c r="X9" s="236"/>
      <c r="Y9" s="567"/>
      <c r="Z9" s="567"/>
      <c r="AA9" s="567"/>
      <c r="AB9" s="567"/>
      <c r="AC9" s="567"/>
      <c r="AD9" s="567"/>
      <c r="AE9" s="1"/>
    </row>
    <row r="10" spans="1:31" x14ac:dyDescent="0.2">
      <c r="A10" s="2" t="s">
        <v>4</v>
      </c>
      <c r="B10" s="2">
        <f t="shared" si="4"/>
        <v>4</v>
      </c>
      <c r="C10" s="40"/>
      <c r="D10" s="40"/>
      <c r="E10" s="40"/>
      <c r="F10" s="71">
        <f t="shared" si="0"/>
        <v>0</v>
      </c>
      <c r="G10" s="86" t="str">
        <f t="shared" si="1"/>
        <v/>
      </c>
      <c r="H10" s="325"/>
      <c r="I10" s="325"/>
      <c r="J10" s="325"/>
      <c r="K10" s="71">
        <f t="shared" si="2"/>
        <v>0</v>
      </c>
      <c r="L10" s="340" t="str">
        <f t="shared" si="3"/>
        <v/>
      </c>
      <c r="M10" s="116"/>
      <c r="N10" s="116"/>
      <c r="O10" s="161">
        <f t="shared" si="5"/>
        <v>0</v>
      </c>
      <c r="P10" s="116"/>
      <c r="Q10" s="161">
        <f t="shared" si="6"/>
        <v>0</v>
      </c>
      <c r="R10" s="116"/>
      <c r="S10" s="161">
        <f t="shared" si="7"/>
        <v>0</v>
      </c>
      <c r="T10" s="116"/>
      <c r="U10" s="161">
        <f t="shared" si="8"/>
        <v>0</v>
      </c>
      <c r="V10" s="116"/>
      <c r="W10" s="161">
        <f t="shared" si="9"/>
        <v>0</v>
      </c>
      <c r="X10" s="236"/>
      <c r="Y10" s="567"/>
      <c r="Z10" s="567"/>
      <c r="AA10" s="567"/>
      <c r="AB10" s="567"/>
      <c r="AC10" s="567"/>
      <c r="AD10" s="567"/>
      <c r="AE10" s="1"/>
    </row>
    <row r="11" spans="1:31" x14ac:dyDescent="0.2">
      <c r="A11" s="71" t="s">
        <v>5</v>
      </c>
      <c r="B11" s="71">
        <f t="shared" si="4"/>
        <v>5</v>
      </c>
      <c r="C11" s="40"/>
      <c r="D11" s="40"/>
      <c r="E11" s="40"/>
      <c r="F11" s="71">
        <f t="shared" si="0"/>
        <v>0</v>
      </c>
      <c r="G11" s="86" t="str">
        <f t="shared" si="1"/>
        <v/>
      </c>
      <c r="H11" s="325"/>
      <c r="I11" s="325"/>
      <c r="J11" s="325"/>
      <c r="K11" s="71">
        <f t="shared" si="2"/>
        <v>0</v>
      </c>
      <c r="L11" s="340" t="str">
        <f t="shared" si="3"/>
        <v/>
      </c>
      <c r="M11" s="116"/>
      <c r="N11" s="116"/>
      <c r="O11" s="161">
        <f t="shared" si="5"/>
        <v>0</v>
      </c>
      <c r="P11" s="116"/>
      <c r="Q11" s="161">
        <f t="shared" si="6"/>
        <v>0</v>
      </c>
      <c r="R11" s="116"/>
      <c r="S11" s="161">
        <f t="shared" si="7"/>
        <v>0</v>
      </c>
      <c r="T11" s="116"/>
      <c r="U11" s="161">
        <f t="shared" si="8"/>
        <v>0</v>
      </c>
      <c r="V11" s="116"/>
      <c r="W11" s="161">
        <f t="shared" si="9"/>
        <v>0</v>
      </c>
      <c r="X11" s="236"/>
      <c r="Y11" s="567"/>
      <c r="Z11" s="567"/>
      <c r="AA11" s="567"/>
      <c r="AB11" s="567"/>
      <c r="AC11" s="567"/>
      <c r="AD11" s="567"/>
      <c r="AE11" s="1"/>
    </row>
    <row r="12" spans="1:31" x14ac:dyDescent="0.2">
      <c r="A12" s="476" t="s">
        <v>10</v>
      </c>
      <c r="B12" s="477"/>
      <c r="C12" s="13">
        <f>SUM(C7:C11)</f>
        <v>0</v>
      </c>
      <c r="D12" s="13">
        <f>SUM(D7:D11)+ROUNDDOWN(F12/60,0)</f>
        <v>0</v>
      </c>
      <c r="E12" s="13">
        <f>F12-60*ROUNDDOWN(F12/60,0)</f>
        <v>0</v>
      </c>
      <c r="F12" s="119">
        <f>SUM(F7:F11)</f>
        <v>0</v>
      </c>
      <c r="G12" s="52">
        <f>IF((D12*60+E12)=0,0,ROUND((C12*60)/(D12*60+E12),1))</f>
        <v>0</v>
      </c>
      <c r="H12" s="13">
        <f>SUM(H7:H11)</f>
        <v>0</v>
      </c>
      <c r="I12" s="13">
        <f>SUM(I7:I11)+ROUNDDOWN(K12/60,0)</f>
        <v>0</v>
      </c>
      <c r="J12" s="13">
        <f>K12-60*ROUNDDOWN(K12/60,0)</f>
        <v>0</v>
      </c>
      <c r="K12" s="119">
        <f>SUM(K7:K11)</f>
        <v>0</v>
      </c>
      <c r="L12" s="52">
        <f>IF((I12*60+J12)=0,0,ROUND((H12*60)/(I12*60+J12),1))</f>
        <v>0</v>
      </c>
      <c r="M12" s="13">
        <f>SUM(M7:M11)</f>
        <v>0</v>
      </c>
      <c r="N12" s="27">
        <f>IF(SUM(N7:N11)=0,0,ROUND(AVERAGE(N7:N11),0))</f>
        <v>0</v>
      </c>
      <c r="O12" s="162">
        <f>IF(O11=0,0,1)</f>
        <v>0</v>
      </c>
      <c r="P12" s="27">
        <f>IF(SUM(P7:P11)=0,0,ROUND(AVERAGE(P7:P11),0))</f>
        <v>0</v>
      </c>
      <c r="Q12" s="162">
        <f>IF(Q11=0,0,1)</f>
        <v>0</v>
      </c>
      <c r="R12" s="27">
        <f>IF(SUM(R7:R11)=0,0,ROUND(AVERAGE(R7:R11),0))</f>
        <v>0</v>
      </c>
      <c r="S12" s="162">
        <f>IF(S11=0,0,1)</f>
        <v>0</v>
      </c>
      <c r="T12" s="27">
        <f>IF(SUM(T7:T11)=0,0,ROUND(AVERAGE(T7:T11),0))</f>
        <v>0</v>
      </c>
      <c r="U12" s="162">
        <f>IF(U11=0,0,1)</f>
        <v>0</v>
      </c>
      <c r="V12" s="27">
        <f>IF(SUM(V7:V11)=0,0,ROUND(AVERAGE(V7:V11),0))</f>
        <v>0</v>
      </c>
      <c r="W12" s="162">
        <f>IF(W11=0,0,1)</f>
        <v>0</v>
      </c>
      <c r="X12" s="237"/>
      <c r="Y12" s="576"/>
      <c r="Z12" s="576"/>
      <c r="AA12" s="576"/>
      <c r="AB12" s="576"/>
      <c r="AC12" s="576"/>
      <c r="AD12" s="576"/>
      <c r="AE12" s="1"/>
    </row>
    <row r="13" spans="1:31" x14ac:dyDescent="0.2">
      <c r="A13" s="532" t="s">
        <v>183</v>
      </c>
      <c r="B13" s="533"/>
      <c r="C13" s="73">
        <f>SUM(C7:C11)+Mars!C43</f>
        <v>0</v>
      </c>
      <c r="D13" s="73">
        <f>SUM(D7:D11)+Mars!D43+ROUNDDOWN(F13/60,0)</f>
        <v>0</v>
      </c>
      <c r="E13" s="73">
        <f>F13-60*ROUNDDOWN(F13/60,0)</f>
        <v>0</v>
      </c>
      <c r="F13" s="131">
        <f>E12+Mars!E43</f>
        <v>0</v>
      </c>
      <c r="G13" s="73">
        <f>IF((D13*60+E13)=0,0,ROUND((C13*60)/(D13*60+E13),1))</f>
        <v>0</v>
      </c>
      <c r="H13" s="73">
        <f>SUM(H7:H11)+Mars!H43</f>
        <v>0</v>
      </c>
      <c r="I13" s="73">
        <f>SUM(I7:I11)+Mars!I43+ROUNDDOWN(K13/60,0)</f>
        <v>0</v>
      </c>
      <c r="J13" s="73">
        <f>K13-60*ROUNDDOWN(K13/60,0)</f>
        <v>0</v>
      </c>
      <c r="K13" s="131">
        <f>J12+Mars!J43</f>
        <v>0</v>
      </c>
      <c r="L13" s="73">
        <f>IF((I13*60+J13)=0,0,ROUND((H13*60)/(I13*60+J13),1))</f>
        <v>0</v>
      </c>
      <c r="M13" s="83">
        <f>M12+Mars!M43</f>
        <v>0</v>
      </c>
      <c r="N13" s="83">
        <f>IF(N12=0,Mars!N43,IF(N12+Mars!N43=0,"",ROUND((SUM(Mars!N41:N42)+SUM(N7:N11))/(Avril!O11+Mars!O42),0)))</f>
        <v>0</v>
      </c>
      <c r="O13" s="179">
        <f>IF(O11=0,0,1)</f>
        <v>0</v>
      </c>
      <c r="P13" s="83">
        <f>IF(P12=0,Mars!P43,IF(P12+Mars!P43=0,"",ROUND((SUM(Mars!P41:P42)+SUM(P7:P11))/(Avril!Q11+Mars!Q42),0)))</f>
        <v>0</v>
      </c>
      <c r="Q13" s="179">
        <f>IF(Q11=0,0,1)</f>
        <v>0</v>
      </c>
      <c r="R13" s="83">
        <f>IF(R12=0,Mars!R43,IF(R12+Mars!R43=0,"",ROUND((SUM(Mars!R41:R42)+SUM(R7:R11))/(Avril!S11+Mars!S42),0)))</f>
        <v>0</v>
      </c>
      <c r="S13" s="179">
        <f>IF(S11=0,0,1)</f>
        <v>0</v>
      </c>
      <c r="T13" s="83">
        <f>IF(T12=0,Mars!T43,IF(T12+Mars!T43=0,"",ROUND((SUM(Mars!T41:T42)+SUM(T7:T11))/(Avril!U11+Mars!U42),0)))</f>
        <v>0</v>
      </c>
      <c r="U13" s="179">
        <f>IF(U11=0,0,1)</f>
        <v>0</v>
      </c>
      <c r="V13" s="83">
        <f>IF(V12=0,Mars!V43,IF(V12+Mars!V43=0,"",ROUND((SUM(Mars!V41:V42)+SUM(V7:V11))/(Avril!W11+Mars!W42),0)))</f>
        <v>0</v>
      </c>
      <c r="W13" s="179">
        <f>IF(W11=0,0,1)</f>
        <v>0</v>
      </c>
      <c r="X13" s="238"/>
      <c r="Y13" s="575"/>
      <c r="Z13" s="575"/>
      <c r="AA13" s="575"/>
      <c r="AB13" s="575"/>
      <c r="AC13" s="575"/>
      <c r="AD13" s="575"/>
      <c r="AE13" s="1"/>
    </row>
    <row r="14" spans="1:31" x14ac:dyDescent="0.2">
      <c r="A14" s="2" t="s">
        <v>6</v>
      </c>
      <c r="B14" s="2">
        <f>B11+1</f>
        <v>6</v>
      </c>
      <c r="C14" s="40"/>
      <c r="D14" s="40"/>
      <c r="E14" s="40"/>
      <c r="F14" s="71">
        <f>E14</f>
        <v>0</v>
      </c>
      <c r="G14" s="86" t="str">
        <f t="shared" si="1"/>
        <v/>
      </c>
      <c r="H14" s="325"/>
      <c r="I14" s="325"/>
      <c r="J14" s="325"/>
      <c r="K14" s="71">
        <f>J14</f>
        <v>0</v>
      </c>
      <c r="L14" s="340" t="str">
        <f t="shared" si="3"/>
        <v/>
      </c>
      <c r="M14" s="347"/>
      <c r="N14" s="347"/>
      <c r="O14" s="161">
        <f>IF(N14="",0,1)</f>
        <v>0</v>
      </c>
      <c r="P14" s="347"/>
      <c r="Q14" s="161">
        <f>IF(P14="",0,1)</f>
        <v>0</v>
      </c>
      <c r="R14" s="116"/>
      <c r="S14" s="161">
        <f>IF(R14="",0,1)</f>
        <v>0</v>
      </c>
      <c r="T14" s="116"/>
      <c r="U14" s="161">
        <f>IF(T14="",0,1)</f>
        <v>0</v>
      </c>
      <c r="V14" s="116"/>
      <c r="W14" s="161">
        <f>IF(V14="",0,1)</f>
        <v>0</v>
      </c>
      <c r="X14" s="236"/>
      <c r="Y14" s="593"/>
      <c r="Z14" s="593"/>
      <c r="AA14" s="593"/>
      <c r="AB14" s="593"/>
      <c r="AC14" s="593"/>
      <c r="AD14" s="593"/>
      <c r="AE14" s="1"/>
    </row>
    <row r="15" spans="1:31" x14ac:dyDescent="0.2">
      <c r="A15" s="2" t="s">
        <v>7</v>
      </c>
      <c r="B15" s="2">
        <f t="shared" si="4"/>
        <v>7</v>
      </c>
      <c r="C15" s="40"/>
      <c r="D15" s="40"/>
      <c r="E15" s="40"/>
      <c r="F15" s="71">
        <f t="shared" ref="F15:F20" si="10">E15</f>
        <v>0</v>
      </c>
      <c r="G15" s="86" t="str">
        <f t="shared" si="1"/>
        <v/>
      </c>
      <c r="H15" s="325"/>
      <c r="I15" s="325"/>
      <c r="J15" s="325"/>
      <c r="K15" s="71">
        <f t="shared" ref="K15:K20" si="11">J15</f>
        <v>0</v>
      </c>
      <c r="L15" s="340" t="str">
        <f t="shared" si="3"/>
        <v/>
      </c>
      <c r="M15" s="347"/>
      <c r="N15" s="347"/>
      <c r="O15" s="161">
        <f t="shared" ref="O15:O20" si="12">IF(N15="",O14,O14+1)</f>
        <v>0</v>
      </c>
      <c r="P15" s="347"/>
      <c r="Q15" s="161">
        <f t="shared" ref="Q15:Q20" si="13">IF(P15="",Q14,Q14+1)</f>
        <v>0</v>
      </c>
      <c r="R15" s="116"/>
      <c r="S15" s="161">
        <f t="shared" ref="S15:S20" si="14">IF(R15="",S14,S14+1)</f>
        <v>0</v>
      </c>
      <c r="T15" s="116"/>
      <c r="U15" s="161">
        <f t="shared" ref="U15:U20" si="15">IF(T15="",U14,U14+1)</f>
        <v>0</v>
      </c>
      <c r="V15" s="116"/>
      <c r="W15" s="161">
        <f t="shared" ref="W15:W20" si="16">IF(V15="",W14,W14+1)</f>
        <v>0</v>
      </c>
      <c r="X15" s="236"/>
      <c r="Y15" s="593"/>
      <c r="Z15" s="593"/>
      <c r="AA15" s="593"/>
      <c r="AB15" s="593"/>
      <c r="AC15" s="593"/>
      <c r="AD15" s="593"/>
      <c r="AE15" s="1"/>
    </row>
    <row r="16" spans="1:31" x14ac:dyDescent="0.2">
      <c r="A16" s="2" t="s">
        <v>8</v>
      </c>
      <c r="B16" s="2">
        <f t="shared" si="4"/>
        <v>8</v>
      </c>
      <c r="C16" s="40"/>
      <c r="D16" s="40"/>
      <c r="E16" s="40"/>
      <c r="F16" s="71">
        <f t="shared" si="10"/>
        <v>0</v>
      </c>
      <c r="G16" s="86" t="str">
        <f t="shared" si="1"/>
        <v/>
      </c>
      <c r="H16" s="325"/>
      <c r="I16" s="325"/>
      <c r="J16" s="325"/>
      <c r="K16" s="71">
        <f t="shared" si="11"/>
        <v>0</v>
      </c>
      <c r="L16" s="340" t="str">
        <f t="shared" si="3"/>
        <v/>
      </c>
      <c r="M16" s="116"/>
      <c r="N16" s="116"/>
      <c r="O16" s="161">
        <f t="shared" si="12"/>
        <v>0</v>
      </c>
      <c r="P16" s="116"/>
      <c r="Q16" s="161">
        <f t="shared" si="13"/>
        <v>0</v>
      </c>
      <c r="R16" s="116"/>
      <c r="S16" s="161">
        <f t="shared" si="14"/>
        <v>0</v>
      </c>
      <c r="T16" s="116"/>
      <c r="U16" s="161">
        <f t="shared" si="15"/>
        <v>0</v>
      </c>
      <c r="V16" s="116"/>
      <c r="W16" s="161">
        <f t="shared" si="16"/>
        <v>0</v>
      </c>
      <c r="X16" s="236"/>
      <c r="Y16" s="593"/>
      <c r="Z16" s="593"/>
      <c r="AA16" s="593"/>
      <c r="AB16" s="593"/>
      <c r="AC16" s="593"/>
      <c r="AD16" s="593"/>
      <c r="AE16" s="1"/>
    </row>
    <row r="17" spans="1:31" x14ac:dyDescent="0.2">
      <c r="A17" s="2" t="s">
        <v>2</v>
      </c>
      <c r="B17" s="2">
        <f t="shared" si="4"/>
        <v>9</v>
      </c>
      <c r="C17" s="40"/>
      <c r="D17" s="40"/>
      <c r="E17" s="40"/>
      <c r="F17" s="71">
        <f t="shared" si="10"/>
        <v>0</v>
      </c>
      <c r="G17" s="86" t="str">
        <f t="shared" si="1"/>
        <v/>
      </c>
      <c r="H17" s="325"/>
      <c r="I17" s="325"/>
      <c r="J17" s="325"/>
      <c r="K17" s="71">
        <f t="shared" si="11"/>
        <v>0</v>
      </c>
      <c r="L17" s="340" t="str">
        <f t="shared" si="3"/>
        <v/>
      </c>
      <c r="M17" s="116"/>
      <c r="N17" s="116"/>
      <c r="O17" s="161">
        <f t="shared" si="12"/>
        <v>0</v>
      </c>
      <c r="P17" s="116"/>
      <c r="Q17" s="161">
        <f t="shared" si="13"/>
        <v>0</v>
      </c>
      <c r="R17" s="116"/>
      <c r="S17" s="161">
        <f t="shared" si="14"/>
        <v>0</v>
      </c>
      <c r="T17" s="116"/>
      <c r="U17" s="161">
        <f t="shared" si="15"/>
        <v>0</v>
      </c>
      <c r="V17" s="116"/>
      <c r="W17" s="161">
        <f t="shared" si="16"/>
        <v>0</v>
      </c>
      <c r="X17" s="236"/>
      <c r="Y17" s="593"/>
      <c r="Z17" s="593"/>
      <c r="AA17" s="593"/>
      <c r="AB17" s="593"/>
      <c r="AC17" s="593"/>
      <c r="AD17" s="593"/>
      <c r="AE17" s="1"/>
    </row>
    <row r="18" spans="1:31" x14ac:dyDescent="0.2">
      <c r="A18" s="2" t="s">
        <v>3</v>
      </c>
      <c r="B18" s="2">
        <f t="shared" si="4"/>
        <v>10</v>
      </c>
      <c r="C18" s="40"/>
      <c r="D18" s="40"/>
      <c r="E18" s="40"/>
      <c r="F18" s="71">
        <f t="shared" si="10"/>
        <v>0</v>
      </c>
      <c r="G18" s="86" t="str">
        <f t="shared" si="1"/>
        <v/>
      </c>
      <c r="H18" s="325"/>
      <c r="I18" s="325"/>
      <c r="J18" s="325"/>
      <c r="K18" s="71">
        <f t="shared" si="11"/>
        <v>0</v>
      </c>
      <c r="L18" s="340" t="str">
        <f t="shared" si="3"/>
        <v/>
      </c>
      <c r="M18" s="116"/>
      <c r="N18" s="116"/>
      <c r="O18" s="161">
        <f t="shared" si="12"/>
        <v>0</v>
      </c>
      <c r="P18" s="116"/>
      <c r="Q18" s="161">
        <f t="shared" si="13"/>
        <v>0</v>
      </c>
      <c r="R18" s="116"/>
      <c r="S18" s="161">
        <f t="shared" si="14"/>
        <v>0</v>
      </c>
      <c r="T18" s="116"/>
      <c r="U18" s="161">
        <f t="shared" si="15"/>
        <v>0</v>
      </c>
      <c r="V18" s="116"/>
      <c r="W18" s="161">
        <f t="shared" si="16"/>
        <v>0</v>
      </c>
      <c r="X18" s="236"/>
      <c r="Y18" s="593"/>
      <c r="Z18" s="593"/>
      <c r="AA18" s="593"/>
      <c r="AB18" s="593"/>
      <c r="AC18" s="593"/>
      <c r="AD18" s="593"/>
      <c r="AE18" s="1"/>
    </row>
    <row r="19" spans="1:31" x14ac:dyDescent="0.2">
      <c r="A19" s="2" t="s">
        <v>4</v>
      </c>
      <c r="B19" s="2">
        <f t="shared" si="4"/>
        <v>11</v>
      </c>
      <c r="C19" s="40"/>
      <c r="D19" s="40"/>
      <c r="E19" s="40"/>
      <c r="F19" s="71">
        <f t="shared" si="10"/>
        <v>0</v>
      </c>
      <c r="G19" s="86" t="str">
        <f t="shared" si="1"/>
        <v/>
      </c>
      <c r="H19" s="325"/>
      <c r="I19" s="325"/>
      <c r="J19" s="325"/>
      <c r="K19" s="71">
        <f t="shared" si="11"/>
        <v>0</v>
      </c>
      <c r="L19" s="340" t="str">
        <f t="shared" si="3"/>
        <v/>
      </c>
      <c r="M19" s="116"/>
      <c r="N19" s="116"/>
      <c r="O19" s="161">
        <f t="shared" si="12"/>
        <v>0</v>
      </c>
      <c r="P19" s="116"/>
      <c r="Q19" s="161">
        <f t="shared" si="13"/>
        <v>0</v>
      </c>
      <c r="R19" s="116"/>
      <c r="S19" s="161">
        <f t="shared" si="14"/>
        <v>0</v>
      </c>
      <c r="T19" s="116"/>
      <c r="U19" s="161">
        <f t="shared" si="15"/>
        <v>0</v>
      </c>
      <c r="V19" s="116"/>
      <c r="W19" s="161">
        <f t="shared" si="16"/>
        <v>0</v>
      </c>
      <c r="X19" s="236"/>
      <c r="Y19" s="593"/>
      <c r="Z19" s="593"/>
      <c r="AA19" s="593"/>
      <c r="AB19" s="593"/>
      <c r="AC19" s="593"/>
      <c r="AD19" s="593"/>
      <c r="AE19" s="1"/>
    </row>
    <row r="20" spans="1:31" x14ac:dyDescent="0.2">
      <c r="A20" s="71" t="s">
        <v>5</v>
      </c>
      <c r="B20" s="71">
        <f t="shared" si="4"/>
        <v>12</v>
      </c>
      <c r="C20" s="40"/>
      <c r="D20" s="40"/>
      <c r="E20" s="40"/>
      <c r="F20" s="71">
        <f t="shared" si="10"/>
        <v>0</v>
      </c>
      <c r="G20" s="86" t="str">
        <f t="shared" si="1"/>
        <v/>
      </c>
      <c r="H20" s="325"/>
      <c r="I20" s="325"/>
      <c r="J20" s="325"/>
      <c r="K20" s="71">
        <f t="shared" si="11"/>
        <v>0</v>
      </c>
      <c r="L20" s="340" t="str">
        <f t="shared" si="3"/>
        <v/>
      </c>
      <c r="M20" s="116"/>
      <c r="N20" s="116"/>
      <c r="O20" s="161">
        <f t="shared" si="12"/>
        <v>0</v>
      </c>
      <c r="P20" s="116"/>
      <c r="Q20" s="161">
        <f t="shared" si="13"/>
        <v>0</v>
      </c>
      <c r="R20" s="116"/>
      <c r="S20" s="161">
        <f t="shared" si="14"/>
        <v>0</v>
      </c>
      <c r="T20" s="116"/>
      <c r="U20" s="161">
        <f t="shared" si="15"/>
        <v>0</v>
      </c>
      <c r="V20" s="116"/>
      <c r="W20" s="161">
        <f t="shared" si="16"/>
        <v>0</v>
      </c>
      <c r="X20" s="236"/>
      <c r="Y20" s="593"/>
      <c r="Z20" s="593"/>
      <c r="AA20" s="593"/>
      <c r="AB20" s="593"/>
      <c r="AC20" s="593"/>
      <c r="AD20" s="593"/>
      <c r="AE20" s="1"/>
    </row>
    <row r="21" spans="1:31" x14ac:dyDescent="0.2">
      <c r="A21" s="476" t="s">
        <v>65</v>
      </c>
      <c r="B21" s="477"/>
      <c r="C21" s="13">
        <f>SUM(C14:C20)</f>
        <v>0</v>
      </c>
      <c r="D21" s="13">
        <f>SUM(D14:D20)+ROUNDDOWN(F21/60,0)</f>
        <v>0</v>
      </c>
      <c r="E21" s="13">
        <f>F21-60*ROUNDDOWN(F21/60,0)</f>
        <v>0</v>
      </c>
      <c r="F21" s="130">
        <f>SUM(F14:F20)</f>
        <v>0</v>
      </c>
      <c r="G21" s="52">
        <f>IF((D21*60+E21)=0,0,ROUND((C21*60)/(D21*60+E21),1))</f>
        <v>0</v>
      </c>
      <c r="H21" s="13">
        <f>SUM(H14:H20)</f>
        <v>0</v>
      </c>
      <c r="I21" s="13">
        <f>SUM(I14:I20)+ROUNDDOWN(K21/60,0)</f>
        <v>0</v>
      </c>
      <c r="J21" s="13">
        <f>K21-60*ROUNDDOWN(K21/60,0)</f>
        <v>0</v>
      </c>
      <c r="K21" s="130">
        <f>SUM(K14:K20)</f>
        <v>0</v>
      </c>
      <c r="L21" s="52">
        <f>IF((I21*60+J21)=0,0,ROUND((H21*60)/(I21*60+J21),1))</f>
        <v>0</v>
      </c>
      <c r="M21" s="27">
        <f>SUM(M14:M20)</f>
        <v>0</v>
      </c>
      <c r="N21" s="27">
        <f>IF(SUM(N14:N20)=0,0,ROUND(AVERAGE(N14:N20),0))</f>
        <v>0</v>
      </c>
      <c r="O21" s="162">
        <f>IF(O20=0,0,1)</f>
        <v>0</v>
      </c>
      <c r="P21" s="27">
        <f>IF(SUM(P14:P20)=0,0,ROUND(AVERAGE(P14:P20),0))</f>
        <v>0</v>
      </c>
      <c r="Q21" s="162">
        <f>IF(Q20=0,0,1)</f>
        <v>0</v>
      </c>
      <c r="R21" s="27">
        <f>IF(SUM(R14:R20)=0,0,ROUND(AVERAGE(R14:R20),0))</f>
        <v>0</v>
      </c>
      <c r="S21" s="162">
        <f>IF(S20=0,0,1)</f>
        <v>0</v>
      </c>
      <c r="T21" s="27">
        <f>IF(SUM(T14:T20)=0,0,ROUND(AVERAGE(T14:T20),0))</f>
        <v>0</v>
      </c>
      <c r="U21" s="162">
        <f>IF(U20=0,0,1)</f>
        <v>0</v>
      </c>
      <c r="V21" s="27">
        <f>IF(SUM(V14:V20)=0,0,ROUND(AVERAGE(V14:V20),0))</f>
        <v>0</v>
      </c>
      <c r="W21" s="162">
        <f>IF(W20=0,0,1)</f>
        <v>0</v>
      </c>
      <c r="X21" s="237"/>
      <c r="Y21" s="576"/>
      <c r="Z21" s="576"/>
      <c r="AA21" s="576"/>
      <c r="AB21" s="576"/>
      <c r="AC21" s="576"/>
      <c r="AD21" s="576"/>
      <c r="AE21" s="1"/>
    </row>
    <row r="22" spans="1:31" x14ac:dyDescent="0.2">
      <c r="A22" s="119" t="s">
        <v>6</v>
      </c>
      <c r="B22" s="119">
        <f>B20+1</f>
        <v>13</v>
      </c>
      <c r="C22" s="40"/>
      <c r="D22" s="40"/>
      <c r="E22" s="40"/>
      <c r="F22" s="71">
        <f t="shared" ref="F22:F41" si="17">E22</f>
        <v>0</v>
      </c>
      <c r="G22" s="86" t="str">
        <f t="shared" si="1"/>
        <v/>
      </c>
      <c r="H22" s="325"/>
      <c r="I22" s="325"/>
      <c r="J22" s="325"/>
      <c r="K22" s="71">
        <f>J22</f>
        <v>0</v>
      </c>
      <c r="L22" s="340" t="str">
        <f t="shared" si="3"/>
        <v/>
      </c>
      <c r="M22" s="347"/>
      <c r="N22" s="347"/>
      <c r="O22" s="161">
        <f>IF(N22="",0,1)</f>
        <v>0</v>
      </c>
      <c r="P22" s="347"/>
      <c r="Q22" s="161">
        <f>IF(P22="",0,1)</f>
        <v>0</v>
      </c>
      <c r="R22" s="116"/>
      <c r="S22" s="161">
        <f>IF(R22="",0,1)</f>
        <v>0</v>
      </c>
      <c r="T22" s="116"/>
      <c r="U22" s="161">
        <f>IF(T22="",0,1)</f>
        <v>0</v>
      </c>
      <c r="V22" s="116"/>
      <c r="W22" s="161">
        <f>IF(V22="",0,1)</f>
        <v>0</v>
      </c>
      <c r="X22" s="236"/>
      <c r="Y22" s="569" t="s">
        <v>246</v>
      </c>
      <c r="Z22" s="569"/>
      <c r="AA22" s="569"/>
      <c r="AB22" s="569"/>
      <c r="AC22" s="569"/>
      <c r="AD22" s="569"/>
      <c r="AE22" s="1"/>
    </row>
    <row r="23" spans="1:31" x14ac:dyDescent="0.2">
      <c r="A23" s="2" t="s">
        <v>7</v>
      </c>
      <c r="B23" s="2">
        <f t="shared" si="4"/>
        <v>14</v>
      </c>
      <c r="C23" s="40"/>
      <c r="D23" s="40"/>
      <c r="E23" s="40"/>
      <c r="F23" s="71">
        <f t="shared" si="17"/>
        <v>0</v>
      </c>
      <c r="G23" s="86" t="str">
        <f t="shared" si="1"/>
        <v/>
      </c>
      <c r="H23" s="325"/>
      <c r="I23" s="325"/>
      <c r="J23" s="325"/>
      <c r="K23" s="71">
        <f t="shared" ref="K23:K28" si="18">J23</f>
        <v>0</v>
      </c>
      <c r="L23" s="340" t="str">
        <f t="shared" si="3"/>
        <v/>
      </c>
      <c r="M23" s="347"/>
      <c r="N23" s="347"/>
      <c r="O23" s="161">
        <f t="shared" ref="O23:O28" si="19">IF(N23="",O22,O22+1)</f>
        <v>0</v>
      </c>
      <c r="P23" s="347"/>
      <c r="Q23" s="161">
        <f t="shared" ref="Q23:Q28" si="20">IF(P23="",Q22,Q22+1)</f>
        <v>0</v>
      </c>
      <c r="R23" s="116"/>
      <c r="S23" s="161">
        <f t="shared" ref="S23:S28" si="21">IF(R23="",S22,S22+1)</f>
        <v>0</v>
      </c>
      <c r="T23" s="116"/>
      <c r="U23" s="161">
        <f t="shared" ref="U23:U28" si="22">IF(T23="",U22,U22+1)</f>
        <v>0</v>
      </c>
      <c r="V23" s="116"/>
      <c r="W23" s="161">
        <f t="shared" ref="W23:W28" si="23">IF(V23="",W22,W22+1)</f>
        <v>0</v>
      </c>
      <c r="X23" s="236"/>
      <c r="Y23" s="593"/>
      <c r="Z23" s="593"/>
      <c r="AA23" s="593"/>
      <c r="AB23" s="593"/>
      <c r="AC23" s="593"/>
      <c r="AD23" s="593"/>
      <c r="AE23" s="1"/>
    </row>
    <row r="24" spans="1:31" x14ac:dyDescent="0.2">
      <c r="A24" s="2" t="s">
        <v>8</v>
      </c>
      <c r="B24" s="2">
        <f t="shared" si="4"/>
        <v>15</v>
      </c>
      <c r="C24" s="40"/>
      <c r="D24" s="40"/>
      <c r="E24" s="40"/>
      <c r="F24" s="71">
        <f t="shared" si="17"/>
        <v>0</v>
      </c>
      <c r="G24" s="86" t="str">
        <f t="shared" si="1"/>
        <v/>
      </c>
      <c r="H24" s="325"/>
      <c r="I24" s="325"/>
      <c r="J24" s="325"/>
      <c r="K24" s="71">
        <f t="shared" si="18"/>
        <v>0</v>
      </c>
      <c r="L24" s="340" t="str">
        <f t="shared" si="3"/>
        <v/>
      </c>
      <c r="M24" s="116"/>
      <c r="N24" s="116"/>
      <c r="O24" s="161">
        <f t="shared" si="19"/>
        <v>0</v>
      </c>
      <c r="P24" s="116"/>
      <c r="Q24" s="161">
        <f t="shared" si="20"/>
        <v>0</v>
      </c>
      <c r="R24" s="116"/>
      <c r="S24" s="161">
        <f t="shared" si="21"/>
        <v>0</v>
      </c>
      <c r="T24" s="116"/>
      <c r="U24" s="161">
        <f t="shared" si="22"/>
        <v>0</v>
      </c>
      <c r="V24" s="116"/>
      <c r="W24" s="161">
        <f t="shared" si="23"/>
        <v>0</v>
      </c>
      <c r="X24" s="236"/>
      <c r="Y24" s="593"/>
      <c r="Z24" s="593"/>
      <c r="AA24" s="593"/>
      <c r="AB24" s="593"/>
      <c r="AC24" s="593"/>
      <c r="AD24" s="593"/>
      <c r="AE24" s="1"/>
    </row>
    <row r="25" spans="1:31" x14ac:dyDescent="0.2">
      <c r="A25" s="2" t="s">
        <v>2</v>
      </c>
      <c r="B25" s="2">
        <f t="shared" si="4"/>
        <v>16</v>
      </c>
      <c r="C25" s="40"/>
      <c r="D25" s="40"/>
      <c r="E25" s="40"/>
      <c r="F25" s="71">
        <f t="shared" si="17"/>
        <v>0</v>
      </c>
      <c r="G25" s="86" t="str">
        <f t="shared" si="1"/>
        <v/>
      </c>
      <c r="H25" s="325"/>
      <c r="I25" s="325"/>
      <c r="J25" s="325"/>
      <c r="K25" s="71">
        <f t="shared" si="18"/>
        <v>0</v>
      </c>
      <c r="L25" s="340" t="str">
        <f t="shared" si="3"/>
        <v/>
      </c>
      <c r="M25" s="116"/>
      <c r="N25" s="116"/>
      <c r="O25" s="161">
        <f t="shared" si="19"/>
        <v>0</v>
      </c>
      <c r="P25" s="116"/>
      <c r="Q25" s="161">
        <f t="shared" si="20"/>
        <v>0</v>
      </c>
      <c r="R25" s="116"/>
      <c r="S25" s="161">
        <f t="shared" si="21"/>
        <v>0</v>
      </c>
      <c r="T25" s="116"/>
      <c r="U25" s="161">
        <f t="shared" si="22"/>
        <v>0</v>
      </c>
      <c r="V25" s="116"/>
      <c r="W25" s="161">
        <f t="shared" si="23"/>
        <v>0</v>
      </c>
      <c r="X25" s="236"/>
      <c r="Y25" s="593"/>
      <c r="Z25" s="593"/>
      <c r="AA25" s="593"/>
      <c r="AB25" s="593"/>
      <c r="AC25" s="593"/>
      <c r="AD25" s="593"/>
      <c r="AE25" s="1"/>
    </row>
    <row r="26" spans="1:31" x14ac:dyDescent="0.2">
      <c r="A26" s="2" t="s">
        <v>3</v>
      </c>
      <c r="B26" s="2">
        <f t="shared" si="4"/>
        <v>17</v>
      </c>
      <c r="C26" s="40"/>
      <c r="D26" s="40"/>
      <c r="E26" s="40"/>
      <c r="F26" s="71">
        <f t="shared" si="17"/>
        <v>0</v>
      </c>
      <c r="G26" s="86" t="str">
        <f t="shared" si="1"/>
        <v/>
      </c>
      <c r="H26" s="325"/>
      <c r="I26" s="325"/>
      <c r="J26" s="325"/>
      <c r="K26" s="71">
        <f t="shared" si="18"/>
        <v>0</v>
      </c>
      <c r="L26" s="340" t="str">
        <f t="shared" si="3"/>
        <v/>
      </c>
      <c r="M26" s="116"/>
      <c r="N26" s="116"/>
      <c r="O26" s="161">
        <f t="shared" si="19"/>
        <v>0</v>
      </c>
      <c r="P26" s="116"/>
      <c r="Q26" s="161">
        <f t="shared" si="20"/>
        <v>0</v>
      </c>
      <c r="R26" s="116"/>
      <c r="S26" s="161">
        <f t="shared" si="21"/>
        <v>0</v>
      </c>
      <c r="T26" s="116"/>
      <c r="U26" s="161">
        <f t="shared" si="22"/>
        <v>0</v>
      </c>
      <c r="V26" s="116"/>
      <c r="W26" s="161">
        <f t="shared" si="23"/>
        <v>0</v>
      </c>
      <c r="X26" s="236"/>
      <c r="Y26" s="593"/>
      <c r="Z26" s="593"/>
      <c r="AA26" s="593"/>
      <c r="AB26" s="593"/>
      <c r="AC26" s="593"/>
      <c r="AD26" s="593"/>
      <c r="AE26" s="1"/>
    </row>
    <row r="27" spans="1:31" x14ac:dyDescent="0.2">
      <c r="A27" s="2" t="s">
        <v>4</v>
      </c>
      <c r="B27" s="2">
        <f t="shared" si="4"/>
        <v>18</v>
      </c>
      <c r="C27" s="40"/>
      <c r="D27" s="40"/>
      <c r="E27" s="40"/>
      <c r="F27" s="71">
        <f t="shared" si="17"/>
        <v>0</v>
      </c>
      <c r="G27" s="86" t="str">
        <f t="shared" si="1"/>
        <v/>
      </c>
      <c r="H27" s="325"/>
      <c r="I27" s="325"/>
      <c r="J27" s="325"/>
      <c r="K27" s="71">
        <f t="shared" si="18"/>
        <v>0</v>
      </c>
      <c r="L27" s="340" t="str">
        <f t="shared" si="3"/>
        <v/>
      </c>
      <c r="M27" s="116"/>
      <c r="N27" s="116"/>
      <c r="O27" s="161">
        <f t="shared" si="19"/>
        <v>0</v>
      </c>
      <c r="P27" s="116"/>
      <c r="Q27" s="161">
        <f t="shared" si="20"/>
        <v>0</v>
      </c>
      <c r="R27" s="116"/>
      <c r="S27" s="161">
        <f t="shared" si="21"/>
        <v>0</v>
      </c>
      <c r="T27" s="116"/>
      <c r="U27" s="161">
        <f t="shared" si="22"/>
        <v>0</v>
      </c>
      <c r="V27" s="116"/>
      <c r="W27" s="161">
        <f t="shared" si="23"/>
        <v>0</v>
      </c>
      <c r="X27" s="236"/>
      <c r="Y27" s="568" t="s">
        <v>247</v>
      </c>
      <c r="Z27" s="568"/>
      <c r="AA27" s="568"/>
      <c r="AB27" s="568"/>
      <c r="AC27" s="568"/>
      <c r="AD27" s="568"/>
      <c r="AE27" s="1"/>
    </row>
    <row r="28" spans="1:31" x14ac:dyDescent="0.2">
      <c r="A28" s="71" t="s">
        <v>5</v>
      </c>
      <c r="B28" s="71">
        <f t="shared" si="4"/>
        <v>19</v>
      </c>
      <c r="C28" s="40"/>
      <c r="D28" s="40"/>
      <c r="E28" s="40"/>
      <c r="F28" s="71">
        <f t="shared" si="17"/>
        <v>0</v>
      </c>
      <c r="G28" s="86" t="str">
        <f t="shared" si="1"/>
        <v/>
      </c>
      <c r="H28" s="325"/>
      <c r="I28" s="325"/>
      <c r="J28" s="325"/>
      <c r="K28" s="71">
        <f t="shared" si="18"/>
        <v>0</v>
      </c>
      <c r="L28" s="340" t="str">
        <f t="shared" si="3"/>
        <v/>
      </c>
      <c r="M28" s="116"/>
      <c r="N28" s="116"/>
      <c r="O28" s="161">
        <f t="shared" si="19"/>
        <v>0</v>
      </c>
      <c r="P28" s="116"/>
      <c r="Q28" s="161">
        <f t="shared" si="20"/>
        <v>0</v>
      </c>
      <c r="R28" s="116"/>
      <c r="S28" s="161">
        <f t="shared" si="21"/>
        <v>0</v>
      </c>
      <c r="T28" s="116"/>
      <c r="U28" s="161">
        <f t="shared" si="22"/>
        <v>0</v>
      </c>
      <c r="V28" s="116"/>
      <c r="W28" s="161">
        <f t="shared" si="23"/>
        <v>0</v>
      </c>
      <c r="X28" s="236"/>
      <c r="Y28" s="569"/>
      <c r="Z28" s="569"/>
      <c r="AA28" s="569"/>
      <c r="AB28" s="569"/>
      <c r="AC28" s="569"/>
      <c r="AD28" s="569"/>
      <c r="AE28" s="1"/>
    </row>
    <row r="29" spans="1:31" x14ac:dyDescent="0.2">
      <c r="A29" s="534" t="s">
        <v>66</v>
      </c>
      <c r="B29" s="535"/>
      <c r="C29" s="13">
        <f>SUM(C22:C28)</f>
        <v>0</v>
      </c>
      <c r="D29" s="13">
        <f>SUM(D22:D28)+ROUNDDOWN(F29/60,0)</f>
        <v>0</v>
      </c>
      <c r="E29" s="13">
        <f>F29-60*ROUNDDOWN(F29/60,0)</f>
        <v>0</v>
      </c>
      <c r="F29" s="130">
        <f>SUM(F22:F28)</f>
        <v>0</v>
      </c>
      <c r="G29" s="52">
        <f>IF((D29*60+E29)=0,0,ROUND((C29*60)/(D29*60+E29),1))</f>
        <v>0</v>
      </c>
      <c r="H29" s="13">
        <f>SUM(H22:H28)</f>
        <v>0</v>
      </c>
      <c r="I29" s="13">
        <f>SUM(I22:I28)+ROUNDDOWN(K29/60,0)</f>
        <v>0</v>
      </c>
      <c r="J29" s="13">
        <f>K29-60*ROUNDDOWN(K29/60,0)</f>
        <v>0</v>
      </c>
      <c r="K29" s="130">
        <f>SUM(K22:K28)</f>
        <v>0</v>
      </c>
      <c r="L29" s="52">
        <f>IF((I29*60+J29)=0,0,ROUND((H29*60)/(I29*60+J29),1))</f>
        <v>0</v>
      </c>
      <c r="M29" s="27">
        <f>SUM(M22:M28)</f>
        <v>0</v>
      </c>
      <c r="N29" s="27">
        <f>IF(SUM(N22:N28)=0,0,ROUND(AVERAGE(N22:N28),0))</f>
        <v>0</v>
      </c>
      <c r="O29" s="162">
        <f>IF(O28=0,0,1)</f>
        <v>0</v>
      </c>
      <c r="P29" s="27">
        <f>IF(SUM(P22:P28)=0,0,ROUND(AVERAGE(P22:P28),0))</f>
        <v>0</v>
      </c>
      <c r="Q29" s="162">
        <f>IF(Q28=0,0,1)</f>
        <v>0</v>
      </c>
      <c r="R29" s="27">
        <f>IF(SUM(R22:R28)=0,0,ROUND(AVERAGE(R22:R28),0))</f>
        <v>0</v>
      </c>
      <c r="S29" s="162">
        <f>IF(S28=0,0,1)</f>
        <v>0</v>
      </c>
      <c r="T29" s="27">
        <f>IF(SUM(T22:T28)=0,0,ROUND(AVERAGE(T22:T28),0))</f>
        <v>0</v>
      </c>
      <c r="U29" s="162">
        <f>IF(U28=0,0,1)</f>
        <v>0</v>
      </c>
      <c r="V29" s="27">
        <f>IF(SUM(V22:V28)=0,0,ROUND(AVERAGE(V22:V28),0))</f>
        <v>0</v>
      </c>
      <c r="W29" s="162">
        <f>IF(W28=0,0,1)</f>
        <v>0</v>
      </c>
      <c r="X29" s="237"/>
      <c r="Y29" s="576"/>
      <c r="Z29" s="576"/>
      <c r="AA29" s="576"/>
      <c r="AB29" s="576"/>
      <c r="AC29" s="576"/>
      <c r="AD29" s="576"/>
      <c r="AE29" s="1"/>
    </row>
    <row r="30" spans="1:31" x14ac:dyDescent="0.2">
      <c r="A30" s="235" t="s">
        <v>100</v>
      </c>
      <c r="B30" s="235">
        <f>B28+1</f>
        <v>20</v>
      </c>
      <c r="C30" s="40"/>
      <c r="D30" s="40"/>
      <c r="E30" s="40"/>
      <c r="F30" s="71">
        <f t="shared" si="17"/>
        <v>0</v>
      </c>
      <c r="G30" s="86" t="str">
        <f t="shared" si="1"/>
        <v/>
      </c>
      <c r="H30" s="325"/>
      <c r="I30" s="325"/>
      <c r="J30" s="325"/>
      <c r="K30" s="71">
        <f>J30</f>
        <v>0</v>
      </c>
      <c r="L30" s="340" t="str">
        <f t="shared" si="3"/>
        <v/>
      </c>
      <c r="M30" s="347"/>
      <c r="N30" s="347"/>
      <c r="O30" s="161">
        <f>IF(N30="",0,1)</f>
        <v>0</v>
      </c>
      <c r="P30" s="347"/>
      <c r="Q30" s="161">
        <f>IF(P30="",0,1)</f>
        <v>0</v>
      </c>
      <c r="R30" s="116"/>
      <c r="S30" s="161">
        <f>IF(R30="",0,1)</f>
        <v>0</v>
      </c>
      <c r="T30" s="116"/>
      <c r="U30" s="161">
        <f>IF(T30="",0,1)</f>
        <v>0</v>
      </c>
      <c r="V30" s="116"/>
      <c r="W30" s="161">
        <f>IF(V30="",0,1)</f>
        <v>0</v>
      </c>
      <c r="X30" s="180"/>
      <c r="Y30" s="569"/>
      <c r="Z30" s="569"/>
      <c r="AA30" s="569"/>
      <c r="AB30" s="569"/>
      <c r="AC30" s="569"/>
      <c r="AD30" s="569"/>
      <c r="AE30" s="1"/>
    </row>
    <row r="31" spans="1:31" x14ac:dyDescent="0.2">
      <c r="A31" s="235" t="s">
        <v>103</v>
      </c>
      <c r="B31" s="235">
        <f t="shared" ref="B31:B36" si="24">B30+1</f>
        <v>21</v>
      </c>
      <c r="C31" s="40"/>
      <c r="D31" s="40"/>
      <c r="E31" s="40"/>
      <c r="F31" s="71">
        <f t="shared" si="17"/>
        <v>0</v>
      </c>
      <c r="G31" s="86" t="str">
        <f t="shared" si="1"/>
        <v/>
      </c>
      <c r="H31" s="325"/>
      <c r="I31" s="325"/>
      <c r="J31" s="325"/>
      <c r="K31" s="71">
        <f t="shared" ref="K31:K41" si="25">J31</f>
        <v>0</v>
      </c>
      <c r="L31" s="340" t="str">
        <f t="shared" si="3"/>
        <v/>
      </c>
      <c r="M31" s="347"/>
      <c r="N31" s="347"/>
      <c r="O31" s="161">
        <f t="shared" ref="O31:W36" si="26">IF(N31="",O30,O30+1)</f>
        <v>0</v>
      </c>
      <c r="P31" s="347"/>
      <c r="Q31" s="161">
        <f t="shared" si="26"/>
        <v>0</v>
      </c>
      <c r="R31" s="116"/>
      <c r="S31" s="161">
        <f t="shared" si="26"/>
        <v>0</v>
      </c>
      <c r="T31" s="116"/>
      <c r="U31" s="161">
        <f t="shared" si="26"/>
        <v>0</v>
      </c>
      <c r="V31" s="116"/>
      <c r="W31" s="161">
        <f t="shared" si="26"/>
        <v>0</v>
      </c>
      <c r="X31" s="180"/>
      <c r="Y31" s="569"/>
      <c r="Z31" s="569"/>
      <c r="AA31" s="569"/>
      <c r="AB31" s="569"/>
      <c r="AC31" s="569"/>
      <c r="AD31" s="569"/>
      <c r="AE31" s="1"/>
    </row>
    <row r="32" spans="1:31" x14ac:dyDescent="0.2">
      <c r="A32" s="235" t="s">
        <v>104</v>
      </c>
      <c r="B32" s="235">
        <f t="shared" si="24"/>
        <v>22</v>
      </c>
      <c r="C32" s="40"/>
      <c r="D32" s="40"/>
      <c r="E32" s="40"/>
      <c r="F32" s="71">
        <f t="shared" si="17"/>
        <v>0</v>
      </c>
      <c r="G32" s="86" t="str">
        <f t="shared" si="1"/>
        <v/>
      </c>
      <c r="H32" s="325"/>
      <c r="I32" s="325"/>
      <c r="J32" s="325"/>
      <c r="K32" s="71">
        <f t="shared" si="25"/>
        <v>0</v>
      </c>
      <c r="L32" s="340" t="str">
        <f t="shared" si="3"/>
        <v/>
      </c>
      <c r="M32" s="116"/>
      <c r="N32" s="116"/>
      <c r="O32" s="161">
        <f t="shared" si="26"/>
        <v>0</v>
      </c>
      <c r="P32" s="116"/>
      <c r="Q32" s="161">
        <f t="shared" si="26"/>
        <v>0</v>
      </c>
      <c r="R32" s="116"/>
      <c r="S32" s="161">
        <f t="shared" si="26"/>
        <v>0</v>
      </c>
      <c r="T32" s="116"/>
      <c r="U32" s="161">
        <f t="shared" si="26"/>
        <v>0</v>
      </c>
      <c r="V32" s="116"/>
      <c r="W32" s="161">
        <f t="shared" si="26"/>
        <v>0</v>
      </c>
      <c r="X32" s="180"/>
      <c r="Y32" s="569"/>
      <c r="Z32" s="569"/>
      <c r="AA32" s="569"/>
      <c r="AB32" s="569"/>
      <c r="AC32" s="569"/>
      <c r="AD32" s="569"/>
      <c r="AE32" s="1"/>
    </row>
    <row r="33" spans="1:32" x14ac:dyDescent="0.2">
      <c r="A33" s="235" t="s">
        <v>101</v>
      </c>
      <c r="B33" s="235">
        <f t="shared" si="24"/>
        <v>23</v>
      </c>
      <c r="C33" s="40"/>
      <c r="D33" s="40"/>
      <c r="E33" s="40"/>
      <c r="F33" s="71">
        <f t="shared" si="17"/>
        <v>0</v>
      </c>
      <c r="G33" s="86" t="str">
        <f t="shared" si="1"/>
        <v/>
      </c>
      <c r="H33" s="325"/>
      <c r="I33" s="325"/>
      <c r="J33" s="325"/>
      <c r="K33" s="71">
        <f t="shared" si="25"/>
        <v>0</v>
      </c>
      <c r="L33" s="340" t="str">
        <f t="shared" si="3"/>
        <v/>
      </c>
      <c r="M33" s="116"/>
      <c r="N33" s="116"/>
      <c r="O33" s="161">
        <f t="shared" si="26"/>
        <v>0</v>
      </c>
      <c r="P33" s="116"/>
      <c r="Q33" s="161">
        <f t="shared" si="26"/>
        <v>0</v>
      </c>
      <c r="R33" s="116"/>
      <c r="S33" s="161">
        <f t="shared" si="26"/>
        <v>0</v>
      </c>
      <c r="T33" s="116"/>
      <c r="U33" s="161">
        <f t="shared" si="26"/>
        <v>0</v>
      </c>
      <c r="V33" s="116"/>
      <c r="W33" s="161">
        <f t="shared" si="26"/>
        <v>0</v>
      </c>
      <c r="X33" s="180"/>
      <c r="Y33" s="569"/>
      <c r="Z33" s="569"/>
      <c r="AA33" s="569"/>
      <c r="AB33" s="569"/>
      <c r="AC33" s="569"/>
      <c r="AD33" s="569"/>
      <c r="AE33" s="1"/>
    </row>
    <row r="34" spans="1:32" x14ac:dyDescent="0.2">
      <c r="A34" s="235" t="s">
        <v>97</v>
      </c>
      <c r="B34" s="235">
        <f t="shared" si="24"/>
        <v>24</v>
      </c>
      <c r="C34" s="40"/>
      <c r="D34" s="40"/>
      <c r="E34" s="40"/>
      <c r="F34" s="71">
        <f t="shared" si="17"/>
        <v>0</v>
      </c>
      <c r="G34" s="86" t="str">
        <f t="shared" si="1"/>
        <v/>
      </c>
      <c r="H34" s="325"/>
      <c r="I34" s="325"/>
      <c r="J34" s="325"/>
      <c r="K34" s="71">
        <f t="shared" si="25"/>
        <v>0</v>
      </c>
      <c r="L34" s="340" t="str">
        <f t="shared" si="3"/>
        <v/>
      </c>
      <c r="M34" s="116"/>
      <c r="N34" s="116"/>
      <c r="O34" s="161">
        <f t="shared" si="26"/>
        <v>0</v>
      </c>
      <c r="P34" s="116"/>
      <c r="Q34" s="161">
        <f t="shared" si="26"/>
        <v>0</v>
      </c>
      <c r="R34" s="116"/>
      <c r="S34" s="161">
        <f t="shared" si="26"/>
        <v>0</v>
      </c>
      <c r="T34" s="116"/>
      <c r="U34" s="161">
        <f t="shared" si="26"/>
        <v>0</v>
      </c>
      <c r="V34" s="116"/>
      <c r="W34" s="161">
        <f t="shared" si="26"/>
        <v>0</v>
      </c>
      <c r="X34" s="180"/>
      <c r="Y34" s="569"/>
      <c r="Z34" s="569"/>
      <c r="AA34" s="569"/>
      <c r="AB34" s="569"/>
      <c r="AC34" s="569"/>
      <c r="AD34" s="569"/>
      <c r="AE34" s="1"/>
    </row>
    <row r="35" spans="1:32" x14ac:dyDescent="0.2">
      <c r="A35" s="235" t="s">
        <v>98</v>
      </c>
      <c r="B35" s="235">
        <f t="shared" si="24"/>
        <v>25</v>
      </c>
      <c r="C35" s="40"/>
      <c r="D35" s="40"/>
      <c r="E35" s="40"/>
      <c r="F35" s="71">
        <f t="shared" si="17"/>
        <v>0</v>
      </c>
      <c r="G35" s="86" t="str">
        <f t="shared" si="1"/>
        <v/>
      </c>
      <c r="H35" s="325"/>
      <c r="I35" s="325"/>
      <c r="J35" s="325"/>
      <c r="K35" s="71">
        <f t="shared" si="25"/>
        <v>0</v>
      </c>
      <c r="L35" s="340" t="str">
        <f t="shared" si="3"/>
        <v/>
      </c>
      <c r="M35" s="116"/>
      <c r="N35" s="116"/>
      <c r="O35" s="161">
        <f t="shared" si="26"/>
        <v>0</v>
      </c>
      <c r="P35" s="116"/>
      <c r="Q35" s="161">
        <f t="shared" si="26"/>
        <v>0</v>
      </c>
      <c r="R35" s="116"/>
      <c r="S35" s="161">
        <f t="shared" si="26"/>
        <v>0</v>
      </c>
      <c r="T35" s="116"/>
      <c r="U35" s="161">
        <f t="shared" si="26"/>
        <v>0</v>
      </c>
      <c r="V35" s="116"/>
      <c r="W35" s="161">
        <f t="shared" si="26"/>
        <v>0</v>
      </c>
      <c r="X35" s="180"/>
      <c r="Y35" s="569"/>
      <c r="Z35" s="569"/>
      <c r="AA35" s="569"/>
      <c r="AB35" s="569"/>
      <c r="AC35" s="569"/>
      <c r="AD35" s="569"/>
      <c r="AE35" s="1"/>
    </row>
    <row r="36" spans="1:32" x14ac:dyDescent="0.2">
      <c r="A36" s="119" t="s">
        <v>99</v>
      </c>
      <c r="B36" s="119">
        <f t="shared" si="24"/>
        <v>26</v>
      </c>
      <c r="C36" s="40"/>
      <c r="D36" s="40"/>
      <c r="E36" s="40"/>
      <c r="F36" s="71">
        <f t="shared" si="17"/>
        <v>0</v>
      </c>
      <c r="G36" s="86" t="str">
        <f t="shared" si="1"/>
        <v/>
      </c>
      <c r="H36" s="325"/>
      <c r="I36" s="325"/>
      <c r="J36" s="325"/>
      <c r="K36" s="71">
        <f t="shared" si="25"/>
        <v>0</v>
      </c>
      <c r="L36" s="340" t="str">
        <f t="shared" si="3"/>
        <v/>
      </c>
      <c r="M36" s="116"/>
      <c r="N36" s="116"/>
      <c r="O36" s="161">
        <f t="shared" si="26"/>
        <v>0</v>
      </c>
      <c r="P36" s="116"/>
      <c r="Q36" s="161">
        <f t="shared" si="26"/>
        <v>0</v>
      </c>
      <c r="R36" s="116"/>
      <c r="S36" s="161">
        <f t="shared" si="26"/>
        <v>0</v>
      </c>
      <c r="T36" s="116"/>
      <c r="U36" s="161">
        <f t="shared" si="26"/>
        <v>0</v>
      </c>
      <c r="V36" s="116"/>
      <c r="W36" s="161">
        <f t="shared" si="26"/>
        <v>0</v>
      </c>
      <c r="X36" s="180"/>
      <c r="Y36" s="569"/>
      <c r="Z36" s="569"/>
      <c r="AA36" s="569"/>
      <c r="AB36" s="569"/>
      <c r="AC36" s="569"/>
      <c r="AD36" s="569"/>
      <c r="AE36" s="1"/>
    </row>
    <row r="37" spans="1:32" x14ac:dyDescent="0.2">
      <c r="A37" s="476" t="s">
        <v>188</v>
      </c>
      <c r="B37" s="477"/>
      <c r="C37" s="15">
        <f>SUM(C30:C36)</f>
        <v>0</v>
      </c>
      <c r="D37" s="15">
        <f>SUM(D30:D36)+ROUNDDOWN(F37/60,0)</f>
        <v>0</v>
      </c>
      <c r="E37" s="15">
        <f>F37-60*ROUNDDOWN(F37/60,0)</f>
        <v>0</v>
      </c>
      <c r="F37" s="145">
        <f>SUM(F30:F36)</f>
        <v>0</v>
      </c>
      <c r="G37" s="62">
        <f>IF((D37*60+E37)=0,0,ROUND((C37*60)/(D37*60+E37),1))</f>
        <v>0</v>
      </c>
      <c r="H37" s="15">
        <f>SUM(H30:H36)</f>
        <v>0</v>
      </c>
      <c r="I37" s="13">
        <f>SUM(I30:I36)+ROUNDDOWN(K37/60,0)</f>
        <v>0</v>
      </c>
      <c r="J37" s="13">
        <f>K37-60*ROUNDDOWN(K37/60,0)</f>
        <v>0</v>
      </c>
      <c r="K37" s="130">
        <f>SUM(K30:K36)</f>
        <v>0</v>
      </c>
      <c r="L37" s="62">
        <f>IF((I37*60+J37)=0,0,ROUND((H37*60)/(I37*60+J37),1))</f>
        <v>0</v>
      </c>
      <c r="M37" s="33">
        <f>SUM(M30:M36)</f>
        <v>0</v>
      </c>
      <c r="N37" s="33">
        <f>IF(SUM(N30:N36)=0,0,ROUND(AVERAGE(N30:N36),0))</f>
        <v>0</v>
      </c>
      <c r="O37" s="162">
        <f>IF(O36=0,0,1)</f>
        <v>0</v>
      </c>
      <c r="P37" s="33">
        <f>IF(SUM(P30:P36)=0,0,ROUND(AVERAGE(P30:P36),0))</f>
        <v>0</v>
      </c>
      <c r="Q37" s="162">
        <f>IF(Q36=0,0,1)</f>
        <v>0</v>
      </c>
      <c r="R37" s="33">
        <f>IF(SUM(R30:R36)=0,0,ROUND(AVERAGE(R30:R36),0))</f>
        <v>0</v>
      </c>
      <c r="S37" s="162">
        <f>IF(S36=0,0,1)</f>
        <v>0</v>
      </c>
      <c r="T37" s="33">
        <f>IF(SUM(T30:T36)=0,0,ROUND(AVERAGE(T30:T36),0))</f>
        <v>0</v>
      </c>
      <c r="U37" s="162">
        <f>IF(U36=0,0,1)</f>
        <v>0</v>
      </c>
      <c r="V37" s="33">
        <f>IF(SUM(V30:V36)=0,0,ROUND(AVERAGE(V30:V36),0))</f>
        <v>0</v>
      </c>
      <c r="W37" s="162">
        <f>IF(W35=0,0,1)</f>
        <v>0</v>
      </c>
      <c r="X37" s="237"/>
      <c r="Y37" s="576"/>
      <c r="Z37" s="576"/>
      <c r="AA37" s="576"/>
      <c r="AB37" s="576"/>
      <c r="AC37" s="576"/>
      <c r="AD37" s="576"/>
      <c r="AE37" s="1"/>
    </row>
    <row r="38" spans="1:32" x14ac:dyDescent="0.2">
      <c r="A38" s="235" t="s">
        <v>100</v>
      </c>
      <c r="B38" s="315">
        <f>B36+1</f>
        <v>27</v>
      </c>
      <c r="C38" s="40"/>
      <c r="D38" s="40"/>
      <c r="E38" s="40"/>
      <c r="F38" s="71">
        <f t="shared" si="17"/>
        <v>0</v>
      </c>
      <c r="G38" s="86" t="str">
        <f t="shared" si="1"/>
        <v/>
      </c>
      <c r="H38" s="325"/>
      <c r="I38" s="325"/>
      <c r="J38" s="325"/>
      <c r="K38" s="71">
        <f t="shared" si="25"/>
        <v>0</v>
      </c>
      <c r="L38" s="340" t="str">
        <f t="shared" si="3"/>
        <v/>
      </c>
      <c r="M38" s="116"/>
      <c r="N38" s="116"/>
      <c r="O38" s="161">
        <f>IF(N38="",0,1)</f>
        <v>0</v>
      </c>
      <c r="P38" s="116"/>
      <c r="Q38" s="161">
        <f>IF(P38="",0,1)</f>
        <v>0</v>
      </c>
      <c r="R38" s="116"/>
      <c r="S38" s="161">
        <f>IF(R38="",0,1)</f>
        <v>0</v>
      </c>
      <c r="T38" s="116"/>
      <c r="U38" s="161">
        <f>IF(T38="",0,1)</f>
        <v>0</v>
      </c>
      <c r="V38" s="116"/>
      <c r="W38" s="161">
        <f>IF(V38="",0,1)</f>
        <v>0</v>
      </c>
      <c r="X38" s="239"/>
      <c r="Y38" s="569"/>
      <c r="Z38" s="569"/>
      <c r="AA38" s="569"/>
      <c r="AB38" s="569"/>
      <c r="AC38" s="569"/>
      <c r="AD38" s="569"/>
      <c r="AE38" s="1"/>
    </row>
    <row r="39" spans="1:32" x14ac:dyDescent="0.2">
      <c r="A39" s="235" t="s">
        <v>103</v>
      </c>
      <c r="B39" s="315">
        <f>B38+1</f>
        <v>28</v>
      </c>
      <c r="C39" s="40"/>
      <c r="D39" s="40"/>
      <c r="E39" s="40"/>
      <c r="F39" s="71">
        <f t="shared" si="17"/>
        <v>0</v>
      </c>
      <c r="G39" s="86" t="str">
        <f t="shared" si="1"/>
        <v/>
      </c>
      <c r="H39" s="325"/>
      <c r="I39" s="325"/>
      <c r="J39" s="325"/>
      <c r="K39" s="71">
        <f t="shared" si="25"/>
        <v>0</v>
      </c>
      <c r="L39" s="340" t="str">
        <f t="shared" si="3"/>
        <v/>
      </c>
      <c r="M39" s="116"/>
      <c r="N39" s="116"/>
      <c r="O39" s="161">
        <f>IF(N39="",O38,O38+1)</f>
        <v>0</v>
      </c>
      <c r="P39" s="116"/>
      <c r="Q39" s="161">
        <f>IF(P39="",Q38,Q38+1)</f>
        <v>0</v>
      </c>
      <c r="R39" s="116"/>
      <c r="S39" s="161">
        <f>IF(R39="",S38,S38+1)</f>
        <v>0</v>
      </c>
      <c r="T39" s="116"/>
      <c r="U39" s="161">
        <f>IF(T39="",U38,U38+1)</f>
        <v>0</v>
      </c>
      <c r="V39" s="116"/>
      <c r="W39" s="161">
        <f>IF(V39="",W38,W38+1)</f>
        <v>0</v>
      </c>
      <c r="X39" s="239"/>
      <c r="Y39" s="569"/>
      <c r="Z39" s="569"/>
      <c r="AA39" s="569"/>
      <c r="AB39" s="569"/>
      <c r="AC39" s="569"/>
      <c r="AD39" s="569"/>
      <c r="AE39" s="1"/>
    </row>
    <row r="40" spans="1:32" x14ac:dyDescent="0.2">
      <c r="A40" s="235" t="s">
        <v>104</v>
      </c>
      <c r="B40" s="315">
        <f t="shared" ref="B40:B41" si="27">B39+1</f>
        <v>29</v>
      </c>
      <c r="C40" s="40"/>
      <c r="D40" s="40"/>
      <c r="E40" s="40"/>
      <c r="F40" s="71">
        <f t="shared" si="17"/>
        <v>0</v>
      </c>
      <c r="G40" s="86" t="str">
        <f t="shared" si="1"/>
        <v/>
      </c>
      <c r="H40" s="325"/>
      <c r="I40" s="325"/>
      <c r="J40" s="325"/>
      <c r="K40" s="71">
        <f t="shared" si="25"/>
        <v>0</v>
      </c>
      <c r="L40" s="340" t="str">
        <f t="shared" si="3"/>
        <v/>
      </c>
      <c r="M40" s="116"/>
      <c r="N40" s="116"/>
      <c r="O40" s="161">
        <f>IF(N40="",O39,O39+1)</f>
        <v>0</v>
      </c>
      <c r="P40" s="116"/>
      <c r="Q40" s="161">
        <f>IF(P40="",Q39,Q39+1)</f>
        <v>0</v>
      </c>
      <c r="R40" s="116"/>
      <c r="S40" s="161">
        <f>IF(R40="",S39,S39+1)</f>
        <v>0</v>
      </c>
      <c r="T40" s="116"/>
      <c r="U40" s="161">
        <f>IF(T40="",U39,U39+1)</f>
        <v>0</v>
      </c>
      <c r="V40" s="116"/>
      <c r="W40" s="161">
        <f>IF(V40="",W39,W39+1)</f>
        <v>0</v>
      </c>
      <c r="X40" s="239"/>
      <c r="Y40" s="569"/>
      <c r="Z40" s="569"/>
      <c r="AA40" s="569"/>
      <c r="AB40" s="569"/>
      <c r="AC40" s="569"/>
      <c r="AD40" s="569"/>
      <c r="AE40" s="1"/>
    </row>
    <row r="41" spans="1:32" x14ac:dyDescent="0.2">
      <c r="A41" s="235" t="s">
        <v>101</v>
      </c>
      <c r="B41" s="315">
        <f t="shared" si="27"/>
        <v>30</v>
      </c>
      <c r="C41" s="40"/>
      <c r="D41" s="40"/>
      <c r="E41" s="40"/>
      <c r="F41" s="71">
        <f t="shared" si="17"/>
        <v>0</v>
      </c>
      <c r="G41" s="86" t="str">
        <f t="shared" si="1"/>
        <v/>
      </c>
      <c r="H41" s="325"/>
      <c r="I41" s="325"/>
      <c r="J41" s="325"/>
      <c r="K41" s="71">
        <f t="shared" si="25"/>
        <v>0</v>
      </c>
      <c r="L41" s="340" t="str">
        <f t="shared" si="3"/>
        <v/>
      </c>
      <c r="M41" s="116"/>
      <c r="N41" s="116"/>
      <c r="O41" s="161">
        <f>IF(N41="",O40,O40+1)</f>
        <v>0</v>
      </c>
      <c r="P41" s="116"/>
      <c r="Q41" s="161">
        <f>IF(P41="",Q40,Q40+1)</f>
        <v>0</v>
      </c>
      <c r="R41" s="116"/>
      <c r="S41" s="161">
        <f>IF(R41="",S40,S40+1)</f>
        <v>0</v>
      </c>
      <c r="T41" s="116"/>
      <c r="U41" s="161">
        <f>IF(T41="",U40,U40+1)</f>
        <v>0</v>
      </c>
      <c r="V41" s="116"/>
      <c r="W41" s="161">
        <f>IF(V41="",W40,W40+1)</f>
        <v>0</v>
      </c>
      <c r="X41" s="239"/>
      <c r="Y41" s="569"/>
      <c r="Z41" s="569"/>
      <c r="AA41" s="569"/>
      <c r="AB41" s="569"/>
      <c r="AC41" s="569"/>
      <c r="AD41" s="569"/>
      <c r="AE41" s="1"/>
    </row>
    <row r="42" spans="1:32" x14ac:dyDescent="0.2">
      <c r="A42" s="476" t="s">
        <v>10</v>
      </c>
      <c r="B42" s="477"/>
      <c r="C42" s="13">
        <f>SUM(C38:C41)</f>
        <v>0</v>
      </c>
      <c r="D42" s="13">
        <f>SUM(D38:D41)+ROUNDDOWN(F42/60,0)</f>
        <v>0</v>
      </c>
      <c r="E42" s="13">
        <f>F42-60*ROUNDDOWN(F42/60,0)</f>
        <v>0</v>
      </c>
      <c r="F42" s="130">
        <f>SUM(F38:F41)</f>
        <v>0</v>
      </c>
      <c r="G42" s="52">
        <f>IF((D42*60+E42)=0,0,ROUND((C42*60)/(D42*60+E42),1))</f>
        <v>0</v>
      </c>
      <c r="H42" s="13">
        <f>SUM(H38:H41)</f>
        <v>0</v>
      </c>
      <c r="I42" s="13">
        <f>SUM(I38:I41)+ROUNDDOWN(K42/60,0)</f>
        <v>0</v>
      </c>
      <c r="J42" s="13">
        <f>K42-60*ROUNDDOWN(K42/60,0)</f>
        <v>0</v>
      </c>
      <c r="K42" s="130">
        <f>SUM(K38:K41)</f>
        <v>0</v>
      </c>
      <c r="L42" s="52">
        <f>IF((I42*60+J42)=0,0,ROUND((H42*60)/(I42*60+J42),1))</f>
        <v>0</v>
      </c>
      <c r="M42" s="27">
        <f>SUM(M38:M41)</f>
        <v>0</v>
      </c>
      <c r="N42" s="27">
        <f>IF(SUM(N38:N41)=0,0,ROUND(AVERAGE(N38:N41),0))</f>
        <v>0</v>
      </c>
      <c r="O42" s="162">
        <f>IF(O41=0,0,1)</f>
        <v>0</v>
      </c>
      <c r="P42" s="27">
        <f>IF(SUM(P38:P41)=0,0,ROUND(AVERAGE(P38:P41),0))</f>
        <v>0</v>
      </c>
      <c r="Q42" s="162">
        <f>IF(Q41=0,0,1)</f>
        <v>0</v>
      </c>
      <c r="R42" s="27">
        <f>IF(SUM(R38:R41)=0,0,ROUND(AVERAGE(R38:R41),0))</f>
        <v>0</v>
      </c>
      <c r="S42" s="162">
        <f>IF(S41=0,0,1)</f>
        <v>0</v>
      </c>
      <c r="T42" s="27">
        <f>IF(SUM(T38:T41)=0,0,ROUND(AVERAGE(T38:T41),0))</f>
        <v>0</v>
      </c>
      <c r="U42" s="162">
        <f>IF(U41=0,0,1)</f>
        <v>0</v>
      </c>
      <c r="V42" s="27">
        <f>IF(SUM(V38:V41)=0,0,ROUND(AVERAGE(V38:V41),0))</f>
        <v>0</v>
      </c>
      <c r="W42" s="162">
        <f>IF(W41=0,0,1)</f>
        <v>0</v>
      </c>
      <c r="X42" s="237"/>
      <c r="Y42" s="576"/>
      <c r="Z42" s="576"/>
      <c r="AA42" s="576"/>
      <c r="AB42" s="576"/>
      <c r="AC42" s="576"/>
      <c r="AD42" s="576"/>
      <c r="AE42" s="1"/>
    </row>
    <row r="43" spans="1:32" x14ac:dyDescent="0.2">
      <c r="A43" s="587" t="s">
        <v>31</v>
      </c>
      <c r="B43" s="588"/>
      <c r="C43" s="16">
        <f>C13+C21+C29+C37+C42</f>
        <v>0</v>
      </c>
      <c r="D43" s="16">
        <f>D13+D21+D29+D37+D42+ROUNDDOWN(F43/60,0)</f>
        <v>0</v>
      </c>
      <c r="E43" s="17">
        <f>F43-60*ROUNDDOWN(F43/60,0)</f>
        <v>0</v>
      </c>
      <c r="F43" s="146">
        <f>E13+E21+E29+E37+E42</f>
        <v>0</v>
      </c>
      <c r="G43" s="61">
        <f>IF((D43*60+E43)=0,0,ROUND((C43*60)/(D43*60+E43),1))</f>
        <v>0</v>
      </c>
      <c r="H43" s="16">
        <f>H13+H21+H29+H37+H42</f>
        <v>0</v>
      </c>
      <c r="I43" s="16">
        <f>I13+I21+I29+I37+I42+ROUNDDOWN(K43/60,0)</f>
        <v>0</v>
      </c>
      <c r="J43" s="17">
        <f>K43-60*ROUNDDOWN(K43/60,0)</f>
        <v>0</v>
      </c>
      <c r="K43" s="146">
        <f>J13+J21+J29+J37+J42</f>
        <v>0</v>
      </c>
      <c r="L43" s="61">
        <f>IF((I43*60+J43)=0,0,ROUND((H43*60)/(I43*60+J43),1))</f>
        <v>0</v>
      </c>
      <c r="M43" s="34">
        <f>M13+M21+M29+M37+M42</f>
        <v>0</v>
      </c>
      <c r="N43" s="34" t="str">
        <f>IF(N44=0,"",(N13+N21+N29+N37+N42)/N44)</f>
        <v/>
      </c>
      <c r="O43" s="177"/>
      <c r="P43" s="34" t="str">
        <f>IF(P44=0,"",(P13+P21+P29+P37+P42)/P44)</f>
        <v/>
      </c>
      <c r="Q43" s="177"/>
      <c r="R43" s="34" t="str">
        <f>IF(R44=0,"",(R13+R21+R29+R37+R42)/R44)</f>
        <v/>
      </c>
      <c r="S43" s="177"/>
      <c r="T43" s="34" t="str">
        <f>IF(T44=0,"",(T13+T21+T29+T37+T42)/T44)</f>
        <v/>
      </c>
      <c r="U43" s="177"/>
      <c r="V43" s="34" t="str">
        <f>IF(V44=0,"",(V13+V21+V29+V37+V42)/V44)</f>
        <v/>
      </c>
      <c r="W43" s="177"/>
      <c r="X43" s="206"/>
      <c r="Y43" s="225"/>
      <c r="Z43" s="181" t="s">
        <v>42</v>
      </c>
      <c r="AA43" s="181" t="s">
        <v>111</v>
      </c>
      <c r="AB43" s="182" t="s">
        <v>112</v>
      </c>
      <c r="AC43" s="182" t="s">
        <v>23</v>
      </c>
      <c r="AD43" s="45" t="s">
        <v>26</v>
      </c>
      <c r="AE43" s="1"/>
    </row>
    <row r="44" spans="1:32" ht="15" customHeight="1" x14ac:dyDescent="0.2">
      <c r="A44" s="527"/>
      <c r="B44" s="527"/>
      <c r="C44" s="2" t="s">
        <v>0</v>
      </c>
      <c r="D44" s="2" t="s">
        <v>15</v>
      </c>
      <c r="E44" s="2" t="s">
        <v>16</v>
      </c>
      <c r="F44" s="71"/>
      <c r="G44" s="22" t="s">
        <v>12</v>
      </c>
      <c r="H44" s="340" t="s">
        <v>0</v>
      </c>
      <c r="I44" s="340" t="s">
        <v>15</v>
      </c>
      <c r="J44" s="340" t="s">
        <v>16</v>
      </c>
      <c r="K44" s="22"/>
      <c r="L44" s="340" t="s">
        <v>12</v>
      </c>
      <c r="M44" s="37" t="s">
        <v>17</v>
      </c>
      <c r="N44" s="157">
        <f>O13+O21+O29+O37+O42</f>
        <v>0</v>
      </c>
      <c r="O44" s="158"/>
      <c r="P44" s="157">
        <f>Q13+Q21+Q29+Q37+Q42</f>
        <v>0</v>
      </c>
      <c r="Q44" s="158"/>
      <c r="R44" s="157">
        <f>S13+S21+S29+S37+S42</f>
        <v>0</v>
      </c>
      <c r="S44" s="158"/>
      <c r="T44" s="157">
        <f>U13+U21+U29+U37+U42</f>
        <v>0</v>
      </c>
      <c r="U44" s="158"/>
      <c r="V44" s="157">
        <f>W13+W21+W29+W37+W42</f>
        <v>0</v>
      </c>
      <c r="W44" s="160"/>
      <c r="X44" s="206"/>
      <c r="Y44" s="209" t="s">
        <v>138</v>
      </c>
      <c r="Z44" s="163">
        <f>$C$43+Mars!AA45</f>
        <v>0</v>
      </c>
      <c r="AA44" s="164">
        <f>$D$43+Mars!AB45+ROUNDDOWN(AE44/60,0)</f>
        <v>0</v>
      </c>
      <c r="AB44" s="164">
        <f>AE44-60*ROUNDDOWN(AE44/60,0)</f>
        <v>0</v>
      </c>
      <c r="AC44" s="164">
        <f>IF((AA44*60+AB44)=0,0,ROUND((Z44*60)/(AA44*60+AB44),1))</f>
        <v>0</v>
      </c>
      <c r="AD44" s="163">
        <f>$M$43+Mars!AE45</f>
        <v>0</v>
      </c>
      <c r="AE44" s="205">
        <f>$E$43+Mars!AC45</f>
        <v>0</v>
      </c>
    </row>
    <row r="45" spans="1:32" ht="14.25" customHeight="1" x14ac:dyDescent="0.2">
      <c r="A45" s="566" t="s">
        <v>219</v>
      </c>
      <c r="B45" s="566"/>
      <c r="C45" s="48">
        <f>'Décembre 19'!$C$41</f>
        <v>0</v>
      </c>
      <c r="D45" s="49">
        <f>'Décembre 19'!$D$41</f>
        <v>0</v>
      </c>
      <c r="E45" s="49">
        <f>'Décembre 19'!$E$41</f>
        <v>0</v>
      </c>
      <c r="F45" s="142"/>
      <c r="G45" s="50">
        <f>IF((D45*60+E45)=0,0,ROUND((C45*60)/(D45*60+E45),1))</f>
        <v>0</v>
      </c>
      <c r="H45" s="344">
        <f>Mars!H46</f>
        <v>0</v>
      </c>
      <c r="I45" s="343">
        <f>Mars!I46</f>
        <v>0</v>
      </c>
      <c r="J45" s="343">
        <f>Mars!J46</f>
        <v>0</v>
      </c>
      <c r="K45" s="50"/>
      <c r="L45" s="341">
        <f>IF((I45*60+J45)=0,0,ROUND((H45*60)/(I45*60+J45),1))</f>
        <v>0</v>
      </c>
      <c r="M45" s="198">
        <f>'Décembre 19'!$M$41</f>
        <v>0</v>
      </c>
      <c r="N45" s="157"/>
      <c r="O45" s="158"/>
      <c r="P45" s="157"/>
      <c r="Q45" s="158"/>
      <c r="R45" s="157"/>
      <c r="S45" s="158"/>
      <c r="T45" s="157"/>
      <c r="U45" s="158"/>
      <c r="V45" s="157"/>
      <c r="W45" s="160"/>
      <c r="X45" s="197"/>
      <c r="Y45" s="290" t="s">
        <v>220</v>
      </c>
      <c r="Z45" s="216">
        <f>$C$43+Mars!AA46</f>
        <v>0</v>
      </c>
      <c r="AA45" s="214">
        <f>$D$43+Mars!AB46+ROUNDDOWN(AE45/60,0)</f>
        <v>0</v>
      </c>
      <c r="AB45" s="214">
        <f>AE45-60*ROUNDDOWN(AE45/60,0)</f>
        <v>0</v>
      </c>
      <c r="AC45" s="214">
        <f>IF((AA45*60+AB45)=0,0,ROUND((Z45*60)/(AA45*60+AB45),1))</f>
        <v>0</v>
      </c>
      <c r="AD45" s="216">
        <f>$M$43+Mars!AE46</f>
        <v>0</v>
      </c>
      <c r="AE45" s="220">
        <f>$E$43+Mars!AC46</f>
        <v>0</v>
      </c>
    </row>
    <row r="46" spans="1:32" ht="14.25" customHeight="1" x14ac:dyDescent="0.2">
      <c r="A46" s="577" t="s">
        <v>25</v>
      </c>
      <c r="B46" s="577"/>
      <c r="C46" s="48">
        <f>Janvier!C44</f>
        <v>0</v>
      </c>
      <c r="D46" s="48">
        <f>Janvier!D44</f>
        <v>0</v>
      </c>
      <c r="E46" s="48">
        <f>Janvier!E44</f>
        <v>0</v>
      </c>
      <c r="F46" s="133"/>
      <c r="G46" s="47">
        <f>IF((D46*60+E46)=0,0,ROUND((C46*60)/(D46*60+E46),1))</f>
        <v>0</v>
      </c>
      <c r="H46" s="344">
        <f>Mars!H47</f>
        <v>0</v>
      </c>
      <c r="I46" s="343">
        <f>Mars!I47</f>
        <v>0</v>
      </c>
      <c r="J46" s="343">
        <f>Mars!J47</f>
        <v>0</v>
      </c>
      <c r="K46" s="320"/>
      <c r="L46" s="341">
        <f>IF((I46*60+J46)=0,0,ROUND((H46*60)/(I46*60+J46),1))</f>
        <v>0</v>
      </c>
      <c r="M46" s="53">
        <f>Janvier!M44</f>
        <v>0</v>
      </c>
      <c r="X46" s="64"/>
      <c r="Y46" s="64"/>
      <c r="Z46" s="66"/>
      <c r="AA46" s="66"/>
      <c r="AB46" s="66"/>
      <c r="AC46" s="88"/>
      <c r="AD46" s="189"/>
    </row>
    <row r="47" spans="1:32" ht="14.25" customHeight="1" x14ac:dyDescent="0.2">
      <c r="A47" s="577" t="s">
        <v>27</v>
      </c>
      <c r="B47" s="586"/>
      <c r="C47" s="48">
        <f>Février!C39</f>
        <v>0</v>
      </c>
      <c r="D47" s="48">
        <f>Février!D39</f>
        <v>0</v>
      </c>
      <c r="E47" s="48">
        <f>Février!E39</f>
        <v>0</v>
      </c>
      <c r="F47" s="133"/>
      <c r="G47" s="47">
        <f>IF((D47*60+E47)=0,0,ROUND((C47*60)/(D47*60+E47),1))</f>
        <v>0</v>
      </c>
      <c r="H47" s="344">
        <f>Mars!H48</f>
        <v>0</v>
      </c>
      <c r="I47" s="341">
        <f>Mars!I48</f>
        <v>0</v>
      </c>
      <c r="J47" s="341">
        <f>Mars!J48</f>
        <v>0</v>
      </c>
      <c r="K47" s="320"/>
      <c r="L47" s="341">
        <f>IF((I47*60+J47)=0,0,ROUND((H47*60)/(I47*60+J47),1))</f>
        <v>0</v>
      </c>
      <c r="M47" s="53">
        <f>Février!M39</f>
        <v>0</v>
      </c>
      <c r="X47" s="64"/>
      <c r="Y47" s="64"/>
      <c r="Z47" s="64"/>
      <c r="AA47" s="64"/>
      <c r="AB47" s="189"/>
      <c r="AC47" s="189"/>
      <c r="AD47" s="189"/>
      <c r="AE47" s="65"/>
      <c r="AF47" s="205">
        <f>J43+SUM(J45:J48)</f>
        <v>0</v>
      </c>
    </row>
    <row r="48" spans="1:32" ht="15.75" customHeight="1" x14ac:dyDescent="0.2">
      <c r="A48" s="577" t="s">
        <v>28</v>
      </c>
      <c r="B48" s="577"/>
      <c r="C48" s="54">
        <f>Mars!C44</f>
        <v>0</v>
      </c>
      <c r="D48" s="54">
        <f>Mars!D44</f>
        <v>0</v>
      </c>
      <c r="E48" s="54">
        <f>Mars!E44</f>
        <v>0</v>
      </c>
      <c r="F48" s="133"/>
      <c r="G48" s="47">
        <f>IF((D48*60+E48)=0,0,ROUND((C48*60)/(D48*60+E48),1))</f>
        <v>0</v>
      </c>
      <c r="H48" s="342">
        <f>Mars!H44</f>
        <v>0</v>
      </c>
      <c r="I48" s="342">
        <f>Mars!I44</f>
        <v>0</v>
      </c>
      <c r="J48" s="340">
        <f>Mars!J44</f>
        <v>0</v>
      </c>
      <c r="K48" s="320"/>
      <c r="L48" s="341">
        <f>IF((I48*60+J48)=0,0,ROUND((H48*60)/(I48*60+J48),1))</f>
        <v>0</v>
      </c>
      <c r="M48" s="53">
        <f>Mars!M44</f>
        <v>0</v>
      </c>
      <c r="X48" s="64"/>
      <c r="Y48" s="64"/>
      <c r="Z48" s="64"/>
      <c r="AA48" s="64"/>
      <c r="AB48" s="189"/>
      <c r="AC48" s="189"/>
      <c r="AD48" s="189"/>
      <c r="AE48" s="64"/>
      <c r="AF48" s="199">
        <f>J43+SUM(J46:J48)</f>
        <v>0</v>
      </c>
    </row>
    <row r="49" spans="3:27" ht="12.75" hidden="1" customHeight="1" x14ac:dyDescent="0.2">
      <c r="C49" s="212">
        <f>SUM(C45:C48)+C43</f>
        <v>0</v>
      </c>
      <c r="D49" s="212">
        <f>SUM(D45:D48)+D43</f>
        <v>0</v>
      </c>
      <c r="E49" s="212">
        <f>SUM(E45:E48)+E43</f>
        <v>0</v>
      </c>
      <c r="M49" s="212">
        <f>SUM(M45:M48)+M43</f>
        <v>0</v>
      </c>
      <c r="X49" s="64"/>
      <c r="Y49" s="64"/>
      <c r="Z49" s="64"/>
      <c r="AA49" s="64"/>
    </row>
    <row r="50" spans="3:27" ht="12.75" hidden="1" customHeight="1" x14ac:dyDescent="0.2">
      <c r="C50" s="212">
        <f>SUM(C46:C48)+C43</f>
        <v>0</v>
      </c>
      <c r="D50" s="212">
        <f>SUM(D46:D48)+D43</f>
        <v>0</v>
      </c>
      <c r="E50" s="212">
        <f>SUM(E46:E48)+E43</f>
        <v>0</v>
      </c>
      <c r="M50" s="212">
        <f>SUM(M46:M48)+M43</f>
        <v>0</v>
      </c>
      <c r="X50" s="64"/>
      <c r="Y50" s="64"/>
      <c r="Z50" s="64"/>
      <c r="AA50" s="64"/>
    </row>
    <row r="51" spans="3:27" x14ac:dyDescent="0.2">
      <c r="X51" s="64"/>
      <c r="Y51" s="64"/>
      <c r="Z51" s="64"/>
      <c r="AA51" s="64"/>
    </row>
  </sheetData>
  <sheetProtection sheet="1" selectLockedCells="1"/>
  <mergeCells count="66">
    <mergeCell ref="Y2:AD3"/>
    <mergeCell ref="Y31:AD31"/>
    <mergeCell ref="Y4:AD4"/>
    <mergeCell ref="Y29:AD29"/>
    <mergeCell ref="Y28:AD28"/>
    <mergeCell ref="Y10:AD10"/>
    <mergeCell ref="Y24:AD24"/>
    <mergeCell ref="Y21:AD21"/>
    <mergeCell ref="Y5:AD5"/>
    <mergeCell ref="Y6:AD6"/>
    <mergeCell ref="Y16:AD16"/>
    <mergeCell ref="Y27:AD27"/>
    <mergeCell ref="Y25:AD25"/>
    <mergeCell ref="Y26:AD26"/>
    <mergeCell ref="A5:B5"/>
    <mergeCell ref="Y7:AD7"/>
    <mergeCell ref="Y8:AD8"/>
    <mergeCell ref="Y9:AD9"/>
    <mergeCell ref="Y22:AD22"/>
    <mergeCell ref="A21:B21"/>
    <mergeCell ref="A6:B6"/>
    <mergeCell ref="A13:B13"/>
    <mergeCell ref="Y17:AD17"/>
    <mergeCell ref="Y20:AD20"/>
    <mergeCell ref="Y13:AD13"/>
    <mergeCell ref="Y11:AD11"/>
    <mergeCell ref="Y14:AD14"/>
    <mergeCell ref="Y15:AD15"/>
    <mergeCell ref="A12:B12"/>
    <mergeCell ref="Y12:AD12"/>
    <mergeCell ref="A1:AC1"/>
    <mergeCell ref="A2:A3"/>
    <mergeCell ref="B2:B3"/>
    <mergeCell ref="C2:C3"/>
    <mergeCell ref="D2:D3"/>
    <mergeCell ref="G2:G3"/>
    <mergeCell ref="N2:N3"/>
    <mergeCell ref="R2:R3"/>
    <mergeCell ref="X2:X3"/>
    <mergeCell ref="E2:E3"/>
    <mergeCell ref="P2:P3"/>
    <mergeCell ref="H2:L2"/>
    <mergeCell ref="Y18:AD18"/>
    <mergeCell ref="Y19:AD19"/>
    <mergeCell ref="Y34:AD34"/>
    <mergeCell ref="Y23:AD23"/>
    <mergeCell ref="A29:B29"/>
    <mergeCell ref="Y35:AD35"/>
    <mergeCell ref="Y33:AD33"/>
    <mergeCell ref="A45:B45"/>
    <mergeCell ref="Y30:AD30"/>
    <mergeCell ref="Y32:AD32"/>
    <mergeCell ref="Y36:AD36"/>
    <mergeCell ref="Y39:AD39"/>
    <mergeCell ref="Y40:AD40"/>
    <mergeCell ref="A44:B44"/>
    <mergeCell ref="A43:B43"/>
    <mergeCell ref="A37:B37"/>
    <mergeCell ref="Y37:AD37"/>
    <mergeCell ref="Y38:AD38"/>
    <mergeCell ref="A42:B42"/>
    <mergeCell ref="Y42:AD42"/>
    <mergeCell ref="Y41:AD41"/>
    <mergeCell ref="A47:B47"/>
    <mergeCell ref="A48:B48"/>
    <mergeCell ref="A46:B46"/>
  </mergeCells>
  <phoneticPr fontId="0" type="noConversion"/>
  <pageMargins left="0.19685039370078741" right="0"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X51"/>
  <sheetViews>
    <sheetView zoomScale="130" zoomScaleNormal="130" workbookViewId="0">
      <pane ySplit="3" topLeftCell="A27" activePane="bottomLeft" state="frozen"/>
      <selection pane="bottomLeft" activeCell="Y37" sqref="Y37:AD37"/>
    </sheetView>
  </sheetViews>
  <sheetFormatPr baseColWidth="10" defaultRowHeight="12.75" x14ac:dyDescent="0.2"/>
  <cols>
    <col min="1" max="1" width="9.7109375" customWidth="1"/>
    <col min="2" max="2" width="5.85546875" customWidth="1"/>
    <col min="3" max="3" width="6" customWidth="1"/>
    <col min="4" max="4" width="4.7109375" customWidth="1"/>
    <col min="5" max="5" width="3.85546875" customWidth="1"/>
    <col min="6" max="6" width="7.42578125" style="74" hidden="1" customWidth="1"/>
    <col min="7" max="7" width="5.7109375" customWidth="1"/>
    <col min="8" max="8" width="7.85546875" hidden="1" customWidth="1"/>
    <col min="9" max="10" width="6.42578125" hidden="1" customWidth="1"/>
    <col min="11" max="11" width="5.28515625" hidden="1" customWidth="1"/>
    <col min="12" max="12" width="6.42578125" hidden="1" customWidth="1"/>
    <col min="13" max="13" width="6" customWidth="1"/>
    <col min="14" max="14" width="3.42578125" customWidth="1"/>
    <col min="15" max="15" width="3.42578125" style="74" hidden="1" customWidth="1"/>
    <col min="16" max="16" width="3.140625" customWidth="1"/>
    <col min="17" max="17" width="3.28515625" style="74" hidden="1" customWidth="1"/>
    <col min="18" max="18" width="4.570312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85546875" customWidth="1"/>
    <col min="28" max="28" width="8.42578125" customWidth="1"/>
    <col min="29" max="30" width="9.85546875" customWidth="1"/>
    <col min="31" max="32" width="11.42578125" hidden="1" customWidth="1"/>
  </cols>
  <sheetData>
    <row r="1" spans="1:30" ht="15.75" customHeight="1" x14ac:dyDescent="0.25">
      <c r="A1" s="539" t="s">
        <v>224</v>
      </c>
      <c r="B1" s="539"/>
      <c r="C1" s="539"/>
      <c r="D1" s="539"/>
      <c r="E1" s="539"/>
      <c r="F1" s="539"/>
      <c r="G1" s="539"/>
      <c r="H1" s="539"/>
      <c r="I1" s="539"/>
      <c r="J1" s="539"/>
      <c r="K1" s="539"/>
      <c r="L1" s="539"/>
      <c r="M1" s="539"/>
      <c r="N1" s="539"/>
      <c r="O1" s="539"/>
      <c r="P1" s="539"/>
      <c r="Q1" s="539"/>
      <c r="R1" s="539"/>
      <c r="S1" s="539"/>
      <c r="T1" s="539"/>
      <c r="U1" s="539"/>
      <c r="V1" s="539"/>
      <c r="W1" s="539"/>
      <c r="X1" s="539"/>
      <c r="Y1" s="539"/>
      <c r="Z1" s="539"/>
      <c r="AA1" s="539"/>
      <c r="AB1" s="539"/>
      <c r="AC1" s="539"/>
      <c r="AD1" s="200"/>
    </row>
    <row r="2" spans="1:30" ht="21" customHeight="1" x14ac:dyDescent="0.2">
      <c r="A2" s="540" t="s">
        <v>1</v>
      </c>
      <c r="B2" s="540" t="s">
        <v>9</v>
      </c>
      <c r="C2" s="540" t="s">
        <v>0</v>
      </c>
      <c r="D2" s="540" t="s">
        <v>15</v>
      </c>
      <c r="E2" s="540" t="s">
        <v>16</v>
      </c>
      <c r="F2" s="71" t="s">
        <v>16</v>
      </c>
      <c r="G2" s="546" t="s">
        <v>12</v>
      </c>
      <c r="H2" s="506" t="s">
        <v>265</v>
      </c>
      <c r="I2" s="507"/>
      <c r="J2" s="507"/>
      <c r="K2" s="507"/>
      <c r="L2" s="508"/>
      <c r="M2" s="25" t="s">
        <v>17</v>
      </c>
      <c r="N2" s="542" t="s">
        <v>40</v>
      </c>
      <c r="O2" s="135"/>
      <c r="P2" s="542" t="s">
        <v>11</v>
      </c>
      <c r="Q2" s="135"/>
      <c r="R2" s="542" t="s">
        <v>22</v>
      </c>
      <c r="S2" s="135"/>
      <c r="T2" s="25" t="s">
        <v>19</v>
      </c>
      <c r="U2" s="135"/>
      <c r="V2" s="25" t="s">
        <v>19</v>
      </c>
      <c r="W2" s="135"/>
      <c r="X2" s="544" t="s">
        <v>13</v>
      </c>
      <c r="Y2" s="599" t="s">
        <v>14</v>
      </c>
      <c r="Z2" s="599"/>
      <c r="AA2" s="599"/>
      <c r="AB2" s="599"/>
      <c r="AC2" s="599"/>
      <c r="AD2" s="599"/>
    </row>
    <row r="3" spans="1:30" ht="15" customHeight="1" x14ac:dyDescent="0.2">
      <c r="A3" s="541"/>
      <c r="B3" s="541"/>
      <c r="C3" s="541"/>
      <c r="D3" s="541"/>
      <c r="E3" s="541"/>
      <c r="F3" s="71"/>
      <c r="G3" s="547"/>
      <c r="H3" s="366" t="s">
        <v>0</v>
      </c>
      <c r="I3" s="326" t="s">
        <v>15</v>
      </c>
      <c r="J3" s="326" t="s">
        <v>16</v>
      </c>
      <c r="K3" s="319"/>
      <c r="L3" s="366" t="s">
        <v>12</v>
      </c>
      <c r="M3" s="26" t="s">
        <v>18</v>
      </c>
      <c r="N3" s="543"/>
      <c r="O3" s="136"/>
      <c r="P3" s="543"/>
      <c r="Q3" s="136"/>
      <c r="R3" s="543"/>
      <c r="S3" s="136"/>
      <c r="T3" s="26" t="s">
        <v>20</v>
      </c>
      <c r="U3" s="136"/>
      <c r="V3" s="26" t="s">
        <v>21</v>
      </c>
      <c r="W3" s="136"/>
      <c r="X3" s="545"/>
      <c r="Y3" s="599"/>
      <c r="Z3" s="599"/>
      <c r="AA3" s="599"/>
      <c r="AB3" s="599"/>
      <c r="AC3" s="599"/>
      <c r="AD3" s="599"/>
    </row>
    <row r="4" spans="1:30" hidden="1" x14ac:dyDescent="0.2">
      <c r="A4" s="71" t="s">
        <v>104</v>
      </c>
      <c r="B4" s="71">
        <v>1</v>
      </c>
      <c r="C4" s="40"/>
      <c r="D4" s="40"/>
      <c r="E4" s="40"/>
      <c r="F4" s="71">
        <f t="shared" ref="F4:F8" si="0">E4</f>
        <v>0</v>
      </c>
      <c r="G4" s="86" t="str">
        <f t="shared" ref="G4:G41" si="1">IF((D4*60+F4)=0,"",ROUND((C4*60)/(D4*60+F4),1))</f>
        <v/>
      </c>
      <c r="H4" s="325"/>
      <c r="I4" s="325"/>
      <c r="J4" s="325"/>
      <c r="K4" s="71">
        <f t="shared" ref="K4:K8" si="2">J4</f>
        <v>0</v>
      </c>
      <c r="L4" s="340" t="str">
        <f t="shared" ref="L4:L41" si="3">IF((I4*60+K4)=0,"",ROUND((H4*60)/(I4*60+K4),1))</f>
        <v/>
      </c>
      <c r="M4" s="116"/>
      <c r="N4" s="116"/>
      <c r="O4" s="161">
        <f>IF(N4="",0,1)</f>
        <v>0</v>
      </c>
      <c r="P4" s="116"/>
      <c r="Q4" s="161">
        <f>IF(P4="",0,1)</f>
        <v>0</v>
      </c>
      <c r="R4" s="116"/>
      <c r="S4" s="161">
        <f>IF(R4="",0,1)</f>
        <v>0</v>
      </c>
      <c r="T4" s="116"/>
      <c r="U4" s="161">
        <f>IF(T4="",0,1)</f>
        <v>0</v>
      </c>
      <c r="V4" s="116"/>
      <c r="W4" s="161">
        <f>IF(V4="",0,1)</f>
        <v>0</v>
      </c>
      <c r="X4" s="236"/>
      <c r="Y4" s="568" t="s">
        <v>200</v>
      </c>
      <c r="Z4" s="568"/>
      <c r="AA4" s="568"/>
      <c r="AB4" s="568"/>
      <c r="AC4" s="568"/>
      <c r="AD4" s="568"/>
    </row>
    <row r="5" spans="1:30" hidden="1" x14ac:dyDescent="0.2">
      <c r="A5" s="2" t="s">
        <v>2</v>
      </c>
      <c r="B5" s="2">
        <f t="shared" ref="B5:B23" si="4">B4+1</f>
        <v>2</v>
      </c>
      <c r="C5" s="40"/>
      <c r="D5" s="40"/>
      <c r="E5" s="40"/>
      <c r="F5" s="71">
        <f t="shared" si="0"/>
        <v>0</v>
      </c>
      <c r="G5" s="86" t="str">
        <f t="shared" si="1"/>
        <v/>
      </c>
      <c r="H5" s="325"/>
      <c r="I5" s="325"/>
      <c r="J5" s="325"/>
      <c r="K5" s="71">
        <f t="shared" si="2"/>
        <v>0</v>
      </c>
      <c r="L5" s="340" t="str">
        <f t="shared" si="3"/>
        <v/>
      </c>
      <c r="M5" s="116"/>
      <c r="N5" s="116"/>
      <c r="O5" s="161">
        <f t="shared" ref="O5:O8" si="5">IF(N5="",O4,O4+1)</f>
        <v>0</v>
      </c>
      <c r="P5" s="116"/>
      <c r="Q5" s="161">
        <f t="shared" ref="Q5:Q8" si="6">IF(P5="",Q4,Q4+1)</f>
        <v>0</v>
      </c>
      <c r="R5" s="116"/>
      <c r="S5" s="161">
        <f t="shared" ref="S5:S8" si="7">IF(R5="",S4,S4+1)</f>
        <v>0</v>
      </c>
      <c r="T5" s="116"/>
      <c r="U5" s="161">
        <f t="shared" ref="U5:U8" si="8">IF(T5="",U4,U4+1)</f>
        <v>0</v>
      </c>
      <c r="V5" s="116"/>
      <c r="W5" s="161">
        <f t="shared" ref="W5:W8" si="9">IF(V5="",W4,W4+1)</f>
        <v>0</v>
      </c>
      <c r="X5" s="236"/>
      <c r="Y5" s="567"/>
      <c r="Z5" s="567"/>
      <c r="AA5" s="567"/>
      <c r="AB5" s="567"/>
      <c r="AC5" s="567"/>
      <c r="AD5" s="567"/>
    </row>
    <row r="6" spans="1:30" x14ac:dyDescent="0.2">
      <c r="A6" s="71" t="s">
        <v>3</v>
      </c>
      <c r="B6" s="71">
        <v>1</v>
      </c>
      <c r="C6" s="40"/>
      <c r="D6" s="40"/>
      <c r="E6" s="40"/>
      <c r="F6" s="71">
        <f t="shared" si="0"/>
        <v>0</v>
      </c>
      <c r="G6" s="86" t="str">
        <f t="shared" si="1"/>
        <v/>
      </c>
      <c r="H6" s="325"/>
      <c r="I6" s="325"/>
      <c r="J6" s="325"/>
      <c r="K6" s="71">
        <f t="shared" si="2"/>
        <v>0</v>
      </c>
      <c r="L6" s="340" t="str">
        <f t="shared" si="3"/>
        <v/>
      </c>
      <c r="M6" s="116"/>
      <c r="N6" s="116"/>
      <c r="O6" s="161">
        <f t="shared" si="5"/>
        <v>0</v>
      </c>
      <c r="P6" s="116"/>
      <c r="Q6" s="161">
        <f t="shared" si="6"/>
        <v>0</v>
      </c>
      <c r="R6" s="116"/>
      <c r="S6" s="161">
        <f t="shared" si="7"/>
        <v>0</v>
      </c>
      <c r="T6" s="116"/>
      <c r="U6" s="161">
        <f t="shared" si="8"/>
        <v>0</v>
      </c>
      <c r="V6" s="116"/>
      <c r="W6" s="161">
        <f t="shared" si="9"/>
        <v>0</v>
      </c>
      <c r="X6" s="236"/>
      <c r="Y6" s="568" t="s">
        <v>248</v>
      </c>
      <c r="Z6" s="568"/>
      <c r="AA6" s="568"/>
      <c r="AB6" s="568"/>
      <c r="AC6" s="568"/>
      <c r="AD6" s="568"/>
    </row>
    <row r="7" spans="1:30" x14ac:dyDescent="0.2">
      <c r="A7" s="2" t="s">
        <v>4</v>
      </c>
      <c r="B7" s="2">
        <f t="shared" si="4"/>
        <v>2</v>
      </c>
      <c r="C7" s="40"/>
      <c r="D7" s="40"/>
      <c r="E7" s="40"/>
      <c r="F7" s="71">
        <f t="shared" si="0"/>
        <v>0</v>
      </c>
      <c r="G7" s="86" t="str">
        <f t="shared" si="1"/>
        <v/>
      </c>
      <c r="H7" s="325"/>
      <c r="I7" s="325"/>
      <c r="J7" s="325"/>
      <c r="K7" s="71">
        <f t="shared" si="2"/>
        <v>0</v>
      </c>
      <c r="L7" s="340" t="str">
        <f t="shared" si="3"/>
        <v/>
      </c>
      <c r="M7" s="116"/>
      <c r="N7" s="116"/>
      <c r="O7" s="161">
        <f t="shared" si="5"/>
        <v>0</v>
      </c>
      <c r="P7" s="116"/>
      <c r="Q7" s="161">
        <f t="shared" si="6"/>
        <v>0</v>
      </c>
      <c r="R7" s="116"/>
      <c r="S7" s="161">
        <f t="shared" si="7"/>
        <v>0</v>
      </c>
      <c r="T7" s="116"/>
      <c r="U7" s="161">
        <f t="shared" si="8"/>
        <v>0</v>
      </c>
      <c r="V7" s="116"/>
      <c r="W7" s="161">
        <f t="shared" si="9"/>
        <v>0</v>
      </c>
      <c r="X7" s="236"/>
      <c r="Y7" s="569"/>
      <c r="Z7" s="569"/>
      <c r="AA7" s="569"/>
      <c r="AB7" s="569"/>
      <c r="AC7" s="569"/>
      <c r="AD7" s="569"/>
    </row>
    <row r="8" spans="1:30" x14ac:dyDescent="0.2">
      <c r="A8" s="71" t="s">
        <v>5</v>
      </c>
      <c r="B8" s="71">
        <f t="shared" si="4"/>
        <v>3</v>
      </c>
      <c r="C8" s="40"/>
      <c r="D8" s="40"/>
      <c r="E8" s="40"/>
      <c r="F8" s="71">
        <f t="shared" si="0"/>
        <v>0</v>
      </c>
      <c r="G8" s="86" t="str">
        <f t="shared" si="1"/>
        <v/>
      </c>
      <c r="H8" s="325"/>
      <c r="I8" s="325"/>
      <c r="J8" s="325"/>
      <c r="K8" s="71">
        <f t="shared" si="2"/>
        <v>0</v>
      </c>
      <c r="L8" s="340" t="str">
        <f t="shared" si="3"/>
        <v/>
      </c>
      <c r="M8" s="116"/>
      <c r="N8" s="116"/>
      <c r="O8" s="161">
        <f t="shared" si="5"/>
        <v>0</v>
      </c>
      <c r="P8" s="116"/>
      <c r="Q8" s="161">
        <f t="shared" si="6"/>
        <v>0</v>
      </c>
      <c r="R8" s="116"/>
      <c r="S8" s="161">
        <f t="shared" si="7"/>
        <v>0</v>
      </c>
      <c r="T8" s="116"/>
      <c r="U8" s="161">
        <f t="shared" si="8"/>
        <v>0</v>
      </c>
      <c r="V8" s="116"/>
      <c r="W8" s="161">
        <f t="shared" si="9"/>
        <v>0</v>
      </c>
      <c r="X8" s="236"/>
      <c r="Y8" s="569"/>
      <c r="Z8" s="569"/>
      <c r="AA8" s="569"/>
      <c r="AB8" s="569"/>
      <c r="AC8" s="569"/>
      <c r="AD8" s="569"/>
    </row>
    <row r="9" spans="1:30" x14ac:dyDescent="0.2">
      <c r="A9" s="596" t="s">
        <v>10</v>
      </c>
      <c r="B9" s="597"/>
      <c r="C9" s="99">
        <f>SUM(C4:C8)</f>
        <v>0</v>
      </c>
      <c r="D9" s="99">
        <f>SUM(D4:D8)+ROUNDDOWN(F9/60,0)</f>
        <v>0</v>
      </c>
      <c r="E9" s="99">
        <f>F9-60*ROUNDDOWN(F9/60,0)</f>
        <v>0</v>
      </c>
      <c r="F9" s="99">
        <f>SUM(F4:F8)</f>
        <v>0</v>
      </c>
      <c r="G9" s="62">
        <f>IF((D9*60+E9)=0,0,ROUND((C9*60)/(D9*60+E9),1))</f>
        <v>0</v>
      </c>
      <c r="H9" s="99">
        <f>SUM(H4:H8)</f>
        <v>0</v>
      </c>
      <c r="I9" s="99">
        <f>SUM(I4:I8)+ROUNDDOWN(K9/60,0)</f>
        <v>0</v>
      </c>
      <c r="J9" s="99">
        <f>K9-60*ROUNDDOWN(K9/60,0)</f>
        <v>0</v>
      </c>
      <c r="K9" s="143">
        <f>SUM(K4:K8)</f>
        <v>0</v>
      </c>
      <c r="L9" s="62">
        <f>IF((I9*60+J9)=0,0,ROUND((H9*60)/(I9*60+J9),1))</f>
        <v>0</v>
      </c>
      <c r="M9" s="100">
        <f>SUM(M4:M8)</f>
        <v>0</v>
      </c>
      <c r="N9" s="100">
        <f>IF(SUM(N4:N8)=0,0,ROUND(AVERAGE(N4:N8),0))</f>
        <v>0</v>
      </c>
      <c r="O9" s="162">
        <f>IF(O8=0,0,1)</f>
        <v>0</v>
      </c>
      <c r="P9" s="100">
        <f>IF(SUM(P4:P8)=0,0,ROUND(AVERAGE(P4:P8),0))</f>
        <v>0</v>
      </c>
      <c r="Q9" s="162">
        <f>IF(Q8=0,0,1)</f>
        <v>0</v>
      </c>
      <c r="R9" s="100">
        <f>IF(SUM(R4:R8)=0,0,ROUND(AVERAGE(R4:R8),0))</f>
        <v>0</v>
      </c>
      <c r="S9" s="162">
        <f>IF(S8=0,0,1)</f>
        <v>0</v>
      </c>
      <c r="T9" s="100">
        <f>IF(SUM(T4:T8)=0,0,ROUND(AVERAGE(T4:T8),0))</f>
        <v>0</v>
      </c>
      <c r="U9" s="162">
        <f>IF(U8=0,0,1)</f>
        <v>0</v>
      </c>
      <c r="V9" s="100">
        <f>IF(SUM(V4:V8)=0,0,ROUND(AVERAGE(V4:V8),0))</f>
        <v>0</v>
      </c>
      <c r="W9" s="162">
        <f>IF(W8=0,0,1)</f>
        <v>0</v>
      </c>
      <c r="X9" s="359"/>
      <c r="Y9" s="576"/>
      <c r="Z9" s="576"/>
      <c r="AA9" s="576"/>
      <c r="AB9" s="576"/>
      <c r="AC9" s="576"/>
      <c r="AD9" s="576"/>
    </row>
    <row r="10" spans="1:30" x14ac:dyDescent="0.2">
      <c r="A10" s="532" t="s">
        <v>68</v>
      </c>
      <c r="B10" s="533"/>
      <c r="C10" s="73">
        <f>C9+Avril!C42</f>
        <v>0</v>
      </c>
      <c r="D10" s="73">
        <f>D9+Avril!D42+ROUNDDOWN(F10/60,0)</f>
        <v>0</v>
      </c>
      <c r="E10" s="73">
        <f>F10-60*ROUNDDOWN(F10/60,0)</f>
        <v>0</v>
      </c>
      <c r="F10" s="73">
        <f>E9+Avril!E42</f>
        <v>0</v>
      </c>
      <c r="G10" s="73">
        <f>IF((D10*60+E10)=0,0,ROUND((C10*60)/(D10*60+E10),1))</f>
        <v>0</v>
      </c>
      <c r="H10" s="73">
        <f>H9+Avril!H42</f>
        <v>0</v>
      </c>
      <c r="I10" s="73">
        <f>I9+Avril!I42+ROUNDDOWN(K10/60,0)</f>
        <v>0</v>
      </c>
      <c r="J10" s="73">
        <f>K10-60*ROUNDDOWN(K10/60,0)</f>
        <v>0</v>
      </c>
      <c r="K10" s="73">
        <f>J9+Avril!J42</f>
        <v>0</v>
      </c>
      <c r="L10" s="73">
        <f>IF((I10*60+J10)=0,0,ROUND((H10*60)/(I10*60+J10),1))</f>
        <v>0</v>
      </c>
      <c r="M10" s="73">
        <f>M9+Avril!M42</f>
        <v>0</v>
      </c>
      <c r="N10" s="83">
        <f>IF(N9=0,Avril!N42,IF(N9+Avril!N42=0,"",ROUND((SUM(N4:N8)+SUM(Avril!N38:'Avril'!N41))/(O8+Avril!O41),0)))</f>
        <v>0</v>
      </c>
      <c r="O10" s="179">
        <f>IF(O8=0,0,1)</f>
        <v>0</v>
      </c>
      <c r="P10" s="83">
        <f>IF(P9=0,Avril!P42,IF(P9+Avril!P42=0,"",ROUND((SUM(P4:P8)+SUM(Avril!P38:'Avril'!P41))/(Q8+Avril!Q41),0)))</f>
        <v>0</v>
      </c>
      <c r="Q10" s="179">
        <f>IF(Q8=0,0,1)</f>
        <v>0</v>
      </c>
      <c r="R10" s="83">
        <f>IF(R9=0,Avril!R42,IF(R9+Avril!R42=0,"",ROUND((SUM(R4:R8)+SUM(Avril!R38:'Avril'!R41))/(S8+Avril!S41),0)))</f>
        <v>0</v>
      </c>
      <c r="S10" s="179">
        <f>IF(S8=0,0,1)</f>
        <v>0</v>
      </c>
      <c r="T10" s="83">
        <f>IF(T9=0,Avril!T42,IF(T9+Avril!T42=0,"",ROUND((SUM(T4:T8)+SUM(Avril!T38:'Avril'!T41))/(U8+Avril!U41),0)))</f>
        <v>0</v>
      </c>
      <c r="U10" s="179">
        <f>IF(U8=0,0,1)</f>
        <v>0</v>
      </c>
      <c r="V10" s="83">
        <f>IF(V9=0,Avril!V42,IF(V9+Avril!V42=0,"",ROUND((SUM(V4:V8)+SUM(Avril!V38:'Avril'!V41))/(W8+Avril!W41),0)))</f>
        <v>0</v>
      </c>
      <c r="W10" s="179">
        <f>IF(W8=0,0,1)</f>
        <v>0</v>
      </c>
      <c r="X10" s="238"/>
      <c r="Y10" s="575"/>
      <c r="Z10" s="575"/>
      <c r="AA10" s="575"/>
      <c r="AB10" s="575"/>
      <c r="AC10" s="575"/>
      <c r="AD10" s="575"/>
    </row>
    <row r="11" spans="1:30" x14ac:dyDescent="0.2">
      <c r="A11" s="2" t="s">
        <v>6</v>
      </c>
      <c r="B11" s="2">
        <f>B8+1</f>
        <v>4</v>
      </c>
      <c r="C11" s="40"/>
      <c r="D11" s="40"/>
      <c r="E11" s="40"/>
      <c r="F11" s="71">
        <f>E11</f>
        <v>0</v>
      </c>
      <c r="G11" s="86" t="str">
        <f t="shared" si="1"/>
        <v/>
      </c>
      <c r="H11" s="325"/>
      <c r="I11" s="325"/>
      <c r="J11" s="325"/>
      <c r="K11" s="71">
        <f>J11</f>
        <v>0</v>
      </c>
      <c r="L11" s="340" t="str">
        <f t="shared" si="3"/>
        <v/>
      </c>
      <c r="M11" s="347"/>
      <c r="N11" s="347"/>
      <c r="O11" s="161">
        <f>IF(N11="",0,1)</f>
        <v>0</v>
      </c>
      <c r="P11" s="347"/>
      <c r="Q11" s="161">
        <f>IF(P11="",0,1)</f>
        <v>0</v>
      </c>
      <c r="R11" s="116"/>
      <c r="S11" s="161">
        <f>IF(R11="",0,1)</f>
        <v>0</v>
      </c>
      <c r="T11" s="116"/>
      <c r="U11" s="161">
        <f>IF(T11="",0,1)</f>
        <v>0</v>
      </c>
      <c r="V11" s="116"/>
      <c r="W11" s="161">
        <f>IF(V11="",0,1)</f>
        <v>0</v>
      </c>
      <c r="X11" s="236"/>
      <c r="Y11" s="598" t="s">
        <v>249</v>
      </c>
      <c r="Z11" s="598"/>
      <c r="AA11" s="598"/>
      <c r="AB11" s="598"/>
      <c r="AC11" s="598"/>
      <c r="AD11" s="598"/>
    </row>
    <row r="12" spans="1:30" x14ac:dyDescent="0.2">
      <c r="A12" s="2" t="s">
        <v>7</v>
      </c>
      <c r="B12" s="2">
        <f t="shared" si="4"/>
        <v>5</v>
      </c>
      <c r="C12" s="40"/>
      <c r="D12" s="40"/>
      <c r="E12" s="40"/>
      <c r="F12" s="71">
        <f t="shared" ref="F12:F17" si="10">E12</f>
        <v>0</v>
      </c>
      <c r="G12" s="86" t="str">
        <f t="shared" si="1"/>
        <v/>
      </c>
      <c r="H12" s="325"/>
      <c r="I12" s="325"/>
      <c r="J12" s="325"/>
      <c r="K12" s="71">
        <f t="shared" ref="K12:K17" si="11">J12</f>
        <v>0</v>
      </c>
      <c r="L12" s="340" t="str">
        <f t="shared" si="3"/>
        <v/>
      </c>
      <c r="M12" s="347"/>
      <c r="N12" s="347"/>
      <c r="O12" s="161">
        <f t="shared" ref="O12:O17" si="12">IF(N12="",O11,O11+1)</f>
        <v>0</v>
      </c>
      <c r="P12" s="347"/>
      <c r="Q12" s="161">
        <f t="shared" ref="Q12:Q17" si="13">IF(P12="",Q11,Q11+1)</f>
        <v>0</v>
      </c>
      <c r="R12" s="116"/>
      <c r="S12" s="161">
        <f t="shared" ref="S12:S17" si="14">IF(R12="",S11,S11+1)</f>
        <v>0</v>
      </c>
      <c r="T12" s="116"/>
      <c r="U12" s="161">
        <f t="shared" ref="U12:U17" si="15">IF(T12="",U11,U11+1)</f>
        <v>0</v>
      </c>
      <c r="V12" s="116"/>
      <c r="W12" s="161">
        <f t="shared" ref="W12:W17" si="16">IF(V12="",W11,W11+1)</f>
        <v>0</v>
      </c>
      <c r="X12" s="236"/>
      <c r="Y12" s="567"/>
      <c r="Z12" s="567"/>
      <c r="AA12" s="567"/>
      <c r="AB12" s="567"/>
      <c r="AC12" s="567"/>
      <c r="AD12" s="567"/>
    </row>
    <row r="13" spans="1:30" x14ac:dyDescent="0.2">
      <c r="A13" s="2" t="s">
        <v>8</v>
      </c>
      <c r="B13" s="2">
        <f t="shared" si="4"/>
        <v>6</v>
      </c>
      <c r="C13" s="40"/>
      <c r="D13" s="40"/>
      <c r="E13" s="40"/>
      <c r="F13" s="71">
        <f t="shared" si="10"/>
        <v>0</v>
      </c>
      <c r="G13" s="86" t="str">
        <f t="shared" si="1"/>
        <v/>
      </c>
      <c r="H13" s="325"/>
      <c r="I13" s="325"/>
      <c r="J13" s="325"/>
      <c r="K13" s="71">
        <f t="shared" si="11"/>
        <v>0</v>
      </c>
      <c r="L13" s="340" t="str">
        <f t="shared" si="3"/>
        <v/>
      </c>
      <c r="M13" s="116"/>
      <c r="N13" s="116"/>
      <c r="O13" s="161">
        <f t="shared" si="12"/>
        <v>0</v>
      </c>
      <c r="P13" s="116"/>
      <c r="Q13" s="161">
        <f t="shared" si="13"/>
        <v>0</v>
      </c>
      <c r="R13" s="116"/>
      <c r="S13" s="161">
        <f t="shared" si="14"/>
        <v>0</v>
      </c>
      <c r="T13" s="116"/>
      <c r="U13" s="161">
        <f t="shared" si="15"/>
        <v>0</v>
      </c>
      <c r="V13" s="116"/>
      <c r="W13" s="161">
        <f t="shared" si="16"/>
        <v>0</v>
      </c>
      <c r="X13" s="236"/>
      <c r="Y13" s="567"/>
      <c r="Z13" s="567"/>
      <c r="AA13" s="567"/>
      <c r="AB13" s="567"/>
      <c r="AC13" s="567"/>
      <c r="AD13" s="567"/>
    </row>
    <row r="14" spans="1:30" s="72" customFormat="1" x14ac:dyDescent="0.2">
      <c r="A14" s="2" t="s">
        <v>2</v>
      </c>
      <c r="B14" s="2">
        <f t="shared" si="4"/>
        <v>7</v>
      </c>
      <c r="C14" s="40"/>
      <c r="D14" s="40"/>
      <c r="E14" s="40"/>
      <c r="F14" s="71">
        <f t="shared" si="10"/>
        <v>0</v>
      </c>
      <c r="G14" s="86" t="str">
        <f t="shared" si="1"/>
        <v/>
      </c>
      <c r="H14" s="325"/>
      <c r="I14" s="325"/>
      <c r="J14" s="325"/>
      <c r="K14" s="71">
        <f t="shared" si="11"/>
        <v>0</v>
      </c>
      <c r="L14" s="340" t="str">
        <f t="shared" si="3"/>
        <v/>
      </c>
      <c r="M14" s="116"/>
      <c r="N14" s="116"/>
      <c r="O14" s="161">
        <f t="shared" si="12"/>
        <v>0</v>
      </c>
      <c r="P14" s="116"/>
      <c r="Q14" s="161">
        <f t="shared" si="13"/>
        <v>0</v>
      </c>
      <c r="R14" s="116"/>
      <c r="S14" s="161">
        <f t="shared" si="14"/>
        <v>0</v>
      </c>
      <c r="T14" s="116"/>
      <c r="U14" s="161">
        <f t="shared" si="15"/>
        <v>0</v>
      </c>
      <c r="V14" s="116"/>
      <c r="W14" s="161">
        <f t="shared" si="16"/>
        <v>0</v>
      </c>
      <c r="X14" s="236"/>
      <c r="Y14" s="567"/>
      <c r="Z14" s="567"/>
      <c r="AA14" s="567"/>
      <c r="AB14" s="567"/>
      <c r="AC14" s="567"/>
      <c r="AD14" s="567"/>
    </row>
    <row r="15" spans="1:30" x14ac:dyDescent="0.2">
      <c r="A15" s="71" t="s">
        <v>3</v>
      </c>
      <c r="B15" s="71">
        <f t="shared" si="4"/>
        <v>8</v>
      </c>
      <c r="C15" s="40"/>
      <c r="D15" s="40"/>
      <c r="E15" s="40"/>
      <c r="F15" s="71">
        <f t="shared" si="10"/>
        <v>0</v>
      </c>
      <c r="G15" s="86" t="str">
        <f t="shared" si="1"/>
        <v/>
      </c>
      <c r="H15" s="325"/>
      <c r="I15" s="325"/>
      <c r="J15" s="325"/>
      <c r="K15" s="71">
        <f t="shared" si="11"/>
        <v>0</v>
      </c>
      <c r="L15" s="340" t="str">
        <f t="shared" si="3"/>
        <v/>
      </c>
      <c r="M15" s="116"/>
      <c r="N15" s="116"/>
      <c r="O15" s="161">
        <f t="shared" si="12"/>
        <v>0</v>
      </c>
      <c r="P15" s="116"/>
      <c r="Q15" s="161">
        <f t="shared" si="13"/>
        <v>0</v>
      </c>
      <c r="R15" s="116"/>
      <c r="S15" s="161">
        <f t="shared" si="14"/>
        <v>0</v>
      </c>
      <c r="T15" s="116"/>
      <c r="U15" s="161">
        <f t="shared" si="15"/>
        <v>0</v>
      </c>
      <c r="V15" s="116"/>
      <c r="W15" s="161">
        <f t="shared" si="16"/>
        <v>0</v>
      </c>
      <c r="X15" s="236"/>
      <c r="Y15" s="568" t="s">
        <v>250</v>
      </c>
      <c r="Z15" s="568"/>
      <c r="AA15" s="568"/>
      <c r="AB15" s="568"/>
      <c r="AC15" s="568"/>
      <c r="AD15" s="568"/>
    </row>
    <row r="16" spans="1:30" x14ac:dyDescent="0.2">
      <c r="A16" s="2" t="s">
        <v>4</v>
      </c>
      <c r="B16" s="2">
        <f t="shared" si="4"/>
        <v>9</v>
      </c>
      <c r="C16" s="40"/>
      <c r="D16" s="40"/>
      <c r="E16" s="40"/>
      <c r="F16" s="71">
        <f t="shared" si="10"/>
        <v>0</v>
      </c>
      <c r="G16" s="86" t="str">
        <f t="shared" si="1"/>
        <v/>
      </c>
      <c r="H16" s="325"/>
      <c r="I16" s="325"/>
      <c r="J16" s="325"/>
      <c r="K16" s="71">
        <f t="shared" si="11"/>
        <v>0</v>
      </c>
      <c r="L16" s="340" t="str">
        <f t="shared" si="3"/>
        <v/>
      </c>
      <c r="M16" s="116"/>
      <c r="N16" s="116"/>
      <c r="O16" s="161">
        <f t="shared" si="12"/>
        <v>0</v>
      </c>
      <c r="P16" s="116"/>
      <c r="Q16" s="161">
        <f t="shared" si="13"/>
        <v>0</v>
      </c>
      <c r="R16" s="116"/>
      <c r="S16" s="161">
        <f t="shared" si="14"/>
        <v>0</v>
      </c>
      <c r="T16" s="116"/>
      <c r="U16" s="161">
        <f t="shared" si="15"/>
        <v>0</v>
      </c>
      <c r="V16" s="116"/>
      <c r="W16" s="161">
        <f t="shared" si="16"/>
        <v>0</v>
      </c>
      <c r="X16" s="236"/>
      <c r="Y16" s="567"/>
      <c r="Z16" s="567"/>
      <c r="AA16" s="567"/>
      <c r="AB16" s="567"/>
      <c r="AC16" s="567"/>
      <c r="AD16" s="567"/>
    </row>
    <row r="17" spans="1:50" x14ac:dyDescent="0.2">
      <c r="A17" s="112" t="s">
        <v>5</v>
      </c>
      <c r="B17" s="112">
        <f>B16+1</f>
        <v>10</v>
      </c>
      <c r="C17" s="40"/>
      <c r="D17" s="40"/>
      <c r="E17" s="40"/>
      <c r="F17" s="71">
        <f t="shared" si="10"/>
        <v>0</v>
      </c>
      <c r="G17" s="86" t="str">
        <f t="shared" si="1"/>
        <v/>
      </c>
      <c r="H17" s="325"/>
      <c r="I17" s="325"/>
      <c r="J17" s="325"/>
      <c r="K17" s="71">
        <f t="shared" si="11"/>
        <v>0</v>
      </c>
      <c r="L17" s="340" t="str">
        <f t="shared" si="3"/>
        <v/>
      </c>
      <c r="M17" s="116"/>
      <c r="N17" s="116"/>
      <c r="O17" s="161">
        <f t="shared" si="12"/>
        <v>0</v>
      </c>
      <c r="P17" s="116"/>
      <c r="Q17" s="161">
        <f t="shared" si="13"/>
        <v>0</v>
      </c>
      <c r="R17" s="116"/>
      <c r="S17" s="161">
        <f t="shared" si="14"/>
        <v>0</v>
      </c>
      <c r="T17" s="116"/>
      <c r="U17" s="161">
        <f t="shared" si="15"/>
        <v>0</v>
      </c>
      <c r="V17" s="116"/>
      <c r="W17" s="161">
        <f t="shared" si="16"/>
        <v>0</v>
      </c>
      <c r="X17" s="236"/>
      <c r="Y17" s="567"/>
      <c r="Z17" s="567"/>
      <c r="AA17" s="567"/>
      <c r="AB17" s="567"/>
      <c r="AC17" s="567"/>
      <c r="AD17" s="567"/>
    </row>
    <row r="18" spans="1:50" x14ac:dyDescent="0.2">
      <c r="A18" s="476" t="s">
        <v>67</v>
      </c>
      <c r="B18" s="477"/>
      <c r="C18" s="13">
        <f>SUM(C11:C17)</f>
        <v>0</v>
      </c>
      <c r="D18" s="13">
        <f>SUM(D11:D17)+ROUNDDOWN(F18/60,0)</f>
        <v>0</v>
      </c>
      <c r="E18" s="13">
        <f>F18-60*ROUNDDOWN(F18/60,0)</f>
        <v>0</v>
      </c>
      <c r="F18" s="130">
        <f>SUM(F11:F17)</f>
        <v>0</v>
      </c>
      <c r="G18" s="52">
        <f>IF((D18*60+E18)=0,0,ROUND((C18*60)/(D18*60+E18),1))</f>
        <v>0</v>
      </c>
      <c r="H18" s="13">
        <f>SUM(H11:H17)</f>
        <v>0</v>
      </c>
      <c r="I18" s="13">
        <f>SUM(I11:I17)+ROUNDDOWN(K18/60,0)</f>
        <v>0</v>
      </c>
      <c r="J18" s="13">
        <f>K18-60*ROUNDDOWN(K18/60,0)</f>
        <v>0</v>
      </c>
      <c r="K18" s="130">
        <f>SUM(K11:K17)</f>
        <v>0</v>
      </c>
      <c r="L18" s="52">
        <f>IF((I18*60+J18)=0,0,ROUND((H18*60)/(I18*60+J18),1))</f>
        <v>0</v>
      </c>
      <c r="M18" s="27">
        <f>SUM(M11:M17)</f>
        <v>0</v>
      </c>
      <c r="N18" s="27">
        <f>IF(SUM(N11:N17)=0,0,ROUND(AVERAGE(N11:N17),0))</f>
        <v>0</v>
      </c>
      <c r="O18" s="162">
        <f>IF(O17=0,0,1)</f>
        <v>0</v>
      </c>
      <c r="P18" s="27">
        <f>IF(SUM(P11:P17)=0,0,ROUND(AVERAGE(P11:P17),0))</f>
        <v>0</v>
      </c>
      <c r="Q18" s="162">
        <f>IF(Q17=0,0,1)</f>
        <v>0</v>
      </c>
      <c r="R18" s="27">
        <f>IF(SUM(R11:R17)=0,0,ROUND(AVERAGE(R11:R17),0))</f>
        <v>0</v>
      </c>
      <c r="S18" s="162">
        <f>IF(S17=0,0,1)</f>
        <v>0</v>
      </c>
      <c r="T18" s="27">
        <f>IF(SUM(T11:T17)=0,0,ROUND(AVERAGE(T11:T17),0))</f>
        <v>0</v>
      </c>
      <c r="U18" s="162">
        <f>IF(U17=0,0,1)</f>
        <v>0</v>
      </c>
      <c r="V18" s="27">
        <f>IF(SUM(V11:V17)=0,0,ROUND(AVERAGE(V11:V17),0))</f>
        <v>0</v>
      </c>
      <c r="W18" s="162">
        <f>IF(W17=0,0,1)</f>
        <v>0</v>
      </c>
      <c r="X18" s="237"/>
      <c r="Y18" s="576"/>
      <c r="Z18" s="576"/>
      <c r="AA18" s="576"/>
      <c r="AB18" s="576"/>
      <c r="AC18" s="576"/>
      <c r="AD18" s="576"/>
    </row>
    <row r="19" spans="1:50" x14ac:dyDescent="0.2">
      <c r="A19" s="2" t="s">
        <v>6</v>
      </c>
      <c r="B19" s="2">
        <f>B17+1</f>
        <v>11</v>
      </c>
      <c r="C19" s="40"/>
      <c r="D19" s="40"/>
      <c r="E19" s="40"/>
      <c r="F19" s="71">
        <f t="shared" ref="F19:F41" si="17">E19</f>
        <v>0</v>
      </c>
      <c r="G19" s="86" t="str">
        <f t="shared" si="1"/>
        <v/>
      </c>
      <c r="H19" s="325"/>
      <c r="I19" s="325"/>
      <c r="J19" s="325"/>
      <c r="K19" s="71">
        <f>J19</f>
        <v>0</v>
      </c>
      <c r="L19" s="340" t="str">
        <f t="shared" si="3"/>
        <v/>
      </c>
      <c r="M19" s="347"/>
      <c r="N19" s="347"/>
      <c r="O19" s="161">
        <f>IF(N19="",0,1)</f>
        <v>0</v>
      </c>
      <c r="P19" s="347"/>
      <c r="Q19" s="161">
        <f>IF(P19="",0,1)</f>
        <v>0</v>
      </c>
      <c r="R19" s="116"/>
      <c r="S19" s="161">
        <f>IF(R19="",0,1)</f>
        <v>0</v>
      </c>
      <c r="T19" s="116"/>
      <c r="U19" s="161">
        <f>IF(T19="",0,1)</f>
        <v>0</v>
      </c>
      <c r="V19" s="116"/>
      <c r="W19" s="161">
        <f>IF(V19="",0,1)</f>
        <v>0</v>
      </c>
      <c r="X19" s="236"/>
      <c r="Y19" s="567"/>
      <c r="Z19" s="567"/>
      <c r="AA19" s="567"/>
      <c r="AB19" s="567"/>
      <c r="AC19" s="567"/>
      <c r="AD19" s="567"/>
    </row>
    <row r="20" spans="1:50" x14ac:dyDescent="0.2">
      <c r="A20" s="2" t="s">
        <v>7</v>
      </c>
      <c r="B20" s="2">
        <f t="shared" si="4"/>
        <v>12</v>
      </c>
      <c r="C20" s="40"/>
      <c r="D20" s="40"/>
      <c r="E20" s="40"/>
      <c r="F20" s="71">
        <f t="shared" si="17"/>
        <v>0</v>
      </c>
      <c r="G20" s="86" t="str">
        <f t="shared" si="1"/>
        <v/>
      </c>
      <c r="H20" s="325"/>
      <c r="I20" s="325"/>
      <c r="J20" s="325"/>
      <c r="K20" s="71">
        <f t="shared" ref="K20:K25" si="18">J20</f>
        <v>0</v>
      </c>
      <c r="L20" s="340" t="str">
        <f t="shared" si="3"/>
        <v/>
      </c>
      <c r="M20" s="347"/>
      <c r="N20" s="347"/>
      <c r="O20" s="161">
        <f t="shared" ref="O20:O25" si="19">IF(N20="",O19,O19+1)</f>
        <v>0</v>
      </c>
      <c r="P20" s="347"/>
      <c r="Q20" s="161">
        <f t="shared" ref="Q20:Q25" si="20">IF(P20="",Q19,Q19+1)</f>
        <v>0</v>
      </c>
      <c r="R20" s="116"/>
      <c r="S20" s="161">
        <f t="shared" ref="S20:S25" si="21">IF(R20="",S19,S19+1)</f>
        <v>0</v>
      </c>
      <c r="T20" s="116"/>
      <c r="U20" s="161">
        <f t="shared" ref="U20:U25" si="22">IF(T20="",U19,U19+1)</f>
        <v>0</v>
      </c>
      <c r="V20" s="116"/>
      <c r="W20" s="161">
        <f t="shared" ref="W20:W25" si="23">IF(V20="",W19,W19+1)</f>
        <v>0</v>
      </c>
      <c r="X20" s="236"/>
      <c r="Y20" s="567"/>
      <c r="Z20" s="567"/>
      <c r="AA20" s="567"/>
      <c r="AB20" s="567"/>
      <c r="AC20" s="567"/>
      <c r="AD20" s="567"/>
    </row>
    <row r="21" spans="1:50" x14ac:dyDescent="0.2">
      <c r="A21" s="2" t="s">
        <v>8</v>
      </c>
      <c r="B21" s="2">
        <f t="shared" si="4"/>
        <v>13</v>
      </c>
      <c r="C21" s="40"/>
      <c r="D21" s="40"/>
      <c r="E21" s="40"/>
      <c r="F21" s="71">
        <f t="shared" si="17"/>
        <v>0</v>
      </c>
      <c r="G21" s="86" t="str">
        <f t="shared" si="1"/>
        <v/>
      </c>
      <c r="H21" s="325"/>
      <c r="I21" s="325"/>
      <c r="J21" s="325"/>
      <c r="K21" s="71">
        <f t="shared" si="18"/>
        <v>0</v>
      </c>
      <c r="L21" s="340" t="str">
        <f t="shared" si="3"/>
        <v/>
      </c>
      <c r="M21" s="116"/>
      <c r="N21" s="116"/>
      <c r="O21" s="161">
        <f t="shared" si="19"/>
        <v>0</v>
      </c>
      <c r="P21" s="116"/>
      <c r="Q21" s="161">
        <f t="shared" si="20"/>
        <v>0</v>
      </c>
      <c r="R21" s="116"/>
      <c r="S21" s="161">
        <f t="shared" si="21"/>
        <v>0</v>
      </c>
      <c r="T21" s="116"/>
      <c r="U21" s="161">
        <f t="shared" si="22"/>
        <v>0</v>
      </c>
      <c r="V21" s="116"/>
      <c r="W21" s="161">
        <f t="shared" si="23"/>
        <v>0</v>
      </c>
      <c r="X21" s="236"/>
      <c r="Y21" s="567"/>
      <c r="Z21" s="567"/>
      <c r="AA21" s="567"/>
      <c r="AB21" s="567"/>
      <c r="AC21" s="567"/>
      <c r="AD21" s="567"/>
    </row>
    <row r="22" spans="1:50" x14ac:dyDescent="0.2">
      <c r="A22" s="2" t="s">
        <v>2</v>
      </c>
      <c r="B22" s="2">
        <f t="shared" si="4"/>
        <v>14</v>
      </c>
      <c r="C22" s="40"/>
      <c r="D22" s="40"/>
      <c r="E22" s="40"/>
      <c r="F22" s="71">
        <f t="shared" si="17"/>
        <v>0</v>
      </c>
      <c r="G22" s="86" t="str">
        <f t="shared" si="1"/>
        <v/>
      </c>
      <c r="H22" s="325"/>
      <c r="I22" s="325"/>
      <c r="J22" s="325"/>
      <c r="K22" s="71">
        <f t="shared" si="18"/>
        <v>0</v>
      </c>
      <c r="L22" s="340" t="str">
        <f t="shared" si="3"/>
        <v/>
      </c>
      <c r="M22" s="116"/>
      <c r="N22" s="116"/>
      <c r="O22" s="161">
        <f t="shared" si="19"/>
        <v>0</v>
      </c>
      <c r="P22" s="116"/>
      <c r="Q22" s="161">
        <f t="shared" si="20"/>
        <v>0</v>
      </c>
      <c r="R22" s="116"/>
      <c r="S22" s="161">
        <f t="shared" si="21"/>
        <v>0</v>
      </c>
      <c r="T22" s="116"/>
      <c r="U22" s="161">
        <f t="shared" si="22"/>
        <v>0</v>
      </c>
      <c r="V22" s="116"/>
      <c r="W22" s="161">
        <f t="shared" si="23"/>
        <v>0</v>
      </c>
      <c r="X22" s="236"/>
      <c r="Y22" s="567"/>
      <c r="Z22" s="567"/>
      <c r="AA22" s="567"/>
      <c r="AB22" s="567"/>
      <c r="AC22" s="567"/>
      <c r="AD22" s="567"/>
    </row>
    <row r="23" spans="1:50" x14ac:dyDescent="0.2">
      <c r="A23" s="2" t="s">
        <v>3</v>
      </c>
      <c r="B23" s="2">
        <f t="shared" si="4"/>
        <v>15</v>
      </c>
      <c r="C23" s="40"/>
      <c r="D23" s="40"/>
      <c r="E23" s="40"/>
      <c r="F23" s="71">
        <f t="shared" si="17"/>
        <v>0</v>
      </c>
      <c r="G23" s="86" t="str">
        <f t="shared" si="1"/>
        <v/>
      </c>
      <c r="H23" s="325"/>
      <c r="I23" s="325"/>
      <c r="J23" s="325"/>
      <c r="K23" s="71">
        <f t="shared" si="18"/>
        <v>0</v>
      </c>
      <c r="L23" s="340" t="str">
        <f t="shared" si="3"/>
        <v/>
      </c>
      <c r="M23" s="116"/>
      <c r="N23" s="116"/>
      <c r="O23" s="161">
        <f t="shared" si="19"/>
        <v>0</v>
      </c>
      <c r="P23" s="116"/>
      <c r="Q23" s="161">
        <f t="shared" si="20"/>
        <v>0</v>
      </c>
      <c r="R23" s="116"/>
      <c r="S23" s="161">
        <f t="shared" si="21"/>
        <v>0</v>
      </c>
      <c r="T23" s="116"/>
      <c r="U23" s="161">
        <f t="shared" si="22"/>
        <v>0</v>
      </c>
      <c r="V23" s="116"/>
      <c r="W23" s="161">
        <f t="shared" si="23"/>
        <v>0</v>
      </c>
      <c r="X23" s="236"/>
      <c r="Y23" s="567"/>
      <c r="Z23" s="567"/>
      <c r="AA23" s="567"/>
      <c r="AB23" s="567"/>
      <c r="AC23" s="567"/>
      <c r="AD23" s="567"/>
    </row>
    <row r="24" spans="1:50" x14ac:dyDescent="0.2">
      <c r="A24" s="80" t="s">
        <v>4</v>
      </c>
      <c r="B24" s="80">
        <f>B23+1</f>
        <v>16</v>
      </c>
      <c r="C24" s="40"/>
      <c r="D24" s="40"/>
      <c r="E24" s="40"/>
      <c r="F24" s="71">
        <f t="shared" si="17"/>
        <v>0</v>
      </c>
      <c r="G24" s="86" t="str">
        <f t="shared" si="1"/>
        <v/>
      </c>
      <c r="H24" s="325"/>
      <c r="I24" s="325"/>
      <c r="J24" s="325"/>
      <c r="K24" s="71">
        <f t="shared" si="18"/>
        <v>0</v>
      </c>
      <c r="L24" s="340" t="str">
        <f t="shared" si="3"/>
        <v/>
      </c>
      <c r="M24" s="116"/>
      <c r="N24" s="116"/>
      <c r="O24" s="161">
        <f t="shared" si="19"/>
        <v>0</v>
      </c>
      <c r="P24" s="116"/>
      <c r="Q24" s="161">
        <f t="shared" si="20"/>
        <v>0</v>
      </c>
      <c r="R24" s="116"/>
      <c r="S24" s="161">
        <f t="shared" si="21"/>
        <v>0</v>
      </c>
      <c r="T24" s="116"/>
      <c r="U24" s="161">
        <f t="shared" si="22"/>
        <v>0</v>
      </c>
      <c r="V24" s="116"/>
      <c r="W24" s="161">
        <f t="shared" si="23"/>
        <v>0</v>
      </c>
      <c r="X24" s="236"/>
      <c r="Y24" s="567"/>
      <c r="Z24" s="567"/>
      <c r="AA24" s="567"/>
      <c r="AB24" s="567"/>
      <c r="AC24" s="567"/>
      <c r="AD24" s="567"/>
    </row>
    <row r="25" spans="1:50" x14ac:dyDescent="0.2">
      <c r="A25" s="71" t="s">
        <v>5</v>
      </c>
      <c r="B25" s="71">
        <f>B24+1</f>
        <v>17</v>
      </c>
      <c r="C25" s="40"/>
      <c r="D25" s="40"/>
      <c r="E25" s="40"/>
      <c r="F25" s="71">
        <f t="shared" si="17"/>
        <v>0</v>
      </c>
      <c r="G25" s="86" t="str">
        <f t="shared" si="1"/>
        <v/>
      </c>
      <c r="H25" s="325"/>
      <c r="I25" s="325"/>
      <c r="J25" s="325"/>
      <c r="K25" s="71">
        <f t="shared" si="18"/>
        <v>0</v>
      </c>
      <c r="L25" s="340" t="str">
        <f t="shared" si="3"/>
        <v/>
      </c>
      <c r="M25" s="116"/>
      <c r="N25" s="116"/>
      <c r="O25" s="161">
        <f t="shared" si="19"/>
        <v>0</v>
      </c>
      <c r="P25" s="116"/>
      <c r="Q25" s="161">
        <f t="shared" si="20"/>
        <v>0</v>
      </c>
      <c r="R25" s="116"/>
      <c r="S25" s="161">
        <f t="shared" si="21"/>
        <v>0</v>
      </c>
      <c r="T25" s="116"/>
      <c r="U25" s="161">
        <f t="shared" si="22"/>
        <v>0</v>
      </c>
      <c r="V25" s="116"/>
      <c r="W25" s="161">
        <f t="shared" si="23"/>
        <v>0</v>
      </c>
      <c r="X25" s="236"/>
      <c r="Y25" s="567"/>
      <c r="Z25" s="567"/>
      <c r="AA25" s="567"/>
      <c r="AB25" s="567"/>
      <c r="AC25" s="567"/>
      <c r="AD25" s="567"/>
    </row>
    <row r="26" spans="1:50" x14ac:dyDescent="0.2">
      <c r="A26" s="476" t="s">
        <v>69</v>
      </c>
      <c r="B26" s="477"/>
      <c r="C26" s="13">
        <f>SUM(C19:C25)</f>
        <v>0</v>
      </c>
      <c r="D26" s="13">
        <f>SUM(D19:D25)+ROUNDDOWN(F26/60,0)</f>
        <v>0</v>
      </c>
      <c r="E26" s="13">
        <f>F26-60*ROUNDDOWN(F26/60,0)</f>
        <v>0</v>
      </c>
      <c r="F26" s="130">
        <f>SUM(F19:F25)</f>
        <v>0</v>
      </c>
      <c r="G26" s="52">
        <f>IF((D26*60+E26)=0,0,ROUND((C26*60)/(D26*60+E26),1))</f>
        <v>0</v>
      </c>
      <c r="H26" s="13">
        <f>SUM(H19:H25)</f>
        <v>0</v>
      </c>
      <c r="I26" s="13">
        <f>SUM(I19:I25)+ROUNDDOWN(K26/60,0)</f>
        <v>0</v>
      </c>
      <c r="J26" s="13">
        <f>K26-60*ROUNDDOWN(K26/60,0)</f>
        <v>0</v>
      </c>
      <c r="K26" s="130">
        <f>SUM(K19:K25)</f>
        <v>0</v>
      </c>
      <c r="L26" s="52">
        <f>IF((I26*60+J26)=0,0,ROUND((H26*60)/(I26*60+J26),1))</f>
        <v>0</v>
      </c>
      <c r="M26" s="27">
        <f>SUM(M19:M25)</f>
        <v>0</v>
      </c>
      <c r="N26" s="27">
        <f>IF(SUM(N19:N25)=0,0,ROUND(AVERAGE(N19:N25),0))</f>
        <v>0</v>
      </c>
      <c r="O26" s="162">
        <f>IF(O25=0,0,1)</f>
        <v>0</v>
      </c>
      <c r="P26" s="27">
        <f>IF(SUM(P19:P25)=0,0,ROUND(AVERAGE(P19:P25),0))</f>
        <v>0</v>
      </c>
      <c r="Q26" s="162">
        <f>IF(Q25=0,0,1)</f>
        <v>0</v>
      </c>
      <c r="R26" s="27">
        <f>IF(SUM(R19:R25)=0,0,ROUND(AVERAGE(R19:R25),0))</f>
        <v>0</v>
      </c>
      <c r="S26" s="162">
        <f>IF(S25=0,0,1)</f>
        <v>0</v>
      </c>
      <c r="T26" s="27">
        <f>IF(SUM(T19:T25)=0,0,ROUND(AVERAGE(T19:T25),0))</f>
        <v>0</v>
      </c>
      <c r="U26" s="162">
        <f>IF(U25=0,0,1)</f>
        <v>0</v>
      </c>
      <c r="V26" s="27">
        <f>IF(SUM(V19:V25)=0,0,ROUND(AVERAGE(V19:V25),0))</f>
        <v>0</v>
      </c>
      <c r="W26" s="162">
        <f>IF(W25=0,0,1)</f>
        <v>0</v>
      </c>
      <c r="X26" s="237"/>
      <c r="Y26" s="576"/>
      <c r="Z26" s="576"/>
      <c r="AA26" s="576"/>
      <c r="AB26" s="576"/>
      <c r="AC26" s="576"/>
      <c r="AD26" s="576"/>
    </row>
    <row r="27" spans="1:50" s="75" customFormat="1" x14ac:dyDescent="0.2">
      <c r="A27" s="235" t="s">
        <v>100</v>
      </c>
      <c r="B27" s="306">
        <f>B25+1</f>
        <v>18</v>
      </c>
      <c r="C27" s="40"/>
      <c r="D27" s="40"/>
      <c r="E27" s="40"/>
      <c r="F27" s="71">
        <f t="shared" si="17"/>
        <v>0</v>
      </c>
      <c r="G27" s="86" t="str">
        <f t="shared" si="1"/>
        <v/>
      </c>
      <c r="H27" s="325"/>
      <c r="I27" s="325"/>
      <c r="J27" s="325"/>
      <c r="K27" s="71">
        <f>J27</f>
        <v>0</v>
      </c>
      <c r="L27" s="340" t="str">
        <f t="shared" si="3"/>
        <v/>
      </c>
      <c r="M27" s="347"/>
      <c r="N27" s="347"/>
      <c r="O27" s="161">
        <f>IF(N27="",0,1)</f>
        <v>0</v>
      </c>
      <c r="P27" s="347"/>
      <c r="Q27" s="161">
        <f>IF(P27="",0,1)</f>
        <v>0</v>
      </c>
      <c r="R27" s="116"/>
      <c r="S27" s="161">
        <f>IF(R27="",0,1)</f>
        <v>0</v>
      </c>
      <c r="T27" s="116"/>
      <c r="U27" s="161">
        <f>IF(T27="",0,1)</f>
        <v>0</v>
      </c>
      <c r="V27" s="116"/>
      <c r="W27" s="161">
        <f>IF(V27="",0,1)</f>
        <v>0</v>
      </c>
      <c r="X27" s="239"/>
      <c r="Y27" s="567"/>
      <c r="Z27" s="567"/>
      <c r="AA27" s="567"/>
      <c r="AB27" s="567"/>
      <c r="AC27" s="567"/>
      <c r="AD27" s="567"/>
      <c r="AE27"/>
      <c r="AF27"/>
      <c r="AG27"/>
      <c r="AH27"/>
      <c r="AI27"/>
      <c r="AJ27"/>
      <c r="AK27"/>
      <c r="AL27"/>
      <c r="AM27"/>
      <c r="AN27"/>
      <c r="AO27"/>
      <c r="AP27"/>
      <c r="AQ27"/>
      <c r="AR27"/>
      <c r="AS27"/>
      <c r="AT27"/>
      <c r="AU27"/>
      <c r="AV27"/>
      <c r="AW27"/>
      <c r="AX27"/>
    </row>
    <row r="28" spans="1:50" s="75" customFormat="1" x14ac:dyDescent="0.2">
      <c r="A28" s="82" t="s">
        <v>103</v>
      </c>
      <c r="B28" s="81">
        <f t="shared" ref="B28:B33" si="24">B27+1</f>
        <v>19</v>
      </c>
      <c r="C28" s="40"/>
      <c r="D28" s="40"/>
      <c r="E28" s="40"/>
      <c r="F28" s="71">
        <f t="shared" si="17"/>
        <v>0</v>
      </c>
      <c r="G28" s="86" t="str">
        <f t="shared" si="1"/>
        <v/>
      </c>
      <c r="H28" s="325"/>
      <c r="I28" s="325"/>
      <c r="J28" s="325"/>
      <c r="K28" s="71">
        <f t="shared" ref="K28:K33" si="25">J28</f>
        <v>0</v>
      </c>
      <c r="L28" s="340" t="str">
        <f t="shared" si="3"/>
        <v/>
      </c>
      <c r="M28" s="347"/>
      <c r="N28" s="347"/>
      <c r="O28" s="161">
        <f t="shared" ref="O28:O33" si="26">IF(N28="",O27,O27+1)</f>
        <v>0</v>
      </c>
      <c r="P28" s="347"/>
      <c r="Q28" s="161">
        <f t="shared" ref="Q28:Q33" si="27">IF(P28="",Q27,Q27+1)</f>
        <v>0</v>
      </c>
      <c r="R28" s="116"/>
      <c r="S28" s="161">
        <f t="shared" ref="S28:S33" si="28">IF(R28="",S27,S27+1)</f>
        <v>0</v>
      </c>
      <c r="T28" s="116"/>
      <c r="U28" s="161">
        <f t="shared" ref="U28:U33" si="29">IF(T28="",U27,U27+1)</f>
        <v>0</v>
      </c>
      <c r="V28" s="116"/>
      <c r="W28" s="161">
        <f t="shared" ref="W28:W33" si="30">IF(V28="",W27,W27+1)</f>
        <v>0</v>
      </c>
      <c r="X28" s="239"/>
      <c r="Y28" s="567"/>
      <c r="Z28" s="567"/>
      <c r="AA28" s="567"/>
      <c r="AB28" s="567"/>
      <c r="AC28" s="567"/>
      <c r="AD28" s="567"/>
      <c r="AE28"/>
      <c r="AF28"/>
      <c r="AG28"/>
      <c r="AH28"/>
      <c r="AI28"/>
      <c r="AJ28"/>
      <c r="AK28"/>
      <c r="AL28"/>
      <c r="AM28"/>
      <c r="AN28"/>
      <c r="AO28"/>
      <c r="AP28"/>
      <c r="AQ28"/>
      <c r="AR28"/>
      <c r="AS28"/>
      <c r="AT28"/>
      <c r="AU28"/>
      <c r="AV28"/>
      <c r="AW28"/>
      <c r="AX28"/>
    </row>
    <row r="29" spans="1:50" s="75" customFormat="1" x14ac:dyDescent="0.2">
      <c r="A29" s="82" t="s">
        <v>104</v>
      </c>
      <c r="B29" s="81">
        <f t="shared" si="24"/>
        <v>20</v>
      </c>
      <c r="C29" s="40"/>
      <c r="D29" s="40"/>
      <c r="E29" s="40"/>
      <c r="F29" s="71">
        <f t="shared" si="17"/>
        <v>0</v>
      </c>
      <c r="G29" s="86" t="str">
        <f t="shared" si="1"/>
        <v/>
      </c>
      <c r="H29" s="325"/>
      <c r="I29" s="325"/>
      <c r="J29" s="325"/>
      <c r="K29" s="71">
        <f t="shared" si="25"/>
        <v>0</v>
      </c>
      <c r="L29" s="340" t="str">
        <f t="shared" si="3"/>
        <v/>
      </c>
      <c r="M29" s="116"/>
      <c r="N29" s="116"/>
      <c r="O29" s="161">
        <f t="shared" si="26"/>
        <v>0</v>
      </c>
      <c r="P29" s="116"/>
      <c r="Q29" s="161">
        <f t="shared" si="27"/>
        <v>0</v>
      </c>
      <c r="R29" s="116"/>
      <c r="S29" s="161">
        <f t="shared" si="28"/>
        <v>0</v>
      </c>
      <c r="T29" s="116"/>
      <c r="U29" s="161">
        <f t="shared" si="29"/>
        <v>0</v>
      </c>
      <c r="V29" s="116"/>
      <c r="W29" s="161">
        <f t="shared" si="30"/>
        <v>0</v>
      </c>
      <c r="X29" s="239"/>
      <c r="Y29" s="567"/>
      <c r="Z29" s="567"/>
      <c r="AA29" s="567"/>
      <c r="AB29" s="567"/>
      <c r="AC29" s="567"/>
      <c r="AD29" s="567"/>
      <c r="AE29"/>
      <c r="AF29"/>
      <c r="AG29"/>
      <c r="AH29"/>
      <c r="AI29"/>
      <c r="AJ29"/>
      <c r="AK29"/>
      <c r="AL29"/>
      <c r="AM29"/>
      <c r="AN29"/>
      <c r="AO29"/>
      <c r="AP29"/>
      <c r="AQ29"/>
      <c r="AR29"/>
      <c r="AS29"/>
      <c r="AT29"/>
      <c r="AU29"/>
      <c r="AV29"/>
      <c r="AW29"/>
      <c r="AX29"/>
    </row>
    <row r="30" spans="1:50" s="75" customFormat="1" x14ac:dyDescent="0.2">
      <c r="A30" s="119" t="s">
        <v>101</v>
      </c>
      <c r="B30" s="120">
        <f t="shared" si="24"/>
        <v>21</v>
      </c>
      <c r="C30" s="40"/>
      <c r="D30" s="40"/>
      <c r="E30" s="40"/>
      <c r="F30" s="71">
        <f t="shared" si="17"/>
        <v>0</v>
      </c>
      <c r="G30" s="86" t="str">
        <f t="shared" si="1"/>
        <v/>
      </c>
      <c r="H30" s="325"/>
      <c r="I30" s="325"/>
      <c r="J30" s="325"/>
      <c r="K30" s="71">
        <f t="shared" si="25"/>
        <v>0</v>
      </c>
      <c r="L30" s="340" t="str">
        <f t="shared" si="3"/>
        <v/>
      </c>
      <c r="M30" s="116"/>
      <c r="N30" s="116"/>
      <c r="O30" s="161">
        <f t="shared" si="26"/>
        <v>0</v>
      </c>
      <c r="P30" s="116"/>
      <c r="Q30" s="161">
        <f t="shared" si="27"/>
        <v>0</v>
      </c>
      <c r="R30" s="116"/>
      <c r="S30" s="161">
        <f t="shared" si="28"/>
        <v>0</v>
      </c>
      <c r="T30" s="116"/>
      <c r="U30" s="161">
        <f t="shared" si="29"/>
        <v>0</v>
      </c>
      <c r="V30" s="116"/>
      <c r="W30" s="161">
        <f t="shared" si="30"/>
        <v>0</v>
      </c>
      <c r="X30" s="239"/>
      <c r="Y30" s="511" t="s">
        <v>251</v>
      </c>
      <c r="Z30" s="512"/>
      <c r="AA30" s="512"/>
      <c r="AB30" s="512"/>
      <c r="AC30" s="512"/>
      <c r="AD30" s="513"/>
      <c r="AE30"/>
      <c r="AF30"/>
      <c r="AG30"/>
      <c r="AH30"/>
      <c r="AI30"/>
      <c r="AJ30"/>
      <c r="AK30"/>
      <c r="AL30"/>
      <c r="AM30"/>
      <c r="AN30"/>
      <c r="AO30"/>
      <c r="AP30"/>
      <c r="AQ30"/>
      <c r="AR30"/>
      <c r="AS30"/>
      <c r="AT30"/>
      <c r="AU30"/>
      <c r="AV30"/>
      <c r="AW30"/>
      <c r="AX30"/>
    </row>
    <row r="31" spans="1:50" s="75" customFormat="1" x14ac:dyDescent="0.2">
      <c r="A31" s="82" t="s">
        <v>97</v>
      </c>
      <c r="B31" s="81">
        <f t="shared" si="24"/>
        <v>22</v>
      </c>
      <c r="C31" s="40"/>
      <c r="D31" s="40"/>
      <c r="E31" s="40"/>
      <c r="F31" s="71">
        <f t="shared" si="17"/>
        <v>0</v>
      </c>
      <c r="G31" s="86" t="str">
        <f t="shared" si="1"/>
        <v/>
      </c>
      <c r="H31" s="325"/>
      <c r="I31" s="325"/>
      <c r="J31" s="325"/>
      <c r="K31" s="71">
        <f t="shared" si="25"/>
        <v>0</v>
      </c>
      <c r="L31" s="340" t="str">
        <f t="shared" si="3"/>
        <v/>
      </c>
      <c r="M31" s="116"/>
      <c r="N31" s="116"/>
      <c r="O31" s="161">
        <f t="shared" si="26"/>
        <v>0</v>
      </c>
      <c r="P31" s="116"/>
      <c r="Q31" s="161">
        <f t="shared" si="27"/>
        <v>0</v>
      </c>
      <c r="R31" s="116"/>
      <c r="S31" s="161">
        <f t="shared" si="28"/>
        <v>0</v>
      </c>
      <c r="T31" s="116"/>
      <c r="U31" s="161">
        <f t="shared" si="29"/>
        <v>0</v>
      </c>
      <c r="V31" s="116"/>
      <c r="W31" s="161">
        <f t="shared" si="30"/>
        <v>0</v>
      </c>
      <c r="X31" s="239"/>
      <c r="Y31" s="567"/>
      <c r="Z31" s="567"/>
      <c r="AA31" s="567"/>
      <c r="AB31" s="567"/>
      <c r="AC31" s="567"/>
      <c r="AD31" s="567"/>
      <c r="AE31"/>
      <c r="AF31"/>
      <c r="AG31"/>
      <c r="AH31"/>
      <c r="AI31"/>
      <c r="AJ31"/>
      <c r="AK31"/>
      <c r="AL31"/>
      <c r="AM31"/>
      <c r="AN31"/>
      <c r="AO31"/>
      <c r="AP31"/>
      <c r="AQ31"/>
      <c r="AR31"/>
      <c r="AS31"/>
      <c r="AT31"/>
      <c r="AU31"/>
      <c r="AV31"/>
      <c r="AW31"/>
      <c r="AX31"/>
    </row>
    <row r="32" spans="1:50" s="75" customFormat="1" x14ac:dyDescent="0.2">
      <c r="A32" s="202" t="s">
        <v>98</v>
      </c>
      <c r="B32" s="81">
        <f t="shared" si="24"/>
        <v>23</v>
      </c>
      <c r="C32" s="40"/>
      <c r="D32" s="40"/>
      <c r="E32" s="40"/>
      <c r="F32" s="71">
        <f t="shared" si="17"/>
        <v>0</v>
      </c>
      <c r="G32" s="86" t="str">
        <f t="shared" si="1"/>
        <v/>
      </c>
      <c r="H32" s="325"/>
      <c r="I32" s="325"/>
      <c r="J32" s="325"/>
      <c r="K32" s="71">
        <f t="shared" si="25"/>
        <v>0</v>
      </c>
      <c r="L32" s="340" t="str">
        <f t="shared" si="3"/>
        <v/>
      </c>
      <c r="M32" s="116"/>
      <c r="N32" s="116"/>
      <c r="O32" s="161">
        <f t="shared" si="26"/>
        <v>0</v>
      </c>
      <c r="P32" s="116"/>
      <c r="Q32" s="161">
        <f t="shared" si="27"/>
        <v>0</v>
      </c>
      <c r="R32" s="116"/>
      <c r="S32" s="161">
        <f t="shared" si="28"/>
        <v>0</v>
      </c>
      <c r="T32" s="116"/>
      <c r="U32" s="161">
        <f t="shared" si="29"/>
        <v>0</v>
      </c>
      <c r="V32" s="116"/>
      <c r="W32" s="161">
        <f t="shared" si="30"/>
        <v>0</v>
      </c>
      <c r="X32" s="239"/>
      <c r="Y32" s="567"/>
      <c r="Z32" s="567"/>
      <c r="AA32" s="567"/>
      <c r="AB32" s="567"/>
      <c r="AC32" s="567"/>
      <c r="AD32" s="567"/>
      <c r="AE32"/>
      <c r="AF32"/>
      <c r="AG32"/>
      <c r="AH32"/>
      <c r="AI32"/>
      <c r="AJ32"/>
      <c r="AK32"/>
      <c r="AL32"/>
      <c r="AM32"/>
      <c r="AN32"/>
      <c r="AO32"/>
      <c r="AP32"/>
      <c r="AQ32"/>
      <c r="AR32"/>
      <c r="AS32"/>
      <c r="AT32"/>
      <c r="AU32"/>
      <c r="AV32"/>
      <c r="AW32"/>
      <c r="AX32"/>
    </row>
    <row r="33" spans="1:50" s="75" customFormat="1" x14ac:dyDescent="0.2">
      <c r="A33" s="119" t="s">
        <v>99</v>
      </c>
      <c r="B33" s="120">
        <f t="shared" si="24"/>
        <v>24</v>
      </c>
      <c r="C33" s="40"/>
      <c r="D33" s="40"/>
      <c r="E33" s="40"/>
      <c r="F33" s="71">
        <f t="shared" si="17"/>
        <v>0</v>
      </c>
      <c r="G33" s="86" t="str">
        <f t="shared" si="1"/>
        <v/>
      </c>
      <c r="H33" s="325"/>
      <c r="I33" s="325"/>
      <c r="J33" s="325"/>
      <c r="K33" s="71">
        <f t="shared" si="25"/>
        <v>0</v>
      </c>
      <c r="L33" s="340" t="str">
        <f t="shared" si="3"/>
        <v/>
      </c>
      <c r="M33" s="116"/>
      <c r="N33" s="116"/>
      <c r="O33" s="161">
        <f t="shared" si="26"/>
        <v>0</v>
      </c>
      <c r="P33" s="116"/>
      <c r="Q33" s="161">
        <f t="shared" si="27"/>
        <v>0</v>
      </c>
      <c r="R33" s="116"/>
      <c r="S33" s="161">
        <f t="shared" si="28"/>
        <v>0</v>
      </c>
      <c r="T33" s="116"/>
      <c r="U33" s="161">
        <f t="shared" si="29"/>
        <v>0</v>
      </c>
      <c r="V33" s="116"/>
      <c r="W33" s="161">
        <f t="shared" si="30"/>
        <v>0</v>
      </c>
      <c r="X33" s="239"/>
      <c r="Y33" s="567"/>
      <c r="Z33" s="567"/>
      <c r="AA33" s="567"/>
      <c r="AB33" s="567"/>
      <c r="AC33" s="567"/>
      <c r="AD33" s="567"/>
      <c r="AE33"/>
      <c r="AF33"/>
      <c r="AG33"/>
      <c r="AH33"/>
      <c r="AI33"/>
      <c r="AJ33"/>
      <c r="AK33"/>
      <c r="AL33"/>
      <c r="AM33"/>
      <c r="AN33"/>
      <c r="AO33"/>
      <c r="AP33"/>
      <c r="AQ33"/>
      <c r="AR33"/>
      <c r="AS33"/>
      <c r="AT33"/>
      <c r="AU33"/>
      <c r="AV33"/>
      <c r="AW33"/>
      <c r="AX33"/>
    </row>
    <row r="34" spans="1:50" s="75" customFormat="1" x14ac:dyDescent="0.2">
      <c r="A34" s="476" t="s">
        <v>70</v>
      </c>
      <c r="B34" s="477"/>
      <c r="C34" s="13">
        <f>SUM(C27:C33)</f>
        <v>0</v>
      </c>
      <c r="D34" s="13">
        <f>SUM(D27:D33)+ROUNDDOWN(F34/60,0)</f>
        <v>0</v>
      </c>
      <c r="E34" s="13">
        <f>F34-60*ROUNDDOWN(F34/60,0)</f>
        <v>0</v>
      </c>
      <c r="F34" s="130">
        <f>SUM(F27:F33)</f>
        <v>0</v>
      </c>
      <c r="G34" s="52">
        <f>IF((D34*60+E34)=0,0,ROUND((C34*60)/(D34*60+E34),1))</f>
        <v>0</v>
      </c>
      <c r="H34" s="13">
        <f>SUM(H27:H33)</f>
        <v>0</v>
      </c>
      <c r="I34" s="13">
        <f>SUM(I27:I33)+ROUNDDOWN(K34/60,0)</f>
        <v>0</v>
      </c>
      <c r="J34" s="13">
        <f>K34-60*ROUNDDOWN(K34/60,0)</f>
        <v>0</v>
      </c>
      <c r="K34" s="130">
        <f>SUM(K27:K33)</f>
        <v>0</v>
      </c>
      <c r="L34" s="52">
        <f>IF((I34*60+J34)=0,0,ROUND((H34*60)/(I34*60+J34),1))</f>
        <v>0</v>
      </c>
      <c r="M34" s="27">
        <f>SUM(M27:M33)</f>
        <v>0</v>
      </c>
      <c r="N34" s="27">
        <f>IF(SUM(N27:N33)=0,0,ROUND(AVERAGE(N27:N33),0))</f>
        <v>0</v>
      </c>
      <c r="O34" s="162">
        <f>IF(O33=0,0,1)</f>
        <v>0</v>
      </c>
      <c r="P34" s="27">
        <f>IF(SUM(P27:P33)=0,0,ROUND(AVERAGE(P27:P33),0))</f>
        <v>0</v>
      </c>
      <c r="Q34" s="162">
        <f>IF(Q33=0,0,1)</f>
        <v>0</v>
      </c>
      <c r="R34" s="27">
        <f>IF(SUM(R27:R33)=0,0,ROUND(AVERAGE(R27:R33),0))</f>
        <v>0</v>
      </c>
      <c r="S34" s="162">
        <f>IF(S33=0,0,1)</f>
        <v>0</v>
      </c>
      <c r="T34" s="27">
        <f>IF(SUM(T27:T33)=0,0,ROUND(AVERAGE(T27:T33),0))</f>
        <v>0</v>
      </c>
      <c r="U34" s="162">
        <f>IF(U33=0,0,1)</f>
        <v>0</v>
      </c>
      <c r="V34" s="27">
        <f>IF(SUM(V27:V33)=0,0,ROUND(AVERAGE(V27:V33),0))</f>
        <v>0</v>
      </c>
      <c r="W34" s="162">
        <f>IF(W33=0,0,1)</f>
        <v>0</v>
      </c>
      <c r="X34" s="307"/>
      <c r="Y34" s="517"/>
      <c r="Z34" s="518"/>
      <c r="AA34" s="518"/>
      <c r="AB34" s="518"/>
      <c r="AC34" s="518"/>
      <c r="AD34" s="519"/>
      <c r="AE34"/>
      <c r="AF34"/>
      <c r="AG34"/>
      <c r="AH34"/>
      <c r="AI34"/>
      <c r="AJ34"/>
      <c r="AK34"/>
      <c r="AL34"/>
      <c r="AM34"/>
      <c r="AN34"/>
      <c r="AO34"/>
      <c r="AP34"/>
      <c r="AQ34"/>
      <c r="AR34"/>
      <c r="AS34"/>
      <c r="AT34"/>
      <c r="AU34"/>
      <c r="AV34"/>
      <c r="AW34"/>
      <c r="AX34"/>
    </row>
    <row r="35" spans="1:50" s="75" customFormat="1" x14ac:dyDescent="0.2">
      <c r="A35" s="2" t="s">
        <v>6</v>
      </c>
      <c r="B35" s="297">
        <f>B33+1</f>
        <v>25</v>
      </c>
      <c r="C35" s="40"/>
      <c r="D35" s="40"/>
      <c r="E35" s="40"/>
      <c r="F35" s="71">
        <f t="shared" si="17"/>
        <v>0</v>
      </c>
      <c r="G35" s="86" t="str">
        <f t="shared" si="1"/>
        <v/>
      </c>
      <c r="H35" s="325"/>
      <c r="I35" s="325"/>
      <c r="J35" s="325"/>
      <c r="K35" s="71">
        <f>J35</f>
        <v>0</v>
      </c>
      <c r="L35" s="340" t="str">
        <f t="shared" si="3"/>
        <v/>
      </c>
      <c r="M35" s="116"/>
      <c r="N35" s="116"/>
      <c r="O35" s="161">
        <f>IF(N35="",0,1)</f>
        <v>0</v>
      </c>
      <c r="P35" s="116"/>
      <c r="Q35" s="161">
        <f>IF(P35="",0,1)</f>
        <v>0</v>
      </c>
      <c r="R35" s="116"/>
      <c r="S35" s="161">
        <f>IF(R35="",0,1)</f>
        <v>0</v>
      </c>
      <c r="T35" s="116"/>
      <c r="U35" s="161">
        <f>IF(T35="",0,1)</f>
        <v>0</v>
      </c>
      <c r="V35" s="116"/>
      <c r="W35" s="161">
        <f>IF(V35="",0,1)</f>
        <v>0</v>
      </c>
      <c r="X35" s="239"/>
      <c r="Y35" s="529"/>
      <c r="Z35" s="530"/>
      <c r="AA35" s="530"/>
      <c r="AB35" s="530"/>
      <c r="AC35" s="530"/>
      <c r="AD35" s="531"/>
      <c r="AE35"/>
      <c r="AF35"/>
      <c r="AG35"/>
      <c r="AH35"/>
      <c r="AI35"/>
      <c r="AJ35"/>
      <c r="AK35"/>
      <c r="AL35"/>
      <c r="AM35"/>
      <c r="AN35"/>
      <c r="AO35"/>
      <c r="AP35"/>
      <c r="AQ35"/>
      <c r="AR35"/>
      <c r="AS35"/>
      <c r="AT35"/>
      <c r="AU35"/>
      <c r="AV35"/>
      <c r="AW35"/>
      <c r="AX35"/>
    </row>
    <row r="36" spans="1:50" s="75" customFormat="1" x14ac:dyDescent="0.2">
      <c r="A36" s="2" t="s">
        <v>7</v>
      </c>
      <c r="B36" s="297">
        <f>B35+1</f>
        <v>26</v>
      </c>
      <c r="C36" s="40"/>
      <c r="D36" s="40"/>
      <c r="E36" s="40"/>
      <c r="F36" s="71">
        <f t="shared" si="17"/>
        <v>0</v>
      </c>
      <c r="G36" s="86" t="str">
        <f t="shared" si="1"/>
        <v/>
      </c>
      <c r="H36" s="325"/>
      <c r="I36" s="325"/>
      <c r="J36" s="325"/>
      <c r="K36" s="71">
        <f t="shared" ref="K36:K41" si="31">J36</f>
        <v>0</v>
      </c>
      <c r="L36" s="340" t="str">
        <f t="shared" si="3"/>
        <v/>
      </c>
      <c r="M36" s="116"/>
      <c r="N36" s="116"/>
      <c r="O36" s="161">
        <f>IF(N36="",O35,O35+1)</f>
        <v>0</v>
      </c>
      <c r="P36" s="116"/>
      <c r="Q36" s="161">
        <f>IF(P36="",Q35,Q35+1)</f>
        <v>0</v>
      </c>
      <c r="R36" s="116"/>
      <c r="S36" s="161">
        <f>IF(R36="",S35,S35+1)</f>
        <v>0</v>
      </c>
      <c r="T36" s="116"/>
      <c r="U36" s="161">
        <f>IF(T36="",U35,U35+1)</f>
        <v>0</v>
      </c>
      <c r="V36" s="116"/>
      <c r="W36" s="161">
        <f>IF(V36="",W35,W35+1)</f>
        <v>0</v>
      </c>
      <c r="X36" s="239"/>
      <c r="Y36" s="529"/>
      <c r="Z36" s="530"/>
      <c r="AA36" s="530"/>
      <c r="AB36" s="530"/>
      <c r="AC36" s="530"/>
      <c r="AD36" s="531"/>
      <c r="AE36"/>
      <c r="AF36"/>
      <c r="AG36"/>
      <c r="AH36"/>
      <c r="AI36"/>
      <c r="AJ36"/>
      <c r="AK36"/>
      <c r="AL36"/>
      <c r="AM36"/>
      <c r="AN36"/>
      <c r="AO36"/>
      <c r="AP36"/>
      <c r="AQ36"/>
      <c r="AR36"/>
      <c r="AS36"/>
      <c r="AT36"/>
      <c r="AU36"/>
      <c r="AV36"/>
      <c r="AW36"/>
      <c r="AX36"/>
    </row>
    <row r="37" spans="1:50" s="75" customFormat="1" x14ac:dyDescent="0.2">
      <c r="A37" s="2" t="s">
        <v>8</v>
      </c>
      <c r="B37" s="315">
        <f t="shared" ref="B37:B41" si="32">B36+1</f>
        <v>27</v>
      </c>
      <c r="C37" s="40"/>
      <c r="D37" s="40"/>
      <c r="E37" s="40"/>
      <c r="F37" s="71">
        <f t="shared" si="17"/>
        <v>0</v>
      </c>
      <c r="G37" s="86" t="str">
        <f t="shared" si="1"/>
        <v/>
      </c>
      <c r="H37" s="325"/>
      <c r="I37" s="325"/>
      <c r="J37" s="325"/>
      <c r="K37" s="71">
        <f t="shared" si="31"/>
        <v>0</v>
      </c>
      <c r="L37" s="340" t="str">
        <f t="shared" si="3"/>
        <v/>
      </c>
      <c r="M37" s="116"/>
      <c r="N37" s="116"/>
      <c r="O37" s="161">
        <f t="shared" ref="O37:O41" si="33">IF(N37="",O36,O36+1)</f>
        <v>0</v>
      </c>
      <c r="P37" s="116"/>
      <c r="Q37" s="161">
        <f t="shared" ref="Q37:Q41" si="34">IF(P37="",Q36,Q36+1)</f>
        <v>0</v>
      </c>
      <c r="R37" s="116"/>
      <c r="S37" s="161">
        <f t="shared" ref="S37:S41" si="35">IF(R37="",S36,S36+1)</f>
        <v>0</v>
      </c>
      <c r="T37" s="116"/>
      <c r="U37" s="161">
        <f t="shared" ref="U37:U41" si="36">IF(T37="",U36,U36+1)</f>
        <v>0</v>
      </c>
      <c r="V37" s="116"/>
      <c r="W37" s="161">
        <f t="shared" ref="W37:W41" si="37">IF(V37="",W36,W36+1)</f>
        <v>0</v>
      </c>
      <c r="X37" s="239"/>
      <c r="Y37" s="529"/>
      <c r="Z37" s="530"/>
      <c r="AA37" s="530"/>
      <c r="AB37" s="530"/>
      <c r="AC37" s="530"/>
      <c r="AD37" s="531"/>
      <c r="AE37"/>
      <c r="AF37"/>
      <c r="AG37"/>
      <c r="AH37"/>
      <c r="AI37"/>
      <c r="AJ37"/>
      <c r="AK37"/>
      <c r="AL37"/>
      <c r="AM37"/>
      <c r="AN37"/>
      <c r="AO37"/>
      <c r="AP37"/>
      <c r="AQ37"/>
      <c r="AR37"/>
      <c r="AS37"/>
      <c r="AT37"/>
      <c r="AU37"/>
      <c r="AV37"/>
      <c r="AW37"/>
      <c r="AX37"/>
    </row>
    <row r="38" spans="1:50" s="75" customFormat="1" x14ac:dyDescent="0.2">
      <c r="A38" s="2" t="s">
        <v>2</v>
      </c>
      <c r="B38" s="315">
        <f t="shared" si="32"/>
        <v>28</v>
      </c>
      <c r="C38" s="40"/>
      <c r="D38" s="40"/>
      <c r="E38" s="40"/>
      <c r="F38" s="71">
        <f t="shared" si="17"/>
        <v>0</v>
      </c>
      <c r="G38" s="86" t="str">
        <f t="shared" si="1"/>
        <v/>
      </c>
      <c r="H38" s="325"/>
      <c r="I38" s="325"/>
      <c r="J38" s="325"/>
      <c r="K38" s="71">
        <f t="shared" si="31"/>
        <v>0</v>
      </c>
      <c r="L38" s="340" t="str">
        <f t="shared" si="3"/>
        <v/>
      </c>
      <c r="M38" s="116"/>
      <c r="N38" s="116"/>
      <c r="O38" s="161">
        <f t="shared" si="33"/>
        <v>0</v>
      </c>
      <c r="P38" s="116"/>
      <c r="Q38" s="161">
        <f t="shared" si="34"/>
        <v>0</v>
      </c>
      <c r="R38" s="116"/>
      <c r="S38" s="161">
        <f t="shared" si="35"/>
        <v>0</v>
      </c>
      <c r="T38" s="116"/>
      <c r="U38" s="161">
        <f t="shared" si="36"/>
        <v>0</v>
      </c>
      <c r="V38" s="116"/>
      <c r="W38" s="161">
        <f t="shared" si="37"/>
        <v>0</v>
      </c>
      <c r="X38" s="239"/>
      <c r="Y38" s="529"/>
      <c r="Z38" s="530"/>
      <c r="AA38" s="530"/>
      <c r="AB38" s="530"/>
      <c r="AC38" s="530"/>
      <c r="AD38" s="531"/>
      <c r="AE38"/>
      <c r="AF38"/>
      <c r="AG38"/>
      <c r="AH38"/>
      <c r="AI38"/>
      <c r="AJ38"/>
      <c r="AK38"/>
      <c r="AL38"/>
      <c r="AM38"/>
      <c r="AN38"/>
      <c r="AO38"/>
      <c r="AP38"/>
      <c r="AQ38"/>
      <c r="AR38"/>
      <c r="AS38"/>
      <c r="AT38"/>
      <c r="AU38"/>
      <c r="AV38"/>
      <c r="AW38"/>
      <c r="AX38"/>
    </row>
    <row r="39" spans="1:50" s="75" customFormat="1" x14ac:dyDescent="0.2">
      <c r="A39" s="2" t="s">
        <v>3</v>
      </c>
      <c r="B39" s="315">
        <f t="shared" si="32"/>
        <v>29</v>
      </c>
      <c r="C39" s="40"/>
      <c r="D39" s="40"/>
      <c r="E39" s="40"/>
      <c r="F39" s="71">
        <f t="shared" si="17"/>
        <v>0</v>
      </c>
      <c r="G39" s="86" t="str">
        <f t="shared" si="1"/>
        <v/>
      </c>
      <c r="H39" s="325"/>
      <c r="I39" s="325"/>
      <c r="J39" s="325"/>
      <c r="K39" s="71">
        <f t="shared" si="31"/>
        <v>0</v>
      </c>
      <c r="L39" s="340" t="str">
        <f t="shared" si="3"/>
        <v/>
      </c>
      <c r="M39" s="116"/>
      <c r="N39" s="116"/>
      <c r="O39" s="161">
        <f t="shared" si="33"/>
        <v>0</v>
      </c>
      <c r="P39" s="116"/>
      <c r="Q39" s="161">
        <f t="shared" si="34"/>
        <v>0</v>
      </c>
      <c r="R39" s="116"/>
      <c r="S39" s="161">
        <f t="shared" si="35"/>
        <v>0</v>
      </c>
      <c r="T39" s="116"/>
      <c r="U39" s="161">
        <f t="shared" si="36"/>
        <v>0</v>
      </c>
      <c r="V39" s="116"/>
      <c r="W39" s="161">
        <f t="shared" si="37"/>
        <v>0</v>
      </c>
      <c r="X39" s="239"/>
      <c r="Y39" s="529"/>
      <c r="Z39" s="530"/>
      <c r="AA39" s="530"/>
      <c r="AB39" s="530"/>
      <c r="AC39" s="530"/>
      <c r="AD39" s="531"/>
      <c r="AE39"/>
      <c r="AF39"/>
      <c r="AG39"/>
      <c r="AH39"/>
      <c r="AI39"/>
      <c r="AJ39"/>
      <c r="AK39"/>
      <c r="AL39"/>
      <c r="AM39"/>
      <c r="AN39"/>
      <c r="AO39"/>
      <c r="AP39"/>
      <c r="AQ39"/>
      <c r="AR39"/>
      <c r="AS39"/>
      <c r="AT39"/>
      <c r="AU39"/>
      <c r="AV39"/>
      <c r="AW39"/>
      <c r="AX39"/>
    </row>
    <row r="40" spans="1:50" s="75" customFormat="1" x14ac:dyDescent="0.2">
      <c r="A40" s="2" t="s">
        <v>4</v>
      </c>
      <c r="B40" s="315">
        <f t="shared" si="32"/>
        <v>30</v>
      </c>
      <c r="C40" s="40"/>
      <c r="D40" s="40"/>
      <c r="E40" s="40"/>
      <c r="F40" s="71">
        <f t="shared" si="17"/>
        <v>0</v>
      </c>
      <c r="G40" s="86" t="str">
        <f t="shared" si="1"/>
        <v/>
      </c>
      <c r="H40" s="325"/>
      <c r="I40" s="325"/>
      <c r="J40" s="325"/>
      <c r="K40" s="71">
        <f t="shared" si="31"/>
        <v>0</v>
      </c>
      <c r="L40" s="340" t="str">
        <f t="shared" si="3"/>
        <v/>
      </c>
      <c r="M40" s="116"/>
      <c r="N40" s="116"/>
      <c r="O40" s="161">
        <f t="shared" si="33"/>
        <v>0</v>
      </c>
      <c r="P40" s="116"/>
      <c r="Q40" s="161">
        <f t="shared" si="34"/>
        <v>0</v>
      </c>
      <c r="R40" s="116"/>
      <c r="S40" s="161">
        <f t="shared" si="35"/>
        <v>0</v>
      </c>
      <c r="T40" s="116"/>
      <c r="U40" s="161">
        <f t="shared" si="36"/>
        <v>0</v>
      </c>
      <c r="V40" s="116"/>
      <c r="W40" s="161">
        <f t="shared" si="37"/>
        <v>0</v>
      </c>
      <c r="X40" s="239"/>
      <c r="Y40" s="529"/>
      <c r="Z40" s="530"/>
      <c r="AA40" s="530"/>
      <c r="AB40" s="530"/>
      <c r="AC40" s="530"/>
      <c r="AD40" s="531"/>
      <c r="AE40"/>
      <c r="AF40"/>
      <c r="AG40"/>
      <c r="AH40"/>
      <c r="AI40"/>
      <c r="AJ40"/>
      <c r="AK40"/>
      <c r="AL40"/>
      <c r="AM40"/>
      <c r="AN40"/>
      <c r="AO40"/>
      <c r="AP40"/>
      <c r="AQ40"/>
      <c r="AR40"/>
      <c r="AS40"/>
      <c r="AT40"/>
      <c r="AU40"/>
      <c r="AV40"/>
      <c r="AW40"/>
      <c r="AX40"/>
    </row>
    <row r="41" spans="1:50" s="75" customFormat="1" x14ac:dyDescent="0.2">
      <c r="A41" s="71" t="s">
        <v>5</v>
      </c>
      <c r="B41" s="120">
        <f t="shared" si="32"/>
        <v>31</v>
      </c>
      <c r="C41" s="40"/>
      <c r="D41" s="40"/>
      <c r="E41" s="40"/>
      <c r="F41" s="71">
        <f t="shared" si="17"/>
        <v>0</v>
      </c>
      <c r="G41" s="86" t="str">
        <f t="shared" si="1"/>
        <v/>
      </c>
      <c r="H41" s="325"/>
      <c r="I41" s="325"/>
      <c r="J41" s="325"/>
      <c r="K41" s="71">
        <f t="shared" si="31"/>
        <v>0</v>
      </c>
      <c r="L41" s="340" t="str">
        <f t="shared" si="3"/>
        <v/>
      </c>
      <c r="M41" s="116"/>
      <c r="N41" s="116"/>
      <c r="O41" s="161">
        <f t="shared" si="33"/>
        <v>0</v>
      </c>
      <c r="P41" s="116"/>
      <c r="Q41" s="161">
        <f t="shared" si="34"/>
        <v>0</v>
      </c>
      <c r="R41" s="116"/>
      <c r="S41" s="161">
        <f t="shared" si="35"/>
        <v>0</v>
      </c>
      <c r="T41" s="116"/>
      <c r="U41" s="161">
        <f t="shared" si="36"/>
        <v>0</v>
      </c>
      <c r="V41" s="116"/>
      <c r="W41" s="161">
        <f t="shared" si="37"/>
        <v>0</v>
      </c>
      <c r="X41" s="239"/>
      <c r="Y41" s="529"/>
      <c r="Z41" s="530"/>
      <c r="AA41" s="530"/>
      <c r="AB41" s="530"/>
      <c r="AC41" s="530"/>
      <c r="AD41" s="531"/>
      <c r="AE41"/>
      <c r="AF41"/>
      <c r="AG41"/>
      <c r="AH41"/>
      <c r="AI41"/>
      <c r="AJ41"/>
      <c r="AK41"/>
      <c r="AL41"/>
      <c r="AM41"/>
      <c r="AN41"/>
      <c r="AO41"/>
      <c r="AP41"/>
      <c r="AQ41"/>
      <c r="AR41"/>
      <c r="AS41"/>
      <c r="AT41"/>
      <c r="AU41"/>
      <c r="AV41"/>
      <c r="AW41"/>
      <c r="AX41"/>
    </row>
    <row r="42" spans="1:50" s="75" customFormat="1" x14ac:dyDescent="0.2">
      <c r="A42" s="476" t="s">
        <v>189</v>
      </c>
      <c r="B42" s="477"/>
      <c r="C42" s="13">
        <f>SUM(C35:C41)</f>
        <v>0</v>
      </c>
      <c r="D42" s="13">
        <f>SUM(D35:D41)+ROUNDDOWN(F42/60,0)</f>
        <v>0</v>
      </c>
      <c r="E42" s="13">
        <f>F42-60*ROUNDDOWN(F42/60,0)</f>
        <v>0</v>
      </c>
      <c r="F42" s="130">
        <f>SUM(F35:F41)</f>
        <v>0</v>
      </c>
      <c r="G42" s="52">
        <f>IF((D42*60+E42)=0,0,ROUND((C42*60)/(D42*60+E42),1))</f>
        <v>0</v>
      </c>
      <c r="H42" s="13">
        <f>SUM(H35:H41)</f>
        <v>0</v>
      </c>
      <c r="I42" s="13">
        <f>SUM(I35:I41)+ROUNDDOWN(K42/60,0)</f>
        <v>0</v>
      </c>
      <c r="J42" s="13">
        <f>K42-60*ROUNDDOWN(K42/60,0)</f>
        <v>0</v>
      </c>
      <c r="K42" s="130">
        <f>SUM(K35:K41)</f>
        <v>0</v>
      </c>
      <c r="L42" s="52">
        <f>IF((I42*60+J42)=0,0,ROUND((H42*60)/(I42*60+J42),1))</f>
        <v>0</v>
      </c>
      <c r="M42" s="27">
        <f>SUM(M35:M41)</f>
        <v>0</v>
      </c>
      <c r="N42" s="27">
        <f>IF(SUM(N35:N41)=0,0,ROUND(AVERAGE(N35:N41),0))</f>
        <v>0</v>
      </c>
      <c r="O42" s="162">
        <f>IF(O41=0,0,1)</f>
        <v>0</v>
      </c>
      <c r="P42" s="27">
        <f>IF(SUM(P35:P41)=0,0,ROUND(AVERAGE(P35:P41),0))</f>
        <v>0</v>
      </c>
      <c r="Q42" s="162">
        <f>IF(Q41=0,0,1)</f>
        <v>0</v>
      </c>
      <c r="R42" s="27">
        <f>IF(SUM(R35:R41)=0,0,ROUND(AVERAGE(R35:R41),0))</f>
        <v>0</v>
      </c>
      <c r="S42" s="162">
        <f>IF(S41=0,0,1)</f>
        <v>0</v>
      </c>
      <c r="T42" s="27">
        <f>IF(SUM(T35:T41)=0,0,ROUND(AVERAGE(T35:T41),0))</f>
        <v>0</v>
      </c>
      <c r="U42" s="162">
        <f>IF(U41=0,0,1)</f>
        <v>0</v>
      </c>
      <c r="V42" s="27">
        <f>IF(SUM(V35:V41)=0,0,ROUND(AVERAGE(V35:V41),0))</f>
        <v>0</v>
      </c>
      <c r="W42" s="162">
        <f>IF(W36=0,0,1)</f>
        <v>0</v>
      </c>
      <c r="X42" s="307"/>
      <c r="Y42" s="517"/>
      <c r="Z42" s="518"/>
      <c r="AA42" s="518"/>
      <c r="AB42" s="518"/>
      <c r="AC42" s="518"/>
      <c r="AD42" s="519"/>
      <c r="AE42"/>
      <c r="AF42"/>
      <c r="AG42"/>
      <c r="AH42"/>
      <c r="AI42"/>
      <c r="AJ42"/>
      <c r="AK42"/>
      <c r="AL42"/>
      <c r="AM42"/>
      <c r="AN42"/>
      <c r="AO42"/>
      <c r="AP42"/>
      <c r="AQ42"/>
      <c r="AR42"/>
      <c r="AS42"/>
      <c r="AT42"/>
      <c r="AU42"/>
      <c r="AV42"/>
      <c r="AW42"/>
      <c r="AX42"/>
    </row>
    <row r="43" spans="1:50" x14ac:dyDescent="0.2">
      <c r="A43" s="525" t="s">
        <v>32</v>
      </c>
      <c r="B43" s="526"/>
      <c r="C43" s="14">
        <f>C9+C18+C26+C34+C42</f>
        <v>0</v>
      </c>
      <c r="D43" s="11">
        <f>D9+D18+D26+D34+D42+ROUNDDOWN(F43/60,0)</f>
        <v>0</v>
      </c>
      <c r="E43" s="11">
        <f>F43-60*ROUNDDOWN(F43/60,0)</f>
        <v>0</v>
      </c>
      <c r="F43" s="132">
        <f>E9+E18+E26+E34+E42</f>
        <v>0</v>
      </c>
      <c r="G43" s="60">
        <f>IF((D43*60+E43)=0,0,ROUND((C43*60)/(D43*60+E43),1))</f>
        <v>0</v>
      </c>
      <c r="H43" s="14">
        <f>H9+H18+H26+H34+H42</f>
        <v>0</v>
      </c>
      <c r="I43" s="11">
        <f>I9+I18+I26+I34+I42+ROUNDDOWN(K43/60,0)</f>
        <v>0</v>
      </c>
      <c r="J43" s="11">
        <f>K43-60*ROUNDDOWN(K43/60,0)</f>
        <v>0</v>
      </c>
      <c r="K43" s="132">
        <f>J9+J18+J26+J34+J42</f>
        <v>0</v>
      </c>
      <c r="L43" s="60">
        <f>IF((I43*60+J43)=0,0,ROUND((H43*60)/(I43*60+J43),1))</f>
        <v>0</v>
      </c>
      <c r="M43" s="28">
        <f>M9+M18+M26+M34+M42</f>
        <v>0</v>
      </c>
      <c r="N43" s="28" t="str">
        <f>IF(N44=0,"",(N9+N18+N26+N34+N42)/N44)</f>
        <v/>
      </c>
      <c r="O43" s="177"/>
      <c r="P43" s="28" t="str">
        <f>IF(P44=0,"",(P9+P18+P26+P34+P42)/P44)</f>
        <v/>
      </c>
      <c r="Q43" s="177"/>
      <c r="R43" s="28" t="str">
        <f>IF(R44=0,"",(R9+R18+R26+R34+R42)/R44)</f>
        <v/>
      </c>
      <c r="S43" s="177"/>
      <c r="T43" s="28" t="str">
        <f>IF(T44=0,"",(T9+T18+T26+T34+T42)/T44)</f>
        <v/>
      </c>
      <c r="U43" s="177"/>
      <c r="V43" s="28" t="str">
        <f>IF(V44=0,"",(V9+V18+V26+V34+V42)/V44)</f>
        <v/>
      </c>
      <c r="W43" s="177"/>
      <c r="X43" s="64"/>
      <c r="Y43" s="30"/>
      <c r="Z43" s="2" t="s">
        <v>0</v>
      </c>
      <c r="AA43" s="2" t="s">
        <v>30</v>
      </c>
      <c r="AB43" s="2" t="s">
        <v>16</v>
      </c>
      <c r="AC43" s="2" t="s">
        <v>23</v>
      </c>
      <c r="AD43" s="2" t="s">
        <v>26</v>
      </c>
    </row>
    <row r="44" spans="1:50" ht="16.5" customHeight="1" x14ac:dyDescent="0.2">
      <c r="A44" s="527"/>
      <c r="B44" s="527"/>
      <c r="C44" s="2" t="s">
        <v>0</v>
      </c>
      <c r="D44" s="2" t="s">
        <v>15</v>
      </c>
      <c r="E44" s="2" t="s">
        <v>16</v>
      </c>
      <c r="F44" s="71"/>
      <c r="G44" s="22" t="s">
        <v>12</v>
      </c>
      <c r="H44" s="340" t="s">
        <v>0</v>
      </c>
      <c r="I44" s="340" t="s">
        <v>15</v>
      </c>
      <c r="J44" s="340" t="s">
        <v>16</v>
      </c>
      <c r="K44" s="22"/>
      <c r="L44" s="340" t="s">
        <v>12</v>
      </c>
      <c r="M44" s="37" t="s">
        <v>17</v>
      </c>
      <c r="N44" s="157">
        <f>O9+O18+O26+O34+O42</f>
        <v>0</v>
      </c>
      <c r="O44" s="158"/>
      <c r="P44" s="157">
        <f>Q9+Q18+Q26+Q34+Q42</f>
        <v>0</v>
      </c>
      <c r="Q44" s="158"/>
      <c r="R44" s="157">
        <f>S9+S18+S26+S34+S42</f>
        <v>0</v>
      </c>
      <c r="S44" s="158"/>
      <c r="T44" s="157">
        <f>U9+U18+U26+U34+U42</f>
        <v>0</v>
      </c>
      <c r="U44" s="158"/>
      <c r="V44" s="157">
        <f>W9+W18+W26+W34+W42</f>
        <v>0</v>
      </c>
      <c r="W44" s="125"/>
      <c r="X44" s="64"/>
      <c r="Y44" s="211" t="s">
        <v>138</v>
      </c>
      <c r="Z44" s="23">
        <f>C43+Avril!Z44</f>
        <v>0</v>
      </c>
      <c r="AA44" s="23">
        <f>D43+Avril!AA44+ROUNDDOWN(AE44/60,0)</f>
        <v>0</v>
      </c>
      <c r="AB44" s="12">
        <f>AE44-60*ROUNDDOWN(AE44/60,0)</f>
        <v>0</v>
      </c>
      <c r="AC44" s="57">
        <f>IF((AA44*60+AB44)=0,0,ROUND((Z44*60)/(AA44*60+AB44),1))</f>
        <v>0</v>
      </c>
      <c r="AD44" s="222">
        <f>M43+Avril!AD44</f>
        <v>0</v>
      </c>
      <c r="AE44" s="10">
        <f>E43+Avril!AB44</f>
        <v>0</v>
      </c>
    </row>
    <row r="45" spans="1:50" ht="12" customHeight="1" x14ac:dyDescent="0.2">
      <c r="A45" s="566" t="s">
        <v>219</v>
      </c>
      <c r="B45" s="566"/>
      <c r="C45" s="48">
        <f>'Décembre 19'!$C$41</f>
        <v>0</v>
      </c>
      <c r="D45" s="49">
        <f>'Décembre 19'!$D$41</f>
        <v>0</v>
      </c>
      <c r="E45" s="49">
        <f>'Décembre 19'!$E$41</f>
        <v>0</v>
      </c>
      <c r="F45" s="142"/>
      <c r="G45" s="50">
        <f>IF((D45*60+E45)=0,0,ROUND((C45*60)/(D45*60+E45),1))</f>
        <v>0</v>
      </c>
      <c r="H45" s="344">
        <f>Avril!H45</f>
        <v>0</v>
      </c>
      <c r="I45" s="341">
        <f>Avril!I45</f>
        <v>0</v>
      </c>
      <c r="J45" s="341">
        <f>Avril!J45</f>
        <v>0</v>
      </c>
      <c r="K45" s="50"/>
      <c r="L45" s="341">
        <f>IF((I45*60+J45)=0,0,ROUND((H45*60)/(I45*60+J45),1))</f>
        <v>0</v>
      </c>
      <c r="M45" s="198">
        <f>'Décembre 19'!$M$41</f>
        <v>0</v>
      </c>
      <c r="N45" s="157"/>
      <c r="O45" s="158"/>
      <c r="P45" s="157"/>
      <c r="Q45" s="158"/>
      <c r="R45" s="157"/>
      <c r="S45" s="158"/>
      <c r="T45" s="157"/>
      <c r="U45" s="158"/>
      <c r="V45" s="157"/>
      <c r="W45" s="125"/>
      <c r="X45" s="64"/>
      <c r="Y45" s="290" t="s">
        <v>220</v>
      </c>
      <c r="Z45" s="216">
        <f>$C$43+Avril!Z45</f>
        <v>0</v>
      </c>
      <c r="AA45" s="214">
        <f>$D$43+Avril!AA45+ROUNDDOWN(AE45/60,0)</f>
        <v>0</v>
      </c>
      <c r="AB45" s="214">
        <f>AE45-60*ROUNDDOWN(AE45/60,0)</f>
        <v>0</v>
      </c>
      <c r="AC45" s="214">
        <f>IF((AA45*60+AB45)=0,0,ROUND((Z45*60)/(AA45*60+AB45),1))</f>
        <v>0</v>
      </c>
      <c r="AD45" s="216">
        <f>$M$43+Avril!AD45</f>
        <v>0</v>
      </c>
      <c r="AE45" s="220">
        <f>$E$43+Avril!AB45</f>
        <v>0</v>
      </c>
    </row>
    <row r="46" spans="1:50" ht="12" customHeight="1" x14ac:dyDescent="0.2">
      <c r="A46" s="577" t="s">
        <v>25</v>
      </c>
      <c r="B46" s="577"/>
      <c r="C46" s="48">
        <f>Janvier!C44</f>
        <v>0</v>
      </c>
      <c r="D46" s="48">
        <f>Janvier!D44</f>
        <v>0</v>
      </c>
      <c r="E46" s="48">
        <f>Janvier!E44</f>
        <v>0</v>
      </c>
      <c r="F46" s="133"/>
      <c r="G46" s="47">
        <f>IF((D46*60+E46)=0,0,ROUND((C46*60)/(D46*60+E46),1))</f>
        <v>0</v>
      </c>
      <c r="H46" s="344">
        <f>Avril!H46</f>
        <v>0</v>
      </c>
      <c r="I46" s="341">
        <f>Avril!I46</f>
        <v>0</v>
      </c>
      <c r="J46" s="340">
        <f>Avril!J46</f>
        <v>0</v>
      </c>
      <c r="K46" s="320"/>
      <c r="L46" s="341">
        <f>IF((I46*60+J46)=0,0,ROUND((H46*60)/(I46*60+J46),1))</f>
        <v>0</v>
      </c>
      <c r="M46" s="53">
        <f>Janvier!M44</f>
        <v>0</v>
      </c>
      <c r="X46" s="64"/>
      <c r="Y46" s="64"/>
    </row>
    <row r="47" spans="1:50" ht="12" customHeight="1" x14ac:dyDescent="0.2">
      <c r="A47" s="577" t="s">
        <v>27</v>
      </c>
      <c r="B47" s="586"/>
      <c r="C47" s="48">
        <f>Février!C39</f>
        <v>0</v>
      </c>
      <c r="D47" s="48">
        <f>Février!D39</f>
        <v>0</v>
      </c>
      <c r="E47" s="48">
        <f>Février!E39</f>
        <v>0</v>
      </c>
      <c r="F47" s="133"/>
      <c r="G47" s="47">
        <f>IF((D47*60+E47)=0,0,ROUND((C47*60)/(D47*60+E47),1))</f>
        <v>0</v>
      </c>
      <c r="H47" s="344">
        <f>Avril!H47</f>
        <v>0</v>
      </c>
      <c r="I47" s="341">
        <f>Avril!I47</f>
        <v>0</v>
      </c>
      <c r="J47" s="340">
        <f>Avril!J47</f>
        <v>0</v>
      </c>
      <c r="K47" s="320"/>
      <c r="L47" s="341">
        <f>IF((I47*60+J47)=0,0,ROUND((H47*60)/(I47*60+J47),1))</f>
        <v>0</v>
      </c>
      <c r="M47" s="53">
        <f>Février!M39</f>
        <v>0</v>
      </c>
      <c r="X47" s="64"/>
      <c r="Y47" s="64"/>
      <c r="Z47" s="64"/>
      <c r="AA47" s="64"/>
      <c r="AB47" s="189"/>
      <c r="AC47" s="189"/>
      <c r="AD47" s="189"/>
      <c r="AE47" s="65"/>
      <c r="AF47" s="205">
        <f>J43+SUM(J45:J49)</f>
        <v>0</v>
      </c>
    </row>
    <row r="48" spans="1:50" ht="12" customHeight="1" x14ac:dyDescent="0.2">
      <c r="A48" s="577" t="s">
        <v>28</v>
      </c>
      <c r="B48" s="577"/>
      <c r="C48" s="54">
        <f>Mars!C44</f>
        <v>0</v>
      </c>
      <c r="D48" s="54">
        <f>Mars!D44</f>
        <v>0</v>
      </c>
      <c r="E48" s="54">
        <f>Mars!E44</f>
        <v>0</v>
      </c>
      <c r="F48" s="133"/>
      <c r="G48" s="47">
        <f>IF((D48*60+E48)=0,0,ROUND((C48*60)/(D48*60+E48),1))</f>
        <v>0</v>
      </c>
      <c r="H48" s="344">
        <f>Avril!H48</f>
        <v>0</v>
      </c>
      <c r="I48" s="341">
        <f>Avril!I48</f>
        <v>0</v>
      </c>
      <c r="J48" s="340">
        <f>Avril!J48</f>
        <v>0</v>
      </c>
      <c r="K48" s="320"/>
      <c r="L48" s="341">
        <f>IF((I48*60+J48)=0,0,ROUND((H48*60)/(I48*60+J48),1))</f>
        <v>0</v>
      </c>
      <c r="M48" s="53">
        <f>Mars!M44</f>
        <v>0</v>
      </c>
      <c r="X48" s="64"/>
      <c r="Y48" s="64"/>
      <c r="Z48" s="64"/>
      <c r="AA48" s="64"/>
      <c r="AB48" s="189"/>
      <c r="AC48" s="189"/>
      <c r="AD48" s="189"/>
      <c r="AE48" s="64"/>
      <c r="AF48" s="199">
        <f>J43+SUM(J46:J49)</f>
        <v>0</v>
      </c>
    </row>
    <row r="49" spans="1:28" ht="10.5" customHeight="1" x14ac:dyDescent="0.2">
      <c r="A49" s="577" t="s">
        <v>31</v>
      </c>
      <c r="B49" s="577"/>
      <c r="C49" s="54">
        <f>Avril!C43</f>
        <v>0</v>
      </c>
      <c r="D49" s="54">
        <f>Avril!D43</f>
        <v>0</v>
      </c>
      <c r="E49" s="47">
        <f>Avril!E43</f>
        <v>0</v>
      </c>
      <c r="F49" s="133"/>
      <c r="G49" s="47">
        <f>IF((D49*60+E49)=0,0,ROUND((C49*60)/(D49*60+E49),1))</f>
        <v>0</v>
      </c>
      <c r="H49" s="370">
        <f>Avril!H43</f>
        <v>0</v>
      </c>
      <c r="I49" s="344">
        <f>Avril!I43</f>
        <v>0</v>
      </c>
      <c r="J49" s="340">
        <f>Avril!J43</f>
        <v>0</v>
      </c>
      <c r="K49" s="320"/>
      <c r="L49" s="341">
        <f>IF((I49*60+J49)=0,0,ROUND((H49*60)/(I49*60+J49),1))</f>
        <v>0</v>
      </c>
      <c r="M49" s="53">
        <f>Avril!M43</f>
        <v>0</v>
      </c>
      <c r="X49" s="64"/>
      <c r="Y49" s="64"/>
      <c r="Z49" s="64"/>
      <c r="AA49" s="64"/>
    </row>
    <row r="50" spans="1:28" ht="12.75" hidden="1" customHeight="1" x14ac:dyDescent="0.2">
      <c r="C50" s="212">
        <f>SUM(C45:C49)+C43</f>
        <v>0</v>
      </c>
      <c r="D50" s="212">
        <f>SUM(D45:D49)+D43</f>
        <v>0</v>
      </c>
      <c r="E50" s="212">
        <f>SUM(E45:E49)+E43</f>
        <v>0</v>
      </c>
      <c r="F50" s="212">
        <f>SUM(F45:F49)+F43</f>
        <v>0</v>
      </c>
      <c r="M50" s="212">
        <f>SUM(M45:M49)+M43</f>
        <v>0</v>
      </c>
      <c r="X50" s="69"/>
      <c r="Y50" s="329"/>
      <c r="Z50" s="329"/>
      <c r="AA50" s="329"/>
    </row>
    <row r="51" spans="1:28" ht="12.75" hidden="1" customHeight="1" x14ac:dyDescent="0.2">
      <c r="C51" s="212">
        <f>SUM(C46:C49)+C43</f>
        <v>0</v>
      </c>
      <c r="D51" s="212">
        <f>SUM(D46:D49)+D43</f>
        <v>0</v>
      </c>
      <c r="E51" s="212">
        <f>SUM(E46:E49)+E43</f>
        <v>0</v>
      </c>
      <c r="M51" s="212">
        <f>SUM(M46:M49)+M43</f>
        <v>0</v>
      </c>
      <c r="Y51" s="330" t="s">
        <v>186</v>
      </c>
      <c r="Z51" s="321">
        <f>I43+SUM(I46:I48)+ROUNDDOWN(AF48/60,0)</f>
        <v>0</v>
      </c>
      <c r="AA51" s="321">
        <f>AF48-60*ROUNDDOWN(AF48/60,0)</f>
        <v>0</v>
      </c>
      <c r="AB51" s="369">
        <f>IF((Z51*60+AA51)=0,0,ROUND((Y51*60)/(Z51*60+AA51),1))</f>
        <v>0</v>
      </c>
    </row>
  </sheetData>
  <sheetProtection sheet="1" selectLockedCells="1"/>
  <mergeCells count="65">
    <mergeCell ref="A1:AC1"/>
    <mergeCell ref="A2:A3"/>
    <mergeCell ref="B2:B3"/>
    <mergeCell ref="C2:C3"/>
    <mergeCell ref="D2:D3"/>
    <mergeCell ref="G2:G3"/>
    <mergeCell ref="E2:E3"/>
    <mergeCell ref="X2:X3"/>
    <mergeCell ref="P2:P3"/>
    <mergeCell ref="R2:R3"/>
    <mergeCell ref="N2:N3"/>
    <mergeCell ref="H2:L2"/>
    <mergeCell ref="A49:B49"/>
    <mergeCell ref="A43:B43"/>
    <mergeCell ref="A44:B44"/>
    <mergeCell ref="A18:B18"/>
    <mergeCell ref="A47:B47"/>
    <mergeCell ref="A48:B48"/>
    <mergeCell ref="A46:B46"/>
    <mergeCell ref="A34:B34"/>
    <mergeCell ref="A42:B42"/>
    <mergeCell ref="A45:B45"/>
    <mergeCell ref="A26:B26"/>
    <mergeCell ref="Y2:AD3"/>
    <mergeCell ref="Y10:AD10"/>
    <mergeCell ref="Y4:AD4"/>
    <mergeCell ref="Y5:AD5"/>
    <mergeCell ref="Y6:AD6"/>
    <mergeCell ref="Y9:AD9"/>
    <mergeCell ref="Y7:AD7"/>
    <mergeCell ref="Y8:AD8"/>
    <mergeCell ref="Y42:AD42"/>
    <mergeCell ref="Y38:AD38"/>
    <mergeCell ref="Y40:AD40"/>
    <mergeCell ref="Y28:AD28"/>
    <mergeCell ref="Y11:AD11"/>
    <mergeCell ref="Y12:AD12"/>
    <mergeCell ref="Y13:AD13"/>
    <mergeCell ref="Y14:AD14"/>
    <mergeCell ref="Y15:AD15"/>
    <mergeCell ref="Y16:AD16"/>
    <mergeCell ref="Y17:AD17"/>
    <mergeCell ref="Y18:AD18"/>
    <mergeCell ref="Y19:AD19"/>
    <mergeCell ref="Y22:AD22"/>
    <mergeCell ref="Y21:AD21"/>
    <mergeCell ref="Y29:AD29"/>
    <mergeCell ref="Y30:AD30"/>
    <mergeCell ref="Y31:AD31"/>
    <mergeCell ref="Y35:AD35"/>
    <mergeCell ref="Y20:AD20"/>
    <mergeCell ref="Y37:AD37"/>
    <mergeCell ref="Y23:AD23"/>
    <mergeCell ref="Y41:AD41"/>
    <mergeCell ref="Y32:AD32"/>
    <mergeCell ref="Y34:AD34"/>
    <mergeCell ref="Y33:AD33"/>
    <mergeCell ref="Y36:AD36"/>
    <mergeCell ref="Y39:AD39"/>
    <mergeCell ref="A10:B10"/>
    <mergeCell ref="Y27:AD27"/>
    <mergeCell ref="Y24:AD24"/>
    <mergeCell ref="A9:B9"/>
    <mergeCell ref="Y25:AD25"/>
    <mergeCell ref="Y26:AD26"/>
  </mergeCells>
  <phoneticPr fontId="0" type="noConversion"/>
  <pageMargins left="0"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Explications</vt:lpstr>
      <vt:lpstr>Développements</vt:lpstr>
      <vt:lpstr>Divers</vt:lpstr>
      <vt:lpstr>Décembre 19</vt:lpstr>
      <vt:lpstr>Janvier</vt:lpstr>
      <vt:lpstr>Février</vt:lpstr>
      <vt:lpstr>Mars</vt:lpstr>
      <vt:lpstr>Avril</vt:lpstr>
      <vt:lpstr>Mai</vt:lpstr>
      <vt:lpstr>Juin</vt:lpstr>
      <vt:lpstr>Juillet</vt:lpstr>
      <vt:lpstr>Août</vt:lpstr>
      <vt:lpstr>Septembre</vt:lpstr>
      <vt:lpstr>Octobre</vt:lpstr>
      <vt:lpstr>Novembre</vt:lpstr>
      <vt:lpstr>Décembre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miaou</dc:creator>
  <cp:lastModifiedBy>Guy</cp:lastModifiedBy>
  <cp:lastPrinted>2016-11-13T22:16:26Z</cp:lastPrinted>
  <dcterms:created xsi:type="dcterms:W3CDTF">2007-10-27T19:52:59Z</dcterms:created>
  <dcterms:modified xsi:type="dcterms:W3CDTF">2019-11-07T22:18:45Z</dcterms:modified>
</cp:coreProperties>
</file>