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D:\ECCF 2024\Carnet d'entraînement\"/>
    </mc:Choice>
  </mc:AlternateContent>
  <xr:revisionPtr revIDLastSave="0" documentId="13_ncr:1_{1C52B667-5BF6-4D29-936A-0296D83C2A92}" xr6:coauthVersionLast="47" xr6:coauthVersionMax="47" xr10:uidLastSave="{00000000-0000-0000-0000-000000000000}"/>
  <bookViews>
    <workbookView xWindow="-120" yWindow="-120" windowWidth="29040" windowHeight="15720" tabRatio="781" xr2:uid="{00000000-000D-0000-FFFF-FFFF00000000}"/>
  </bookViews>
  <sheets>
    <sheet name="Explications" sheetId="14" r:id="rId1"/>
    <sheet name="Développements" sheetId="16" r:id="rId2"/>
    <sheet name="Intensités" sheetId="18" r:id="rId3"/>
    <sheet name="Divers" sheetId="15" r:id="rId4"/>
    <sheet name="Décembre 23"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workbook>
</file>

<file path=xl/calcChain.xml><?xml version="1.0" encoding="utf-8"?>
<calcChain xmlns="http://schemas.openxmlformats.org/spreadsheetml/2006/main">
  <c r="K46" i="2" l="1"/>
  <c r="F46" i="2"/>
  <c r="M45" i="2"/>
  <c r="H45" i="2"/>
  <c r="V46" i="7"/>
  <c r="T46" i="7"/>
  <c r="R46" i="7"/>
  <c r="P46" i="7"/>
  <c r="N46" i="7"/>
  <c r="V43" i="7"/>
  <c r="T43" i="7"/>
  <c r="R43" i="7"/>
  <c r="P43" i="7"/>
  <c r="N43" i="7"/>
  <c r="V35" i="7"/>
  <c r="T35" i="7"/>
  <c r="R35" i="7"/>
  <c r="P35" i="7"/>
  <c r="N35" i="7"/>
  <c r="V27" i="7"/>
  <c r="T27" i="7"/>
  <c r="R27" i="7"/>
  <c r="P27" i="7"/>
  <c r="N27" i="7"/>
  <c r="V19" i="7"/>
  <c r="T19" i="7"/>
  <c r="R19" i="7"/>
  <c r="P19" i="7"/>
  <c r="N19" i="7"/>
  <c r="V10" i="7"/>
  <c r="T10" i="7"/>
  <c r="R10" i="7"/>
  <c r="P10" i="7"/>
  <c r="N10" i="7"/>
  <c r="V43" i="8"/>
  <c r="T43" i="8"/>
  <c r="R43" i="8"/>
  <c r="P43" i="8"/>
  <c r="N43" i="8"/>
  <c r="V35" i="8"/>
  <c r="T35" i="8"/>
  <c r="R35" i="8"/>
  <c r="P35" i="8"/>
  <c r="N35" i="8"/>
  <c r="V27" i="8"/>
  <c r="T27" i="8"/>
  <c r="R27" i="8"/>
  <c r="P27" i="8"/>
  <c r="N27" i="8"/>
  <c r="V19" i="8"/>
  <c r="T19" i="8"/>
  <c r="R19" i="8"/>
  <c r="P19" i="8"/>
  <c r="N19" i="8"/>
  <c r="V10" i="8"/>
  <c r="T10" i="8"/>
  <c r="R10" i="8"/>
  <c r="P10" i="8"/>
  <c r="N10" i="8"/>
  <c r="V43" i="9"/>
  <c r="T43" i="9"/>
  <c r="R43" i="9"/>
  <c r="P43" i="9"/>
  <c r="N43" i="9"/>
  <c r="V35" i="9"/>
  <c r="T35" i="9"/>
  <c r="R35" i="9"/>
  <c r="P35" i="9"/>
  <c r="N35" i="9"/>
  <c r="V27" i="9"/>
  <c r="T27" i="9"/>
  <c r="R27" i="9"/>
  <c r="P27" i="9"/>
  <c r="N27" i="9"/>
  <c r="V19" i="9"/>
  <c r="T19" i="9"/>
  <c r="R19" i="9"/>
  <c r="P19" i="9"/>
  <c r="N19" i="9"/>
  <c r="V10" i="9"/>
  <c r="T10" i="9"/>
  <c r="R10" i="9"/>
  <c r="P10" i="9"/>
  <c r="N10" i="9"/>
  <c r="V43" i="10"/>
  <c r="T43" i="10"/>
  <c r="R43" i="10"/>
  <c r="P43" i="10"/>
  <c r="N43" i="10"/>
  <c r="V35" i="10"/>
  <c r="T35" i="10"/>
  <c r="R35" i="10"/>
  <c r="P35" i="10"/>
  <c r="N35" i="10"/>
  <c r="V27" i="10"/>
  <c r="T27" i="10"/>
  <c r="R27" i="10"/>
  <c r="P27" i="10"/>
  <c r="N27" i="10"/>
  <c r="V19" i="10"/>
  <c r="T19" i="10"/>
  <c r="R19" i="10"/>
  <c r="P19" i="10"/>
  <c r="N19" i="10"/>
  <c r="V10" i="10"/>
  <c r="T10" i="10"/>
  <c r="R10" i="10"/>
  <c r="P10" i="10"/>
  <c r="N10" i="10"/>
  <c r="V43" i="11"/>
  <c r="T43" i="11"/>
  <c r="R43" i="11"/>
  <c r="P43" i="11"/>
  <c r="N43" i="11"/>
  <c r="V35" i="11"/>
  <c r="T35" i="11"/>
  <c r="R35" i="11"/>
  <c r="P35" i="11"/>
  <c r="N35" i="11"/>
  <c r="V27" i="11"/>
  <c r="T27" i="11"/>
  <c r="R27" i="11"/>
  <c r="P27" i="11"/>
  <c r="N27" i="11"/>
  <c r="V19" i="11"/>
  <c r="T19" i="11"/>
  <c r="R19" i="11"/>
  <c r="P19" i="11"/>
  <c r="N19" i="11"/>
  <c r="V10" i="11"/>
  <c r="T10" i="11"/>
  <c r="R10" i="11"/>
  <c r="P10" i="11"/>
  <c r="N10" i="11"/>
  <c r="V46" i="12"/>
  <c r="T46" i="12"/>
  <c r="R46" i="12"/>
  <c r="P46" i="12"/>
  <c r="N46" i="12"/>
  <c r="V42" i="12"/>
  <c r="T42" i="12"/>
  <c r="R42" i="12"/>
  <c r="P42" i="12"/>
  <c r="N42" i="12"/>
  <c r="V34" i="12"/>
  <c r="T34" i="12"/>
  <c r="R34" i="12"/>
  <c r="P34" i="12"/>
  <c r="N34" i="12"/>
  <c r="V26" i="12"/>
  <c r="T26" i="12"/>
  <c r="R26" i="12"/>
  <c r="P26" i="12"/>
  <c r="N26" i="12"/>
  <c r="V18" i="12"/>
  <c r="T18" i="12"/>
  <c r="R18" i="12"/>
  <c r="P18" i="12"/>
  <c r="N18" i="12"/>
  <c r="V43" i="13"/>
  <c r="T43" i="13"/>
  <c r="R43" i="13"/>
  <c r="P43" i="13"/>
  <c r="N43" i="13"/>
  <c r="V35" i="13"/>
  <c r="T35" i="13"/>
  <c r="R35" i="13"/>
  <c r="P35" i="13"/>
  <c r="N35" i="13"/>
  <c r="V27" i="13"/>
  <c r="T27" i="13"/>
  <c r="R27" i="13"/>
  <c r="P27" i="13"/>
  <c r="N27" i="13"/>
  <c r="V19" i="13"/>
  <c r="T19" i="13"/>
  <c r="R19" i="13"/>
  <c r="P19" i="13"/>
  <c r="N19" i="13"/>
  <c r="V10" i="13"/>
  <c r="T10" i="13"/>
  <c r="R10" i="13"/>
  <c r="P10" i="13"/>
  <c r="N10" i="13"/>
  <c r="V42" i="5"/>
  <c r="T42" i="5"/>
  <c r="R42" i="5"/>
  <c r="P42" i="5"/>
  <c r="N42" i="5"/>
  <c r="V34" i="5"/>
  <c r="T34" i="5"/>
  <c r="R34" i="5"/>
  <c r="P34" i="5"/>
  <c r="N34" i="5"/>
  <c r="V26" i="5"/>
  <c r="T26" i="5"/>
  <c r="R26" i="5"/>
  <c r="P26" i="5"/>
  <c r="N26" i="5"/>
  <c r="V18" i="5"/>
  <c r="T18" i="5"/>
  <c r="R18" i="5"/>
  <c r="P18" i="5"/>
  <c r="N18" i="5"/>
  <c r="V9" i="5"/>
  <c r="T9" i="5"/>
  <c r="R9" i="5"/>
  <c r="P9" i="5"/>
  <c r="P10" i="5" s="1"/>
  <c r="N9" i="5"/>
  <c r="V44" i="6"/>
  <c r="T44" i="6"/>
  <c r="R44" i="6"/>
  <c r="P44" i="6"/>
  <c r="N44" i="6"/>
  <c r="V36" i="6"/>
  <c r="T36" i="6"/>
  <c r="R36" i="6"/>
  <c r="P36" i="6"/>
  <c r="N36" i="6"/>
  <c r="V28" i="6"/>
  <c r="T28" i="6"/>
  <c r="R28" i="6"/>
  <c r="P28" i="6"/>
  <c r="N28" i="6"/>
  <c r="V20" i="6"/>
  <c r="T20" i="6"/>
  <c r="R20" i="6"/>
  <c r="P20" i="6"/>
  <c r="N20" i="6"/>
  <c r="V11" i="6"/>
  <c r="T11" i="6"/>
  <c r="R11" i="6"/>
  <c r="P11" i="6"/>
  <c r="N11" i="6"/>
  <c r="V45" i="4"/>
  <c r="T45" i="4"/>
  <c r="R45" i="4"/>
  <c r="P45" i="4"/>
  <c r="N45" i="4"/>
  <c r="V35" i="4"/>
  <c r="T35" i="4"/>
  <c r="R35" i="4"/>
  <c r="P35" i="4"/>
  <c r="N35" i="4"/>
  <c r="V27" i="4"/>
  <c r="T27" i="4"/>
  <c r="R27" i="4"/>
  <c r="P27" i="4"/>
  <c r="N27" i="4"/>
  <c r="V19" i="4"/>
  <c r="T19" i="4"/>
  <c r="R19" i="4"/>
  <c r="P19" i="4"/>
  <c r="N19" i="4"/>
  <c r="V10" i="4"/>
  <c r="T10" i="4"/>
  <c r="R10" i="4"/>
  <c r="P10" i="4"/>
  <c r="N10" i="4"/>
  <c r="V45" i="2"/>
  <c r="T45" i="2"/>
  <c r="R45" i="2"/>
  <c r="P45" i="2"/>
  <c r="N45" i="2"/>
  <c r="V35" i="2"/>
  <c r="T35" i="2"/>
  <c r="R35" i="2"/>
  <c r="P35" i="2"/>
  <c r="N35" i="2"/>
  <c r="V27" i="2"/>
  <c r="T27" i="2"/>
  <c r="R27" i="2"/>
  <c r="P27" i="2"/>
  <c r="N27" i="2"/>
  <c r="V19" i="2"/>
  <c r="T19" i="2"/>
  <c r="R19" i="2"/>
  <c r="P19" i="2"/>
  <c r="N19" i="2"/>
  <c r="V10" i="2"/>
  <c r="T10" i="2"/>
  <c r="R10" i="2"/>
  <c r="P10" i="2"/>
  <c r="N10" i="2"/>
  <c r="V49" i="1"/>
  <c r="T49" i="1"/>
  <c r="R49" i="1"/>
  <c r="P49" i="1"/>
  <c r="N49" i="1"/>
  <c r="V45" i="1"/>
  <c r="T45" i="1"/>
  <c r="R45" i="1"/>
  <c r="P45" i="1"/>
  <c r="N45" i="1"/>
  <c r="V37" i="1"/>
  <c r="T37" i="1"/>
  <c r="R37" i="1"/>
  <c r="P37" i="1"/>
  <c r="N37" i="1"/>
  <c r="V29" i="1"/>
  <c r="T29" i="1"/>
  <c r="R29" i="1"/>
  <c r="P29" i="1"/>
  <c r="N29" i="1"/>
  <c r="V21" i="1"/>
  <c r="T21" i="1"/>
  <c r="R21" i="1"/>
  <c r="P21" i="1"/>
  <c r="N21" i="1"/>
  <c r="V45" i="17"/>
  <c r="T45" i="17"/>
  <c r="R45" i="17"/>
  <c r="P45" i="17"/>
  <c r="N45" i="17"/>
  <c r="V37" i="17"/>
  <c r="T37" i="17"/>
  <c r="R37" i="17"/>
  <c r="P37" i="17"/>
  <c r="N37" i="17"/>
  <c r="V29" i="17"/>
  <c r="T29" i="17"/>
  <c r="R29" i="17"/>
  <c r="P29" i="17"/>
  <c r="N29" i="17"/>
  <c r="V21" i="17"/>
  <c r="T21" i="17"/>
  <c r="R21" i="17"/>
  <c r="P21" i="17"/>
  <c r="N21" i="17"/>
  <c r="V13" i="17"/>
  <c r="T13" i="17"/>
  <c r="R13" i="17"/>
  <c r="P13" i="17"/>
  <c r="N13" i="17"/>
  <c r="V46" i="5"/>
  <c r="T46" i="5"/>
  <c r="R46" i="5"/>
  <c r="P46" i="5"/>
  <c r="N46" i="5"/>
  <c r="M46" i="7" l="1"/>
  <c r="H46" i="7"/>
  <c r="C46" i="7"/>
  <c r="K45" i="7"/>
  <c r="L45" i="7" s="1"/>
  <c r="F45" i="7"/>
  <c r="G45" i="7" s="1"/>
  <c r="W44" i="7"/>
  <c r="W45" i="7" s="1"/>
  <c r="W46" i="7" s="1"/>
  <c r="U44" i="7"/>
  <c r="U45" i="7" s="1"/>
  <c r="U46" i="7" s="1"/>
  <c r="S44" i="7"/>
  <c r="S45" i="7" s="1"/>
  <c r="S46" i="7" s="1"/>
  <c r="Q44" i="7"/>
  <c r="Q45" i="7" s="1"/>
  <c r="Q46" i="7" s="1"/>
  <c r="O44" i="7"/>
  <c r="O45" i="7" s="1"/>
  <c r="O46" i="7" s="1"/>
  <c r="K44" i="7"/>
  <c r="L44" i="7" s="1"/>
  <c r="F44" i="7"/>
  <c r="G44" i="7" s="1"/>
  <c r="K6" i="9"/>
  <c r="L6" i="9" s="1"/>
  <c r="K7" i="9"/>
  <c r="L7" i="9" s="1"/>
  <c r="K8" i="9"/>
  <c r="L8" i="9" s="1"/>
  <c r="K9" i="9"/>
  <c r="L9" i="9" s="1"/>
  <c r="F6" i="9"/>
  <c r="G6" i="9" s="1"/>
  <c r="F7" i="9"/>
  <c r="G7" i="9" s="1"/>
  <c r="F8" i="9"/>
  <c r="G8" i="9" s="1"/>
  <c r="F9" i="9"/>
  <c r="G9" i="9" s="1"/>
  <c r="B6" i="9"/>
  <c r="B7" i="9"/>
  <c r="B8" i="9"/>
  <c r="B9" i="9"/>
  <c r="B5" i="9"/>
  <c r="B11" i="5"/>
  <c r="B6" i="5"/>
  <c r="B7" i="5"/>
  <c r="B8" i="5" s="1"/>
  <c r="B13" i="6"/>
  <c r="K7" i="6"/>
  <c r="L7" i="6" s="1"/>
  <c r="K8" i="6"/>
  <c r="L8" i="6" s="1"/>
  <c r="K9" i="6"/>
  <c r="L9" i="6" s="1"/>
  <c r="K10" i="6"/>
  <c r="L10" i="6" s="1"/>
  <c r="G8" i="6"/>
  <c r="F7" i="6"/>
  <c r="G7" i="6" s="1"/>
  <c r="F8" i="6"/>
  <c r="F9" i="6"/>
  <c r="G9" i="6" s="1"/>
  <c r="F10" i="6"/>
  <c r="G10" i="6" s="1"/>
  <c r="B6" i="6"/>
  <c r="B7" i="6"/>
  <c r="B8" i="6"/>
  <c r="B9" i="6"/>
  <c r="B10" i="6" s="1"/>
  <c r="B5" i="6"/>
  <c r="K40" i="4"/>
  <c r="L40" i="4" s="1"/>
  <c r="K41" i="4"/>
  <c r="L41" i="4" s="1"/>
  <c r="K42" i="4"/>
  <c r="L42" i="4" s="1"/>
  <c r="G41" i="4"/>
  <c r="F40" i="4"/>
  <c r="G40" i="4" s="1"/>
  <c r="F41" i="4"/>
  <c r="F42" i="4"/>
  <c r="G42" i="4" s="1"/>
  <c r="B40" i="4"/>
  <c r="B41" i="4"/>
  <c r="B42" i="4" s="1"/>
  <c r="K37" i="2"/>
  <c r="L37" i="2" s="1"/>
  <c r="K38" i="2"/>
  <c r="L38" i="2" s="1"/>
  <c r="K39" i="2"/>
  <c r="L39" i="2" s="1"/>
  <c r="F37" i="2"/>
  <c r="G37" i="2" s="1"/>
  <c r="F38" i="2"/>
  <c r="G38" i="2" s="1"/>
  <c r="F39" i="2"/>
  <c r="G39" i="2" s="1"/>
  <c r="B38" i="2"/>
  <c r="B39" i="2"/>
  <c r="B37" i="2"/>
  <c r="K47" i="1"/>
  <c r="L47" i="1" s="1"/>
  <c r="K48" i="1"/>
  <c r="L48" i="1" s="1"/>
  <c r="F47" i="1"/>
  <c r="G47" i="1" s="1"/>
  <c r="F48" i="1"/>
  <c r="G48" i="1" s="1"/>
  <c r="K43" i="17"/>
  <c r="L43" i="17" s="1"/>
  <c r="K44" i="17"/>
  <c r="L44" i="17" s="1"/>
  <c r="F43" i="17"/>
  <c r="G43" i="17" s="1"/>
  <c r="F44" i="17"/>
  <c r="G44" i="17" s="1"/>
  <c r="B43" i="17"/>
  <c r="B44" i="17"/>
  <c r="K46" i="7" l="1"/>
  <c r="F46" i="7"/>
  <c r="D46" i="7" s="1"/>
  <c r="AE65" i="7"/>
  <c r="Y60" i="16"/>
  <c r="Y59" i="16"/>
  <c r="Y56" i="16"/>
  <c r="Y55" i="16"/>
  <c r="Y50" i="16"/>
  <c r="Y49" i="16"/>
  <c r="Y46" i="16"/>
  <c r="Y45" i="16"/>
  <c r="AE5" i="16"/>
  <c r="AF5" i="16"/>
  <c r="AG5" i="16"/>
  <c r="AH5" i="16"/>
  <c r="AI5" i="16"/>
  <c r="AJ5" i="16"/>
  <c r="AK5" i="16"/>
  <c r="AL5" i="16"/>
  <c r="AM5" i="16"/>
  <c r="AN5" i="16"/>
  <c r="AO5" i="16"/>
  <c r="AP5" i="16"/>
  <c r="AE6" i="16"/>
  <c r="AF6" i="16"/>
  <c r="AG6" i="16"/>
  <c r="AH6" i="16"/>
  <c r="AI6" i="16"/>
  <c r="AJ6" i="16"/>
  <c r="AK6" i="16"/>
  <c r="AL6" i="16"/>
  <c r="AM6" i="16"/>
  <c r="AN6" i="16"/>
  <c r="AO6" i="16"/>
  <c r="AP6" i="16"/>
  <c r="AE7" i="16"/>
  <c r="AF7" i="16"/>
  <c r="AG7" i="16"/>
  <c r="AH7" i="16"/>
  <c r="AI7" i="16"/>
  <c r="AJ7" i="16"/>
  <c r="AK7" i="16"/>
  <c r="AL7" i="16"/>
  <c r="AM7" i="16"/>
  <c r="AN7" i="16"/>
  <c r="AO7" i="16"/>
  <c r="AP7" i="16"/>
  <c r="AE8" i="16"/>
  <c r="AF8" i="16"/>
  <c r="AG8" i="16"/>
  <c r="AH8" i="16"/>
  <c r="AI8" i="16"/>
  <c r="AJ8" i="16"/>
  <c r="AK8" i="16"/>
  <c r="AL8" i="16"/>
  <c r="AM8" i="16"/>
  <c r="AN8" i="16"/>
  <c r="AO8" i="16"/>
  <c r="AP8" i="16"/>
  <c r="AE9" i="16"/>
  <c r="AF9" i="16"/>
  <c r="AG9" i="16"/>
  <c r="AH9" i="16"/>
  <c r="AI9" i="16"/>
  <c r="AJ9" i="16"/>
  <c r="AK9" i="16"/>
  <c r="AL9" i="16"/>
  <c r="AM9" i="16"/>
  <c r="AN9" i="16"/>
  <c r="AO9" i="16"/>
  <c r="AP9" i="16"/>
  <c r="AE10" i="16"/>
  <c r="AF10" i="16"/>
  <c r="AG10" i="16"/>
  <c r="AH10" i="16"/>
  <c r="AI10" i="16"/>
  <c r="AJ10" i="16"/>
  <c r="AK10" i="16"/>
  <c r="AL10" i="16"/>
  <c r="AM10" i="16"/>
  <c r="AN10" i="16"/>
  <c r="AO10" i="16"/>
  <c r="AP10" i="16"/>
  <c r="AE11" i="16"/>
  <c r="AF11" i="16"/>
  <c r="AG11" i="16"/>
  <c r="AH11" i="16"/>
  <c r="AI11" i="16"/>
  <c r="AJ11" i="16"/>
  <c r="AK11" i="16"/>
  <c r="AL11" i="16"/>
  <c r="AM11" i="16"/>
  <c r="AN11" i="16"/>
  <c r="AO11" i="16"/>
  <c r="AP11" i="16"/>
  <c r="AE12" i="16"/>
  <c r="AF12" i="16"/>
  <c r="AG12" i="16"/>
  <c r="AH12" i="16"/>
  <c r="AI12" i="16"/>
  <c r="AJ12" i="16"/>
  <c r="AK12" i="16"/>
  <c r="AL12" i="16"/>
  <c r="AM12" i="16"/>
  <c r="AN12" i="16"/>
  <c r="AO12" i="16"/>
  <c r="AP12" i="16"/>
  <c r="AE13" i="16"/>
  <c r="AF13" i="16"/>
  <c r="AG13" i="16"/>
  <c r="AH13" i="16"/>
  <c r="AI13" i="16"/>
  <c r="AJ13" i="16"/>
  <c r="AK13" i="16"/>
  <c r="AL13" i="16"/>
  <c r="AM13" i="16"/>
  <c r="AN13" i="16"/>
  <c r="AO13" i="16"/>
  <c r="AP13" i="16"/>
  <c r="AE14" i="16"/>
  <c r="AF14" i="16"/>
  <c r="AG14" i="16"/>
  <c r="AH14" i="16"/>
  <c r="AI14" i="16"/>
  <c r="AJ14" i="16"/>
  <c r="AK14" i="16"/>
  <c r="AL14" i="16"/>
  <c r="AM14" i="16"/>
  <c r="AN14" i="16"/>
  <c r="AO14" i="16"/>
  <c r="AP14" i="16"/>
  <c r="AE15" i="16"/>
  <c r="AF15" i="16"/>
  <c r="AG15" i="16"/>
  <c r="AH15" i="16"/>
  <c r="AI15" i="16"/>
  <c r="AJ15" i="16"/>
  <c r="AK15" i="16"/>
  <c r="AL15" i="16"/>
  <c r="AM15" i="16"/>
  <c r="AN15" i="16"/>
  <c r="AO15" i="16"/>
  <c r="AP15" i="16"/>
  <c r="AE16" i="16"/>
  <c r="AF16" i="16"/>
  <c r="AG16" i="16"/>
  <c r="AH16" i="16"/>
  <c r="AI16" i="16"/>
  <c r="AJ16" i="16"/>
  <c r="AK16" i="16"/>
  <c r="AL16" i="16"/>
  <c r="AM16" i="16"/>
  <c r="AN16" i="16"/>
  <c r="AO16" i="16"/>
  <c r="AP16" i="16"/>
  <c r="AE17" i="16"/>
  <c r="AF17" i="16"/>
  <c r="AG17" i="16"/>
  <c r="AH17" i="16"/>
  <c r="AI17" i="16"/>
  <c r="AJ17" i="16"/>
  <c r="AK17" i="16"/>
  <c r="AL17" i="16"/>
  <c r="AM17" i="16"/>
  <c r="AN17" i="16"/>
  <c r="AO17" i="16"/>
  <c r="AP17" i="16"/>
  <c r="AE18" i="16"/>
  <c r="AF18" i="16"/>
  <c r="AG18" i="16"/>
  <c r="AH18" i="16"/>
  <c r="AI18" i="16"/>
  <c r="AJ18" i="16"/>
  <c r="AK18" i="16"/>
  <c r="AL18" i="16"/>
  <c r="AM18" i="16"/>
  <c r="AN18" i="16"/>
  <c r="AO18" i="16"/>
  <c r="AP18" i="16"/>
  <c r="AE19" i="16"/>
  <c r="AF19" i="16"/>
  <c r="AG19" i="16"/>
  <c r="AH19" i="16"/>
  <c r="AI19" i="16"/>
  <c r="AJ19" i="16"/>
  <c r="AK19" i="16"/>
  <c r="AL19" i="16"/>
  <c r="AM19" i="16"/>
  <c r="AN19" i="16"/>
  <c r="AO19" i="16"/>
  <c r="AP19" i="16"/>
  <c r="AE20" i="16"/>
  <c r="AF20" i="16"/>
  <c r="AG20" i="16"/>
  <c r="AH20" i="16"/>
  <c r="AI20" i="16"/>
  <c r="AJ20" i="16"/>
  <c r="AK20" i="16"/>
  <c r="AL20" i="16"/>
  <c r="AM20" i="16"/>
  <c r="AN20" i="16"/>
  <c r="AO20" i="16"/>
  <c r="AP20" i="16"/>
  <c r="AE21" i="16"/>
  <c r="AF21" i="16"/>
  <c r="AG21" i="16"/>
  <c r="AH21" i="16"/>
  <c r="AI21" i="16"/>
  <c r="AJ21" i="16"/>
  <c r="AK21" i="16"/>
  <c r="AL21" i="16"/>
  <c r="AM21" i="16"/>
  <c r="AN21" i="16"/>
  <c r="AO21" i="16"/>
  <c r="AP21" i="16"/>
  <c r="AE22" i="16"/>
  <c r="AF22" i="16"/>
  <c r="AG22" i="16"/>
  <c r="AH22" i="16"/>
  <c r="AI22" i="16"/>
  <c r="AJ22" i="16"/>
  <c r="AK22" i="16"/>
  <c r="AL22" i="16"/>
  <c r="AM22" i="16"/>
  <c r="AN22" i="16"/>
  <c r="AO22" i="16"/>
  <c r="AP22" i="16"/>
  <c r="AE23" i="16"/>
  <c r="AF23" i="16"/>
  <c r="AG23" i="16"/>
  <c r="AH23" i="16"/>
  <c r="AI23" i="16"/>
  <c r="AJ23" i="16"/>
  <c r="AK23" i="16"/>
  <c r="AL23" i="16"/>
  <c r="AM23" i="16"/>
  <c r="AN23" i="16"/>
  <c r="AO23" i="16"/>
  <c r="AP23" i="16"/>
  <c r="AE24" i="16"/>
  <c r="AF24" i="16"/>
  <c r="AG24" i="16"/>
  <c r="AH24" i="16"/>
  <c r="AI24" i="16"/>
  <c r="AJ24" i="16"/>
  <c r="AK24" i="16"/>
  <c r="AL24" i="16"/>
  <c r="AM24" i="16"/>
  <c r="AN24" i="16"/>
  <c r="AO24" i="16"/>
  <c r="AP24" i="16"/>
  <c r="AE25" i="16"/>
  <c r="AF25" i="16"/>
  <c r="AG25" i="16"/>
  <c r="AH25" i="16"/>
  <c r="AI25" i="16"/>
  <c r="AJ25" i="16"/>
  <c r="AK25" i="16"/>
  <c r="AL25" i="16"/>
  <c r="AM25" i="16"/>
  <c r="AN25" i="16"/>
  <c r="AO25" i="16"/>
  <c r="AP25" i="16"/>
  <c r="AE26" i="16"/>
  <c r="AF26" i="16"/>
  <c r="AG26" i="16"/>
  <c r="AH26" i="16"/>
  <c r="AI26" i="16"/>
  <c r="AJ26" i="16"/>
  <c r="AK26" i="16"/>
  <c r="AL26" i="16"/>
  <c r="AM26" i="16"/>
  <c r="AN26" i="16"/>
  <c r="AO26" i="16"/>
  <c r="AP26" i="16"/>
  <c r="AE27" i="16"/>
  <c r="AF27" i="16"/>
  <c r="AG27" i="16"/>
  <c r="AH27" i="16"/>
  <c r="AI27" i="16"/>
  <c r="AJ27" i="16"/>
  <c r="AK27" i="16"/>
  <c r="AL27" i="16"/>
  <c r="AM27" i="16"/>
  <c r="AN27" i="16"/>
  <c r="AO27" i="16"/>
  <c r="AP27" i="16"/>
  <c r="AE28" i="16"/>
  <c r="AF28" i="16"/>
  <c r="AG28" i="16"/>
  <c r="AH28" i="16"/>
  <c r="AI28" i="16"/>
  <c r="AJ28" i="16"/>
  <c r="AK28" i="16"/>
  <c r="AL28" i="16"/>
  <c r="AM28" i="16"/>
  <c r="AN28" i="16"/>
  <c r="AO28" i="16"/>
  <c r="AP28" i="16"/>
  <c r="AE29" i="16"/>
  <c r="AF29" i="16"/>
  <c r="AG29" i="16"/>
  <c r="AH29" i="16"/>
  <c r="AI29" i="16"/>
  <c r="AJ29" i="16"/>
  <c r="AK29" i="16"/>
  <c r="AL29" i="16"/>
  <c r="AM29" i="16"/>
  <c r="AN29" i="16"/>
  <c r="AO29" i="16"/>
  <c r="AP29" i="16"/>
  <c r="AE30" i="16"/>
  <c r="AF30" i="16"/>
  <c r="AG30" i="16"/>
  <c r="AH30" i="16"/>
  <c r="AI30" i="16"/>
  <c r="AJ30" i="16"/>
  <c r="AK30" i="16"/>
  <c r="AL30" i="16"/>
  <c r="AM30" i="16"/>
  <c r="AN30" i="16"/>
  <c r="AO30" i="16"/>
  <c r="AP30" i="16"/>
  <c r="AE31" i="16"/>
  <c r="AF31" i="16"/>
  <c r="AG31" i="16"/>
  <c r="AH31" i="16"/>
  <c r="AI31" i="16"/>
  <c r="AJ31" i="16"/>
  <c r="AK31" i="16"/>
  <c r="AL31" i="16"/>
  <c r="AM31" i="16"/>
  <c r="AN31" i="16"/>
  <c r="AO31" i="16"/>
  <c r="AP31" i="16"/>
  <c r="AE32" i="16"/>
  <c r="AF32" i="16"/>
  <c r="AG32" i="16"/>
  <c r="AH32" i="16"/>
  <c r="AI32" i="16"/>
  <c r="AJ32" i="16"/>
  <c r="AK32" i="16"/>
  <c r="AL32" i="16"/>
  <c r="AM32" i="16"/>
  <c r="AN32" i="16"/>
  <c r="AO32" i="16"/>
  <c r="AP32" i="16"/>
  <c r="AE33" i="16"/>
  <c r="AF33" i="16"/>
  <c r="AG33" i="16"/>
  <c r="AH33" i="16"/>
  <c r="AI33" i="16"/>
  <c r="AJ33" i="16"/>
  <c r="AK33" i="16"/>
  <c r="AL33" i="16"/>
  <c r="AM33" i="16"/>
  <c r="AN33" i="16"/>
  <c r="AO33" i="16"/>
  <c r="AP33" i="16"/>
  <c r="AE34" i="16"/>
  <c r="AF34" i="16"/>
  <c r="AG34" i="16"/>
  <c r="AH34" i="16"/>
  <c r="AI34" i="16"/>
  <c r="AJ34" i="16"/>
  <c r="AK34" i="16"/>
  <c r="AL34" i="16"/>
  <c r="AM34" i="16"/>
  <c r="AN34" i="16"/>
  <c r="AO34" i="16"/>
  <c r="AP34" i="16"/>
  <c r="AE35" i="16"/>
  <c r="AF35" i="16"/>
  <c r="AG35" i="16"/>
  <c r="AH35" i="16"/>
  <c r="AI35" i="16"/>
  <c r="AJ35" i="16"/>
  <c r="AK35" i="16"/>
  <c r="AL35" i="16"/>
  <c r="AM35" i="16"/>
  <c r="AN35" i="16"/>
  <c r="AO35" i="16"/>
  <c r="AP35" i="16"/>
  <c r="AE36" i="16"/>
  <c r="AF36" i="16"/>
  <c r="AG36" i="16"/>
  <c r="AH36" i="16"/>
  <c r="AI36" i="16"/>
  <c r="AJ36" i="16"/>
  <c r="AK36" i="16"/>
  <c r="AL36" i="16"/>
  <c r="AM36" i="16"/>
  <c r="AN36" i="16"/>
  <c r="AO36" i="16"/>
  <c r="AP36" i="16"/>
  <c r="AE37" i="16"/>
  <c r="AF37" i="16"/>
  <c r="AG37" i="16"/>
  <c r="AH37" i="16"/>
  <c r="AI37" i="16"/>
  <c r="AJ37" i="16"/>
  <c r="AK37" i="16"/>
  <c r="AL37" i="16"/>
  <c r="AM37" i="16"/>
  <c r="AN37" i="16"/>
  <c r="AO37" i="16"/>
  <c r="AP37" i="16"/>
  <c r="AN4" i="16"/>
  <c r="AO4" i="16" s="1"/>
  <c r="AP4" i="16" s="1"/>
  <c r="AF4" i="16"/>
  <c r="AG4" i="16"/>
  <c r="AH4" i="16"/>
  <c r="AI4" i="16"/>
  <c r="AJ4" i="16" s="1"/>
  <c r="AK4" i="16" s="1"/>
  <c r="AL4" i="16" s="1"/>
  <c r="AM4" i="16" s="1"/>
  <c r="AE4" i="16"/>
  <c r="AE63" i="7"/>
  <c r="AE64" i="7"/>
  <c r="V46" i="9"/>
  <c r="T46" i="9"/>
  <c r="R46" i="9"/>
  <c r="P46" i="9"/>
  <c r="N46" i="9"/>
  <c r="M46" i="9"/>
  <c r="H46" i="9"/>
  <c r="C46" i="9"/>
  <c r="C49" i="1"/>
  <c r="W44" i="9"/>
  <c r="W45" i="9" s="1"/>
  <c r="W46" i="9" s="1"/>
  <c r="U44" i="9"/>
  <c r="U45" i="9" s="1"/>
  <c r="U46" i="9" s="1"/>
  <c r="S44" i="9"/>
  <c r="S45" i="9" s="1"/>
  <c r="S46" i="9" s="1"/>
  <c r="Q44" i="9"/>
  <c r="Q45" i="9" s="1"/>
  <c r="Q46" i="9" s="1"/>
  <c r="O44" i="9"/>
  <c r="O45" i="9" s="1"/>
  <c r="O46" i="9" s="1"/>
  <c r="K44" i="9"/>
  <c r="L44" i="9" s="1"/>
  <c r="F44" i="9"/>
  <c r="G44" i="9" s="1"/>
  <c r="C43" i="11"/>
  <c r="H43" i="11"/>
  <c r="M43" i="11"/>
  <c r="J46" i="7" l="1"/>
  <c r="I46" i="7"/>
  <c r="L46" i="7" s="1"/>
  <c r="E46" i="7"/>
  <c r="G46" i="7" s="1"/>
  <c r="W4" i="11"/>
  <c r="W5" i="11" s="1"/>
  <c r="W6" i="11" s="1"/>
  <c r="W7" i="11" s="1"/>
  <c r="W8" i="11" s="1"/>
  <c r="W9" i="11" s="1"/>
  <c r="U4" i="11"/>
  <c r="U5" i="11" s="1"/>
  <c r="U6" i="11" s="1"/>
  <c r="U7" i="11" s="1"/>
  <c r="U8" i="11" s="1"/>
  <c r="U9" i="11" s="1"/>
  <c r="S4" i="11"/>
  <c r="S5" i="11" s="1"/>
  <c r="S6" i="11" s="1"/>
  <c r="S7" i="11" s="1"/>
  <c r="S8" i="11" s="1"/>
  <c r="S9" i="11" s="1"/>
  <c r="Q4" i="11"/>
  <c r="Q5" i="11" s="1"/>
  <c r="Q6" i="11" s="1"/>
  <c r="Q7" i="11" s="1"/>
  <c r="Q8" i="11" s="1"/>
  <c r="Q9" i="11" s="1"/>
  <c r="K5" i="11"/>
  <c r="L5" i="11" s="1"/>
  <c r="K6" i="11"/>
  <c r="L6" i="11" s="1"/>
  <c r="K7" i="11"/>
  <c r="L7" i="11" s="1"/>
  <c r="K8" i="11"/>
  <c r="L8" i="11" s="1"/>
  <c r="K9" i="11"/>
  <c r="L9" i="11" s="1"/>
  <c r="F5" i="11"/>
  <c r="G5" i="11" s="1"/>
  <c r="F6" i="11"/>
  <c r="G6" i="11" s="1"/>
  <c r="F7" i="11"/>
  <c r="G7" i="11" s="1"/>
  <c r="F8" i="11"/>
  <c r="G8" i="11" s="1"/>
  <c r="F9" i="11"/>
  <c r="G9" i="11" s="1"/>
  <c r="B5" i="11"/>
  <c r="B7" i="11" s="1"/>
  <c r="B8" i="11" s="1"/>
  <c r="B9" i="11" s="1"/>
  <c r="B12" i="11" s="1"/>
  <c r="B13" i="11" s="1"/>
  <c r="W43" i="5"/>
  <c r="W44" i="5" s="1"/>
  <c r="W45" i="5" s="1"/>
  <c r="U43" i="5"/>
  <c r="U44" i="5" s="1"/>
  <c r="U45" i="5" s="1"/>
  <c r="S43" i="5"/>
  <c r="S44" i="5" s="1"/>
  <c r="S45" i="5" s="1"/>
  <c r="Q43" i="5"/>
  <c r="Q44" i="5" s="1"/>
  <c r="Q45" i="5" s="1"/>
  <c r="O43" i="5"/>
  <c r="O44" i="5" s="1"/>
  <c r="O45" i="5" s="1"/>
  <c r="K44" i="5"/>
  <c r="L44" i="5" s="1"/>
  <c r="K45" i="5"/>
  <c r="L45" i="5" s="1"/>
  <c r="F44" i="5"/>
  <c r="G44" i="5" s="1"/>
  <c r="F45" i="5"/>
  <c r="G45" i="5" s="1"/>
  <c r="K42" i="6"/>
  <c r="K43" i="6"/>
  <c r="F42" i="6"/>
  <c r="G42" i="6" s="1"/>
  <c r="F43" i="6"/>
  <c r="G43" i="6" s="1"/>
  <c r="C45" i="2"/>
  <c r="M49" i="1"/>
  <c r="H49" i="1"/>
  <c r="W46" i="1"/>
  <c r="U46" i="1"/>
  <c r="S46" i="1"/>
  <c r="Q46" i="1"/>
  <c r="O46" i="1"/>
  <c r="K46" i="1"/>
  <c r="L46" i="1" s="1"/>
  <c r="F46" i="1"/>
  <c r="G46" i="1" s="1"/>
  <c r="K42" i="17"/>
  <c r="L42" i="17" s="1"/>
  <c r="F42" i="17"/>
  <c r="G42" i="17" s="1"/>
  <c r="R60" i="16"/>
  <c r="Q60" i="16"/>
  <c r="X59" i="16"/>
  <c r="W59" i="16"/>
  <c r="X60" i="16" s="1"/>
  <c r="V59" i="16"/>
  <c r="W60" i="16" s="1"/>
  <c r="U59" i="16"/>
  <c r="V60" i="16" s="1"/>
  <c r="T59" i="16"/>
  <c r="U60" i="16" s="1"/>
  <c r="S59" i="16"/>
  <c r="T60" i="16" s="1"/>
  <c r="R59" i="16"/>
  <c r="S60" i="16" s="1"/>
  <c r="Q59" i="16"/>
  <c r="P59" i="16"/>
  <c r="O59" i="16"/>
  <c r="P60" i="16" s="1"/>
  <c r="N59" i="16"/>
  <c r="O60" i="16" s="1"/>
  <c r="M59" i="16"/>
  <c r="N60" i="16" s="1"/>
  <c r="U56" i="16"/>
  <c r="T56" i="16"/>
  <c r="X55" i="16"/>
  <c r="W55" i="16"/>
  <c r="V55" i="16"/>
  <c r="U55" i="16"/>
  <c r="V56" i="16" s="1"/>
  <c r="T55" i="16"/>
  <c r="S55" i="16"/>
  <c r="R55" i="16"/>
  <c r="Q55" i="16"/>
  <c r="R56" i="16" s="1"/>
  <c r="P55" i="16"/>
  <c r="Q56" i="16" s="1"/>
  <c r="O55" i="16"/>
  <c r="N55" i="16"/>
  <c r="M55" i="16"/>
  <c r="N56" i="16" s="1"/>
  <c r="X50" i="16"/>
  <c r="P50" i="16"/>
  <c r="O50" i="16"/>
  <c r="X49" i="16"/>
  <c r="W49" i="16"/>
  <c r="V49" i="16"/>
  <c r="W50" i="16" s="1"/>
  <c r="U49" i="16"/>
  <c r="V50" i="16" s="1"/>
  <c r="T49" i="16"/>
  <c r="U50" i="16" s="1"/>
  <c r="S49" i="16"/>
  <c r="T50" i="16" s="1"/>
  <c r="R49" i="16"/>
  <c r="S50" i="16" s="1"/>
  <c r="Q49" i="16"/>
  <c r="R50" i="16" s="1"/>
  <c r="P49" i="16"/>
  <c r="Q50" i="16" s="1"/>
  <c r="O49" i="16"/>
  <c r="N49" i="16"/>
  <c r="M49" i="16"/>
  <c r="N50" i="16" s="1"/>
  <c r="S46" i="16"/>
  <c r="R46" i="16"/>
  <c r="X45" i="16"/>
  <c r="W45" i="16"/>
  <c r="X46" i="16" s="1"/>
  <c r="V45" i="16"/>
  <c r="W46" i="16" s="1"/>
  <c r="U45" i="16"/>
  <c r="V46" i="16" s="1"/>
  <c r="T45" i="16"/>
  <c r="U46" i="16" s="1"/>
  <c r="S45" i="16"/>
  <c r="T46" i="16" s="1"/>
  <c r="R45" i="16"/>
  <c r="Q45" i="16"/>
  <c r="P45" i="16"/>
  <c r="Q46" i="16" s="1"/>
  <c r="O45" i="16"/>
  <c r="P46" i="16" s="1"/>
  <c r="N45" i="16"/>
  <c r="O46" i="16" s="1"/>
  <c r="M45" i="16"/>
  <c r="N46" i="16" s="1"/>
  <c r="A6" i="16"/>
  <c r="C5" i="16"/>
  <c r="B5" i="16"/>
  <c r="D4" i="16"/>
  <c r="E4" i="16" s="1"/>
  <c r="W47" i="1" l="1"/>
  <c r="W48" i="1" s="1"/>
  <c r="U47" i="1"/>
  <c r="U48" i="1" s="1"/>
  <c r="S47" i="1"/>
  <c r="S48" i="1" s="1"/>
  <c r="Q47" i="1"/>
  <c r="Q48" i="1" s="1"/>
  <c r="O47" i="1"/>
  <c r="O48" i="1" s="1"/>
  <c r="E5" i="16"/>
  <c r="F4" i="16"/>
  <c r="F6" i="16"/>
  <c r="B6" i="16"/>
  <c r="D5" i="16"/>
  <c r="C6" i="16"/>
  <c r="D6" i="16"/>
  <c r="E6" i="16"/>
  <c r="A7" i="16"/>
  <c r="P56" i="16"/>
  <c r="X56" i="16"/>
  <c r="O56" i="16"/>
  <c r="S56" i="16"/>
  <c r="W56" i="16"/>
  <c r="M45" i="4"/>
  <c r="H45" i="4"/>
  <c r="C45" i="4"/>
  <c r="W49" i="1" l="1"/>
  <c r="V11" i="2"/>
  <c r="U49" i="1"/>
  <c r="T11" i="2"/>
  <c r="S49" i="1"/>
  <c r="R11" i="2"/>
  <c r="Q49" i="1"/>
  <c r="P11" i="2"/>
  <c r="O49" i="1"/>
  <c r="N11" i="2"/>
  <c r="F5" i="16"/>
  <c r="G4" i="16"/>
  <c r="F7" i="16"/>
  <c r="B7" i="16"/>
  <c r="G7" i="16"/>
  <c r="E7" i="16"/>
  <c r="A8" i="16"/>
  <c r="D7" i="16"/>
  <c r="C7" i="16"/>
  <c r="M21" i="17"/>
  <c r="O14" i="17"/>
  <c r="O15" i="17" s="1"/>
  <c r="O16" i="17" s="1"/>
  <c r="O17" i="17" s="1"/>
  <c r="O18" i="17" s="1"/>
  <c r="O19" i="17" s="1"/>
  <c r="O20" i="17" s="1"/>
  <c r="G5" i="16" l="1"/>
  <c r="H4" i="16"/>
  <c r="G6" i="16"/>
  <c r="D8" i="16"/>
  <c r="C8" i="16"/>
  <c r="A9" i="16"/>
  <c r="E8" i="16"/>
  <c r="G8" i="16"/>
  <c r="B8" i="16"/>
  <c r="F8" i="16"/>
  <c r="H5" i="16" l="1"/>
  <c r="I4" i="16"/>
  <c r="H6" i="16"/>
  <c r="H7" i="16"/>
  <c r="F9" i="16"/>
  <c r="B9" i="16"/>
  <c r="E9" i="16"/>
  <c r="A10" i="16"/>
  <c r="I9" i="16"/>
  <c r="D9" i="16"/>
  <c r="H9" i="16"/>
  <c r="C9" i="16"/>
  <c r="G9" i="16"/>
  <c r="H8" i="16"/>
  <c r="W4" i="8"/>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6" i="8"/>
  <c r="B8" i="8" s="1"/>
  <c r="B9" i="8" s="1"/>
  <c r="B12" i="8" s="1"/>
  <c r="K45" i="9"/>
  <c r="F45" i="9"/>
  <c r="H43" i="10"/>
  <c r="W36" i="13"/>
  <c r="W37" i="13" s="1"/>
  <c r="W38" i="13" s="1"/>
  <c r="W39" i="13" s="1"/>
  <c r="U36" i="13"/>
  <c r="U37" i="13" s="1"/>
  <c r="U38" i="13" s="1"/>
  <c r="U39" i="13" s="1"/>
  <c r="S36" i="13"/>
  <c r="S37" i="13" s="1"/>
  <c r="S38" i="13" s="1"/>
  <c r="S39" i="13" s="1"/>
  <c r="Q36" i="13"/>
  <c r="Q37" i="13" s="1"/>
  <c r="Q38" i="13" s="1"/>
  <c r="Q39" i="13" s="1"/>
  <c r="K39" i="12"/>
  <c r="L39" i="12" s="1"/>
  <c r="F39" i="12"/>
  <c r="G39" i="12" s="1"/>
  <c r="F37" i="13"/>
  <c r="G37" i="13" s="1"/>
  <c r="K37" i="13"/>
  <c r="L37" i="13" s="1"/>
  <c r="F38" i="13"/>
  <c r="M46" i="5"/>
  <c r="H46" i="5"/>
  <c r="C46" i="5"/>
  <c r="K40" i="6"/>
  <c r="L40" i="6" s="1"/>
  <c r="K41" i="6"/>
  <c r="L41" i="6" s="1"/>
  <c r="L43" i="6"/>
  <c r="F40" i="6"/>
  <c r="G40" i="6" s="1"/>
  <c r="F41" i="6"/>
  <c r="G41" i="6" s="1"/>
  <c r="L5" i="4"/>
  <c r="L6" i="4"/>
  <c r="L7" i="4"/>
  <c r="L8" i="4"/>
  <c r="L9" i="4"/>
  <c r="K5" i="4"/>
  <c r="K6" i="4"/>
  <c r="K7" i="4"/>
  <c r="K8" i="4"/>
  <c r="K9" i="4"/>
  <c r="G5" i="4"/>
  <c r="G6" i="4"/>
  <c r="G7" i="4"/>
  <c r="G8" i="4"/>
  <c r="G9" i="4"/>
  <c r="F5" i="4"/>
  <c r="F6" i="4"/>
  <c r="F7" i="4"/>
  <c r="F8" i="4"/>
  <c r="F9" i="4"/>
  <c r="B6" i="4"/>
  <c r="B8" i="4" s="1"/>
  <c r="B9" i="4" s="1"/>
  <c r="B12" i="4" s="1"/>
  <c r="B13" i="4" s="1"/>
  <c r="L5" i="2"/>
  <c r="L6" i="2"/>
  <c r="L7" i="2"/>
  <c r="L8" i="2"/>
  <c r="L9" i="2"/>
  <c r="K5" i="2"/>
  <c r="K6" i="2"/>
  <c r="K7" i="2"/>
  <c r="K8" i="2"/>
  <c r="K9" i="2"/>
  <c r="G5" i="2"/>
  <c r="G6" i="2"/>
  <c r="G7" i="2"/>
  <c r="G8" i="2"/>
  <c r="G9" i="2"/>
  <c r="F5" i="2"/>
  <c r="F6" i="2"/>
  <c r="F7" i="2"/>
  <c r="F8" i="2"/>
  <c r="F9" i="2"/>
  <c r="B7" i="2"/>
  <c r="B8" i="2" s="1"/>
  <c r="B9" i="2" s="1"/>
  <c r="B12" i="2" s="1"/>
  <c r="B13" i="2" s="1"/>
  <c r="F49" i="1" l="1"/>
  <c r="L45" i="9"/>
  <c r="K46" i="9"/>
  <c r="G45" i="9"/>
  <c r="F46" i="9"/>
  <c r="K49" i="1"/>
  <c r="I5" i="16"/>
  <c r="J4" i="16"/>
  <c r="I6" i="16"/>
  <c r="I7" i="16"/>
  <c r="I8" i="16"/>
  <c r="H10" i="16"/>
  <c r="D10" i="16"/>
  <c r="G10" i="16"/>
  <c r="B10" i="16"/>
  <c r="C10" i="16"/>
  <c r="F10" i="16"/>
  <c r="A11" i="16"/>
  <c r="J10" i="16"/>
  <c r="E10" i="16"/>
  <c r="I10" i="16"/>
  <c r="K40" i="17"/>
  <c r="L40" i="17" s="1"/>
  <c r="F40" i="17"/>
  <c r="G40" i="17" s="1"/>
  <c r="U28" i="11"/>
  <c r="U29" i="11" s="1"/>
  <c r="U30" i="11" s="1"/>
  <c r="U31" i="11" s="1"/>
  <c r="U32" i="11" s="1"/>
  <c r="U33" i="11" s="1"/>
  <c r="U34" i="11" s="1"/>
  <c r="U35" i="11" s="1"/>
  <c r="W28" i="11"/>
  <c r="W29" i="11" s="1"/>
  <c r="W30" i="11" s="1"/>
  <c r="W31" i="11" s="1"/>
  <c r="W32" i="11" s="1"/>
  <c r="W33" i="11" s="1"/>
  <c r="W34" i="11" s="1"/>
  <c r="W35" i="11" s="1"/>
  <c r="U36" i="11"/>
  <c r="U37" i="11" s="1"/>
  <c r="U38" i="11" s="1"/>
  <c r="U39" i="11" s="1"/>
  <c r="W36" i="11"/>
  <c r="W37" i="11" s="1"/>
  <c r="W38" i="11" s="1"/>
  <c r="W39" i="11" s="1"/>
  <c r="D49" i="1" l="1"/>
  <c r="E49" i="1"/>
  <c r="J46" i="9"/>
  <c r="K47" i="9" s="1"/>
  <c r="I46" i="9"/>
  <c r="L46" i="9" s="1"/>
  <c r="E46" i="9"/>
  <c r="F47" i="9" s="1"/>
  <c r="D46" i="9"/>
  <c r="W40" i="11"/>
  <c r="W41" i="11" s="1"/>
  <c r="W42" i="11" s="1"/>
  <c r="W43" i="11" s="1"/>
  <c r="U40" i="11"/>
  <c r="U41" i="11" s="1"/>
  <c r="U42" i="11" s="1"/>
  <c r="U43" i="11" s="1"/>
  <c r="J49" i="1"/>
  <c r="I49" i="1"/>
  <c r="L49" i="1" s="1"/>
  <c r="J11" i="16"/>
  <c r="F11" i="16"/>
  <c r="B11" i="16"/>
  <c r="A12" i="16"/>
  <c r="I11" i="16"/>
  <c r="D11" i="16"/>
  <c r="H11" i="16"/>
  <c r="C11" i="16"/>
  <c r="G11" i="16"/>
  <c r="E11" i="16"/>
  <c r="K11" i="16"/>
  <c r="J5" i="16"/>
  <c r="K4" i="16"/>
  <c r="J6" i="16"/>
  <c r="J7" i="16"/>
  <c r="J8" i="16"/>
  <c r="J9" i="16"/>
  <c r="H10" i="7"/>
  <c r="C10" i="7"/>
  <c r="G49" i="1" l="1"/>
  <c r="G46" i="9"/>
  <c r="H12" i="16"/>
  <c r="D12" i="16"/>
  <c r="K12" i="16"/>
  <c r="F12" i="16"/>
  <c r="B12" i="16"/>
  <c r="A13" i="16"/>
  <c r="J12" i="16"/>
  <c r="E12" i="16"/>
  <c r="I12" i="16"/>
  <c r="C12" i="16"/>
  <c r="G12" i="16"/>
  <c r="K5" i="16"/>
  <c r="L4" i="16"/>
  <c r="K6" i="16"/>
  <c r="K7" i="16"/>
  <c r="K8" i="16"/>
  <c r="K9" i="16"/>
  <c r="K10" i="16"/>
  <c r="K39" i="7"/>
  <c r="L39" i="7" s="1"/>
  <c r="F39" i="7"/>
  <c r="G39" i="7" s="1"/>
  <c r="AE62" i="7"/>
  <c r="K40" i="9"/>
  <c r="L40" i="9" s="1"/>
  <c r="F40" i="9"/>
  <c r="G40" i="9" s="1"/>
  <c r="K38" i="10"/>
  <c r="L38" i="10" s="1"/>
  <c r="F38" i="10"/>
  <c r="G38" i="10" s="1"/>
  <c r="L5" i="16" l="1"/>
  <c r="M4" i="16"/>
  <c r="L6" i="16"/>
  <c r="L7" i="16"/>
  <c r="L8" i="16"/>
  <c r="L9" i="16"/>
  <c r="L10" i="16"/>
  <c r="L11" i="16"/>
  <c r="J13" i="16"/>
  <c r="F13" i="16"/>
  <c r="B13" i="16"/>
  <c r="M13" i="16"/>
  <c r="H13" i="16"/>
  <c r="C13" i="16"/>
  <c r="D13" i="16"/>
  <c r="L13" i="16"/>
  <c r="G13" i="16"/>
  <c r="K13" i="16"/>
  <c r="E13" i="16"/>
  <c r="I13" i="16"/>
  <c r="A14" i="16"/>
  <c r="L12" i="16"/>
  <c r="K40" i="12"/>
  <c r="L40" i="12" s="1"/>
  <c r="F40" i="12"/>
  <c r="G40" i="12" s="1"/>
  <c r="K5" i="13"/>
  <c r="L5" i="13" s="1"/>
  <c r="K6" i="13"/>
  <c r="L6" i="13" s="1"/>
  <c r="K7" i="13"/>
  <c r="L7" i="13" s="1"/>
  <c r="K8" i="13"/>
  <c r="L8" i="13" s="1"/>
  <c r="F5" i="13"/>
  <c r="G5" i="13" s="1"/>
  <c r="F6" i="13"/>
  <c r="G6" i="13" s="1"/>
  <c r="F7" i="13"/>
  <c r="G7" i="13" s="1"/>
  <c r="F8" i="13"/>
  <c r="G8" i="13" s="1"/>
  <c r="B7" i="13"/>
  <c r="B9" i="13" s="1"/>
  <c r="B12" i="13" s="1"/>
  <c r="B13" i="13" s="1"/>
  <c r="W46" i="5"/>
  <c r="U46" i="5"/>
  <c r="S46" i="5"/>
  <c r="Q46" i="5"/>
  <c r="K43" i="5"/>
  <c r="L14" i="16" l="1"/>
  <c r="H14" i="16"/>
  <c r="D14" i="16"/>
  <c r="A15" i="16"/>
  <c r="J14" i="16"/>
  <c r="E14" i="16"/>
  <c r="F14" i="16"/>
  <c r="I14" i="16"/>
  <c r="C14" i="16"/>
  <c r="M14" i="16"/>
  <c r="G14" i="16"/>
  <c r="B14" i="16"/>
  <c r="K14" i="16"/>
  <c r="M5" i="16"/>
  <c r="N4" i="16"/>
  <c r="M6" i="16"/>
  <c r="M7" i="16"/>
  <c r="M8" i="16"/>
  <c r="M9" i="16"/>
  <c r="M10" i="16"/>
  <c r="M11" i="16"/>
  <c r="M12" i="16"/>
  <c r="L43" i="5"/>
  <c r="K46" i="5"/>
  <c r="O46" i="5"/>
  <c r="F43" i="5"/>
  <c r="N15" i="16" l="1"/>
  <c r="J15" i="16"/>
  <c r="F15" i="16"/>
  <c r="B15" i="16"/>
  <c r="L15" i="16"/>
  <c r="G15" i="16"/>
  <c r="H15" i="16"/>
  <c r="K15" i="16"/>
  <c r="E15" i="16"/>
  <c r="A16" i="16"/>
  <c r="O15" i="16"/>
  <c r="I15" i="16"/>
  <c r="D15" i="16"/>
  <c r="M15" i="16"/>
  <c r="C15" i="16"/>
  <c r="O4" i="16"/>
  <c r="N5" i="16"/>
  <c r="N6" i="16"/>
  <c r="N7" i="16"/>
  <c r="N8" i="16"/>
  <c r="N9" i="16"/>
  <c r="N10" i="16"/>
  <c r="N11" i="16"/>
  <c r="N12" i="16"/>
  <c r="N13" i="16"/>
  <c r="N14" i="16"/>
  <c r="J46" i="5"/>
  <c r="I46" i="5"/>
  <c r="G43" i="5"/>
  <c r="F46" i="5"/>
  <c r="K42" i="2"/>
  <c r="L42" i="2" s="1"/>
  <c r="F42" i="2"/>
  <c r="G42" i="2" s="1"/>
  <c r="L46" i="5" l="1"/>
  <c r="D46" i="5"/>
  <c r="E46" i="5"/>
  <c r="O5" i="16"/>
  <c r="P4" i="16"/>
  <c r="O6" i="16"/>
  <c r="O7" i="16"/>
  <c r="O8" i="16"/>
  <c r="O9" i="16"/>
  <c r="O10" i="16"/>
  <c r="O11" i="16"/>
  <c r="O12" i="16"/>
  <c r="O13" i="16"/>
  <c r="O14" i="16"/>
  <c r="P16" i="16"/>
  <c r="L16" i="16"/>
  <c r="H16" i="16"/>
  <c r="D16" i="16"/>
  <c r="N16" i="16"/>
  <c r="I16" i="16"/>
  <c r="C16" i="16"/>
  <c r="O16" i="16"/>
  <c r="M16" i="16"/>
  <c r="G16" i="16"/>
  <c r="B16" i="16"/>
  <c r="K16" i="16"/>
  <c r="F16" i="16"/>
  <c r="A17" i="16"/>
  <c r="J16" i="16"/>
  <c r="E16" i="16"/>
  <c r="K43" i="1"/>
  <c r="L43" i="1" s="1"/>
  <c r="F43" i="1"/>
  <c r="G43" i="1" s="1"/>
  <c r="P5" i="16" l="1"/>
  <c r="Q4" i="16"/>
  <c r="P6" i="16"/>
  <c r="P7" i="16"/>
  <c r="P8" i="16"/>
  <c r="P9" i="16"/>
  <c r="P10" i="16"/>
  <c r="P11" i="16"/>
  <c r="P12" i="16"/>
  <c r="P13" i="16"/>
  <c r="P14" i="16"/>
  <c r="P15" i="16"/>
  <c r="N17" i="16"/>
  <c r="J17" i="16"/>
  <c r="F17" i="16"/>
  <c r="B17" i="16"/>
  <c r="P17" i="16"/>
  <c r="K17" i="16"/>
  <c r="E17" i="16"/>
  <c r="A18" i="16"/>
  <c r="O17" i="16"/>
  <c r="I17" i="16"/>
  <c r="D17" i="16"/>
  <c r="M17" i="16"/>
  <c r="H17" i="16"/>
  <c r="C17" i="16"/>
  <c r="Q17" i="16"/>
  <c r="L17" i="16"/>
  <c r="G17" i="16"/>
  <c r="G46" i="5"/>
  <c r="K41" i="1"/>
  <c r="L41" i="1" s="1"/>
  <c r="F41" i="1"/>
  <c r="G41" i="1" s="1"/>
  <c r="F9" i="1"/>
  <c r="K39" i="17"/>
  <c r="L39" i="17" s="1"/>
  <c r="K41" i="17"/>
  <c r="L41" i="17" s="1"/>
  <c r="F39" i="17"/>
  <c r="G39" i="17" s="1"/>
  <c r="F41" i="17"/>
  <c r="G41" i="17" s="1"/>
  <c r="W7" i="17"/>
  <c r="U7" i="17"/>
  <c r="S7" i="17"/>
  <c r="Q7" i="17"/>
  <c r="O7" i="17"/>
  <c r="P18" i="16" l="1"/>
  <c r="L18" i="16"/>
  <c r="H18" i="16"/>
  <c r="D18" i="16"/>
  <c r="M18" i="16"/>
  <c r="G18" i="16"/>
  <c r="B18" i="16"/>
  <c r="Q18" i="16"/>
  <c r="K18" i="16"/>
  <c r="F18" i="16"/>
  <c r="A19" i="16"/>
  <c r="O18" i="16"/>
  <c r="J18" i="16"/>
  <c r="E18" i="16"/>
  <c r="N18" i="16"/>
  <c r="I18" i="16"/>
  <c r="C18" i="16"/>
  <c r="Q5" i="16"/>
  <c r="R4" i="16"/>
  <c r="R18" i="16" s="1"/>
  <c r="Q6" i="16"/>
  <c r="Q7" i="16"/>
  <c r="Q8" i="16"/>
  <c r="Q9" i="16"/>
  <c r="Q10" i="16"/>
  <c r="Q11" i="16"/>
  <c r="Q12" i="16"/>
  <c r="Q13" i="16"/>
  <c r="Q14" i="16"/>
  <c r="Q15" i="16"/>
  <c r="Q16" i="16"/>
  <c r="M10" i="7"/>
  <c r="K5" i="7"/>
  <c r="K6" i="7"/>
  <c r="L6" i="7" s="1"/>
  <c r="K7" i="7"/>
  <c r="L7" i="7" s="1"/>
  <c r="K8" i="7"/>
  <c r="L8" i="7" s="1"/>
  <c r="K9" i="7"/>
  <c r="L9" i="7" s="1"/>
  <c r="F5" i="7"/>
  <c r="G5" i="7" s="1"/>
  <c r="F6" i="7"/>
  <c r="G6" i="7" s="1"/>
  <c r="F7" i="7"/>
  <c r="G7" i="7" s="1"/>
  <c r="F8" i="7"/>
  <c r="G8" i="7" s="1"/>
  <c r="F9" i="7"/>
  <c r="G9" i="7" s="1"/>
  <c r="R19" i="16" l="1"/>
  <c r="N19" i="16"/>
  <c r="J19" i="16"/>
  <c r="F19" i="16"/>
  <c r="B19" i="16"/>
  <c r="A20" i="16"/>
  <c r="O19" i="16"/>
  <c r="I19" i="16"/>
  <c r="D19" i="16"/>
  <c r="M19" i="16"/>
  <c r="H19" i="16"/>
  <c r="C19" i="16"/>
  <c r="Q19" i="16"/>
  <c r="L19" i="16"/>
  <c r="G19" i="16"/>
  <c r="P19" i="16"/>
  <c r="K19" i="16"/>
  <c r="E19" i="16"/>
  <c r="R5" i="16"/>
  <c r="S4" i="16"/>
  <c r="R6" i="16"/>
  <c r="R7" i="16"/>
  <c r="R8" i="16"/>
  <c r="R9" i="16"/>
  <c r="R10" i="16"/>
  <c r="R11" i="16"/>
  <c r="R12" i="16"/>
  <c r="R13" i="16"/>
  <c r="R14" i="16"/>
  <c r="R15" i="16"/>
  <c r="R16" i="16"/>
  <c r="R17" i="16"/>
  <c r="L5" i="7"/>
  <c r="B8" i="7"/>
  <c r="B12" i="7" s="1"/>
  <c r="B13" i="7" s="1"/>
  <c r="M43" i="8"/>
  <c r="M11" i="7" s="1"/>
  <c r="H43" i="8"/>
  <c r="H11" i="7" s="1"/>
  <c r="C43" i="8"/>
  <c r="C11" i="7" s="1"/>
  <c r="K42" i="8"/>
  <c r="L42" i="8" s="1"/>
  <c r="F42" i="8"/>
  <c r="G42" i="8" s="1"/>
  <c r="S5" i="16" l="1"/>
  <c r="T4" i="16"/>
  <c r="S6" i="16"/>
  <c r="S7" i="16"/>
  <c r="S8" i="16"/>
  <c r="S9" i="16"/>
  <c r="S10" i="16"/>
  <c r="S11" i="16"/>
  <c r="S12" i="16"/>
  <c r="S13" i="16"/>
  <c r="S14" i="16"/>
  <c r="S15" i="16"/>
  <c r="S16" i="16"/>
  <c r="S17" i="16"/>
  <c r="S18" i="16"/>
  <c r="S19" i="16"/>
  <c r="T20" i="16"/>
  <c r="P20" i="16"/>
  <c r="L20" i="16"/>
  <c r="H20" i="16"/>
  <c r="D20" i="16"/>
  <c r="Q20" i="16"/>
  <c r="K20" i="16"/>
  <c r="F20" i="16"/>
  <c r="A21" i="16"/>
  <c r="O20" i="16"/>
  <c r="J20" i="16"/>
  <c r="E20" i="16"/>
  <c r="S20" i="16"/>
  <c r="N20" i="16"/>
  <c r="I20" i="16"/>
  <c r="C20" i="16"/>
  <c r="R20" i="16"/>
  <c r="M20" i="16"/>
  <c r="G20" i="16"/>
  <c r="B20" i="16"/>
  <c r="K39" i="9"/>
  <c r="L39" i="9" s="1"/>
  <c r="K41" i="9"/>
  <c r="L41" i="9" s="1"/>
  <c r="F39" i="9"/>
  <c r="G39" i="9" s="1"/>
  <c r="F41" i="9"/>
  <c r="G41" i="9" s="1"/>
  <c r="F42" i="9"/>
  <c r="G42" i="9" s="1"/>
  <c r="K42" i="9"/>
  <c r="L42" i="9" s="1"/>
  <c r="W4" i="9"/>
  <c r="U4" i="9"/>
  <c r="S4" i="9"/>
  <c r="Q4" i="9"/>
  <c r="O4" i="9"/>
  <c r="C43" i="10"/>
  <c r="M10" i="10"/>
  <c r="M11" i="10" s="1"/>
  <c r="H10" i="10"/>
  <c r="H11" i="10" s="1"/>
  <c r="C10" i="10"/>
  <c r="C11" i="10" s="1"/>
  <c r="T5" i="16" l="1"/>
  <c r="U4" i="16"/>
  <c r="T6" i="16"/>
  <c r="T7" i="16"/>
  <c r="T8" i="16"/>
  <c r="T9" i="16"/>
  <c r="T10" i="16"/>
  <c r="T11" i="16"/>
  <c r="T12" i="16"/>
  <c r="T13" i="16"/>
  <c r="T14" i="16"/>
  <c r="T15" i="16"/>
  <c r="T16" i="16"/>
  <c r="T17" i="16"/>
  <c r="T18" i="16"/>
  <c r="T19" i="16"/>
  <c r="A22" i="16"/>
  <c r="S21" i="16"/>
  <c r="R21" i="16"/>
  <c r="N21" i="16"/>
  <c r="J21" i="16"/>
  <c r="F21" i="16"/>
  <c r="B21" i="16"/>
  <c r="T21" i="16"/>
  <c r="M21" i="16"/>
  <c r="H21" i="16"/>
  <c r="C21" i="16"/>
  <c r="Q21" i="16"/>
  <c r="L21" i="16"/>
  <c r="G21" i="16"/>
  <c r="P21" i="16"/>
  <c r="K21" i="16"/>
  <c r="E21" i="16"/>
  <c r="U21" i="16"/>
  <c r="O21" i="16"/>
  <c r="I21" i="16"/>
  <c r="D21" i="16"/>
  <c r="K5" i="10"/>
  <c r="L5" i="10" s="1"/>
  <c r="K6" i="10"/>
  <c r="L6" i="10" s="1"/>
  <c r="K7" i="10"/>
  <c r="L7" i="10" s="1"/>
  <c r="K8" i="10"/>
  <c r="L8" i="10" s="1"/>
  <c r="K9" i="10"/>
  <c r="L9" i="10" s="1"/>
  <c r="F5" i="10"/>
  <c r="G5" i="10" s="1"/>
  <c r="F6" i="10"/>
  <c r="G6" i="10" s="1"/>
  <c r="F7" i="10"/>
  <c r="G7" i="10" s="1"/>
  <c r="F8" i="10"/>
  <c r="G8" i="10" s="1"/>
  <c r="F9" i="10"/>
  <c r="G9" i="10" s="1"/>
  <c r="B8" i="10"/>
  <c r="B12" i="10" s="1"/>
  <c r="B13" i="10" s="1"/>
  <c r="K40" i="11"/>
  <c r="L40" i="11" s="1"/>
  <c r="F40" i="11"/>
  <c r="G40" i="11" s="1"/>
  <c r="O4" i="11"/>
  <c r="O5" i="11" s="1"/>
  <c r="O6" i="11" s="1"/>
  <c r="O7" i="11" s="1"/>
  <c r="O8" i="11" s="1"/>
  <c r="O9" i="11" s="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8" i="12"/>
  <c r="V46" i="13"/>
  <c r="T46" i="13"/>
  <c r="R46" i="13"/>
  <c r="P46" i="13"/>
  <c r="N46" i="13"/>
  <c r="M46" i="13"/>
  <c r="H46" i="13"/>
  <c r="C46" i="13"/>
  <c r="C19" i="13"/>
  <c r="U5" i="16" l="1"/>
  <c r="V4" i="16"/>
  <c r="U6" i="16"/>
  <c r="U7" i="16"/>
  <c r="U8" i="16"/>
  <c r="U9" i="16"/>
  <c r="U10" i="16"/>
  <c r="U11" i="16"/>
  <c r="U12" i="16"/>
  <c r="U13" i="16"/>
  <c r="U14" i="16"/>
  <c r="U15" i="16"/>
  <c r="U16" i="16"/>
  <c r="U17" i="16"/>
  <c r="U18" i="16"/>
  <c r="U19" i="16"/>
  <c r="U20" i="16"/>
  <c r="U22" i="16"/>
  <c r="Q22" i="16"/>
  <c r="R22" i="16"/>
  <c r="M22" i="16"/>
  <c r="I22" i="16"/>
  <c r="E22" i="16"/>
  <c r="P22" i="16"/>
  <c r="L22" i="16"/>
  <c r="H22" i="16"/>
  <c r="D22" i="16"/>
  <c r="N22" i="16"/>
  <c r="F22" i="16"/>
  <c r="A23" i="16"/>
  <c r="T22" i="16"/>
  <c r="K22" i="16"/>
  <c r="C22" i="16"/>
  <c r="S22" i="16"/>
  <c r="J22" i="16"/>
  <c r="B22" i="16"/>
  <c r="O22" i="16"/>
  <c r="G22" i="16"/>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W4" i="16" l="1"/>
  <c r="V5" i="16"/>
  <c r="V6" i="16"/>
  <c r="V7" i="16"/>
  <c r="V8" i="16"/>
  <c r="V9" i="16"/>
  <c r="V10" i="16"/>
  <c r="V11" i="16"/>
  <c r="V12" i="16"/>
  <c r="V13" i="16"/>
  <c r="V14" i="16"/>
  <c r="V15" i="16"/>
  <c r="V16" i="16"/>
  <c r="V17" i="16"/>
  <c r="V18" i="16"/>
  <c r="V19" i="16"/>
  <c r="V20" i="16"/>
  <c r="V21" i="16"/>
  <c r="A24" i="16"/>
  <c r="W23" i="16"/>
  <c r="S23" i="16"/>
  <c r="O23" i="16"/>
  <c r="K23" i="16"/>
  <c r="G23" i="16"/>
  <c r="C23" i="16"/>
  <c r="T23" i="16"/>
  <c r="N23" i="16"/>
  <c r="I23" i="16"/>
  <c r="D23" i="16"/>
  <c r="R23" i="16"/>
  <c r="M23" i="16"/>
  <c r="H23" i="16"/>
  <c r="B23" i="16"/>
  <c r="P23" i="16"/>
  <c r="E23" i="16"/>
  <c r="V23" i="16"/>
  <c r="L23" i="16"/>
  <c r="U23" i="16"/>
  <c r="J23" i="16"/>
  <c r="Q23" i="16"/>
  <c r="F23" i="16"/>
  <c r="V22" i="16"/>
  <c r="K46" i="13"/>
  <c r="J46" i="13" s="1"/>
  <c r="G44" i="13"/>
  <c r="F46" i="13"/>
  <c r="D46" i="13" s="1"/>
  <c r="L44" i="13"/>
  <c r="M11" i="6"/>
  <c r="H11" i="6"/>
  <c r="C11" i="6"/>
  <c r="K38" i="6"/>
  <c r="L38" i="6" s="1"/>
  <c r="K39" i="6"/>
  <c r="L39" i="6" s="1"/>
  <c r="F38" i="6"/>
  <c r="G38" i="6" s="1"/>
  <c r="F39" i="6"/>
  <c r="G39" i="6" s="1"/>
  <c r="W4" i="6"/>
  <c r="U4" i="6"/>
  <c r="S4" i="6"/>
  <c r="Q4" i="6"/>
  <c r="O4" i="6"/>
  <c r="H12" i="6"/>
  <c r="C12" i="6"/>
  <c r="C45" i="17"/>
  <c r="V24" i="16" l="1"/>
  <c r="R24" i="16"/>
  <c r="N24" i="16"/>
  <c r="J24" i="16"/>
  <c r="U24" i="16"/>
  <c r="Q24" i="16"/>
  <c r="M24" i="16"/>
  <c r="I24" i="16"/>
  <c r="E24" i="16"/>
  <c r="T24" i="16"/>
  <c r="L24" i="16"/>
  <c r="F24" i="16"/>
  <c r="S24" i="16"/>
  <c r="K24" i="16"/>
  <c r="D24" i="16"/>
  <c r="W24" i="16"/>
  <c r="G24" i="16"/>
  <c r="P24" i="16"/>
  <c r="C24" i="16"/>
  <c r="A25" i="16"/>
  <c r="O24" i="16"/>
  <c r="B24" i="16"/>
  <c r="H24" i="16"/>
  <c r="W5" i="16"/>
  <c r="X4" i="16"/>
  <c r="W6" i="16"/>
  <c r="W7" i="16"/>
  <c r="W8" i="16"/>
  <c r="W9" i="16"/>
  <c r="W10" i="16"/>
  <c r="W11" i="16"/>
  <c r="W12" i="16"/>
  <c r="W13" i="16"/>
  <c r="W14" i="16"/>
  <c r="W15" i="16"/>
  <c r="W16" i="16"/>
  <c r="W17" i="16"/>
  <c r="W18" i="16"/>
  <c r="W19" i="16"/>
  <c r="W20" i="16"/>
  <c r="W21" i="16"/>
  <c r="W22" i="16"/>
  <c r="I46" i="13"/>
  <c r="L46" i="13" s="1"/>
  <c r="M12" i="6"/>
  <c r="E46" i="13"/>
  <c r="G46" i="13" s="1"/>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K41" i="2"/>
  <c r="L41" i="2" s="1"/>
  <c r="K43" i="2"/>
  <c r="L43" i="2" s="1"/>
  <c r="F41" i="2"/>
  <c r="G41" i="2" s="1"/>
  <c r="F43" i="2"/>
  <c r="G43"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X25" i="16" l="1"/>
  <c r="T25" i="16"/>
  <c r="P25" i="16"/>
  <c r="L25" i="16"/>
  <c r="H25" i="16"/>
  <c r="D25" i="16"/>
  <c r="A26" i="16"/>
  <c r="W25" i="16"/>
  <c r="S25" i="16"/>
  <c r="O25" i="16"/>
  <c r="K25" i="16"/>
  <c r="G25" i="16"/>
  <c r="C25" i="16"/>
  <c r="V25" i="16"/>
  <c r="N25" i="16"/>
  <c r="F25" i="16"/>
  <c r="U25" i="16"/>
  <c r="M25" i="16"/>
  <c r="E25" i="16"/>
  <c r="I25" i="16"/>
  <c r="R25" i="16"/>
  <c r="B25" i="16"/>
  <c r="Q25" i="16"/>
  <c r="J25" i="16"/>
  <c r="X5" i="16"/>
  <c r="Y4" i="16"/>
  <c r="X6" i="16"/>
  <c r="X7" i="16"/>
  <c r="X8" i="16"/>
  <c r="X9" i="16"/>
  <c r="X10" i="16"/>
  <c r="X11" i="16"/>
  <c r="X12" i="16"/>
  <c r="X13" i="16"/>
  <c r="X14" i="16"/>
  <c r="X15" i="16"/>
  <c r="X16" i="16"/>
  <c r="X17" i="16"/>
  <c r="X18" i="16"/>
  <c r="X19" i="16"/>
  <c r="X20" i="16"/>
  <c r="X21" i="16"/>
  <c r="X22" i="16"/>
  <c r="X23" i="16"/>
  <c r="X24" i="16"/>
  <c r="K42" i="1"/>
  <c r="L42" i="1" s="1"/>
  <c r="F42" i="1"/>
  <c r="G42" i="1" s="1"/>
  <c r="W7" i="1"/>
  <c r="U7" i="1"/>
  <c r="S7" i="1"/>
  <c r="Q7" i="1"/>
  <c r="O7" i="1"/>
  <c r="V26" i="16" l="1"/>
  <c r="R26" i="16"/>
  <c r="N26" i="16"/>
  <c r="J26" i="16"/>
  <c r="F26" i="16"/>
  <c r="B26" i="16"/>
  <c r="Y26" i="16"/>
  <c r="U26" i="16"/>
  <c r="Q26" i="16"/>
  <c r="M26" i="16"/>
  <c r="I26" i="16"/>
  <c r="E26" i="16"/>
  <c r="X26" i="16"/>
  <c r="P26" i="16"/>
  <c r="H26" i="16"/>
  <c r="A27" i="16"/>
  <c r="W26" i="16"/>
  <c r="O26" i="16"/>
  <c r="G26" i="16"/>
  <c r="K26" i="16"/>
  <c r="T26" i="16"/>
  <c r="D26" i="16"/>
  <c r="S26" i="16"/>
  <c r="C26" i="16"/>
  <c r="L26" i="16"/>
  <c r="Y5" i="16"/>
  <c r="Z4" i="16"/>
  <c r="Y6" i="16"/>
  <c r="Y7" i="16"/>
  <c r="Y8" i="16"/>
  <c r="Y9" i="16"/>
  <c r="Y10" i="16"/>
  <c r="Y11" i="16"/>
  <c r="Y12" i="16"/>
  <c r="Y13" i="16"/>
  <c r="Y14" i="16"/>
  <c r="Y15" i="16"/>
  <c r="Y16" i="16"/>
  <c r="Y17" i="16"/>
  <c r="Y18" i="16"/>
  <c r="Y19" i="16"/>
  <c r="Y20" i="16"/>
  <c r="Y21" i="16"/>
  <c r="Y22" i="16"/>
  <c r="Y23" i="16"/>
  <c r="Y24" i="16"/>
  <c r="Y25" i="16"/>
  <c r="U4" i="17"/>
  <c r="M45" i="17"/>
  <c r="H45" i="17"/>
  <c r="W4" i="17"/>
  <c r="S4" i="17"/>
  <c r="Q4" i="17"/>
  <c r="O4" i="17"/>
  <c r="AE61" i="7"/>
  <c r="Z5" i="16" l="1"/>
  <c r="AA4" i="16"/>
  <c r="Z6" i="16"/>
  <c r="Z7" i="16"/>
  <c r="Z8" i="16"/>
  <c r="Z9" i="16"/>
  <c r="Z10" i="16"/>
  <c r="Z11" i="16"/>
  <c r="Z12" i="16"/>
  <c r="Z13" i="16"/>
  <c r="Z14" i="16"/>
  <c r="Z15" i="16"/>
  <c r="Z16" i="16"/>
  <c r="Z17" i="16"/>
  <c r="Z18" i="16"/>
  <c r="Z19" i="16"/>
  <c r="Z20" i="16"/>
  <c r="Z21" i="16"/>
  <c r="Z22" i="16"/>
  <c r="Z23" i="16"/>
  <c r="Z24" i="16"/>
  <c r="Z25" i="16"/>
  <c r="X27" i="16"/>
  <c r="T27" i="16"/>
  <c r="P27" i="16"/>
  <c r="L27" i="16"/>
  <c r="H27" i="16"/>
  <c r="D27" i="16"/>
  <c r="A28" i="16"/>
  <c r="AA27" i="16"/>
  <c r="W27" i="16"/>
  <c r="S27" i="16"/>
  <c r="O27" i="16"/>
  <c r="K27" i="16"/>
  <c r="G27" i="16"/>
  <c r="C27" i="16"/>
  <c r="Z27" i="16"/>
  <c r="R27" i="16"/>
  <c r="J27" i="16"/>
  <c r="B27" i="16"/>
  <c r="Y27" i="16"/>
  <c r="Q27" i="16"/>
  <c r="I27" i="16"/>
  <c r="M27" i="16"/>
  <c r="V27" i="16"/>
  <c r="F27" i="16"/>
  <c r="U27" i="16"/>
  <c r="E27" i="16"/>
  <c r="N27" i="16"/>
  <c r="Z26" i="16"/>
  <c r="W43" i="12"/>
  <c r="U43" i="12"/>
  <c r="S43" i="12"/>
  <c r="Q43" i="12"/>
  <c r="W44" i="12" l="1"/>
  <c r="W45" i="12" s="1"/>
  <c r="V11" i="11" s="1"/>
  <c r="U44" i="12"/>
  <c r="U45" i="12" s="1"/>
  <c r="T11" i="11" s="1"/>
  <c r="S44" i="12"/>
  <c r="S45" i="12" s="1"/>
  <c r="R11" i="11" s="1"/>
  <c r="Q44" i="12"/>
  <c r="Q45" i="12" s="1"/>
  <c r="P11" i="11" s="1"/>
  <c r="AA5" i="16"/>
  <c r="AB4" i="16"/>
  <c r="AA6" i="16"/>
  <c r="AA7" i="16"/>
  <c r="AA8" i="16"/>
  <c r="AA9" i="16"/>
  <c r="AA10" i="16"/>
  <c r="AA11" i="16"/>
  <c r="AA12" i="16"/>
  <c r="AA13" i="16"/>
  <c r="AA14" i="16"/>
  <c r="AA15" i="16"/>
  <c r="AA16" i="16"/>
  <c r="AA17" i="16"/>
  <c r="AA18" i="16"/>
  <c r="AA19" i="16"/>
  <c r="AA20" i="16"/>
  <c r="AA21" i="16"/>
  <c r="AA22" i="16"/>
  <c r="AA23" i="16"/>
  <c r="AA24" i="16"/>
  <c r="AA25" i="16"/>
  <c r="AA26" i="16"/>
  <c r="AB28" i="16"/>
  <c r="X28" i="16"/>
  <c r="T28" i="16"/>
  <c r="P28" i="16"/>
  <c r="L28" i="16"/>
  <c r="H28" i="16"/>
  <c r="A29" i="16"/>
  <c r="AA28" i="16"/>
  <c r="W28" i="16"/>
  <c r="S28" i="16"/>
  <c r="O28" i="16"/>
  <c r="K28" i="16"/>
  <c r="G28" i="16"/>
  <c r="V28" i="16"/>
  <c r="N28" i="16"/>
  <c r="F28" i="16"/>
  <c r="B28" i="16"/>
  <c r="U28" i="16"/>
  <c r="M28" i="16"/>
  <c r="E28" i="16"/>
  <c r="R28" i="16"/>
  <c r="D28" i="16"/>
  <c r="Q28" i="16"/>
  <c r="C28" i="16"/>
  <c r="Y28" i="16"/>
  <c r="J28" i="16"/>
  <c r="I28" i="16"/>
  <c r="Z28" i="16"/>
  <c r="AE60" i="7"/>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Z29" i="16" l="1"/>
  <c r="V29" i="16"/>
  <c r="R29" i="16"/>
  <c r="N29" i="16"/>
  <c r="J29" i="16"/>
  <c r="F29" i="16"/>
  <c r="B29" i="16"/>
  <c r="Y29" i="16"/>
  <c r="U29" i="16"/>
  <c r="Q29" i="16"/>
  <c r="M29" i="16"/>
  <c r="I29" i="16"/>
  <c r="E29" i="16"/>
  <c r="X29" i="16"/>
  <c r="P29" i="16"/>
  <c r="H29" i="16"/>
  <c r="A30" i="16"/>
  <c r="W29" i="16"/>
  <c r="O29" i="16"/>
  <c r="G29" i="16"/>
  <c r="T29" i="16"/>
  <c r="D29" i="16"/>
  <c r="S29" i="16"/>
  <c r="C29" i="16"/>
  <c r="AA29" i="16"/>
  <c r="L29" i="16"/>
  <c r="K29" i="16"/>
  <c r="AB29" i="16"/>
  <c r="AC4" i="16"/>
  <c r="AB5" i="16"/>
  <c r="AB6" i="16"/>
  <c r="AB7" i="16"/>
  <c r="AB8" i="16"/>
  <c r="AB9" i="16"/>
  <c r="AB10" i="16"/>
  <c r="AB11" i="16"/>
  <c r="AB12" i="16"/>
  <c r="AB13" i="16"/>
  <c r="AB14" i="16"/>
  <c r="AB15" i="16"/>
  <c r="AB16" i="16"/>
  <c r="AB17" i="16"/>
  <c r="AB18" i="16"/>
  <c r="AB19" i="16"/>
  <c r="AB20" i="16"/>
  <c r="AB21" i="16"/>
  <c r="AB22" i="16"/>
  <c r="AB23" i="16"/>
  <c r="AB24" i="16"/>
  <c r="AB25" i="16"/>
  <c r="AB26" i="16"/>
  <c r="AB27" i="16"/>
  <c r="W10" i="7"/>
  <c r="O10" i="7"/>
  <c r="Q10" i="7"/>
  <c r="S10" i="7"/>
  <c r="U10" i="7"/>
  <c r="K38" i="9"/>
  <c r="L38" i="9" s="1"/>
  <c r="F38" i="9"/>
  <c r="G38" i="9" s="1"/>
  <c r="W44" i="10"/>
  <c r="U44" i="10"/>
  <c r="S44" i="10"/>
  <c r="Q44" i="10"/>
  <c r="O44" i="10"/>
  <c r="K44" i="10"/>
  <c r="L44" i="10" s="1"/>
  <c r="F44" i="10"/>
  <c r="G44" i="10" s="1"/>
  <c r="W4" i="10"/>
  <c r="W5" i="10" s="1"/>
  <c r="W6" i="10" s="1"/>
  <c r="W7" i="10" s="1"/>
  <c r="W8" i="10" s="1"/>
  <c r="W9" i="10" s="1"/>
  <c r="V11" i="10" s="1"/>
  <c r="U4" i="10"/>
  <c r="U5" i="10" s="1"/>
  <c r="U6" i="10" s="1"/>
  <c r="U7" i="10" s="1"/>
  <c r="U8" i="10" s="1"/>
  <c r="U9" i="10" s="1"/>
  <c r="T11" i="10" s="1"/>
  <c r="S4" i="10"/>
  <c r="S5" i="10" s="1"/>
  <c r="S6" i="10" s="1"/>
  <c r="S7" i="10" s="1"/>
  <c r="S8" i="10" s="1"/>
  <c r="S9" i="10" s="1"/>
  <c r="Q4" i="10"/>
  <c r="Q5" i="10" s="1"/>
  <c r="Q6" i="10" s="1"/>
  <c r="Q7" i="10" s="1"/>
  <c r="Q8" i="10" s="1"/>
  <c r="Q9" i="10" s="1"/>
  <c r="O4" i="10"/>
  <c r="O5" i="10" s="1"/>
  <c r="O6" i="10" s="1"/>
  <c r="O7" i="10" s="1"/>
  <c r="O8" i="10" s="1"/>
  <c r="O9" i="10" s="1"/>
  <c r="K41" i="11"/>
  <c r="L41" i="11" s="1"/>
  <c r="F41" i="11"/>
  <c r="G41" i="11" s="1"/>
  <c r="K44" i="12"/>
  <c r="L44" i="12" s="1"/>
  <c r="F44" i="12"/>
  <c r="G44" i="12" s="1"/>
  <c r="AC5" i="16" l="1"/>
  <c r="AD4" i="16"/>
  <c r="AC6" i="16"/>
  <c r="AC7" i="16"/>
  <c r="AC8" i="16"/>
  <c r="AC9" i="16"/>
  <c r="AC10" i="16"/>
  <c r="AC11" i="16"/>
  <c r="AC12" i="16"/>
  <c r="AC13" i="16"/>
  <c r="AC14" i="16"/>
  <c r="AC15" i="16"/>
  <c r="AC16" i="16"/>
  <c r="AC17" i="16"/>
  <c r="AC18" i="16"/>
  <c r="AC19" i="16"/>
  <c r="AC20" i="16"/>
  <c r="AC21" i="16"/>
  <c r="AC22" i="16"/>
  <c r="AC23" i="16"/>
  <c r="AC24" i="16"/>
  <c r="AC25" i="16"/>
  <c r="AC26" i="16"/>
  <c r="AC27" i="16"/>
  <c r="AC28" i="16"/>
  <c r="AB30" i="16"/>
  <c r="X30" i="16"/>
  <c r="T30" i="16"/>
  <c r="P30" i="16"/>
  <c r="L30" i="16"/>
  <c r="H30" i="16"/>
  <c r="D30" i="16"/>
  <c r="A31" i="16"/>
  <c r="AA30" i="16"/>
  <c r="W30" i="16"/>
  <c r="S30" i="16"/>
  <c r="O30" i="16"/>
  <c r="K30" i="16"/>
  <c r="G30" i="16"/>
  <c r="C30" i="16"/>
  <c r="Z30" i="16"/>
  <c r="R30" i="16"/>
  <c r="J30" i="16"/>
  <c r="B30" i="16"/>
  <c r="Y30" i="16"/>
  <c r="Q30" i="16"/>
  <c r="I30" i="16"/>
  <c r="V30" i="16"/>
  <c r="F30" i="16"/>
  <c r="U30" i="16"/>
  <c r="E30" i="16"/>
  <c r="AC30" i="16"/>
  <c r="N30" i="16"/>
  <c r="M30" i="16"/>
  <c r="AD30" i="16"/>
  <c r="AC29" i="16"/>
  <c r="W10" i="10"/>
  <c r="U10" i="10"/>
  <c r="Q10" i="10"/>
  <c r="O10"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AD5" i="16" l="1"/>
  <c r="AD6" i="16"/>
  <c r="AD7" i="16"/>
  <c r="AD8" i="16"/>
  <c r="AD9" i="16"/>
  <c r="AD10" i="16"/>
  <c r="AD11" i="16"/>
  <c r="AD12" i="16"/>
  <c r="AD13" i="16"/>
  <c r="AD14" i="16"/>
  <c r="AD15" i="16"/>
  <c r="AD16" i="16"/>
  <c r="AD17" i="16"/>
  <c r="AD18" i="16"/>
  <c r="AD19" i="16"/>
  <c r="AD20" i="16"/>
  <c r="AD21" i="16"/>
  <c r="AD22" i="16"/>
  <c r="AD23" i="16"/>
  <c r="AD24" i="16"/>
  <c r="AD25" i="16"/>
  <c r="AD26" i="16"/>
  <c r="AD27" i="16"/>
  <c r="AD28" i="16"/>
  <c r="AD29" i="16"/>
  <c r="AD31" i="16"/>
  <c r="Z31" i="16"/>
  <c r="V31" i="16"/>
  <c r="R31" i="16"/>
  <c r="N31" i="16"/>
  <c r="J31" i="16"/>
  <c r="F31" i="16"/>
  <c r="B31" i="16"/>
  <c r="AC31" i="16"/>
  <c r="Y31" i="16"/>
  <c r="U31" i="16"/>
  <c r="Q31" i="16"/>
  <c r="M31" i="16"/>
  <c r="I31" i="16"/>
  <c r="E31" i="16"/>
  <c r="AB31" i="16"/>
  <c r="T31" i="16"/>
  <c r="L31" i="16"/>
  <c r="D31" i="16"/>
  <c r="AA31" i="16"/>
  <c r="S31" i="16"/>
  <c r="K31" i="16"/>
  <c r="C31" i="16"/>
  <c r="X31" i="16"/>
  <c r="H31" i="16"/>
  <c r="W31" i="16"/>
  <c r="G31" i="16"/>
  <c r="A32" i="16"/>
  <c r="P31" i="16"/>
  <c r="O31" i="16"/>
  <c r="W37" i="6"/>
  <c r="U37" i="6"/>
  <c r="S37" i="6"/>
  <c r="Q37" i="6"/>
  <c r="O37" i="6"/>
  <c r="M44" i="6"/>
  <c r="H44" i="6"/>
  <c r="C44" i="6"/>
  <c r="K37" i="6"/>
  <c r="L37" i="6" s="1"/>
  <c r="F37" i="6"/>
  <c r="AB32" i="16" l="1"/>
  <c r="X32" i="16"/>
  <c r="T32" i="16"/>
  <c r="P32" i="16"/>
  <c r="L32" i="16"/>
  <c r="H32" i="16"/>
  <c r="D32" i="16"/>
  <c r="A33" i="16"/>
  <c r="AA32" i="16"/>
  <c r="W32" i="16"/>
  <c r="S32" i="16"/>
  <c r="O32" i="16"/>
  <c r="K32" i="16"/>
  <c r="G32" i="16"/>
  <c r="C32" i="16"/>
  <c r="AD32" i="16"/>
  <c r="V32" i="16"/>
  <c r="N32" i="16"/>
  <c r="F32" i="16"/>
  <c r="AC32" i="16"/>
  <c r="U32" i="16"/>
  <c r="M32" i="16"/>
  <c r="E32" i="16"/>
  <c r="Z32" i="16"/>
  <c r="J32" i="16"/>
  <c r="Y32" i="16"/>
  <c r="I32" i="16"/>
  <c r="R32" i="16"/>
  <c r="Q32" i="16"/>
  <c r="B32" i="16"/>
  <c r="W38" i="6"/>
  <c r="W39" i="6" s="1"/>
  <c r="W40" i="6" s="1"/>
  <c r="W41" i="6" s="1"/>
  <c r="W42" i="6" s="1"/>
  <c r="W43" i="6" s="1"/>
  <c r="U38" i="6"/>
  <c r="U39" i="6" s="1"/>
  <c r="U40" i="6" s="1"/>
  <c r="U41" i="6" s="1"/>
  <c r="U42" i="6" s="1"/>
  <c r="U43" i="6" s="1"/>
  <c r="T10" i="5" s="1"/>
  <c r="S38" i="6"/>
  <c r="S39" i="6" s="1"/>
  <c r="S40" i="6" s="1"/>
  <c r="S41" i="6" s="1"/>
  <c r="S42" i="6" s="1"/>
  <c r="S43" i="6" s="1"/>
  <c r="R10" i="5" s="1"/>
  <c r="Q38" i="6"/>
  <c r="Q39" i="6" s="1"/>
  <c r="Q40" i="6" s="1"/>
  <c r="Q41" i="6" s="1"/>
  <c r="Q42" i="6" s="1"/>
  <c r="Q43" i="6" s="1"/>
  <c r="O38" i="6"/>
  <c r="O39" i="6" s="1"/>
  <c r="O40" i="6" s="1"/>
  <c r="O41" i="6" s="1"/>
  <c r="G37" i="6"/>
  <c r="K43" i="4"/>
  <c r="L43" i="4" s="1"/>
  <c r="F43" i="4"/>
  <c r="G43" i="4" s="1"/>
  <c r="K40" i="2"/>
  <c r="L40" i="2" s="1"/>
  <c r="F40" i="2"/>
  <c r="G40" i="2" s="1"/>
  <c r="O42" i="6" l="1"/>
  <c r="O43" i="6" s="1"/>
  <c r="N10" i="5" s="1"/>
  <c r="AD33" i="16"/>
  <c r="Z33" i="16"/>
  <c r="V33" i="16"/>
  <c r="R33" i="16"/>
  <c r="N33" i="16"/>
  <c r="J33" i="16"/>
  <c r="F33" i="16"/>
  <c r="B33" i="16"/>
  <c r="AC33" i="16"/>
  <c r="Y33" i="16"/>
  <c r="U33" i="16"/>
  <c r="Q33" i="16"/>
  <c r="M33" i="16"/>
  <c r="I33" i="16"/>
  <c r="E33" i="16"/>
  <c r="X33" i="16"/>
  <c r="P33" i="16"/>
  <c r="H33" i="16"/>
  <c r="A34" i="16"/>
  <c r="W33" i="16"/>
  <c r="O33" i="16"/>
  <c r="G33" i="16"/>
  <c r="AB33" i="16"/>
  <c r="L33" i="16"/>
  <c r="AA33" i="16"/>
  <c r="K33" i="16"/>
  <c r="C33" i="16"/>
  <c r="T33" i="16"/>
  <c r="S33" i="16"/>
  <c r="D33" i="16"/>
  <c r="W44" i="6"/>
  <c r="U44" i="6"/>
  <c r="S44" i="6"/>
  <c r="Q44" i="6"/>
  <c r="K40" i="1"/>
  <c r="L40" i="1" s="1"/>
  <c r="F40" i="1"/>
  <c r="G40" i="1" s="1"/>
  <c r="O44" i="6" l="1"/>
  <c r="AB34" i="16"/>
  <c r="X34" i="16"/>
  <c r="T34" i="16"/>
  <c r="P34" i="16"/>
  <c r="L34" i="16"/>
  <c r="H34" i="16"/>
  <c r="D34" i="16"/>
  <c r="A35" i="16"/>
  <c r="AA34" i="16"/>
  <c r="W34" i="16"/>
  <c r="S34" i="16"/>
  <c r="O34" i="16"/>
  <c r="K34" i="16"/>
  <c r="G34" i="16"/>
  <c r="C34" i="16"/>
  <c r="Z34" i="16"/>
  <c r="R34" i="16"/>
  <c r="J34" i="16"/>
  <c r="B34" i="16"/>
  <c r="Y34" i="16"/>
  <c r="Q34" i="16"/>
  <c r="I34" i="16"/>
  <c r="AD34" i="16"/>
  <c r="N34" i="16"/>
  <c r="AC34" i="16"/>
  <c r="M34" i="16"/>
  <c r="E34" i="16"/>
  <c r="V34" i="16"/>
  <c r="U34" i="16"/>
  <c r="F34" i="16"/>
  <c r="W38" i="17"/>
  <c r="U38" i="17"/>
  <c r="S38" i="17"/>
  <c r="Q38" i="17"/>
  <c r="O38" i="17"/>
  <c r="K38" i="17"/>
  <c r="F38" i="17"/>
  <c r="AD35" i="16" l="1"/>
  <c r="Z35" i="16"/>
  <c r="V35" i="16"/>
  <c r="R35" i="16"/>
  <c r="N35" i="16"/>
  <c r="J35" i="16"/>
  <c r="F35" i="16"/>
  <c r="B35" i="16"/>
  <c r="AC35" i="16"/>
  <c r="Y35" i="16"/>
  <c r="U35" i="16"/>
  <c r="Q35" i="16"/>
  <c r="M35" i="16"/>
  <c r="I35" i="16"/>
  <c r="E35" i="16"/>
  <c r="AB35" i="16"/>
  <c r="T35" i="16"/>
  <c r="L35" i="16"/>
  <c r="D35" i="16"/>
  <c r="AA35" i="16"/>
  <c r="S35" i="16"/>
  <c r="K35" i="16"/>
  <c r="C35" i="16"/>
  <c r="P35" i="16"/>
  <c r="A36" i="16"/>
  <c r="O35" i="16"/>
  <c r="G35" i="16"/>
  <c r="X35" i="16"/>
  <c r="W35" i="16"/>
  <c r="H35" i="16"/>
  <c r="W39" i="17"/>
  <c r="U39" i="17"/>
  <c r="S39" i="17"/>
  <c r="Q39" i="17"/>
  <c r="O39" i="17"/>
  <c r="L38" i="17"/>
  <c r="K45" i="17"/>
  <c r="G38" i="17"/>
  <c r="F45" i="17"/>
  <c r="H43" i="7"/>
  <c r="H35" i="7"/>
  <c r="H27" i="7"/>
  <c r="H19" i="7"/>
  <c r="H35" i="8"/>
  <c r="H27" i="8"/>
  <c r="H19" i="8"/>
  <c r="H10" i="8"/>
  <c r="H43" i="9"/>
  <c r="H35" i="9"/>
  <c r="H27" i="9"/>
  <c r="H19" i="9"/>
  <c r="H10" i="9"/>
  <c r="H11" i="9" s="1"/>
  <c r="H35" i="10"/>
  <c r="H27" i="10"/>
  <c r="H19" i="10"/>
  <c r="H35" i="11"/>
  <c r="H27" i="11"/>
  <c r="H19" i="11"/>
  <c r="H10" i="11"/>
  <c r="H46" i="12"/>
  <c r="H42" i="12"/>
  <c r="H34" i="12"/>
  <c r="H26" i="12"/>
  <c r="H18" i="12"/>
  <c r="L55" i="13"/>
  <c r="L56" i="13"/>
  <c r="H43" i="13"/>
  <c r="H10" i="12" s="1"/>
  <c r="H35" i="13"/>
  <c r="H27" i="13"/>
  <c r="H19" i="13"/>
  <c r="H10" i="13"/>
  <c r="H11" i="11" l="1"/>
  <c r="H47" i="7"/>
  <c r="H61" i="7" s="1"/>
  <c r="H11" i="8"/>
  <c r="H44" i="11"/>
  <c r="H55" i="10" s="1"/>
  <c r="H57" i="9" s="1"/>
  <c r="H54" i="8" s="1"/>
  <c r="H57" i="7" s="1"/>
  <c r="AB36" i="16"/>
  <c r="X36" i="16"/>
  <c r="T36" i="16"/>
  <c r="P36" i="16"/>
  <c r="L36" i="16"/>
  <c r="H36" i="16"/>
  <c r="D36" i="16"/>
  <c r="A37" i="16"/>
  <c r="AA36" i="16"/>
  <c r="W36" i="16"/>
  <c r="S36" i="16"/>
  <c r="O36" i="16"/>
  <c r="K36" i="16"/>
  <c r="G36" i="16"/>
  <c r="C36" i="16"/>
  <c r="AD36" i="16"/>
  <c r="V36" i="16"/>
  <c r="N36" i="16"/>
  <c r="F36" i="16"/>
  <c r="AC36" i="16"/>
  <c r="U36" i="16"/>
  <c r="M36" i="16"/>
  <c r="E36" i="16"/>
  <c r="R36" i="16"/>
  <c r="B36" i="16"/>
  <c r="Q36" i="16"/>
  <c r="I36" i="16"/>
  <c r="Z36" i="16"/>
  <c r="Y36" i="16"/>
  <c r="J36" i="16"/>
  <c r="H47" i="9"/>
  <c r="H56" i="8" s="1"/>
  <c r="H59" i="7" s="1"/>
  <c r="W40" i="17"/>
  <c r="W41" i="17" s="1"/>
  <c r="U40" i="17"/>
  <c r="U41" i="17" s="1"/>
  <c r="S40" i="17"/>
  <c r="S41" i="17" s="1"/>
  <c r="Q40" i="17"/>
  <c r="Q41" i="17" s="1"/>
  <c r="O40" i="17"/>
  <c r="O41" i="17" s="1"/>
  <c r="H44" i="8"/>
  <c r="H60" i="7" s="1"/>
  <c r="H47" i="12"/>
  <c r="H53" i="11" s="1"/>
  <c r="H54" i="10" s="1"/>
  <c r="H56" i="9" s="1"/>
  <c r="H53" i="8" s="1"/>
  <c r="H56" i="7" s="1"/>
  <c r="H47" i="13"/>
  <c r="E45" i="17"/>
  <c r="D45" i="17"/>
  <c r="I45" i="17"/>
  <c r="J45" i="17"/>
  <c r="H45" i="10"/>
  <c r="H58" i="9" s="1"/>
  <c r="H55" i="8" s="1"/>
  <c r="H58" i="7" s="1"/>
  <c r="H42" i="5"/>
  <c r="H11" i="13" s="1"/>
  <c r="H34" i="5"/>
  <c r="H26" i="5"/>
  <c r="H18" i="5"/>
  <c r="H9" i="5"/>
  <c r="H36" i="6"/>
  <c r="H28" i="6"/>
  <c r="H20" i="6"/>
  <c r="W42" i="17" l="1"/>
  <c r="U42" i="17"/>
  <c r="S42" i="17"/>
  <c r="Q42" i="17"/>
  <c r="O42" i="17"/>
  <c r="AD37" i="16"/>
  <c r="Z37" i="16"/>
  <c r="V37" i="16"/>
  <c r="R37" i="16"/>
  <c r="N37" i="16"/>
  <c r="J37" i="16"/>
  <c r="F37" i="16"/>
  <c r="B37" i="16"/>
  <c r="AC37" i="16"/>
  <c r="Y37" i="16"/>
  <c r="U37" i="16"/>
  <c r="Q37" i="16"/>
  <c r="M37" i="16"/>
  <c r="I37" i="16"/>
  <c r="E37" i="16"/>
  <c r="X37" i="16"/>
  <c r="P37" i="16"/>
  <c r="H37" i="16"/>
  <c r="W37" i="16"/>
  <c r="O37" i="16"/>
  <c r="G37" i="16"/>
  <c r="T37" i="16"/>
  <c r="D37" i="16"/>
  <c r="S37" i="16"/>
  <c r="C37" i="16"/>
  <c r="K37" i="16"/>
  <c r="AB37" i="16"/>
  <c r="AA37" i="16"/>
  <c r="L37" i="16"/>
  <c r="H47" i="5"/>
  <c r="H54" i="13" s="1"/>
  <c r="H54" i="12" s="1"/>
  <c r="H51" i="11" s="1"/>
  <c r="H52" i="10" s="1"/>
  <c r="H54" i="9" s="1"/>
  <c r="H51" i="8" s="1"/>
  <c r="H54" i="7" s="1"/>
  <c r="H45" i="6"/>
  <c r="H53" i="5" s="1"/>
  <c r="H53" i="13" s="1"/>
  <c r="H53" i="12" s="1"/>
  <c r="H50" i="11" s="1"/>
  <c r="H51" i="10" s="1"/>
  <c r="H53" i="9" s="1"/>
  <c r="H50" i="8" s="1"/>
  <c r="H53" i="7" s="1"/>
  <c r="G45" i="17"/>
  <c r="H55" i="12"/>
  <c r="H52" i="11" s="1"/>
  <c r="H53" i="10" s="1"/>
  <c r="H55" i="9" s="1"/>
  <c r="H52" i="8" s="1"/>
  <c r="H55" i="7" s="1"/>
  <c r="H10" i="5"/>
  <c r="L45" i="17"/>
  <c r="H35" i="4"/>
  <c r="H27" i="4"/>
  <c r="H19" i="4"/>
  <c r="H10" i="4"/>
  <c r="L18" i="2"/>
  <c r="L17" i="2"/>
  <c r="L16" i="2"/>
  <c r="L15" i="2"/>
  <c r="L14" i="2"/>
  <c r="L13" i="2"/>
  <c r="L12" i="2"/>
  <c r="L4" i="2"/>
  <c r="H35" i="2"/>
  <c r="H27" i="2"/>
  <c r="H19" i="2"/>
  <c r="H10" i="2"/>
  <c r="H11" i="2" s="1"/>
  <c r="W43" i="17" l="1"/>
  <c r="W44" i="17" s="1"/>
  <c r="W45" i="17" s="1"/>
  <c r="U43" i="17"/>
  <c r="U44" i="17" s="1"/>
  <c r="U45" i="17" s="1"/>
  <c r="S43" i="17"/>
  <c r="S44" i="17" s="1"/>
  <c r="S45" i="17" s="1"/>
  <c r="Q43" i="17"/>
  <c r="Q44" i="17" s="1"/>
  <c r="Q45" i="17" s="1"/>
  <c r="O43" i="17"/>
  <c r="O44" i="17" s="1"/>
  <c r="O45" i="17" s="1"/>
  <c r="H11" i="4"/>
  <c r="H46" i="4"/>
  <c r="H50" i="6" s="1"/>
  <c r="H46" i="2"/>
  <c r="H50" i="4" l="1"/>
  <c r="H49" i="6" s="1"/>
  <c r="H51" i="5" s="1"/>
  <c r="H51" i="13" s="1"/>
  <c r="H51" i="12" s="1"/>
  <c r="H48" i="11" s="1"/>
  <c r="H49" i="10" s="1"/>
  <c r="H51" i="9" s="1"/>
  <c r="H48" i="8" s="1"/>
  <c r="H51" i="7" s="1"/>
  <c r="H52" i="5"/>
  <c r="H52" i="13" s="1"/>
  <c r="H52" i="12" s="1"/>
  <c r="H49" i="11" s="1"/>
  <c r="H50" i="10" s="1"/>
  <c r="H52" i="9" s="1"/>
  <c r="H49" i="8" s="1"/>
  <c r="H52" i="7" s="1"/>
  <c r="H45" i="1"/>
  <c r="H37" i="1"/>
  <c r="H29" i="1"/>
  <c r="H21" i="1"/>
  <c r="H12" i="1"/>
  <c r="H5" i="1"/>
  <c r="H37" i="17"/>
  <c r="H29" i="17"/>
  <c r="H21" i="17"/>
  <c r="H13" i="17"/>
  <c r="H5" i="17"/>
  <c r="AE59" i="7"/>
  <c r="Q36" i="10"/>
  <c r="Q37" i="10" s="1"/>
  <c r="H50" i="1" l="1"/>
  <c r="H13" i="1"/>
  <c r="Q38" i="10"/>
  <c r="Q39" i="10" s="1"/>
  <c r="Q40" i="10" s="1"/>
  <c r="H46" i="17"/>
  <c r="H6" i="1"/>
  <c r="K39" i="8"/>
  <c r="L39" i="8" s="1"/>
  <c r="F39" i="8"/>
  <c r="G39" i="8" s="1"/>
  <c r="Q41" i="10" l="1"/>
  <c r="H49" i="4"/>
  <c r="H48" i="6" s="1"/>
  <c r="H50" i="5" s="1"/>
  <c r="H50" i="13" s="1"/>
  <c r="H50" i="12" s="1"/>
  <c r="H47" i="11" s="1"/>
  <c r="H48" i="10" s="1"/>
  <c r="H50" i="9" s="1"/>
  <c r="H47" i="8" s="1"/>
  <c r="H50" i="7" s="1"/>
  <c r="H49" i="2"/>
  <c r="H48" i="4"/>
  <c r="H47" i="6" s="1"/>
  <c r="H49" i="5" s="1"/>
  <c r="H49" i="13" s="1"/>
  <c r="H49" i="12" s="1"/>
  <c r="H46" i="11" s="1"/>
  <c r="H47" i="10" s="1"/>
  <c r="H49" i="9" s="1"/>
  <c r="H46" i="8" s="1"/>
  <c r="H49" i="7" s="1"/>
  <c r="H48" i="2"/>
  <c r="H52" i="1"/>
  <c r="K37" i="9"/>
  <c r="L37" i="9" s="1"/>
  <c r="F37" i="9"/>
  <c r="G37" i="9" s="1"/>
  <c r="K38" i="11"/>
  <c r="L38" i="11" s="1"/>
  <c r="F38" i="11"/>
  <c r="G38" i="11" s="1"/>
  <c r="Q42" i="10" l="1"/>
  <c r="H69" i="7"/>
  <c r="H68" i="7"/>
  <c r="M46" i="12"/>
  <c r="C46" i="12"/>
  <c r="W46" i="12"/>
  <c r="U46" i="12"/>
  <c r="S46" i="12"/>
  <c r="Q46" i="12"/>
  <c r="O43" i="12"/>
  <c r="K43" i="12"/>
  <c r="L43" i="12" s="1"/>
  <c r="F43" i="12"/>
  <c r="G43" i="12" s="1"/>
  <c r="W4" i="12"/>
  <c r="W5" i="12" s="1"/>
  <c r="W6" i="12" s="1"/>
  <c r="W7" i="12" s="1"/>
  <c r="W8" i="12" s="1"/>
  <c r="U4" i="12"/>
  <c r="U5" i="12" s="1"/>
  <c r="U6" i="12" s="1"/>
  <c r="U7" i="12" s="1"/>
  <c r="U8" i="12" s="1"/>
  <c r="S4" i="12"/>
  <c r="S5" i="12" s="1"/>
  <c r="S6" i="12" s="1"/>
  <c r="S7" i="12" s="1"/>
  <c r="S8" i="12" s="1"/>
  <c r="Q4" i="12"/>
  <c r="Q5" i="12" s="1"/>
  <c r="Q6" i="12" s="1"/>
  <c r="Q7" i="12" s="1"/>
  <c r="Q8" i="12" s="1"/>
  <c r="O4" i="12"/>
  <c r="O5" i="12" s="1"/>
  <c r="O6" i="12" s="1"/>
  <c r="O7" i="12" s="1"/>
  <c r="O8" i="12" s="1"/>
  <c r="O44" i="12" l="1"/>
  <c r="O45" i="12" s="1"/>
  <c r="N11" i="11" s="1"/>
  <c r="O9" i="12"/>
  <c r="W9" i="12"/>
  <c r="U9" i="12"/>
  <c r="S9" i="12"/>
  <c r="Q9" i="12"/>
  <c r="K40" i="13"/>
  <c r="L40" i="13" s="1"/>
  <c r="K42" i="13"/>
  <c r="L42" i="13" s="1"/>
  <c r="F40" i="13"/>
  <c r="G40" i="13" s="1"/>
  <c r="F42" i="13"/>
  <c r="G42" i="13" s="1"/>
  <c r="K37" i="5"/>
  <c r="L37" i="5" s="1"/>
  <c r="F37" i="5"/>
  <c r="G37" i="5" s="1"/>
  <c r="M9" i="5"/>
  <c r="M10" i="11"/>
  <c r="M11" i="11" s="1"/>
  <c r="C9" i="5"/>
  <c r="C10" i="11"/>
  <c r="C11" i="11" s="1"/>
  <c r="O46" i="12" l="1"/>
  <c r="M10" i="5"/>
  <c r="C10" i="5"/>
  <c r="K44" i="6"/>
  <c r="F44" i="6"/>
  <c r="K39" i="4"/>
  <c r="F39" i="4"/>
  <c r="G39" i="4" l="1"/>
  <c r="L39" i="4"/>
  <c r="I44" i="6"/>
  <c r="J44" i="6"/>
  <c r="E44" i="6"/>
  <c r="D44" i="6"/>
  <c r="K39" i="1"/>
  <c r="L39" i="1" s="1"/>
  <c r="F39" i="1"/>
  <c r="G39" i="1" s="1"/>
  <c r="G44" i="6" l="1"/>
  <c r="L44" i="6"/>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6" i="9"/>
  <c r="L36" i="9" s="1"/>
  <c r="K34" i="9"/>
  <c r="L34" i="9" s="1"/>
  <c r="K33" i="9"/>
  <c r="L33" i="9" s="1"/>
  <c r="K32" i="9"/>
  <c r="L32" i="9" s="1"/>
  <c r="K31" i="9"/>
  <c r="L31" i="9" s="1"/>
  <c r="K30" i="9"/>
  <c r="L30" i="9" s="1"/>
  <c r="K29" i="9"/>
  <c r="L29" i="9" s="1"/>
  <c r="K28" i="9"/>
  <c r="L28" i="9" s="1"/>
  <c r="K26" i="9"/>
  <c r="L26" i="9" s="1"/>
  <c r="K25" i="9"/>
  <c r="L25" i="9" s="1"/>
  <c r="K24" i="9"/>
  <c r="L24" i="9" s="1"/>
  <c r="K23" i="9"/>
  <c r="L23" i="9" s="1"/>
  <c r="K22" i="9"/>
  <c r="L22" i="9" s="1"/>
  <c r="K21" i="9"/>
  <c r="L21" i="9" s="1"/>
  <c r="K20" i="9"/>
  <c r="L20" i="9" s="1"/>
  <c r="K18" i="9"/>
  <c r="L18" i="9" s="1"/>
  <c r="K17" i="9"/>
  <c r="L17" i="9" s="1"/>
  <c r="K16" i="9"/>
  <c r="L16" i="9" s="1"/>
  <c r="K15" i="9"/>
  <c r="L15" i="9" s="1"/>
  <c r="K14" i="9"/>
  <c r="L14" i="9" s="1"/>
  <c r="K13" i="9"/>
  <c r="L13" i="9" s="1"/>
  <c r="K12" i="9"/>
  <c r="L12" i="9" s="1"/>
  <c r="K5" i="9"/>
  <c r="L5" i="9" s="1"/>
  <c r="K4" i="9"/>
  <c r="L4" i="9" s="1"/>
  <c r="K42" i="10"/>
  <c r="L42" i="10" s="1"/>
  <c r="K41" i="10"/>
  <c r="L41"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42" i="11"/>
  <c r="L42" i="11" s="1"/>
  <c r="K39" i="11"/>
  <c r="K37" i="11"/>
  <c r="L37" i="11" s="1"/>
  <c r="K36" i="11"/>
  <c r="K34" i="11"/>
  <c r="L34" i="11" s="1"/>
  <c r="K33" i="11"/>
  <c r="L33" i="11" s="1"/>
  <c r="K32" i="11"/>
  <c r="L32" i="11" s="1"/>
  <c r="K31" i="11"/>
  <c r="L31" i="11" s="1"/>
  <c r="K30" i="11"/>
  <c r="L30" i="11" s="1"/>
  <c r="K29" i="11"/>
  <c r="L29" i="11" s="1"/>
  <c r="K28" i="11"/>
  <c r="L28" i="11" s="1"/>
  <c r="K26" i="11"/>
  <c r="L26" i="11" s="1"/>
  <c r="K25" i="11"/>
  <c r="L25" i="11" s="1"/>
  <c r="K24" i="11"/>
  <c r="L24" i="11" s="1"/>
  <c r="K23" i="11"/>
  <c r="L23" i="11" s="1"/>
  <c r="K22" i="11"/>
  <c r="L22" i="11" s="1"/>
  <c r="K21" i="11"/>
  <c r="L21" i="11" s="1"/>
  <c r="K20" i="11"/>
  <c r="L20" i="11" s="1"/>
  <c r="K18" i="11"/>
  <c r="L18" i="11" s="1"/>
  <c r="K17" i="11"/>
  <c r="L17" i="11" s="1"/>
  <c r="K16" i="11"/>
  <c r="L16" i="11" s="1"/>
  <c r="K15" i="11"/>
  <c r="L15" i="11" s="1"/>
  <c r="K14" i="11"/>
  <c r="L14" i="11" s="1"/>
  <c r="K13" i="11"/>
  <c r="L13" i="11" s="1"/>
  <c r="K12" i="11"/>
  <c r="L12" i="11" s="1"/>
  <c r="K4" i="11"/>
  <c r="L4" i="11" s="1"/>
  <c r="K45" i="12"/>
  <c r="K41" i="12"/>
  <c r="L41"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5" i="6"/>
  <c r="L35" i="6" s="1"/>
  <c r="K34" i="6"/>
  <c r="L34" i="6" s="1"/>
  <c r="K33" i="6"/>
  <c r="L33" i="6" s="1"/>
  <c r="K32" i="6"/>
  <c r="L32" i="6" s="1"/>
  <c r="K31" i="6"/>
  <c r="L31" i="6" s="1"/>
  <c r="K30" i="6"/>
  <c r="L30" i="6" s="1"/>
  <c r="K29" i="6"/>
  <c r="L29" i="6" s="1"/>
  <c r="K27" i="6"/>
  <c r="L27" i="6" s="1"/>
  <c r="K26" i="6"/>
  <c r="L26" i="6" s="1"/>
  <c r="K25" i="6"/>
  <c r="L25" i="6" s="1"/>
  <c r="K24" i="6"/>
  <c r="L24" i="6" s="1"/>
  <c r="K23" i="6"/>
  <c r="L23" i="6" s="1"/>
  <c r="K22" i="6"/>
  <c r="L22" i="6" s="1"/>
  <c r="K21" i="6"/>
  <c r="L21" i="6" s="1"/>
  <c r="K19" i="6"/>
  <c r="L19" i="6" s="1"/>
  <c r="K18" i="6"/>
  <c r="L18" i="6" s="1"/>
  <c r="K17" i="6"/>
  <c r="L17" i="6" s="1"/>
  <c r="K16" i="6"/>
  <c r="L16" i="6" s="1"/>
  <c r="K15" i="6"/>
  <c r="L15" i="6" s="1"/>
  <c r="K14" i="6"/>
  <c r="L14" i="6" s="1"/>
  <c r="K13" i="6"/>
  <c r="L13" i="6" s="1"/>
  <c r="K6" i="6"/>
  <c r="L6" i="6" s="1"/>
  <c r="K5" i="6"/>
  <c r="L5" i="6" s="1"/>
  <c r="K4" i="6"/>
  <c r="K44" i="4"/>
  <c r="L44" i="4" s="1"/>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4" i="2"/>
  <c r="L44" i="2" s="1"/>
  <c r="K36" i="2"/>
  <c r="K45" i="2" s="1"/>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6" i="7"/>
  <c r="F41" i="7"/>
  <c r="G41" i="7" s="1"/>
  <c r="AE57" i="7"/>
  <c r="F38" i="8"/>
  <c r="G38" i="8" s="1"/>
  <c r="W10" i="8"/>
  <c r="S10" i="8"/>
  <c r="O10" i="8"/>
  <c r="M43" i="9"/>
  <c r="C43" i="9"/>
  <c r="W36" i="9"/>
  <c r="U36" i="9"/>
  <c r="S36" i="9"/>
  <c r="Q36" i="9"/>
  <c r="O36" i="9"/>
  <c r="F36" i="9"/>
  <c r="G36" i="9" s="1"/>
  <c r="F41" i="10"/>
  <c r="F12" i="11"/>
  <c r="G12" i="11" s="1"/>
  <c r="F13" i="11"/>
  <c r="G13" i="11" s="1"/>
  <c r="F4" i="11"/>
  <c r="G4" i="11" s="1"/>
  <c r="B14" i="11"/>
  <c r="B15" i="11" s="1"/>
  <c r="B16" i="11" s="1"/>
  <c r="B17" i="11" s="1"/>
  <c r="B18" i="11" s="1"/>
  <c r="B20" i="11" s="1"/>
  <c r="B21" i="11" s="1"/>
  <c r="B22" i="11" s="1"/>
  <c r="B23" i="11" s="1"/>
  <c r="B24" i="11" s="1"/>
  <c r="B25" i="11" s="1"/>
  <c r="B26" i="11" s="1"/>
  <c r="B28" i="11" s="1"/>
  <c r="B29" i="11" s="1"/>
  <c r="B30" i="11" s="1"/>
  <c r="B31" i="11" s="1"/>
  <c r="B32" i="11" s="1"/>
  <c r="B33" i="11" s="1"/>
  <c r="B34" i="11" s="1"/>
  <c r="B36" i="11" s="1"/>
  <c r="B37" i="11" s="1"/>
  <c r="B38" i="11" s="1"/>
  <c r="B39" i="11" s="1"/>
  <c r="B40" i="11" s="1"/>
  <c r="B41" i="11" s="1"/>
  <c r="B42" i="11" s="1"/>
  <c r="C19" i="11"/>
  <c r="M19" i="11"/>
  <c r="W12" i="11"/>
  <c r="U12" i="11"/>
  <c r="S12" i="11"/>
  <c r="Q12" i="11"/>
  <c r="O12" i="11"/>
  <c r="F45" i="12"/>
  <c r="V10" i="12"/>
  <c r="T10" i="12"/>
  <c r="R10" i="12"/>
  <c r="P10" i="12"/>
  <c r="N10" i="12"/>
  <c r="M43" i="13"/>
  <c r="M10" i="12" s="1"/>
  <c r="C43" i="13"/>
  <c r="C10" i="12" s="1"/>
  <c r="M42" i="5"/>
  <c r="C42" i="5"/>
  <c r="F41" i="5"/>
  <c r="G41" i="5" s="1"/>
  <c r="M36" i="6"/>
  <c r="C36" i="6"/>
  <c r="F35" i="6"/>
  <c r="G35" i="6" s="1"/>
  <c r="F44" i="4"/>
  <c r="G44" i="4" s="1"/>
  <c r="W10" i="4"/>
  <c r="U10" i="4"/>
  <c r="W10" i="2"/>
  <c r="U10" i="2"/>
  <c r="S10" i="2"/>
  <c r="Q10" i="2"/>
  <c r="O10" i="2"/>
  <c r="M10" i="2"/>
  <c r="M11" i="2" s="1"/>
  <c r="G4" i="2"/>
  <c r="F4" i="2"/>
  <c r="C10" i="2"/>
  <c r="B14" i="2"/>
  <c r="B15" i="2" s="1"/>
  <c r="B16" i="2" s="1"/>
  <c r="B17" i="2" s="1"/>
  <c r="B18" i="2" s="1"/>
  <c r="B20" i="2" s="1"/>
  <c r="B21" i="2" s="1"/>
  <c r="B22" i="2" s="1"/>
  <c r="B23" i="2" s="1"/>
  <c r="B24" i="2" s="1"/>
  <c r="B25" i="2" s="1"/>
  <c r="B26" i="2" s="1"/>
  <c r="B28" i="2" s="1"/>
  <c r="B29" i="2" s="1"/>
  <c r="B30" i="2" s="1"/>
  <c r="B31" i="2" s="1"/>
  <c r="B32" i="2" s="1"/>
  <c r="B33" i="2" s="1"/>
  <c r="B34" i="2" s="1"/>
  <c r="B36" i="2" s="1"/>
  <c r="B40" i="2" s="1"/>
  <c r="B41" i="2" s="1"/>
  <c r="B42" i="2" s="1"/>
  <c r="B43" i="2" s="1"/>
  <c r="B44" i="2" s="1"/>
  <c r="M45" i="1"/>
  <c r="C45" i="1"/>
  <c r="W38" i="1"/>
  <c r="U38" i="1"/>
  <c r="U39" i="1" s="1"/>
  <c r="U40" i="1" s="1"/>
  <c r="S38" i="1"/>
  <c r="Q38" i="1"/>
  <c r="Q39" i="1" s="1"/>
  <c r="O38" i="1"/>
  <c r="O39" i="1" s="1"/>
  <c r="F44" i="1"/>
  <c r="G44" i="1" s="1"/>
  <c r="F38" i="1"/>
  <c r="G38" i="1" s="1"/>
  <c r="W4" i="1"/>
  <c r="W5" i="1" s="1"/>
  <c r="U4" i="1"/>
  <c r="U5" i="1" s="1"/>
  <c r="S4" i="1"/>
  <c r="S5" i="1" s="1"/>
  <c r="Q4" i="1"/>
  <c r="Q5" i="1" s="1"/>
  <c r="O4" i="1"/>
  <c r="O5" i="1" s="1"/>
  <c r="F34" i="17"/>
  <c r="G34" i="17" s="1"/>
  <c r="F35" i="17"/>
  <c r="G35" i="17" s="1"/>
  <c r="Q5" i="17"/>
  <c r="C10" i="4"/>
  <c r="M43" i="7"/>
  <c r="C43" i="7"/>
  <c r="F40" i="7"/>
  <c r="G40" i="7" s="1"/>
  <c r="F42" i="7"/>
  <c r="G42" i="7" s="1"/>
  <c r="AE58" i="7"/>
  <c r="M10" i="8"/>
  <c r="C10" i="8"/>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M35" i="9"/>
  <c r="C35" i="9"/>
  <c r="F34" i="9"/>
  <c r="G34" i="9" s="1"/>
  <c r="M43" i="10"/>
  <c r="F40" i="10"/>
  <c r="F42" i="10"/>
  <c r="G42" i="10" s="1"/>
  <c r="M42" i="12"/>
  <c r="C42" i="12"/>
  <c r="G38" i="13"/>
  <c r="F39" i="13"/>
  <c r="G39" i="13" s="1"/>
  <c r="W35" i="5"/>
  <c r="W36" i="5" s="1"/>
  <c r="W37" i="5" s="1"/>
  <c r="W38" i="5" s="1"/>
  <c r="W39" i="5" s="1"/>
  <c r="U35" i="5"/>
  <c r="U36" i="5" s="1"/>
  <c r="S35" i="5"/>
  <c r="S36" i="5" s="1"/>
  <c r="S37" i="5" s="1"/>
  <c r="S38" i="5" s="1"/>
  <c r="S39" i="5" s="1"/>
  <c r="Q35" i="5"/>
  <c r="Q36" i="5" s="1"/>
  <c r="Q37" i="5" s="1"/>
  <c r="O35" i="5"/>
  <c r="O36" i="5" s="1"/>
  <c r="O37" i="5" s="1"/>
  <c r="F36" i="5"/>
  <c r="G36" i="5" s="1"/>
  <c r="F35" i="5"/>
  <c r="G35" i="5" s="1"/>
  <c r="F33" i="6"/>
  <c r="G33" i="6" s="1"/>
  <c r="F34" i="6"/>
  <c r="G34" i="6" s="1"/>
  <c r="M10" i="4"/>
  <c r="F38" i="4"/>
  <c r="G38" i="4" s="1"/>
  <c r="M37" i="1"/>
  <c r="C37" i="1"/>
  <c r="F36" i="1"/>
  <c r="G36" i="1" s="1"/>
  <c r="F33" i="17"/>
  <c r="G33" i="17" s="1"/>
  <c r="AE55" i="7"/>
  <c r="AE54" i="7"/>
  <c r="AE53" i="7"/>
  <c r="AE52" i="7"/>
  <c r="AE51" i="7"/>
  <c r="AE50" i="7"/>
  <c r="V5" i="17"/>
  <c r="T5" i="17"/>
  <c r="U10" i="8"/>
  <c r="Q10" i="8"/>
  <c r="F33" i="9"/>
  <c r="G33" i="9" s="1"/>
  <c r="F39" i="10"/>
  <c r="G39" i="10" s="1"/>
  <c r="F41" i="12"/>
  <c r="G41" i="12" s="1"/>
  <c r="M34" i="5"/>
  <c r="C34" i="5"/>
  <c r="F33" i="5"/>
  <c r="G33" i="5" s="1"/>
  <c r="F32" i="6"/>
  <c r="G32" i="6" s="1"/>
  <c r="F37" i="4"/>
  <c r="G37" i="4" s="1"/>
  <c r="F35" i="1"/>
  <c r="G35" i="1" s="1"/>
  <c r="F32" i="17"/>
  <c r="G32" i="17" s="1"/>
  <c r="J66" i="15"/>
  <c r="K66" i="15" s="1"/>
  <c r="K65" i="15"/>
  <c r="K64" i="15"/>
  <c r="K62" i="15"/>
  <c r="E70" i="15"/>
  <c r="C70" i="15"/>
  <c r="E65" i="15"/>
  <c r="C65" i="15"/>
  <c r="E16" i="15"/>
  <c r="F38" i="7"/>
  <c r="G38" i="7" s="1"/>
  <c r="F32" i="9"/>
  <c r="G32" i="9" s="1"/>
  <c r="F37" i="10"/>
  <c r="G37" i="10" s="1"/>
  <c r="F38" i="12"/>
  <c r="G38" i="12" s="1"/>
  <c r="O36" i="13"/>
  <c r="O37" i="13" s="1"/>
  <c r="O38" i="13" s="1"/>
  <c r="O39" i="13" s="1"/>
  <c r="F36" i="13"/>
  <c r="G36" i="13" s="1"/>
  <c r="F32" i="5"/>
  <c r="G32" i="5" s="1"/>
  <c r="F31" i="6"/>
  <c r="G31" i="6" s="1"/>
  <c r="W36" i="4"/>
  <c r="W37" i="4" s="1"/>
  <c r="W38" i="4" s="1"/>
  <c r="W39" i="4" s="1"/>
  <c r="U36" i="4"/>
  <c r="U37" i="4" s="1"/>
  <c r="U38" i="4" s="1"/>
  <c r="S36" i="4"/>
  <c r="S37" i="4" s="1"/>
  <c r="S38" i="4" s="1"/>
  <c r="Q36" i="4"/>
  <c r="Q37" i="4" s="1"/>
  <c r="Q38" i="4" s="1"/>
  <c r="O36" i="4"/>
  <c r="O37" i="4" s="1"/>
  <c r="O38" i="4" s="1"/>
  <c r="O39"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M13" i="17"/>
  <c r="C13" i="17"/>
  <c r="F12" i="17"/>
  <c r="G12" i="17" s="1"/>
  <c r="F11" i="17"/>
  <c r="G11" i="17" s="1"/>
  <c r="F10" i="17"/>
  <c r="G10" i="17" s="1"/>
  <c r="F9" i="17"/>
  <c r="G9" i="17" s="1"/>
  <c r="F8" i="17"/>
  <c r="G8" i="17" s="1"/>
  <c r="F7" i="17"/>
  <c r="G7" i="17" s="1"/>
  <c r="W6" i="17"/>
  <c r="W8" i="17" s="1"/>
  <c r="U6" i="17"/>
  <c r="U8" i="17" s="1"/>
  <c r="S6" i="17"/>
  <c r="S8" i="17" s="1"/>
  <c r="Q6" i="17"/>
  <c r="Q8" i="17" s="1"/>
  <c r="O6" i="17"/>
  <c r="O8" i="17" s="1"/>
  <c r="F6" i="17"/>
  <c r="G6" i="17" s="1"/>
  <c r="R5" i="17"/>
  <c r="P5" i="17"/>
  <c r="N5" i="17"/>
  <c r="M5" i="17"/>
  <c r="C5" i="17"/>
  <c r="F4" i="17"/>
  <c r="G4" i="17" s="1"/>
  <c r="W5" i="17"/>
  <c r="U5" i="17"/>
  <c r="S5" i="17"/>
  <c r="O5" i="17"/>
  <c r="B6" i="17"/>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M35" i="11"/>
  <c r="C35" i="11"/>
  <c r="B36" i="15"/>
  <c r="M35" i="7"/>
  <c r="C35" i="7"/>
  <c r="F34" i="7"/>
  <c r="G34" i="7" s="1"/>
  <c r="F37" i="7"/>
  <c r="G37" i="7" s="1"/>
  <c r="F31" i="9"/>
  <c r="G31" i="9" s="1"/>
  <c r="W36" i="10"/>
  <c r="W37" i="10" s="1"/>
  <c r="U36" i="10"/>
  <c r="U37" i="10" s="1"/>
  <c r="U38" i="10" s="1"/>
  <c r="U39" i="10" s="1"/>
  <c r="U40" i="10" s="1"/>
  <c r="S36" i="10"/>
  <c r="S37" i="10" s="1"/>
  <c r="O36" i="10"/>
  <c r="O37" i="10" s="1"/>
  <c r="O38" i="10" s="1"/>
  <c r="O39" i="10" s="1"/>
  <c r="O40" i="10" s="1"/>
  <c r="F36" i="10"/>
  <c r="M35" i="13"/>
  <c r="C35" i="13"/>
  <c r="F34" i="13"/>
  <c r="G34" i="13" s="1"/>
  <c r="F31" i="5"/>
  <c r="G31" i="5" s="1"/>
  <c r="F30" i="6"/>
  <c r="G30" i="6" s="1"/>
  <c r="M35" i="4"/>
  <c r="C35" i="4"/>
  <c r="F34" i="4"/>
  <c r="G34" i="4" s="1"/>
  <c r="F32" i="1"/>
  <c r="G32" i="1" s="1"/>
  <c r="F33" i="1"/>
  <c r="G33" i="1"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8" i="9"/>
  <c r="U29" i="9" s="1"/>
  <c r="U30" i="9" s="1"/>
  <c r="U31" i="9" s="1"/>
  <c r="S28" i="9"/>
  <c r="S29" i="9" s="1"/>
  <c r="S30" i="9" s="1"/>
  <c r="S31" i="9" s="1"/>
  <c r="Q28" i="9"/>
  <c r="Q29" i="9" s="1"/>
  <c r="Q30" i="9" s="1"/>
  <c r="Q31" i="9" s="1"/>
  <c r="O28" i="9"/>
  <c r="O29" i="9" s="1"/>
  <c r="O30" i="9" s="1"/>
  <c r="O31" i="9" s="1"/>
  <c r="W20" i="9"/>
  <c r="W21" i="9" s="1"/>
  <c r="W22" i="9" s="1"/>
  <c r="W23" i="9" s="1"/>
  <c r="W24" i="9" s="1"/>
  <c r="W25" i="9" s="1"/>
  <c r="W26" i="9" s="1"/>
  <c r="W27" i="9" s="1"/>
  <c r="U20" i="9"/>
  <c r="U21" i="9" s="1"/>
  <c r="U22" i="9" s="1"/>
  <c r="U23" i="9" s="1"/>
  <c r="U24" i="9" s="1"/>
  <c r="U25" i="9" s="1"/>
  <c r="U26" i="9" s="1"/>
  <c r="U27" i="9" s="1"/>
  <c r="S20" i="9"/>
  <c r="S21" i="9" s="1"/>
  <c r="S22" i="9" s="1"/>
  <c r="S23" i="9" s="1"/>
  <c r="S24" i="9" s="1"/>
  <c r="S25" i="9" s="1"/>
  <c r="S26" i="9" s="1"/>
  <c r="S27" i="9" s="1"/>
  <c r="Q20" i="9"/>
  <c r="Q21" i="9" s="1"/>
  <c r="Q22" i="9" s="1"/>
  <c r="Q23" i="9" s="1"/>
  <c r="Q24" i="9" s="1"/>
  <c r="Q25" i="9" s="1"/>
  <c r="Q26" i="9" s="1"/>
  <c r="Q27" i="9" s="1"/>
  <c r="O20" i="9"/>
  <c r="O21" i="9" s="1"/>
  <c r="O22" i="9" s="1"/>
  <c r="O23" i="9" s="1"/>
  <c r="O24" i="9" s="1"/>
  <c r="O25" i="9" s="1"/>
  <c r="O26" i="9" s="1"/>
  <c r="O27" i="9" s="1"/>
  <c r="W12" i="9"/>
  <c r="W13" i="9" s="1"/>
  <c r="W14" i="9" s="1"/>
  <c r="W15" i="9" s="1"/>
  <c r="W16" i="9" s="1"/>
  <c r="W17" i="9" s="1"/>
  <c r="W18" i="9" s="1"/>
  <c r="W19" i="9" s="1"/>
  <c r="U12" i="9"/>
  <c r="U13" i="9" s="1"/>
  <c r="U14" i="9" s="1"/>
  <c r="U15" i="9" s="1"/>
  <c r="U16" i="9" s="1"/>
  <c r="U17" i="9" s="1"/>
  <c r="U18" i="9" s="1"/>
  <c r="U19" i="9" s="1"/>
  <c r="S12" i="9"/>
  <c r="S13" i="9" s="1"/>
  <c r="S14" i="9" s="1"/>
  <c r="S15" i="9" s="1"/>
  <c r="S16" i="9" s="1"/>
  <c r="S17" i="9" s="1"/>
  <c r="S18" i="9" s="1"/>
  <c r="S19" i="9" s="1"/>
  <c r="Q12" i="9"/>
  <c r="Q13" i="9" s="1"/>
  <c r="Q14" i="9" s="1"/>
  <c r="Q15" i="9" s="1"/>
  <c r="Q16" i="9" s="1"/>
  <c r="Q17" i="9" s="1"/>
  <c r="Q18" i="9" s="1"/>
  <c r="Q19" i="9" s="1"/>
  <c r="O12" i="9"/>
  <c r="O13" i="9" s="1"/>
  <c r="O14" i="9" s="1"/>
  <c r="O15" i="9" s="1"/>
  <c r="O16" i="9" s="1"/>
  <c r="O17" i="9" s="1"/>
  <c r="O18" i="9" s="1"/>
  <c r="O19" i="9" s="1"/>
  <c r="W5" i="9"/>
  <c r="W6" i="9" s="1"/>
  <c r="W7" i="9" s="1"/>
  <c r="W8" i="9" s="1"/>
  <c r="W9" i="9" s="1"/>
  <c r="V11" i="9" s="1"/>
  <c r="U5" i="9"/>
  <c r="U6" i="9" s="1"/>
  <c r="U7" i="9" s="1"/>
  <c r="U8" i="9" s="1"/>
  <c r="U9" i="9" s="1"/>
  <c r="T11" i="9" s="1"/>
  <c r="S5" i="9"/>
  <c r="S6" i="9" s="1"/>
  <c r="S7" i="9" s="1"/>
  <c r="S8" i="9" s="1"/>
  <c r="S9" i="9" s="1"/>
  <c r="R11" i="9" s="1"/>
  <c r="Q5" i="9"/>
  <c r="Q6" i="9" s="1"/>
  <c r="Q7" i="9" s="1"/>
  <c r="Q8" i="9" s="1"/>
  <c r="Q9" i="9" s="1"/>
  <c r="P11" i="9" s="1"/>
  <c r="O5" i="9"/>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8" i="11"/>
  <c r="S29" i="11" s="1"/>
  <c r="S30" i="11" s="1"/>
  <c r="S31" i="11" s="1"/>
  <c r="S32" i="11" s="1"/>
  <c r="S33" i="11" s="1"/>
  <c r="S34" i="11" s="1"/>
  <c r="S35" i="11" s="1"/>
  <c r="Q28" i="11"/>
  <c r="Q29" i="11" s="1"/>
  <c r="Q30" i="11" s="1"/>
  <c r="Q31" i="11" s="1"/>
  <c r="Q32" i="11" s="1"/>
  <c r="Q33" i="11" s="1"/>
  <c r="Q34" i="11" s="1"/>
  <c r="Q35" i="11" s="1"/>
  <c r="O28" i="11"/>
  <c r="O29" i="11" s="1"/>
  <c r="O30" i="11" s="1"/>
  <c r="O31" i="11" s="1"/>
  <c r="O32" i="11" s="1"/>
  <c r="O33" i="11" s="1"/>
  <c r="O34" i="11" s="1"/>
  <c r="O35" i="11" s="1"/>
  <c r="W20" i="11"/>
  <c r="W21" i="11" s="1"/>
  <c r="W22" i="11" s="1"/>
  <c r="W23" i="11" s="1"/>
  <c r="W24" i="11" s="1"/>
  <c r="W25" i="11" s="1"/>
  <c r="W26" i="11" s="1"/>
  <c r="W27" i="11" s="1"/>
  <c r="U20" i="11"/>
  <c r="U21" i="11" s="1"/>
  <c r="U22" i="11" s="1"/>
  <c r="U23" i="11" s="1"/>
  <c r="U24" i="11" s="1"/>
  <c r="U25" i="11" s="1"/>
  <c r="U26" i="11" s="1"/>
  <c r="U27" i="11" s="1"/>
  <c r="S20" i="11"/>
  <c r="S21" i="11" s="1"/>
  <c r="S22" i="11" s="1"/>
  <c r="S23" i="11" s="1"/>
  <c r="S24" i="11" s="1"/>
  <c r="S25" i="11" s="1"/>
  <c r="S26" i="11" s="1"/>
  <c r="S27" i="11" s="1"/>
  <c r="Q20" i="11"/>
  <c r="Q21" i="11" s="1"/>
  <c r="Q22" i="11" s="1"/>
  <c r="Q23" i="11" s="1"/>
  <c r="Q24" i="11" s="1"/>
  <c r="Q25" i="11" s="1"/>
  <c r="Q26" i="11" s="1"/>
  <c r="Q27" i="11" s="1"/>
  <c r="O20" i="11"/>
  <c r="O21" i="11" s="1"/>
  <c r="O22" i="11" s="1"/>
  <c r="O23" i="11" s="1"/>
  <c r="O24" i="11" s="1"/>
  <c r="O25" i="11" s="1"/>
  <c r="O26" i="11" s="1"/>
  <c r="O27"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S5" i="5"/>
  <c r="S6" i="5" s="1"/>
  <c r="S7" i="5" s="1"/>
  <c r="S8" i="5" s="1"/>
  <c r="Q5" i="5"/>
  <c r="Q6" i="5" s="1"/>
  <c r="Q7" i="5" s="1"/>
  <c r="Q8" i="5" s="1"/>
  <c r="O5" i="5"/>
  <c r="O6" i="5" s="1"/>
  <c r="O7" i="5" s="1"/>
  <c r="O8" i="5" s="1"/>
  <c r="W29" i="6"/>
  <c r="W30" i="6" s="1"/>
  <c r="W31" i="6" s="1"/>
  <c r="W32" i="6" s="1"/>
  <c r="W33" i="6" s="1"/>
  <c r="W34" i="6" s="1"/>
  <c r="W35" i="6" s="1"/>
  <c r="U29" i="6"/>
  <c r="U30" i="6" s="1"/>
  <c r="U31" i="6" s="1"/>
  <c r="U32" i="6" s="1"/>
  <c r="U33" i="6" s="1"/>
  <c r="U34" i="6" s="1"/>
  <c r="U35" i="6" s="1"/>
  <c r="U36" i="6" s="1"/>
  <c r="S29" i="6"/>
  <c r="S30" i="6" s="1"/>
  <c r="S31" i="6" s="1"/>
  <c r="S32" i="6" s="1"/>
  <c r="S33" i="6" s="1"/>
  <c r="S34" i="6" s="1"/>
  <c r="S35" i="6" s="1"/>
  <c r="S36" i="6" s="1"/>
  <c r="Q29" i="6"/>
  <c r="Q30" i="6" s="1"/>
  <c r="Q31" i="6" s="1"/>
  <c r="Q32" i="6" s="1"/>
  <c r="Q33" i="6" s="1"/>
  <c r="Q34" i="6" s="1"/>
  <c r="Q35" i="6" s="1"/>
  <c r="Q36" i="6" s="1"/>
  <c r="O29" i="6"/>
  <c r="O30" i="6" s="1"/>
  <c r="O31" i="6" s="1"/>
  <c r="O32" i="6" s="1"/>
  <c r="O33" i="6" s="1"/>
  <c r="O34" i="6" s="1"/>
  <c r="O35" i="6" s="1"/>
  <c r="O36" i="6" s="1"/>
  <c r="W21" i="6"/>
  <c r="W22" i="6" s="1"/>
  <c r="W23" i="6" s="1"/>
  <c r="W24" i="6" s="1"/>
  <c r="W25" i="6" s="1"/>
  <c r="W26" i="6" s="1"/>
  <c r="W27" i="6" s="1"/>
  <c r="W28" i="6" s="1"/>
  <c r="U21" i="6"/>
  <c r="U22" i="6" s="1"/>
  <c r="U23" i="6" s="1"/>
  <c r="U24" i="6" s="1"/>
  <c r="U25" i="6" s="1"/>
  <c r="U26" i="6" s="1"/>
  <c r="U27" i="6" s="1"/>
  <c r="U28" i="6" s="1"/>
  <c r="S21" i="6"/>
  <c r="S22" i="6" s="1"/>
  <c r="S23" i="6" s="1"/>
  <c r="S24" i="6" s="1"/>
  <c r="S25" i="6" s="1"/>
  <c r="S26" i="6" s="1"/>
  <c r="S27" i="6" s="1"/>
  <c r="S28" i="6" s="1"/>
  <c r="Q21" i="6"/>
  <c r="Q22" i="6" s="1"/>
  <c r="Q23" i="6" s="1"/>
  <c r="Q24" i="6" s="1"/>
  <c r="Q25" i="6" s="1"/>
  <c r="Q26" i="6" s="1"/>
  <c r="Q27" i="6" s="1"/>
  <c r="Q28" i="6" s="1"/>
  <c r="O21" i="6"/>
  <c r="O22" i="6" s="1"/>
  <c r="O23" i="6" s="1"/>
  <c r="O24" i="6" s="1"/>
  <c r="O25" i="6" s="1"/>
  <c r="O26" i="6" s="1"/>
  <c r="O27" i="6" s="1"/>
  <c r="O28" i="6" s="1"/>
  <c r="W13" i="6"/>
  <c r="W14" i="6" s="1"/>
  <c r="W15" i="6" s="1"/>
  <c r="W16" i="6" s="1"/>
  <c r="W17" i="6" s="1"/>
  <c r="W18" i="6" s="1"/>
  <c r="W19" i="6" s="1"/>
  <c r="W20" i="6" s="1"/>
  <c r="U13" i="6"/>
  <c r="U14" i="6" s="1"/>
  <c r="U15" i="6" s="1"/>
  <c r="U16" i="6" s="1"/>
  <c r="U17" i="6" s="1"/>
  <c r="U18" i="6" s="1"/>
  <c r="U19" i="6" s="1"/>
  <c r="U20" i="6" s="1"/>
  <c r="S13" i="6"/>
  <c r="S14" i="6" s="1"/>
  <c r="S15" i="6" s="1"/>
  <c r="S16" i="6" s="1"/>
  <c r="S17" i="6" s="1"/>
  <c r="S18" i="6" s="1"/>
  <c r="S19" i="6" s="1"/>
  <c r="S20" i="6" s="1"/>
  <c r="Q13" i="6"/>
  <c r="Q14" i="6" s="1"/>
  <c r="Q15" i="6" s="1"/>
  <c r="Q16" i="6" s="1"/>
  <c r="Q17" i="6" s="1"/>
  <c r="Q18" i="6" s="1"/>
  <c r="Q19" i="6" s="1"/>
  <c r="Q20" i="6" s="1"/>
  <c r="O13" i="6"/>
  <c r="O14" i="6" s="1"/>
  <c r="O15" i="6" s="1"/>
  <c r="O16" i="6" s="1"/>
  <c r="O17" i="6" s="1"/>
  <c r="O18" i="6" s="1"/>
  <c r="O19" i="6" s="1"/>
  <c r="O20" i="6" s="1"/>
  <c r="W5" i="6"/>
  <c r="W6" i="6" s="1"/>
  <c r="U5" i="6"/>
  <c r="U6" i="6" s="1"/>
  <c r="U7" i="6" s="1"/>
  <c r="U8" i="6" s="1"/>
  <c r="U9" i="6" s="1"/>
  <c r="U10" i="6" s="1"/>
  <c r="S5" i="6"/>
  <c r="S6" i="6" s="1"/>
  <c r="S7" i="6" s="1"/>
  <c r="S8" i="6" s="1"/>
  <c r="S9" i="6" s="1"/>
  <c r="S10" i="6" s="1"/>
  <c r="Q5" i="6"/>
  <c r="Q6" i="6" s="1"/>
  <c r="Q7" i="6" s="1"/>
  <c r="Q8" i="6" s="1"/>
  <c r="Q9" i="6" s="1"/>
  <c r="Q10" i="6" s="1"/>
  <c r="O5" i="6"/>
  <c r="O6"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U37" i="2" s="1"/>
  <c r="U38" i="2" s="1"/>
  <c r="U39" i="2" s="1"/>
  <c r="T11" i="4" s="1"/>
  <c r="S36" i="2"/>
  <c r="S37" i="2" s="1"/>
  <c r="S38" i="2" s="1"/>
  <c r="S39" i="2" s="1"/>
  <c r="R11" i="4" s="1"/>
  <c r="Q36" i="2"/>
  <c r="Q37" i="2" s="1"/>
  <c r="Q38" i="2" s="1"/>
  <c r="Q39" i="2" s="1"/>
  <c r="P11" i="4" s="1"/>
  <c r="O36" i="2"/>
  <c r="O37" i="2" s="1"/>
  <c r="O38" i="2" s="1"/>
  <c r="O39" i="2" s="1"/>
  <c r="N11" i="4" s="1"/>
  <c r="F36" i="7"/>
  <c r="G36" i="7" s="1"/>
  <c r="W36" i="8"/>
  <c r="W37" i="8" s="1"/>
  <c r="W38" i="8" s="1"/>
  <c r="U36" i="8"/>
  <c r="U37" i="8" s="1"/>
  <c r="U38" i="8" s="1"/>
  <c r="S36" i="8"/>
  <c r="S37" i="8" s="1"/>
  <c r="S38" i="8" s="1"/>
  <c r="Q36" i="8"/>
  <c r="Q37" i="8" s="1"/>
  <c r="Q38" i="8" s="1"/>
  <c r="O36" i="8"/>
  <c r="O37" i="8" s="1"/>
  <c r="O38" i="8" s="1"/>
  <c r="W28" i="9"/>
  <c r="W29" i="9" s="1"/>
  <c r="W30" i="9" s="1"/>
  <c r="W31" i="9" s="1"/>
  <c r="F29" i="9"/>
  <c r="G29" i="9" s="1"/>
  <c r="F30" i="9"/>
  <c r="G30"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M35" i="10"/>
  <c r="C35" i="10"/>
  <c r="F33" i="10"/>
  <c r="G33" i="10" s="1"/>
  <c r="F34" i="10"/>
  <c r="G34" i="10" s="1"/>
  <c r="S36" i="11"/>
  <c r="S37" i="11" s="1"/>
  <c r="Q36" i="11"/>
  <c r="Q37" i="11" s="1"/>
  <c r="Q38" i="11" s="1"/>
  <c r="Q39" i="11" s="1"/>
  <c r="O36" i="11"/>
  <c r="O37" i="11" s="1"/>
  <c r="F42" i="11"/>
  <c r="G42" i="11" s="1"/>
  <c r="W35" i="12"/>
  <c r="F35" i="12"/>
  <c r="G35" i="12" s="1"/>
  <c r="W28" i="13"/>
  <c r="W29" i="13" s="1"/>
  <c r="W30" i="13" s="1"/>
  <c r="W31" i="13" s="1"/>
  <c r="W32" i="13" s="1"/>
  <c r="W33" i="13" s="1"/>
  <c r="W34" i="13" s="1"/>
  <c r="W35" i="13" s="1"/>
  <c r="F32" i="13"/>
  <c r="G32" i="13" s="1"/>
  <c r="F33" i="13"/>
  <c r="G33" i="13" s="1"/>
  <c r="W36" i="2"/>
  <c r="W37" i="2" s="1"/>
  <c r="W38" i="2" s="1"/>
  <c r="W39" i="2" s="1"/>
  <c r="V11" i="4" s="1"/>
  <c r="W27" i="5"/>
  <c r="W28" i="5" s="1"/>
  <c r="W29" i="5" s="1"/>
  <c r="W30" i="5" s="1"/>
  <c r="W31" i="5" s="1"/>
  <c r="W32" i="5" s="1"/>
  <c r="W33" i="5" s="1"/>
  <c r="W34" i="5" s="1"/>
  <c r="W28" i="4"/>
  <c r="W29" i="4" s="1"/>
  <c r="W30" i="4" s="1"/>
  <c r="W31" i="4" s="1"/>
  <c r="W32" i="4" s="1"/>
  <c r="W33" i="4" s="1"/>
  <c r="W34" i="4" s="1"/>
  <c r="W35" i="4" s="1"/>
  <c r="F28" i="5"/>
  <c r="G28" i="5" s="1"/>
  <c r="F29" i="5"/>
  <c r="G29" i="5" s="1"/>
  <c r="F30" i="5"/>
  <c r="G30" i="5" s="1"/>
  <c r="B5" i="5"/>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B45" i="5" s="1"/>
  <c r="M28" i="6"/>
  <c r="C28" i="6"/>
  <c r="F29" i="6"/>
  <c r="G29" i="6" s="1"/>
  <c r="F27" i="6"/>
  <c r="G27" i="6" s="1"/>
  <c r="F33" i="4"/>
  <c r="G33" i="4" s="1"/>
  <c r="F32" i="4"/>
  <c r="G32" i="4" s="1"/>
  <c r="F44" i="2"/>
  <c r="G44" i="2" s="1"/>
  <c r="M29" i="1"/>
  <c r="F31" i="1"/>
  <c r="G31" i="1" s="1"/>
  <c r="M35" i="2"/>
  <c r="C35" i="2"/>
  <c r="C29" i="1"/>
  <c r="C12" i="15"/>
  <c r="C11" i="15"/>
  <c r="C10" i="15"/>
  <c r="C9" i="15"/>
  <c r="F58" i="15"/>
  <c r="F52" i="15"/>
  <c r="B42" i="15"/>
  <c r="D26" i="15"/>
  <c r="F33" i="7"/>
  <c r="G33" i="7" s="1"/>
  <c r="F41" i="8"/>
  <c r="G41" i="8" s="1"/>
  <c r="F28" i="9"/>
  <c r="G28" i="9" s="1"/>
  <c r="F32" i="10"/>
  <c r="G32" i="10" s="1"/>
  <c r="F39" i="11"/>
  <c r="M34" i="12"/>
  <c r="C34" i="12"/>
  <c r="F33" i="12"/>
  <c r="G33" i="12" s="1"/>
  <c r="F31" i="13"/>
  <c r="G31" i="13" s="1"/>
  <c r="F26" i="6"/>
  <c r="G26" i="6" s="1"/>
  <c r="F31" i="4"/>
  <c r="G31" i="4" s="1"/>
  <c r="P12" i="1"/>
  <c r="P13" i="1" s="1"/>
  <c r="R12" i="1"/>
  <c r="T12" i="1"/>
  <c r="T13" i="1" s="1"/>
  <c r="V12" i="1"/>
  <c r="V13" i="1" s="1"/>
  <c r="N12" i="1"/>
  <c r="P5" i="1"/>
  <c r="P6" i="1" s="1"/>
  <c r="R5" i="1"/>
  <c r="R6" i="1" s="1"/>
  <c r="T5" i="1"/>
  <c r="T6" i="1" s="1"/>
  <c r="V5" i="1"/>
  <c r="V6" i="1" s="1"/>
  <c r="N5" i="1"/>
  <c r="N6" i="1" s="1"/>
  <c r="F36" i="2"/>
  <c r="F30" i="1"/>
  <c r="G30" i="1" s="1"/>
  <c r="F32" i="7"/>
  <c r="G32" i="7" s="1"/>
  <c r="F37" i="8"/>
  <c r="M27" i="9"/>
  <c r="C27" i="9"/>
  <c r="F26" i="9"/>
  <c r="G26" i="9" s="1"/>
  <c r="F31" i="10"/>
  <c r="G31" i="10" s="1"/>
  <c r="F37" i="11"/>
  <c r="G37" i="11" s="1"/>
  <c r="F32" i="12"/>
  <c r="G32" i="12" s="1"/>
  <c r="F30" i="13"/>
  <c r="G30" i="13" s="1"/>
  <c r="F27" i="5"/>
  <c r="G27" i="5" s="1"/>
  <c r="F25" i="6"/>
  <c r="G25" i="6" s="1"/>
  <c r="F30" i="4"/>
  <c r="G30" i="4" s="1"/>
  <c r="F34" i="2"/>
  <c r="G34" i="2" s="1"/>
  <c r="F28" i="1"/>
  <c r="G28" i="1" s="1"/>
  <c r="F25" i="10"/>
  <c r="G25" i="10" s="1"/>
  <c r="F17" i="10"/>
  <c r="G17" i="10" s="1"/>
  <c r="F4" i="10"/>
  <c r="F10" i="10" s="1"/>
  <c r="D10" i="10" s="1"/>
  <c r="F33" i="11"/>
  <c r="G33" i="11" s="1"/>
  <c r="F28" i="11"/>
  <c r="G28" i="11" s="1"/>
  <c r="F25" i="11"/>
  <c r="G25" i="11" s="1"/>
  <c r="F18" i="11"/>
  <c r="G18" i="11" s="1"/>
  <c r="F12" i="12"/>
  <c r="G12" i="12" s="1"/>
  <c r="F4" i="12"/>
  <c r="F9" i="12" s="1"/>
  <c r="D9" i="12" s="1"/>
  <c r="F25" i="13"/>
  <c r="G25" i="13" s="1"/>
  <c r="F9" i="13"/>
  <c r="G9" i="13" s="1"/>
  <c r="F4" i="13"/>
  <c r="G4" i="13" s="1"/>
  <c r="F24" i="5"/>
  <c r="G24" i="5" s="1"/>
  <c r="F17" i="5"/>
  <c r="G17" i="5" s="1"/>
  <c r="F31" i="7"/>
  <c r="G31" i="7" s="1"/>
  <c r="F36" i="8"/>
  <c r="G36" i="8" s="1"/>
  <c r="F25" i="9"/>
  <c r="G25" i="9" s="1"/>
  <c r="F30" i="10"/>
  <c r="G30" i="10" s="1"/>
  <c r="F36" i="11"/>
  <c r="F31" i="12"/>
  <c r="G31" i="12" s="1"/>
  <c r="F29" i="13"/>
  <c r="G29" i="13" s="1"/>
  <c r="M26" i="5"/>
  <c r="C26" i="5"/>
  <c r="F25" i="5"/>
  <c r="G25" i="5" s="1"/>
  <c r="F24" i="6"/>
  <c r="G24" i="6" s="1"/>
  <c r="F29" i="4"/>
  <c r="G29" i="4" s="1"/>
  <c r="F33" i="2"/>
  <c r="G33" i="2" s="1"/>
  <c r="F26" i="1"/>
  <c r="G26" i="1" s="1"/>
  <c r="F27" i="1"/>
  <c r="G27" i="1" s="1"/>
  <c r="B8" i="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B46" i="1" s="1"/>
  <c r="B47" i="1" s="1"/>
  <c r="B48" i="1" s="1"/>
  <c r="F14" i="11"/>
  <c r="G14" i="11" s="1"/>
  <c r="F15" i="11"/>
  <c r="G15" i="11" s="1"/>
  <c r="F16" i="11"/>
  <c r="G16" i="11" s="1"/>
  <c r="F17" i="11"/>
  <c r="G17" i="11" s="1"/>
  <c r="F20" i="11"/>
  <c r="G20" i="11" s="1"/>
  <c r="F21" i="11"/>
  <c r="G21" i="11" s="1"/>
  <c r="F22" i="11"/>
  <c r="G22" i="11" s="1"/>
  <c r="F23" i="11"/>
  <c r="G23" i="11" s="1"/>
  <c r="F24" i="11"/>
  <c r="G24" i="11" s="1"/>
  <c r="F26" i="11"/>
  <c r="G26" i="11" s="1"/>
  <c r="F29" i="11"/>
  <c r="G29" i="11" s="1"/>
  <c r="F30" i="11"/>
  <c r="G30" i="11" s="1"/>
  <c r="F31" i="11"/>
  <c r="G31" i="11" s="1"/>
  <c r="F32" i="11"/>
  <c r="G32" i="11" s="1"/>
  <c r="F34" i="11"/>
  <c r="G34" i="11" s="1"/>
  <c r="M18" i="12"/>
  <c r="M26" i="12"/>
  <c r="C18" i="12"/>
  <c r="C26" i="12"/>
  <c r="M10" i="13"/>
  <c r="M19" i="13"/>
  <c r="M27" i="13"/>
  <c r="C10" i="13"/>
  <c r="C27" i="13"/>
  <c r="C18" i="5"/>
  <c r="M20" i="6"/>
  <c r="C20"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7" i="11"/>
  <c r="M19" i="2"/>
  <c r="M27" i="2"/>
  <c r="C19" i="2"/>
  <c r="C27" i="2"/>
  <c r="C27"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13" i="6"/>
  <c r="G13" i="6" s="1"/>
  <c r="F14" i="6"/>
  <c r="G14" i="6" s="1"/>
  <c r="F15" i="6"/>
  <c r="G15" i="6" s="1"/>
  <c r="F16" i="6"/>
  <c r="G16" i="6" s="1"/>
  <c r="F17" i="6"/>
  <c r="G17" i="6" s="1"/>
  <c r="F18" i="6"/>
  <c r="G18" i="6" s="1"/>
  <c r="F19" i="6"/>
  <c r="G19" i="6" s="1"/>
  <c r="F21" i="6"/>
  <c r="G21" i="6" s="1"/>
  <c r="F22" i="6"/>
  <c r="G22" i="6" s="1"/>
  <c r="F23" i="6"/>
  <c r="G23"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12" i="1"/>
  <c r="C21" i="1"/>
  <c r="F4" i="1"/>
  <c r="F5" i="1" s="1"/>
  <c r="D5" i="1" s="1"/>
  <c r="F7" i="1"/>
  <c r="G7" i="1" s="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12" i="1"/>
  <c r="M21" i="1"/>
  <c r="M19" i="4"/>
  <c r="M27" i="4"/>
  <c r="M18" i="5"/>
  <c r="B14" i="6"/>
  <c r="B15" i="6" s="1"/>
  <c r="B16" i="6" s="1"/>
  <c r="B17" i="6" s="1"/>
  <c r="B18" i="6" s="1"/>
  <c r="B19" i="6" s="1"/>
  <c r="B21" i="6" s="1"/>
  <c r="B22" i="6" s="1"/>
  <c r="B23" i="6" s="1"/>
  <c r="B24" i="6" s="1"/>
  <c r="B25" i="6" s="1"/>
  <c r="B26" i="6" s="1"/>
  <c r="B27" i="6" s="1"/>
  <c r="B29" i="6" s="1"/>
  <c r="B30" i="6" s="1"/>
  <c r="B31" i="6" s="1"/>
  <c r="B32" i="6" s="1"/>
  <c r="B33" i="6" s="1"/>
  <c r="B34" i="6" s="1"/>
  <c r="B35" i="6" s="1"/>
  <c r="B37" i="6" s="1"/>
  <c r="B38" i="6" s="1"/>
  <c r="B39" i="6" s="1"/>
  <c r="B40" i="6" s="1"/>
  <c r="B41" i="6" s="1"/>
  <c r="B42" i="6" s="1"/>
  <c r="B43"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12" i="9"/>
  <c r="F13" i="9"/>
  <c r="G13" i="9" s="1"/>
  <c r="F14" i="9"/>
  <c r="G14" i="9" s="1"/>
  <c r="F15" i="9"/>
  <c r="G15" i="9" s="1"/>
  <c r="F16" i="9"/>
  <c r="G16" i="9" s="1"/>
  <c r="F17" i="9"/>
  <c r="G17" i="9" s="1"/>
  <c r="F18" i="9"/>
  <c r="G18" i="9" s="1"/>
  <c r="F20" i="9"/>
  <c r="G20" i="9" s="1"/>
  <c r="F21" i="9"/>
  <c r="G21" i="9" s="1"/>
  <c r="F22" i="9"/>
  <c r="G22" i="9" s="1"/>
  <c r="F23" i="9"/>
  <c r="G23" i="9" s="1"/>
  <c r="F24" i="9"/>
  <c r="G24"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10" i="9"/>
  <c r="M11" i="9" s="1"/>
  <c r="M19" i="9"/>
  <c r="C10" i="9"/>
  <c r="C11" i="9" s="1"/>
  <c r="C19"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G18" i="2"/>
  <c r="G17" i="2"/>
  <c r="G16" i="2"/>
  <c r="G15" i="2"/>
  <c r="G14" i="2"/>
  <c r="G13" i="2"/>
  <c r="G12" i="2"/>
  <c r="G4" i="1"/>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43" i="4" s="1"/>
  <c r="B44" i="4" s="1"/>
  <c r="B12" i="9"/>
  <c r="B13" i="9" s="1"/>
  <c r="B14" i="9" s="1"/>
  <c r="B15" i="9" s="1"/>
  <c r="B16" i="9" s="1"/>
  <c r="B17" i="9" s="1"/>
  <c r="B18" i="9" s="1"/>
  <c r="B20" i="9" s="1"/>
  <c r="B21" i="9" s="1"/>
  <c r="B22" i="9" s="1"/>
  <c r="B23" i="9" s="1"/>
  <c r="B24" i="9" s="1"/>
  <c r="B25" i="9" s="1"/>
  <c r="B26" i="9" s="1"/>
  <c r="B28" i="9" s="1"/>
  <c r="B29" i="9" s="1"/>
  <c r="B30" i="9" s="1"/>
  <c r="B31" i="9" s="1"/>
  <c r="B32" i="9" s="1"/>
  <c r="B33" i="9" s="1"/>
  <c r="B34" i="9" s="1"/>
  <c r="B36" i="9" s="1"/>
  <c r="B37" i="9" s="1"/>
  <c r="B38" i="9" s="1"/>
  <c r="B39" i="9" s="1"/>
  <c r="B40" i="9" s="1"/>
  <c r="B41" i="9" s="1"/>
  <c r="B42" i="9" s="1"/>
  <c r="B44" i="9" s="1"/>
  <c r="B45" i="9" s="1"/>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E26" i="15"/>
  <c r="F26" i="15" s="1"/>
  <c r="C21" i="15"/>
  <c r="C20" i="15"/>
  <c r="C18" i="15"/>
  <c r="C19" i="15"/>
  <c r="W40" i="5" l="1"/>
  <c r="W41" i="5" s="1"/>
  <c r="V11" i="13"/>
  <c r="S40" i="5"/>
  <c r="S41" i="5" s="1"/>
  <c r="S42" i="5" s="1"/>
  <c r="R11" i="13"/>
  <c r="C11" i="4"/>
  <c r="C46" i="4"/>
  <c r="J45" i="2"/>
  <c r="I45" i="2"/>
  <c r="L45" i="2" s="1"/>
  <c r="C11" i="2"/>
  <c r="C46" i="2"/>
  <c r="M47" i="7"/>
  <c r="M61" i="7" s="1"/>
  <c r="C47" i="7"/>
  <c r="C61" i="7" s="1"/>
  <c r="M11" i="8"/>
  <c r="C11" i="8"/>
  <c r="O6" i="9"/>
  <c r="O7" i="9" s="1"/>
  <c r="O8" i="9" s="1"/>
  <c r="O9" i="9" s="1"/>
  <c r="N11" i="9" s="1"/>
  <c r="M11" i="13"/>
  <c r="C11" i="13"/>
  <c r="V12" i="6"/>
  <c r="W7" i="6"/>
  <c r="W8" i="6" s="1"/>
  <c r="W9" i="6" s="1"/>
  <c r="W10" i="6" s="1"/>
  <c r="W11" i="6" s="1"/>
  <c r="O7" i="6"/>
  <c r="O8" i="6" s="1"/>
  <c r="O9" i="6" s="1"/>
  <c r="O10" i="6" s="1"/>
  <c r="N12" i="6" s="1"/>
  <c r="W40" i="4"/>
  <c r="W41" i="4" s="1"/>
  <c r="W42" i="4" s="1"/>
  <c r="W43" i="4" s="1"/>
  <c r="W44" i="4" s="1"/>
  <c r="W45" i="4" s="1"/>
  <c r="V47" i="4" s="1"/>
  <c r="V46" i="4" s="1"/>
  <c r="O40" i="4"/>
  <c r="O41" i="4" s="1"/>
  <c r="O42" i="4" s="1"/>
  <c r="O43" i="4" s="1"/>
  <c r="O44" i="4" s="1"/>
  <c r="O45" i="4" s="1"/>
  <c r="M6" i="1"/>
  <c r="M50" i="1"/>
  <c r="M47" i="11" s="1"/>
  <c r="C6" i="1"/>
  <c r="C50" i="1"/>
  <c r="C44" i="11"/>
  <c r="C57" i="9" s="1"/>
  <c r="W21" i="12"/>
  <c r="W22" i="12" s="1"/>
  <c r="W23" i="12" s="1"/>
  <c r="W24" i="12" s="1"/>
  <c r="W25" i="12" s="1"/>
  <c r="W26" i="12" s="1"/>
  <c r="M11" i="4"/>
  <c r="W10" i="9"/>
  <c r="U10" i="9"/>
  <c r="S10" i="9"/>
  <c r="Q10" i="9"/>
  <c r="U41" i="10"/>
  <c r="O41" i="10"/>
  <c r="M44" i="11"/>
  <c r="M57" i="9" s="1"/>
  <c r="K43" i="11"/>
  <c r="F43" i="11"/>
  <c r="G36" i="11"/>
  <c r="L36" i="11"/>
  <c r="Q40" i="11"/>
  <c r="Q41" i="11" s="1"/>
  <c r="L39" i="11"/>
  <c r="G39" i="11"/>
  <c r="M47" i="5"/>
  <c r="M51" i="11" s="1"/>
  <c r="Q9" i="17"/>
  <c r="Q10" i="17" s="1"/>
  <c r="Q11" i="17" s="1"/>
  <c r="Q12" i="17" s="1"/>
  <c r="Q13" i="17" s="1"/>
  <c r="S9" i="17"/>
  <c r="S10" i="17" s="1"/>
  <c r="S11" i="17" s="1"/>
  <c r="S12" i="17" s="1"/>
  <c r="S13" i="17" s="1"/>
  <c r="U9" i="17"/>
  <c r="U10" i="17" s="1"/>
  <c r="U11" i="17" s="1"/>
  <c r="U12" i="17" s="1"/>
  <c r="U13" i="17" s="1"/>
  <c r="O9" i="17"/>
  <c r="O10" i="17" s="1"/>
  <c r="O11" i="17" s="1"/>
  <c r="O12" i="17" s="1"/>
  <c r="O13" i="17" s="1"/>
  <c r="W9" i="17"/>
  <c r="W10" i="17" s="1"/>
  <c r="W11" i="17" s="1"/>
  <c r="W12" i="17" s="1"/>
  <c r="W13" i="17" s="1"/>
  <c r="S40" i="2"/>
  <c r="S41" i="2" s="1"/>
  <c r="O40" i="2"/>
  <c r="M47" i="9"/>
  <c r="C47" i="9"/>
  <c r="L36" i="10"/>
  <c r="K43" i="10"/>
  <c r="C47" i="5"/>
  <c r="C52" i="10" s="1"/>
  <c r="K45" i="4"/>
  <c r="F45" i="4"/>
  <c r="D45" i="4" s="1"/>
  <c r="L36" i="4"/>
  <c r="C49" i="8"/>
  <c r="M46" i="4"/>
  <c r="M46" i="2"/>
  <c r="M49" i="10" s="1"/>
  <c r="R13" i="1"/>
  <c r="M13" i="1"/>
  <c r="C13" i="1"/>
  <c r="C44" i="8"/>
  <c r="C60" i="7" s="1"/>
  <c r="M44" i="8"/>
  <c r="M60" i="7" s="1"/>
  <c r="G41" i="10"/>
  <c r="F43" i="10"/>
  <c r="G40" i="10"/>
  <c r="B37" i="13"/>
  <c r="B38" i="10"/>
  <c r="M45" i="6"/>
  <c r="M53" i="13" s="1"/>
  <c r="C45" i="6"/>
  <c r="C50" i="8" s="1"/>
  <c r="G4" i="7"/>
  <c r="F10" i="7"/>
  <c r="D10" i="7" s="1"/>
  <c r="L4" i="7"/>
  <c r="K10" i="7"/>
  <c r="B39" i="7"/>
  <c r="B40" i="7" s="1"/>
  <c r="B41" i="7" s="1"/>
  <c r="B42" i="7" s="1"/>
  <c r="B44" i="7" s="1"/>
  <c r="B45" i="7" s="1"/>
  <c r="O39" i="7"/>
  <c r="O40" i="7" s="1"/>
  <c r="O41" i="7" s="1"/>
  <c r="O42" i="7" s="1"/>
  <c r="O43" i="7" s="1"/>
  <c r="W39" i="7"/>
  <c r="U39" i="7"/>
  <c r="Q39" i="7"/>
  <c r="Q40" i="7" s="1"/>
  <c r="Q41" i="7" s="1"/>
  <c r="Q42" i="7" s="1"/>
  <c r="Q43" i="7" s="1"/>
  <c r="S39" i="7"/>
  <c r="W38" i="10"/>
  <c r="W39" i="10" s="1"/>
  <c r="W40" i="10" s="1"/>
  <c r="S38" i="10"/>
  <c r="S39" i="10" s="1"/>
  <c r="S40" i="10" s="1"/>
  <c r="M47" i="12"/>
  <c r="M54" i="10" s="1"/>
  <c r="C47" i="12"/>
  <c r="C53" i="8" s="1"/>
  <c r="U41" i="1"/>
  <c r="U42" i="1" s="1"/>
  <c r="U43" i="1" s="1"/>
  <c r="U44" i="1" s="1"/>
  <c r="U45" i="1" s="1"/>
  <c r="O9" i="1"/>
  <c r="O10" i="1" s="1"/>
  <c r="O11" i="1" s="1"/>
  <c r="O12" i="1" s="1"/>
  <c r="W37" i="17"/>
  <c r="U37" i="17"/>
  <c r="S37" i="17"/>
  <c r="Q37" i="17"/>
  <c r="O37" i="17"/>
  <c r="C46" i="17"/>
  <c r="C49" i="5" s="1"/>
  <c r="C47" i="13"/>
  <c r="M46" i="17"/>
  <c r="L4" i="10"/>
  <c r="K10" i="10"/>
  <c r="M47" i="13"/>
  <c r="L4" i="12"/>
  <c r="K9" i="12"/>
  <c r="G37" i="8"/>
  <c r="F43" i="8"/>
  <c r="D43" i="8" s="1"/>
  <c r="L36" i="8"/>
  <c r="K43" i="8"/>
  <c r="G36" i="10"/>
  <c r="W10" i="11"/>
  <c r="U10" i="11"/>
  <c r="S10" i="11"/>
  <c r="Q10" i="11"/>
  <c r="O36" i="12"/>
  <c r="O37" i="12" s="1"/>
  <c r="O38" i="12" s="1"/>
  <c r="O39" i="12" s="1"/>
  <c r="O40" i="12" s="1"/>
  <c r="O41" i="12" s="1"/>
  <c r="Q36" i="12"/>
  <c r="Q37" i="12" s="1"/>
  <c r="Q38" i="12" s="1"/>
  <c r="Q39" i="12" s="1"/>
  <c r="Q40" i="12" s="1"/>
  <c r="Q41" i="12" s="1"/>
  <c r="B36" i="12"/>
  <c r="B37" i="12" s="1"/>
  <c r="B38" i="12" s="1"/>
  <c r="S36" i="12"/>
  <c r="S37" i="12" s="1"/>
  <c r="S38" i="12" s="1"/>
  <c r="S39" i="12" s="1"/>
  <c r="S40" i="12" s="1"/>
  <c r="S41" i="12" s="1"/>
  <c r="W36" i="12"/>
  <c r="W37" i="12" s="1"/>
  <c r="W38" i="12" s="1"/>
  <c r="W39" i="12" s="1"/>
  <c r="W40" i="12" s="1"/>
  <c r="W41" i="12" s="1"/>
  <c r="U36" i="12"/>
  <c r="U37" i="12" s="1"/>
  <c r="U38" i="12" s="1"/>
  <c r="U39" i="12" s="1"/>
  <c r="U40" i="12" s="1"/>
  <c r="U41" i="12" s="1"/>
  <c r="F11" i="6"/>
  <c r="E11" i="6" s="1"/>
  <c r="U11" i="6"/>
  <c r="T46" i="6" s="1"/>
  <c r="T45" i="6" s="1"/>
  <c r="L4" i="6"/>
  <c r="K11" i="6"/>
  <c r="Q11" i="6"/>
  <c r="P46" i="6" s="1"/>
  <c r="P45" i="6" s="1"/>
  <c r="O11" i="6"/>
  <c r="N46" i="6" s="1"/>
  <c r="N45" i="6" s="1"/>
  <c r="S11" i="6"/>
  <c r="R46" i="6" s="1"/>
  <c r="R45" i="6" s="1"/>
  <c r="G4" i="6"/>
  <c r="O10" i="4"/>
  <c r="Q40" i="1"/>
  <c r="O40" i="1"/>
  <c r="F21" i="17"/>
  <c r="W13" i="11"/>
  <c r="W14" i="11" s="1"/>
  <c r="W15" i="11" s="1"/>
  <c r="W16" i="11" s="1"/>
  <c r="W17" i="11" s="1"/>
  <c r="W18" i="11" s="1"/>
  <c r="W19" i="11" s="1"/>
  <c r="U13" i="11"/>
  <c r="U14" i="11" s="1"/>
  <c r="U15" i="11" s="1"/>
  <c r="U16" i="11" s="1"/>
  <c r="U17" i="11" s="1"/>
  <c r="U18" i="11" s="1"/>
  <c r="U19" i="11" s="1"/>
  <c r="S13" i="11"/>
  <c r="S14" i="11" s="1"/>
  <c r="S15" i="11" s="1"/>
  <c r="S16" i="11" s="1"/>
  <c r="S17" i="11" s="1"/>
  <c r="S18" i="11" s="1"/>
  <c r="S19" i="11" s="1"/>
  <c r="Q13" i="11"/>
  <c r="Q14" i="11" s="1"/>
  <c r="Q15" i="11" s="1"/>
  <c r="Q16" i="11" s="1"/>
  <c r="Q17" i="11" s="1"/>
  <c r="Q18" i="11" s="1"/>
  <c r="Q19" i="11" s="1"/>
  <c r="O13" i="11"/>
  <c r="O14" i="11" s="1"/>
  <c r="O15" i="11" s="1"/>
  <c r="O16" i="11" s="1"/>
  <c r="O17" i="11" s="1"/>
  <c r="O18" i="11" s="1"/>
  <c r="O19" i="11" s="1"/>
  <c r="W42" i="5"/>
  <c r="M45" i="10"/>
  <c r="C45" i="10"/>
  <c r="Q38" i="5"/>
  <c r="O38" i="5"/>
  <c r="F10" i="13"/>
  <c r="E10" i="13" s="1"/>
  <c r="F34" i="5"/>
  <c r="E34" i="5" s="1"/>
  <c r="F28" i="6"/>
  <c r="D28" i="6" s="1"/>
  <c r="F35" i="4"/>
  <c r="E35" i="4" s="1"/>
  <c r="F10" i="2"/>
  <c r="D10" i="2" s="1"/>
  <c r="F19" i="2"/>
  <c r="E19" i="2" s="1"/>
  <c r="E5" i="1"/>
  <c r="O10" i="11"/>
  <c r="K46" i="12"/>
  <c r="J46" i="12" s="1"/>
  <c r="L45" i="12"/>
  <c r="K34" i="5"/>
  <c r="I34" i="5" s="1"/>
  <c r="L27" i="5"/>
  <c r="L36" i="2"/>
  <c r="K37" i="17"/>
  <c r="I37" i="17" s="1"/>
  <c r="L30" i="17"/>
  <c r="O37" i="9"/>
  <c r="F42" i="5"/>
  <c r="W36" i="6"/>
  <c r="F20" i="6"/>
  <c r="W39" i="1"/>
  <c r="S39" i="1"/>
  <c r="S40" i="1" s="1"/>
  <c r="F37" i="1"/>
  <c r="E37" i="1" s="1"/>
  <c r="F21" i="1"/>
  <c r="E21" i="1" s="1"/>
  <c r="K18" i="12"/>
  <c r="I18" i="12" s="1"/>
  <c r="K10" i="11"/>
  <c r="J10" i="11" s="1"/>
  <c r="K11" i="11" s="1"/>
  <c r="J11" i="11" s="1"/>
  <c r="K9" i="5"/>
  <c r="I9" i="5" s="1"/>
  <c r="K35" i="2"/>
  <c r="J35" i="2" s="1"/>
  <c r="F37" i="17"/>
  <c r="F5" i="17"/>
  <c r="E5" i="17" s="1"/>
  <c r="W39" i="8"/>
  <c r="U39" i="8"/>
  <c r="S39" i="8"/>
  <c r="Q39" i="8"/>
  <c r="O39" i="8"/>
  <c r="O40" i="8" s="1"/>
  <c r="O41" i="8" s="1"/>
  <c r="O42" i="8" s="1"/>
  <c r="N11" i="7" s="1"/>
  <c r="W37" i="9"/>
  <c r="U37" i="9"/>
  <c r="S37" i="9"/>
  <c r="Q37" i="9"/>
  <c r="Q43" i="10"/>
  <c r="S38" i="11"/>
  <c r="S39" i="11" s="1"/>
  <c r="O38" i="11"/>
  <c r="O39" i="11" s="1"/>
  <c r="F19" i="11"/>
  <c r="F27" i="11"/>
  <c r="F35" i="11"/>
  <c r="D35" i="11" s="1"/>
  <c r="F10" i="11"/>
  <c r="G45" i="12"/>
  <c r="F46" i="12"/>
  <c r="F42" i="12"/>
  <c r="F18" i="12"/>
  <c r="D18" i="12" s="1"/>
  <c r="F34" i="12"/>
  <c r="E34" i="12" s="1"/>
  <c r="F26" i="12"/>
  <c r="W40" i="13"/>
  <c r="U40" i="13"/>
  <c r="S40" i="13"/>
  <c r="Q40" i="13"/>
  <c r="O40" i="13"/>
  <c r="K27" i="13"/>
  <c r="J27" i="13" s="1"/>
  <c r="F43" i="13"/>
  <c r="F19" i="13"/>
  <c r="F35" i="13"/>
  <c r="U37" i="5"/>
  <c r="F18" i="5"/>
  <c r="D18" i="5" s="1"/>
  <c r="W9" i="5"/>
  <c r="U9" i="5"/>
  <c r="O9" i="5"/>
  <c r="F9" i="5"/>
  <c r="E9" i="5" s="1"/>
  <c r="Q9" i="5"/>
  <c r="S9" i="5"/>
  <c r="R48" i="5" s="1"/>
  <c r="R47" i="5" s="1"/>
  <c r="F26" i="5"/>
  <c r="F36" i="6"/>
  <c r="U39" i="4"/>
  <c r="U40" i="4" s="1"/>
  <c r="U41" i="4" s="1"/>
  <c r="U42" i="4" s="1"/>
  <c r="S39" i="4"/>
  <c r="S40" i="4" s="1"/>
  <c r="S41" i="4" s="1"/>
  <c r="S42" i="4" s="1"/>
  <c r="Q39" i="4"/>
  <c r="F10" i="4"/>
  <c r="D10" i="4" s="1"/>
  <c r="F19" i="4"/>
  <c r="F27" i="4"/>
  <c r="G36" i="4"/>
  <c r="S10" i="4"/>
  <c r="F27" i="2"/>
  <c r="E27" i="2" s="1"/>
  <c r="F35" i="2"/>
  <c r="F12" i="1"/>
  <c r="K37" i="1"/>
  <c r="I37" i="1" s="1"/>
  <c r="F29" i="1"/>
  <c r="F45" i="1"/>
  <c r="F13" i="17"/>
  <c r="G36" i="2"/>
  <c r="F45" i="2"/>
  <c r="F27" i="13"/>
  <c r="G4" i="12"/>
  <c r="F29" i="17"/>
  <c r="K29" i="17"/>
  <c r="J29" i="17" s="1"/>
  <c r="K19" i="2"/>
  <c r="I19" i="2" s="1"/>
  <c r="K10" i="4"/>
  <c r="I10" i="4" s="1"/>
  <c r="K19" i="4"/>
  <c r="I19" i="4" s="1"/>
  <c r="K10" i="13"/>
  <c r="J10" i="13" s="1"/>
  <c r="K19" i="13"/>
  <c r="I19" i="13" s="1"/>
  <c r="K26" i="12"/>
  <c r="J26" i="12" s="1"/>
  <c r="K10" i="2"/>
  <c r="J10" i="2" s="1"/>
  <c r="K11" i="2" s="1"/>
  <c r="K42" i="5"/>
  <c r="I42" i="5" s="1"/>
  <c r="K43" i="13"/>
  <c r="J43" i="13" s="1"/>
  <c r="K12" i="1"/>
  <c r="J12" i="1" s="1"/>
  <c r="K45" i="1"/>
  <c r="I45" i="1" s="1"/>
  <c r="K28" i="6"/>
  <c r="J28" i="6" s="1"/>
  <c r="K35" i="11"/>
  <c r="I35" i="11" s="1"/>
  <c r="K27" i="11"/>
  <c r="J27" i="11" s="1"/>
  <c r="K19" i="11"/>
  <c r="J19" i="11" s="1"/>
  <c r="K42" i="12"/>
  <c r="J42" i="12" s="1"/>
  <c r="K34" i="12"/>
  <c r="I34" i="12" s="1"/>
  <c r="K35" i="13"/>
  <c r="I35" i="13" s="1"/>
  <c r="K26" i="5"/>
  <c r="J26" i="5" s="1"/>
  <c r="K18" i="5"/>
  <c r="J18" i="5" s="1"/>
  <c r="K36" i="6"/>
  <c r="J36" i="6" s="1"/>
  <c r="K20" i="6"/>
  <c r="J20"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F10" i="8"/>
  <c r="F19" i="8"/>
  <c r="F35" i="8"/>
  <c r="F27" i="8"/>
  <c r="K27" i="8"/>
  <c r="I27" i="8" s="1"/>
  <c r="K19" i="8"/>
  <c r="J19" i="8" s="1"/>
  <c r="F35" i="9"/>
  <c r="E35" i="9" s="1"/>
  <c r="K43" i="9"/>
  <c r="J43" i="9" s="1"/>
  <c r="F43" i="9"/>
  <c r="D43" i="9" s="1"/>
  <c r="F19" i="9"/>
  <c r="D19" i="9" s="1"/>
  <c r="K19" i="9"/>
  <c r="I19" i="9" s="1"/>
  <c r="K27" i="9"/>
  <c r="I27" i="9" s="1"/>
  <c r="F27" i="9"/>
  <c r="F10" i="9"/>
  <c r="E10" i="9" s="1"/>
  <c r="F11" i="9" s="1"/>
  <c r="K10" i="9"/>
  <c r="J10" i="9" s="1"/>
  <c r="K11" i="9" s="1"/>
  <c r="K35" i="9"/>
  <c r="I35" i="9" s="1"/>
  <c r="S35" i="9"/>
  <c r="S32" i="9"/>
  <c r="S33" i="9" s="1"/>
  <c r="S34" i="9" s="1"/>
  <c r="U35" i="9"/>
  <c r="U32" i="9"/>
  <c r="U33" i="9" s="1"/>
  <c r="U34" i="9" s="1"/>
  <c r="W35" i="9"/>
  <c r="W32" i="9"/>
  <c r="W33" i="9" s="1"/>
  <c r="W34" i="9" s="1"/>
  <c r="O32" i="9"/>
  <c r="O33" i="9" s="1"/>
  <c r="O34" i="9" s="1"/>
  <c r="O35" i="9"/>
  <c r="Q32" i="9"/>
  <c r="Q33" i="9" s="1"/>
  <c r="Q34" i="9" s="1"/>
  <c r="Q35" i="9"/>
  <c r="G12" i="9"/>
  <c r="E10" i="10"/>
  <c r="F19" i="10"/>
  <c r="D19" i="10" s="1"/>
  <c r="F27" i="10"/>
  <c r="K27" i="10"/>
  <c r="J27" i="10" s="1"/>
  <c r="F35" i="10"/>
  <c r="G4" i="10"/>
  <c r="K35" i="10"/>
  <c r="J35" i="10" s="1"/>
  <c r="K19" i="10"/>
  <c r="I19" i="10" s="1"/>
  <c r="J5" i="1"/>
  <c r="K13" i="17"/>
  <c r="K5" i="17"/>
  <c r="Q42" i="11" l="1"/>
  <c r="Q43" i="11" s="1"/>
  <c r="P45" i="11" s="1"/>
  <c r="P44" i="11" s="1"/>
  <c r="P11" i="10"/>
  <c r="V48" i="5"/>
  <c r="V47" i="5" s="1"/>
  <c r="P48" i="7"/>
  <c r="P47" i="7" s="1"/>
  <c r="N48" i="7"/>
  <c r="N47" i="7" s="1"/>
  <c r="K11" i="8"/>
  <c r="J11" i="8" s="1"/>
  <c r="O10" i="9"/>
  <c r="J11" i="9"/>
  <c r="U42" i="10"/>
  <c r="U43" i="10" s="1"/>
  <c r="Q40" i="4"/>
  <c r="Q41" i="4" s="1"/>
  <c r="Q42" i="4" s="1"/>
  <c r="Q43" i="4" s="1"/>
  <c r="Q44" i="4" s="1"/>
  <c r="Q45" i="4" s="1"/>
  <c r="P47" i="4" s="1"/>
  <c r="P46" i="4" s="1"/>
  <c r="N47" i="4"/>
  <c r="N46" i="4" s="1"/>
  <c r="J11" i="2"/>
  <c r="G5" i="1"/>
  <c r="O42" i="10"/>
  <c r="O43" i="10" s="1"/>
  <c r="N46" i="10" s="1"/>
  <c r="N45" i="10" s="1"/>
  <c r="T45" i="11"/>
  <c r="T44" i="11" s="1"/>
  <c r="R12" i="6"/>
  <c r="W41" i="10"/>
  <c r="S41" i="10"/>
  <c r="V45" i="11"/>
  <c r="V44" i="11" s="1"/>
  <c r="D43" i="11"/>
  <c r="E43" i="11"/>
  <c r="F11" i="10" s="1"/>
  <c r="I43" i="11"/>
  <c r="J43" i="11"/>
  <c r="O40" i="11"/>
  <c r="O41" i="11" s="1"/>
  <c r="S40" i="11"/>
  <c r="S41" i="11" s="1"/>
  <c r="E45" i="2"/>
  <c r="D45" i="2"/>
  <c r="D19" i="2"/>
  <c r="G19" i="2" s="1"/>
  <c r="T51" i="1"/>
  <c r="T50" i="1" s="1"/>
  <c r="V47" i="17"/>
  <c r="V46" i="17" s="1"/>
  <c r="T47" i="17"/>
  <c r="T46" i="17" s="1"/>
  <c r="N47" i="17"/>
  <c r="N46" i="17" s="1"/>
  <c r="P47" i="17"/>
  <c r="P46" i="17" s="1"/>
  <c r="R47" i="17"/>
  <c r="R46" i="17" s="1"/>
  <c r="O43" i="8"/>
  <c r="T12" i="6"/>
  <c r="P12" i="6"/>
  <c r="B39" i="10"/>
  <c r="B40" i="10" s="1"/>
  <c r="J43" i="10"/>
  <c r="I43" i="10"/>
  <c r="B39" i="12"/>
  <c r="B40" i="12" s="1"/>
  <c r="B41" i="12" s="1"/>
  <c r="B38" i="13"/>
  <c r="B39" i="13" s="1"/>
  <c r="B40" i="13" s="1"/>
  <c r="B41" i="13" s="1"/>
  <c r="B42" i="13" s="1"/>
  <c r="B44" i="13" s="1"/>
  <c r="B45" i="13" s="1"/>
  <c r="V46" i="6"/>
  <c r="V45" i="6" s="1"/>
  <c r="I45" i="4"/>
  <c r="J45" i="4"/>
  <c r="E45" i="4"/>
  <c r="F12" i="6" s="1"/>
  <c r="K13" i="1"/>
  <c r="J13" i="1" s="1"/>
  <c r="E10" i="7"/>
  <c r="N13" i="1"/>
  <c r="J10" i="7"/>
  <c r="I10" i="7"/>
  <c r="W40" i="7"/>
  <c r="W41" i="7" s="1"/>
  <c r="W42" i="7" s="1"/>
  <c r="W43" i="7" s="1"/>
  <c r="U40" i="7"/>
  <c r="U41" i="7" s="1"/>
  <c r="U42" i="7" s="1"/>
  <c r="U43" i="7" s="1"/>
  <c r="S40" i="7"/>
  <c r="S41" i="7" s="1"/>
  <c r="S42" i="7" s="1"/>
  <c r="S43" i="7" s="1"/>
  <c r="E43" i="8"/>
  <c r="U42" i="12"/>
  <c r="T48" i="12" s="1"/>
  <c r="Q42" i="12"/>
  <c r="P48" i="12" s="1"/>
  <c r="O42" i="12"/>
  <c r="N48" i="12" s="1"/>
  <c r="C55" i="7"/>
  <c r="F10" i="5"/>
  <c r="S42" i="2"/>
  <c r="S43" i="2" s="1"/>
  <c r="S44" i="2" s="1"/>
  <c r="S45" i="2" s="1"/>
  <c r="R47" i="2" s="1"/>
  <c r="R46" i="2" s="1"/>
  <c r="O41" i="1"/>
  <c r="O42" i="1" s="1"/>
  <c r="O43" i="1" s="1"/>
  <c r="O44" i="1" s="1"/>
  <c r="O45" i="1" s="1"/>
  <c r="N51" i="1" s="1"/>
  <c r="N50" i="1" s="1"/>
  <c r="S41" i="1"/>
  <c r="S42" i="1" s="1"/>
  <c r="S43" i="1" s="1"/>
  <c r="S44" i="1" s="1"/>
  <c r="Q41" i="1"/>
  <c r="Q42" i="1" s="1"/>
  <c r="Q43" i="1" s="1"/>
  <c r="Q44" i="1" s="1"/>
  <c r="Q45" i="1" s="1"/>
  <c r="D11" i="6"/>
  <c r="E10" i="2"/>
  <c r="J37" i="17"/>
  <c r="L37" i="17" s="1"/>
  <c r="J10" i="10"/>
  <c r="I10" i="10"/>
  <c r="P46" i="10"/>
  <c r="P45" i="10" s="1"/>
  <c r="J43" i="8"/>
  <c r="I43" i="8"/>
  <c r="E43" i="10"/>
  <c r="E11" i="9" s="1"/>
  <c r="D43" i="10"/>
  <c r="C56" i="7"/>
  <c r="I9" i="12"/>
  <c r="J9" i="12"/>
  <c r="K10" i="12" s="1"/>
  <c r="J18" i="12"/>
  <c r="L18" i="12" s="1"/>
  <c r="D19" i="13"/>
  <c r="E19" i="13"/>
  <c r="Q39" i="5"/>
  <c r="O39" i="5"/>
  <c r="J11" i="6"/>
  <c r="I11" i="6"/>
  <c r="O41" i="2"/>
  <c r="W40" i="1"/>
  <c r="M48" i="6"/>
  <c r="I27" i="11"/>
  <c r="L27" i="11" s="1"/>
  <c r="D21" i="17"/>
  <c r="E21" i="17"/>
  <c r="M57" i="7"/>
  <c r="M55" i="10"/>
  <c r="M54" i="8"/>
  <c r="I10" i="13"/>
  <c r="D35" i="4"/>
  <c r="G35" i="4" s="1"/>
  <c r="M47" i="8"/>
  <c r="D5" i="17"/>
  <c r="W40" i="8"/>
  <c r="W41" i="8" s="1"/>
  <c r="W42" i="8" s="1"/>
  <c r="V11" i="7" s="1"/>
  <c r="U40" i="8"/>
  <c r="U41" i="8" s="1"/>
  <c r="U42" i="8" s="1"/>
  <c r="T11" i="7" s="1"/>
  <c r="S40" i="8"/>
  <c r="S41" i="8" s="1"/>
  <c r="S42" i="8" s="1"/>
  <c r="R11" i="7" s="1"/>
  <c r="Q40" i="8"/>
  <c r="Q41" i="8" s="1"/>
  <c r="Q42" i="8" s="1"/>
  <c r="P11" i="7" s="1"/>
  <c r="W38" i="9"/>
  <c r="W39" i="9" s="1"/>
  <c r="U38" i="9"/>
  <c r="U39" i="9" s="1"/>
  <c r="S38" i="9"/>
  <c r="S39" i="9" s="1"/>
  <c r="Q38" i="9"/>
  <c r="Q39" i="9" s="1"/>
  <c r="O38" i="9"/>
  <c r="O39" i="9" s="1"/>
  <c r="T46" i="10"/>
  <c r="T45" i="10" s="1"/>
  <c r="C57" i="7"/>
  <c r="C55"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U38" i="5"/>
  <c r="D34" i="5"/>
  <c r="G34" i="5" s="1"/>
  <c r="E28" i="6"/>
  <c r="G28" i="6" s="1"/>
  <c r="S43" i="4"/>
  <c r="S44" i="4" s="1"/>
  <c r="E10" i="4"/>
  <c r="U43" i="4"/>
  <c r="U44" i="4" s="1"/>
  <c r="W40" i="2"/>
  <c r="U40" i="2"/>
  <c r="Q40" i="2"/>
  <c r="M51" i="13"/>
  <c r="C51" i="9"/>
  <c r="M50" i="7"/>
  <c r="AD52" i="1"/>
  <c r="AD48" i="2" s="1"/>
  <c r="AE48" i="4" s="1"/>
  <c r="AD47" i="6" s="1"/>
  <c r="AD49" i="5" s="1"/>
  <c r="AD49" i="13" s="1"/>
  <c r="AD49" i="12" s="1"/>
  <c r="M49" i="2"/>
  <c r="M50" i="12"/>
  <c r="M50" i="13"/>
  <c r="M50" i="9"/>
  <c r="M50" i="5"/>
  <c r="M49" i="4"/>
  <c r="M48" i="10"/>
  <c r="C48" i="10"/>
  <c r="I29" i="17"/>
  <c r="L29" i="17" s="1"/>
  <c r="D34" i="12"/>
  <c r="G34" i="12" s="1"/>
  <c r="C56" i="9"/>
  <c r="C54" i="10"/>
  <c r="C53" i="11"/>
  <c r="J34" i="5"/>
  <c r="J9" i="5"/>
  <c r="I18" i="5"/>
  <c r="L18" i="5" s="1"/>
  <c r="I26" i="5"/>
  <c r="L26" i="5" s="1"/>
  <c r="M52" i="10"/>
  <c r="M54" i="13"/>
  <c r="M51" i="8"/>
  <c r="M54" i="7"/>
  <c r="M54" i="12"/>
  <c r="M54" i="9"/>
  <c r="D37" i="1"/>
  <c r="G37" i="1" s="1"/>
  <c r="D21" i="1"/>
  <c r="G21" i="1" s="1"/>
  <c r="I46" i="12"/>
  <c r="L46" i="12" s="1"/>
  <c r="I27" i="13"/>
  <c r="L27" i="13" s="1"/>
  <c r="I27" i="7"/>
  <c r="L27" i="7" s="1"/>
  <c r="E35" i="11"/>
  <c r="G35" i="11" s="1"/>
  <c r="I26" i="12"/>
  <c r="L26" i="12" s="1"/>
  <c r="I28" i="6"/>
  <c r="L28" i="6" s="1"/>
  <c r="C51" i="11"/>
  <c r="C54" i="12"/>
  <c r="C54" i="13"/>
  <c r="C51" i="8"/>
  <c r="C54" i="9"/>
  <c r="C54" i="7"/>
  <c r="I35" i="2"/>
  <c r="L35" i="2" s="1"/>
  <c r="J21" i="1"/>
  <c r="L21" i="1" s="1"/>
  <c r="G10" i="10"/>
  <c r="I10" i="11"/>
  <c r="M56" i="7"/>
  <c r="M56" i="9"/>
  <c r="M53" i="11"/>
  <c r="M53" i="8"/>
  <c r="I42" i="12"/>
  <c r="L42" i="12" s="1"/>
  <c r="J34" i="12"/>
  <c r="L34" i="12" s="1"/>
  <c r="E42" i="5"/>
  <c r="F11" i="13" s="1"/>
  <c r="D42" i="5"/>
  <c r="E18" i="5"/>
  <c r="D20" i="6"/>
  <c r="E20" i="6"/>
  <c r="M51" i="5"/>
  <c r="M50" i="4"/>
  <c r="J29" i="1"/>
  <c r="L29" i="1" s="1"/>
  <c r="J27" i="9"/>
  <c r="L27" i="9" s="1"/>
  <c r="J35" i="13"/>
  <c r="J42" i="5"/>
  <c r="J37" i="1"/>
  <c r="L37" i="1" s="1"/>
  <c r="D37" i="17"/>
  <c r="E37" i="17"/>
  <c r="F6" i="1" s="1"/>
  <c r="C49" i="13"/>
  <c r="C46" i="8"/>
  <c r="C49" i="7"/>
  <c r="AF47" i="17"/>
  <c r="C49" i="9"/>
  <c r="C49" i="12"/>
  <c r="C52" i="1"/>
  <c r="Z51" i="1" s="1"/>
  <c r="Z47" i="2" s="1"/>
  <c r="AA47" i="4" s="1"/>
  <c r="Z46" i="6" s="1"/>
  <c r="Z48" i="5" s="1"/>
  <c r="Z48" i="13" s="1"/>
  <c r="Z48" i="12" s="1"/>
  <c r="C47" i="6"/>
  <c r="C48" i="4"/>
  <c r="C48" i="2"/>
  <c r="C47" i="10"/>
  <c r="E35" i="7"/>
  <c r="G35" i="7" s="1"/>
  <c r="I10" i="8"/>
  <c r="I19" i="8"/>
  <c r="E43" i="9"/>
  <c r="D35" i="9"/>
  <c r="G35" i="9" s="1"/>
  <c r="D10" i="9"/>
  <c r="D11" i="9" s="1"/>
  <c r="J35" i="11"/>
  <c r="L35" i="11" s="1"/>
  <c r="D19" i="11"/>
  <c r="E19" i="11"/>
  <c r="E27" i="11"/>
  <c r="D27" i="11"/>
  <c r="D10" i="11"/>
  <c r="E10" i="11"/>
  <c r="E46" i="12"/>
  <c r="D46" i="12"/>
  <c r="E18" i="12"/>
  <c r="E42" i="12"/>
  <c r="D42" i="12"/>
  <c r="D26" i="12"/>
  <c r="E26" i="12"/>
  <c r="C53" i="10"/>
  <c r="C55" i="9"/>
  <c r="I43" i="13"/>
  <c r="L43" i="13" s="1"/>
  <c r="D43" i="13"/>
  <c r="E43" i="13"/>
  <c r="J19" i="13"/>
  <c r="L19" i="13" s="1"/>
  <c r="C52" i="8"/>
  <c r="C52" i="11"/>
  <c r="C55" i="12"/>
  <c r="E35" i="13"/>
  <c r="D35" i="13"/>
  <c r="M53" i="10"/>
  <c r="M55" i="12"/>
  <c r="M52" i="8"/>
  <c r="M55" i="7"/>
  <c r="M55" i="9"/>
  <c r="M52" i="11"/>
  <c r="D9" i="5"/>
  <c r="D26" i="5"/>
  <c r="E26" i="5"/>
  <c r="M51" i="10"/>
  <c r="M50" i="11"/>
  <c r="M53" i="7"/>
  <c r="M53" i="9"/>
  <c r="M53" i="5"/>
  <c r="M53" i="12"/>
  <c r="M50" i="8"/>
  <c r="D36" i="6"/>
  <c r="E36" i="6"/>
  <c r="C53" i="13"/>
  <c r="C53" i="5"/>
  <c r="C50" i="11"/>
  <c r="C53" i="12"/>
  <c r="C53" i="7"/>
  <c r="C51" i="10"/>
  <c r="C53" i="9"/>
  <c r="I20" i="6"/>
  <c r="L20" i="6" s="1"/>
  <c r="C49" i="11"/>
  <c r="C52" i="5"/>
  <c r="C50" i="6"/>
  <c r="C52" i="12"/>
  <c r="C52" i="9"/>
  <c r="C50" i="10"/>
  <c r="C52" i="7"/>
  <c r="C52" i="13"/>
  <c r="J19" i="4"/>
  <c r="L19" i="4" s="1"/>
  <c r="D27" i="4"/>
  <c r="E27" i="4"/>
  <c r="D19" i="4"/>
  <c r="E19" i="4"/>
  <c r="M52" i="12"/>
  <c r="M49" i="8"/>
  <c r="M49" i="11"/>
  <c r="M50" i="10"/>
  <c r="M52" i="7"/>
  <c r="M50" i="6"/>
  <c r="M52" i="9"/>
  <c r="M52" i="5"/>
  <c r="M52" i="13"/>
  <c r="M51" i="7"/>
  <c r="M48" i="11"/>
  <c r="M48" i="8"/>
  <c r="M51" i="12"/>
  <c r="M49" i="6"/>
  <c r="M51" i="9"/>
  <c r="C51" i="12"/>
  <c r="C49" i="10"/>
  <c r="C51" i="7"/>
  <c r="C48" i="8"/>
  <c r="C49" i="6"/>
  <c r="C51" i="13"/>
  <c r="C51" i="5"/>
  <c r="C50" i="4"/>
  <c r="C48" i="11"/>
  <c r="I10" i="2"/>
  <c r="I11" i="2" s="1"/>
  <c r="L11" i="2" s="1"/>
  <c r="D27" i="2"/>
  <c r="G27" i="2" s="1"/>
  <c r="J19" i="2"/>
  <c r="L19" i="2" s="1"/>
  <c r="E35" i="2"/>
  <c r="D35" i="2"/>
  <c r="E12" i="1"/>
  <c r="D12" i="1"/>
  <c r="C50" i="5"/>
  <c r="C47" i="8"/>
  <c r="C48" i="6"/>
  <c r="Z52" i="1"/>
  <c r="Z48" i="2" s="1"/>
  <c r="AA48" i="4" s="1"/>
  <c r="Z47" i="6" s="1"/>
  <c r="Z49" i="5" s="1"/>
  <c r="Z49" i="13" s="1"/>
  <c r="Z49" i="12" s="1"/>
  <c r="C50" i="9"/>
  <c r="C49" i="4"/>
  <c r="C49" i="2"/>
  <c r="C50" i="12"/>
  <c r="C50" i="7"/>
  <c r="C50" i="13"/>
  <c r="C47" i="11"/>
  <c r="J45" i="1"/>
  <c r="D29" i="1"/>
  <c r="E29" i="1"/>
  <c r="E45" i="1"/>
  <c r="D45" i="1"/>
  <c r="M49" i="5"/>
  <c r="M46" i="8"/>
  <c r="M48" i="2"/>
  <c r="M48" i="4"/>
  <c r="M46" i="11"/>
  <c r="M52" i="1"/>
  <c r="AD51" i="1" s="1"/>
  <c r="AD47" i="2" s="1"/>
  <c r="AE47" i="4" s="1"/>
  <c r="AD46" i="6" s="1"/>
  <c r="AD48" i="5" s="1"/>
  <c r="AD48" i="13" s="1"/>
  <c r="AD48" i="12" s="1"/>
  <c r="M49" i="12"/>
  <c r="M49" i="13"/>
  <c r="M47" i="6"/>
  <c r="M49" i="7"/>
  <c r="M47" i="10"/>
  <c r="M49" i="9"/>
  <c r="AJ47" i="17"/>
  <c r="D13" i="17"/>
  <c r="E13" i="17"/>
  <c r="C46" i="11"/>
  <c r="C58" i="7"/>
  <c r="C58" i="9"/>
  <c r="C55" i="8"/>
  <c r="M55" i="8"/>
  <c r="M58" i="7"/>
  <c r="M58" i="9"/>
  <c r="I35" i="10"/>
  <c r="L35" i="10" s="1"/>
  <c r="J35" i="8"/>
  <c r="L35" i="8" s="1"/>
  <c r="I12" i="1"/>
  <c r="I21" i="17"/>
  <c r="L21" i="17" s="1"/>
  <c r="J10" i="4"/>
  <c r="E29" i="17"/>
  <c r="D29" i="17"/>
  <c r="E9" i="12"/>
  <c r="D27" i="13"/>
  <c r="E27" i="13"/>
  <c r="J43" i="7"/>
  <c r="L43" i="7" s="1"/>
  <c r="J19" i="9"/>
  <c r="L19" i="9" s="1"/>
  <c r="C59" i="7"/>
  <c r="C56" i="8"/>
  <c r="M56" i="8"/>
  <c r="M59" i="7"/>
  <c r="I19" i="11"/>
  <c r="L19" i="11" s="1"/>
  <c r="I36" i="6"/>
  <c r="L36"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D10" i="8"/>
  <c r="I43" i="9"/>
  <c r="E19" i="9"/>
  <c r="G19" i="9" s="1"/>
  <c r="J35" i="9"/>
  <c r="L35" i="9" s="1"/>
  <c r="D27" i="9"/>
  <c r="E27" i="9"/>
  <c r="I10" i="9"/>
  <c r="I11" i="9" s="1"/>
  <c r="L11" i="9" s="1"/>
  <c r="J19" i="10"/>
  <c r="E19" i="10"/>
  <c r="D27" i="10"/>
  <c r="E27" i="10"/>
  <c r="E35" i="10"/>
  <c r="D35" i="10"/>
  <c r="I27" i="10"/>
  <c r="L27" i="10" s="1"/>
  <c r="F47" i="7" l="1"/>
  <c r="D47" i="7" s="1"/>
  <c r="S42" i="11"/>
  <c r="S43" i="11" s="1"/>
  <c r="R45" i="11" s="1"/>
  <c r="R11" i="10"/>
  <c r="O42" i="11"/>
  <c r="O43" i="11" s="1"/>
  <c r="N45" i="11" s="1"/>
  <c r="N44" i="11" s="1"/>
  <c r="N11" i="10"/>
  <c r="K11" i="10"/>
  <c r="J11" i="10" s="1"/>
  <c r="I11" i="11"/>
  <c r="L11" i="11" s="1"/>
  <c r="F11" i="11"/>
  <c r="D11" i="11" s="1"/>
  <c r="Q40" i="5"/>
  <c r="Q41" i="5" s="1"/>
  <c r="Q42" i="5" s="1"/>
  <c r="P48" i="5" s="1"/>
  <c r="P47" i="5" s="1"/>
  <c r="P11" i="13"/>
  <c r="O40" i="5"/>
  <c r="O41" i="5" s="1"/>
  <c r="O42" i="5" s="1"/>
  <c r="N48" i="5" s="1"/>
  <c r="N47" i="5" s="1"/>
  <c r="N11" i="13"/>
  <c r="Y72" i="7"/>
  <c r="D46" i="2"/>
  <c r="F11" i="2"/>
  <c r="D11" i="2" s="1"/>
  <c r="F50" i="1"/>
  <c r="Y71" i="7"/>
  <c r="D50" i="1"/>
  <c r="V48" i="7"/>
  <c r="V47" i="7" s="1"/>
  <c r="T48" i="7"/>
  <c r="T47" i="7" s="1"/>
  <c r="R48" i="7"/>
  <c r="R47" i="7" s="1"/>
  <c r="K47" i="7"/>
  <c r="J47" i="7" s="1"/>
  <c r="N45" i="8"/>
  <c r="N44" i="8" s="1"/>
  <c r="W40" i="9"/>
  <c r="W41" i="9" s="1"/>
  <c r="W42" i="9" s="1"/>
  <c r="V11" i="8"/>
  <c r="U40" i="9"/>
  <c r="U41" i="9" s="1"/>
  <c r="U42" i="9" s="1"/>
  <c r="T11" i="8"/>
  <c r="S40" i="9"/>
  <c r="S41" i="9" s="1"/>
  <c r="S42" i="9" s="1"/>
  <c r="R11" i="8"/>
  <c r="Q40" i="9"/>
  <c r="Q41" i="9" s="1"/>
  <c r="Q42" i="9" s="1"/>
  <c r="P11" i="8"/>
  <c r="O40" i="9"/>
  <c r="O41" i="9" s="1"/>
  <c r="O42" i="9" s="1"/>
  <c r="N11" i="8"/>
  <c r="L43" i="9"/>
  <c r="I11" i="8"/>
  <c r="L11" i="8" s="1"/>
  <c r="G43" i="9"/>
  <c r="F11" i="8"/>
  <c r="D11" i="8" s="1"/>
  <c r="D11" i="10"/>
  <c r="D11" i="13"/>
  <c r="L42" i="5"/>
  <c r="K11" i="13"/>
  <c r="K50" i="1"/>
  <c r="J50" i="1" s="1"/>
  <c r="B41" i="10"/>
  <c r="B42" i="10" s="1"/>
  <c r="B44" i="10" s="1"/>
  <c r="B43" i="12"/>
  <c r="B44" i="12" s="1"/>
  <c r="B45" i="12" s="1"/>
  <c r="K11" i="4"/>
  <c r="J11" i="4" s="1"/>
  <c r="W42" i="10"/>
  <c r="W43" i="10" s="1"/>
  <c r="V46" i="10" s="1"/>
  <c r="V45" i="10" s="1"/>
  <c r="S42" i="10"/>
  <c r="S43" i="10" s="1"/>
  <c r="R46" i="10" s="1"/>
  <c r="R45" i="10" s="1"/>
  <c r="I11" i="10"/>
  <c r="L11" i="10" s="1"/>
  <c r="K11" i="7"/>
  <c r="J11" i="7" s="1"/>
  <c r="K44" i="11"/>
  <c r="J44" i="11" s="1"/>
  <c r="J54" i="8" s="1"/>
  <c r="F44" i="11"/>
  <c r="D44" i="11" s="1"/>
  <c r="L43" i="11"/>
  <c r="G43" i="11"/>
  <c r="R44" i="11"/>
  <c r="F11" i="4"/>
  <c r="D11" i="4" s="1"/>
  <c r="P51" i="1"/>
  <c r="P50" i="1" s="1"/>
  <c r="W43" i="8"/>
  <c r="V45" i="8" s="1"/>
  <c r="V44" i="8" s="1"/>
  <c r="U43" i="8"/>
  <c r="T45" i="8" s="1"/>
  <c r="T44" i="8" s="1"/>
  <c r="S43" i="8"/>
  <c r="R45" i="8" s="1"/>
  <c r="R44" i="8" s="1"/>
  <c r="Q43" i="8"/>
  <c r="P45" i="8" s="1"/>
  <c r="P44" i="8" s="1"/>
  <c r="K12" i="6"/>
  <c r="J12" i="6" s="1"/>
  <c r="J47" i="9"/>
  <c r="D47" i="9"/>
  <c r="L43" i="10"/>
  <c r="K47" i="5"/>
  <c r="J47" i="5" s="1"/>
  <c r="F47" i="5"/>
  <c r="D47" i="5" s="1"/>
  <c r="D10" i="5"/>
  <c r="L45" i="4"/>
  <c r="S45" i="4"/>
  <c r="R47" i="4" s="1"/>
  <c r="R46" i="4" s="1"/>
  <c r="U45" i="4"/>
  <c r="T47" i="4" s="1"/>
  <c r="T46" i="4" s="1"/>
  <c r="F46" i="4"/>
  <c r="D46" i="4" s="1"/>
  <c r="K46" i="4"/>
  <c r="J46" i="4" s="1"/>
  <c r="G45" i="4"/>
  <c r="J46" i="2"/>
  <c r="L12" i="1"/>
  <c r="F13" i="1"/>
  <c r="D13" i="1" s="1"/>
  <c r="G43" i="8"/>
  <c r="F11" i="7"/>
  <c r="D11" i="7" s="1"/>
  <c r="F44" i="8"/>
  <c r="D44" i="8" s="1"/>
  <c r="K44" i="8"/>
  <c r="J44" i="8" s="1"/>
  <c r="J60" i="7" s="1"/>
  <c r="G10" i="2"/>
  <c r="L10" i="2"/>
  <c r="F45" i="6"/>
  <c r="D45" i="6" s="1"/>
  <c r="F10" i="12"/>
  <c r="D10" i="12" s="1"/>
  <c r="AD45" i="11"/>
  <c r="AE46" i="10" s="1"/>
  <c r="AE48" i="9" s="1"/>
  <c r="AE45" i="8" s="1"/>
  <c r="AF48" i="7" s="1"/>
  <c r="AD46" i="11"/>
  <c r="AE47" i="10" s="1"/>
  <c r="AE49" i="9" s="1"/>
  <c r="AE46" i="8" s="1"/>
  <c r="AF49" i="7" s="1"/>
  <c r="AF66" i="7" s="1"/>
  <c r="Z45" i="11"/>
  <c r="AA46" i="10" s="1"/>
  <c r="AA48" i="9" s="1"/>
  <c r="AA45" i="8" s="1"/>
  <c r="AA48" i="7" s="1"/>
  <c r="Z46" i="11"/>
  <c r="AA47" i="10" s="1"/>
  <c r="AA49" i="9" s="1"/>
  <c r="AA46" i="8" s="1"/>
  <c r="AA49" i="7" s="1"/>
  <c r="AA66" i="7" s="1"/>
  <c r="J10" i="12"/>
  <c r="I10" i="12"/>
  <c r="W42" i="12"/>
  <c r="V48" i="12" s="1"/>
  <c r="S42" i="12"/>
  <c r="R48" i="12" s="1"/>
  <c r="G11" i="6"/>
  <c r="D12" i="6"/>
  <c r="K45" i="6"/>
  <c r="I45" i="6" s="1"/>
  <c r="E12" i="6"/>
  <c r="L19" i="8"/>
  <c r="F47" i="12"/>
  <c r="D47" i="12" s="1"/>
  <c r="K47" i="12"/>
  <c r="J47" i="12" s="1"/>
  <c r="O42" i="2"/>
  <c r="O43" i="2" s="1"/>
  <c r="O44" i="2" s="1"/>
  <c r="O45" i="2" s="1"/>
  <c r="N47" i="2" s="1"/>
  <c r="N46" i="2" s="1"/>
  <c r="W41" i="1"/>
  <c r="W42" i="1" s="1"/>
  <c r="W43" i="1" s="1"/>
  <c r="W44" i="1" s="1"/>
  <c r="W45" i="1" s="1"/>
  <c r="K6" i="1"/>
  <c r="I6" i="1" s="1"/>
  <c r="G21" i="17"/>
  <c r="F46" i="17"/>
  <c r="D46" i="17" s="1"/>
  <c r="F47" i="13"/>
  <c r="E47" i="13" s="1"/>
  <c r="E52" i="8" s="1"/>
  <c r="L10" i="13"/>
  <c r="L35" i="13"/>
  <c r="K47" i="13"/>
  <c r="J47" i="13" s="1"/>
  <c r="J55" i="9" s="1"/>
  <c r="G10" i="13"/>
  <c r="K46" i="17"/>
  <c r="I46" i="17" s="1"/>
  <c r="L10" i="10"/>
  <c r="L10" i="7"/>
  <c r="G11" i="9"/>
  <c r="L43" i="8"/>
  <c r="L10" i="8"/>
  <c r="L10" i="9"/>
  <c r="O43" i="9"/>
  <c r="N48" i="9" s="1"/>
  <c r="U43" i="9"/>
  <c r="L10" i="11"/>
  <c r="P47" i="12"/>
  <c r="T47" i="12"/>
  <c r="N47" i="12"/>
  <c r="G46" i="12"/>
  <c r="L9" i="12"/>
  <c r="U39" i="5"/>
  <c r="L11" i="6"/>
  <c r="W41" i="2"/>
  <c r="U41" i="2"/>
  <c r="Q41" i="2"/>
  <c r="I13" i="1"/>
  <c r="L13" i="1" s="1"/>
  <c r="G5" i="17"/>
  <c r="W43" i="9"/>
  <c r="S43" i="9"/>
  <c r="Q43" i="9"/>
  <c r="G10" i="9"/>
  <c r="S45" i="1"/>
  <c r="M56" i="13"/>
  <c r="G12" i="1"/>
  <c r="L19" i="7"/>
  <c r="L19" i="10"/>
  <c r="K45" i="10"/>
  <c r="G19" i="10"/>
  <c r="F45" i="10"/>
  <c r="D45" i="10" s="1"/>
  <c r="G18" i="12"/>
  <c r="L9" i="5"/>
  <c r="K10" i="5"/>
  <c r="L34" i="5"/>
  <c r="G18" i="5"/>
  <c r="G10" i="4"/>
  <c r="L45" i="1"/>
  <c r="G42" i="12"/>
  <c r="G42" i="5"/>
  <c r="M56" i="12"/>
  <c r="L10" i="4"/>
  <c r="L27" i="2"/>
  <c r="L13" i="17"/>
  <c r="L5" i="17"/>
  <c r="G43" i="13"/>
  <c r="E11" i="13"/>
  <c r="G20" i="6"/>
  <c r="C56" i="13"/>
  <c r="E6" i="1"/>
  <c r="D6" i="1"/>
  <c r="G37" i="17"/>
  <c r="G10" i="7"/>
  <c r="G19" i="8"/>
  <c r="G19" i="11"/>
  <c r="G10" i="11"/>
  <c r="G27" i="11"/>
  <c r="G26" i="12"/>
  <c r="G35" i="13"/>
  <c r="C55" i="13"/>
  <c r="G19" i="13"/>
  <c r="G9" i="5"/>
  <c r="E10" i="5"/>
  <c r="C54" i="5"/>
  <c r="G26" i="5"/>
  <c r="M54" i="5"/>
  <c r="M55" i="5"/>
  <c r="G36" i="6"/>
  <c r="C55" i="11"/>
  <c r="M54" i="11"/>
  <c r="M55" i="11"/>
  <c r="M55" i="13"/>
  <c r="M57" i="12"/>
  <c r="M52" i="6"/>
  <c r="G27" i="4"/>
  <c r="G19" i="4"/>
  <c r="M51" i="6"/>
  <c r="G35" i="2"/>
  <c r="C55" i="5"/>
  <c r="G45" i="1"/>
  <c r="C54" i="11"/>
  <c r="C52" i="6"/>
  <c r="C51" i="6"/>
  <c r="C56" i="12"/>
  <c r="C57" i="12"/>
  <c r="G29" i="1"/>
  <c r="G13" i="17"/>
  <c r="G9" i="12"/>
  <c r="G35" i="8"/>
  <c r="G27" i="13"/>
  <c r="G29" i="17"/>
  <c r="G27" i="7"/>
  <c r="G45" i="2"/>
  <c r="G43" i="7"/>
  <c r="G27" i="8"/>
  <c r="G10" i="8"/>
  <c r="G27" i="9"/>
  <c r="G27" i="10"/>
  <c r="G43" i="10"/>
  <c r="E11" i="10"/>
  <c r="G35" i="10"/>
  <c r="J49" i="2" l="1"/>
  <c r="AE54" i="1"/>
  <c r="AA55" i="1" s="1"/>
  <c r="AE55" i="1"/>
  <c r="AA56" i="1" s="1"/>
  <c r="U40" i="5"/>
  <c r="U41" i="5" s="1"/>
  <c r="U42" i="5" s="1"/>
  <c r="T48" i="5" s="1"/>
  <c r="T47" i="5" s="1"/>
  <c r="T11" i="13"/>
  <c r="I47" i="7"/>
  <c r="L47" i="7" s="1"/>
  <c r="I11" i="13"/>
  <c r="J11" i="13"/>
  <c r="I11" i="4"/>
  <c r="L11" i="4" s="1"/>
  <c r="I50" i="1"/>
  <c r="I12" i="6"/>
  <c r="L12" i="6" s="1"/>
  <c r="I11" i="7"/>
  <c r="L11" i="7" s="1"/>
  <c r="V48" i="9"/>
  <c r="V47" i="9" s="1"/>
  <c r="T48" i="9"/>
  <c r="T47" i="9" s="1"/>
  <c r="R48" i="9"/>
  <c r="R47" i="9" s="1"/>
  <c r="P48" i="9"/>
  <c r="P47" i="9" s="1"/>
  <c r="N47" i="9"/>
  <c r="V47" i="12"/>
  <c r="R47" i="12"/>
  <c r="I44" i="11"/>
  <c r="L44" i="11" s="1"/>
  <c r="V51" i="1"/>
  <c r="V50" i="1" s="1"/>
  <c r="R51" i="1"/>
  <c r="R50" i="1" s="1"/>
  <c r="E50" i="1"/>
  <c r="E50" i="12" s="1"/>
  <c r="E13" i="1"/>
  <c r="G13" i="1" s="1"/>
  <c r="I46" i="2"/>
  <c r="L46" i="2" s="1"/>
  <c r="E11" i="7"/>
  <c r="G11" i="7" s="1"/>
  <c r="E11" i="8"/>
  <c r="G11" i="8" s="1"/>
  <c r="I44" i="8"/>
  <c r="L44" i="8" s="1"/>
  <c r="I47" i="9"/>
  <c r="L47" i="9" s="1"/>
  <c r="I47" i="5"/>
  <c r="L47" i="5" s="1"/>
  <c r="E46" i="2"/>
  <c r="E51" i="12" s="1"/>
  <c r="I46" i="4"/>
  <c r="L46" i="4" s="1"/>
  <c r="J45" i="6"/>
  <c r="J53" i="5" s="1"/>
  <c r="J53" i="12" s="1"/>
  <c r="G12" i="6"/>
  <c r="E44" i="8"/>
  <c r="E60" i="7" s="1"/>
  <c r="E11" i="11"/>
  <c r="G11" i="11" s="1"/>
  <c r="I47" i="12"/>
  <c r="I56" i="9" s="1"/>
  <c r="W42" i="2"/>
  <c r="W43" i="2" s="1"/>
  <c r="W44" i="2" s="1"/>
  <c r="W45" i="2" s="1"/>
  <c r="V47" i="2" s="1"/>
  <c r="V46" i="2" s="1"/>
  <c r="U42" i="2"/>
  <c r="U43" i="2" s="1"/>
  <c r="U44" i="2" s="1"/>
  <c r="U45" i="2" s="1"/>
  <c r="T47" i="2" s="1"/>
  <c r="T46" i="2" s="1"/>
  <c r="Q42" i="2"/>
  <c r="Q43" i="2" s="1"/>
  <c r="Q44" i="2" s="1"/>
  <c r="Q45" i="2" s="1"/>
  <c r="P47" i="2" s="1"/>
  <c r="P46" i="2" s="1"/>
  <c r="J6" i="1"/>
  <c r="I47" i="13"/>
  <c r="I55" i="7" s="1"/>
  <c r="D47" i="13"/>
  <c r="D53" i="10" s="1"/>
  <c r="E46" i="4"/>
  <c r="E52" i="13" s="1"/>
  <c r="J46" i="17"/>
  <c r="AG50" i="17" s="1"/>
  <c r="E45" i="6"/>
  <c r="E53" i="9" s="1"/>
  <c r="J50" i="6"/>
  <c r="J52" i="5" s="1"/>
  <c r="J52" i="9" s="1"/>
  <c r="E47" i="7"/>
  <c r="E61" i="7" s="1"/>
  <c r="J56" i="7"/>
  <c r="E46" i="17"/>
  <c r="E49" i="9" s="1"/>
  <c r="J45" i="10"/>
  <c r="J58" i="9" s="1"/>
  <c r="I45" i="10"/>
  <c r="E45" i="10"/>
  <c r="E55" i="8" s="1"/>
  <c r="J10" i="5"/>
  <c r="I10" i="5"/>
  <c r="J50" i="4"/>
  <c r="J49" i="6" s="1"/>
  <c r="J51" i="5" s="1"/>
  <c r="J51" i="12" s="1"/>
  <c r="E11" i="4"/>
  <c r="E47" i="12"/>
  <c r="E56" i="7" s="1"/>
  <c r="J49" i="4"/>
  <c r="J48" i="6" s="1"/>
  <c r="J52" i="11"/>
  <c r="J52" i="8"/>
  <c r="J55" i="7"/>
  <c r="J53" i="10"/>
  <c r="J55" i="12"/>
  <c r="G11" i="13"/>
  <c r="AE51" i="2"/>
  <c r="AA52" i="2" s="1"/>
  <c r="G6" i="1"/>
  <c r="J55" i="10"/>
  <c r="J57" i="7"/>
  <c r="J57" i="9"/>
  <c r="J59" i="7"/>
  <c r="J56" i="8"/>
  <c r="E47" i="9"/>
  <c r="E59" i="7" s="1"/>
  <c r="E44" i="11"/>
  <c r="E55" i="9"/>
  <c r="E55" i="12"/>
  <c r="E52" i="11"/>
  <c r="E55" i="7"/>
  <c r="E53" i="10"/>
  <c r="D52" i="10"/>
  <c r="F54" i="5"/>
  <c r="E47" i="5"/>
  <c r="E54" i="12" s="1"/>
  <c r="G10" i="5"/>
  <c r="D50" i="8"/>
  <c r="D53" i="13"/>
  <c r="D53" i="5"/>
  <c r="D53" i="9"/>
  <c r="D53" i="12"/>
  <c r="D53" i="7"/>
  <c r="D51" i="10"/>
  <c r="D50" i="11"/>
  <c r="D52" i="7"/>
  <c r="D50" i="7"/>
  <c r="D49" i="9"/>
  <c r="E10" i="12"/>
  <c r="D56" i="9"/>
  <c r="D53" i="8"/>
  <c r="D53" i="11"/>
  <c r="D56" i="7"/>
  <c r="D54" i="10"/>
  <c r="J61" i="7"/>
  <c r="D49" i="7"/>
  <c r="D49" i="12"/>
  <c r="D49" i="5"/>
  <c r="D52" i="1"/>
  <c r="D56" i="8"/>
  <c r="D59" i="7"/>
  <c r="J51" i="11"/>
  <c r="D61" i="7"/>
  <c r="D60" i="7"/>
  <c r="G11" i="10"/>
  <c r="L50" i="1" l="1"/>
  <c r="Z56" i="1"/>
  <c r="Z55" i="1"/>
  <c r="L11" i="13"/>
  <c r="E49" i="2"/>
  <c r="E48" i="6"/>
  <c r="E47" i="8"/>
  <c r="E50" i="13"/>
  <c r="AE52" i="1"/>
  <c r="AB52" i="1" s="1"/>
  <c r="E47" i="11"/>
  <c r="E50" i="5"/>
  <c r="E49" i="4"/>
  <c r="E50" i="9"/>
  <c r="E50" i="7"/>
  <c r="G50" i="7" s="1"/>
  <c r="E48" i="10"/>
  <c r="E51" i="5"/>
  <c r="E48" i="11"/>
  <c r="E49" i="6"/>
  <c r="E51" i="9"/>
  <c r="E49" i="10"/>
  <c r="E48" i="8"/>
  <c r="E51" i="7"/>
  <c r="E51" i="13"/>
  <c r="E50" i="4"/>
  <c r="AE48" i="2"/>
  <c r="AB48" i="2" s="1"/>
  <c r="AF48" i="4" s="1"/>
  <c r="AC48" i="4" s="1"/>
  <c r="AE47" i="6" s="1"/>
  <c r="AB47" i="6" s="1"/>
  <c r="AE49" i="5" s="1"/>
  <c r="AB49" i="5" s="1"/>
  <c r="AE49" i="13" s="1"/>
  <c r="AB49" i="13" s="1"/>
  <c r="AE49" i="12" s="1"/>
  <c r="AB49" i="12" s="1"/>
  <c r="AE46" i="11" s="1"/>
  <c r="I59" i="7"/>
  <c r="L59" i="7" s="1"/>
  <c r="J53" i="7"/>
  <c r="J53" i="9"/>
  <c r="J50" i="8"/>
  <c r="I50" i="6"/>
  <c r="I52" i="5" s="1"/>
  <c r="L45" i="6"/>
  <c r="I50" i="4"/>
  <c r="I49" i="6" s="1"/>
  <c r="J53" i="13"/>
  <c r="J51" i="10"/>
  <c r="J50" i="11"/>
  <c r="I54" i="13"/>
  <c r="I54" i="12"/>
  <c r="I54" i="9"/>
  <c r="I52" i="10"/>
  <c r="I51" i="11"/>
  <c r="L51" i="11" s="1"/>
  <c r="I54" i="7"/>
  <c r="I51" i="8"/>
  <c r="G60" i="7"/>
  <c r="G10" i="12"/>
  <c r="J52" i="10"/>
  <c r="E52" i="5"/>
  <c r="E52" i="9"/>
  <c r="J55" i="8"/>
  <c r="J54" i="12"/>
  <c r="E52" i="12"/>
  <c r="E49" i="11"/>
  <c r="E52" i="7"/>
  <c r="G52" i="7" s="1"/>
  <c r="E49" i="8"/>
  <c r="E50" i="6"/>
  <c r="E50" i="10"/>
  <c r="I57" i="9"/>
  <c r="L57" i="9" s="1"/>
  <c r="J54" i="9"/>
  <c r="J49" i="8"/>
  <c r="J48" i="2"/>
  <c r="AE50" i="2" s="1"/>
  <c r="AA51" i="2" s="1"/>
  <c r="J52" i="1"/>
  <c r="J48" i="4"/>
  <c r="J47" i="6" s="1"/>
  <c r="AF49" i="6" s="1"/>
  <c r="G61" i="7"/>
  <c r="J58" i="7"/>
  <c r="J54" i="10"/>
  <c r="J56" i="9"/>
  <c r="L56" i="9" s="1"/>
  <c r="J53" i="8"/>
  <c r="J53" i="11"/>
  <c r="J52" i="7"/>
  <c r="J50" i="10"/>
  <c r="E50" i="8"/>
  <c r="G50" i="8" s="1"/>
  <c r="E53" i="5"/>
  <c r="G45" i="6"/>
  <c r="E50" i="11"/>
  <c r="G50" i="11" s="1"/>
  <c r="E51" i="10"/>
  <c r="G51" i="10" s="1"/>
  <c r="E53" i="7"/>
  <c r="G53" i="7" s="1"/>
  <c r="E53" i="13"/>
  <c r="G53" i="13" s="1"/>
  <c r="E53" i="12"/>
  <c r="G53" i="12" s="1"/>
  <c r="J49" i="11"/>
  <c r="J52" i="13"/>
  <c r="J52" i="12"/>
  <c r="J49" i="10"/>
  <c r="E48" i="2"/>
  <c r="E49" i="12"/>
  <c r="G49" i="12" s="1"/>
  <c r="E48" i="4"/>
  <c r="E47" i="10"/>
  <c r="E49" i="13"/>
  <c r="E58" i="9"/>
  <c r="G49" i="9"/>
  <c r="G46" i="17"/>
  <c r="E46" i="8"/>
  <c r="AH47" i="17"/>
  <c r="E47" i="6"/>
  <c r="E52" i="1"/>
  <c r="AE51" i="1" s="1"/>
  <c r="AB51" i="1" s="1"/>
  <c r="AE47" i="2" s="1"/>
  <c r="AB47" i="2" s="1"/>
  <c r="AF47" i="4" s="1"/>
  <c r="AC47" i="4" s="1"/>
  <c r="AE46" i="6" s="1"/>
  <c r="AB46" i="6" s="1"/>
  <c r="AE48" i="5" s="1"/>
  <c r="AB48" i="5" s="1"/>
  <c r="AE48" i="13" s="1"/>
  <c r="AB48" i="13" s="1"/>
  <c r="AE48" i="12" s="1"/>
  <c r="AB48" i="12" s="1"/>
  <c r="AE45" i="11" s="1"/>
  <c r="E49" i="7"/>
  <c r="G49" i="7" s="1"/>
  <c r="E49" i="5"/>
  <c r="G49" i="5" s="1"/>
  <c r="I61" i="7"/>
  <c r="L61" i="7" s="1"/>
  <c r="L10" i="5"/>
  <c r="G47" i="7"/>
  <c r="G47" i="9"/>
  <c r="E58" i="7"/>
  <c r="J51" i="13"/>
  <c r="J48" i="11"/>
  <c r="E46" i="11"/>
  <c r="L45" i="10"/>
  <c r="E53" i="11"/>
  <c r="G53" i="11" s="1"/>
  <c r="E53" i="8"/>
  <c r="G53" i="8" s="1"/>
  <c r="E54" i="10"/>
  <c r="G54" i="10" s="1"/>
  <c r="E56" i="9"/>
  <c r="G56" i="9" s="1"/>
  <c r="G47" i="12"/>
  <c r="J54" i="13"/>
  <c r="J51" i="8"/>
  <c r="J54" i="7"/>
  <c r="AF51" i="4"/>
  <c r="J51" i="7"/>
  <c r="J51" i="9"/>
  <c r="J48" i="8"/>
  <c r="G11" i="4"/>
  <c r="I49" i="2"/>
  <c r="L49" i="2" s="1"/>
  <c r="I49" i="4"/>
  <c r="L49" i="4" s="1"/>
  <c r="E11" i="2"/>
  <c r="I53" i="8"/>
  <c r="L55" i="7"/>
  <c r="D49" i="13"/>
  <c r="D47" i="10"/>
  <c r="AG47" i="17"/>
  <c r="D48" i="2"/>
  <c r="I54" i="10"/>
  <c r="I53" i="11"/>
  <c r="L47" i="12"/>
  <c r="I48" i="4"/>
  <c r="L46" i="17"/>
  <c r="I60" i="7"/>
  <c r="L60" i="7" s="1"/>
  <c r="I56" i="8"/>
  <c r="L56" i="8" s="1"/>
  <c r="G59" i="7"/>
  <c r="I57" i="7"/>
  <c r="L57" i="7" s="1"/>
  <c r="I55" i="10"/>
  <c r="L55" i="10" s="1"/>
  <c r="I56" i="7"/>
  <c r="L56" i="7" s="1"/>
  <c r="I55" i="9"/>
  <c r="L55" i="9" s="1"/>
  <c r="I52" i="8"/>
  <c r="L52" i="8" s="1"/>
  <c r="L47" i="13"/>
  <c r="I55" i="12"/>
  <c r="L55" i="12" s="1"/>
  <c r="I53" i="10"/>
  <c r="L53" i="10" s="1"/>
  <c r="I52" i="11"/>
  <c r="L52" i="11" s="1"/>
  <c r="I53" i="5"/>
  <c r="I50" i="8" s="1"/>
  <c r="I54" i="8"/>
  <c r="L54" i="8" s="1"/>
  <c r="D55" i="12"/>
  <c r="G55" i="12" s="1"/>
  <c r="I48" i="2"/>
  <c r="D46" i="8"/>
  <c r="D47" i="6"/>
  <c r="D48" i="4"/>
  <c r="D46" i="11"/>
  <c r="E56" i="8"/>
  <c r="G56" i="8" s="1"/>
  <c r="G53" i="9"/>
  <c r="E57" i="9"/>
  <c r="E57" i="7"/>
  <c r="E54" i="8"/>
  <c r="E55" i="10"/>
  <c r="D54" i="8"/>
  <c r="D57" i="9"/>
  <c r="D55" i="10"/>
  <c r="D57" i="7"/>
  <c r="G44" i="11"/>
  <c r="D55" i="7"/>
  <c r="G55" i="7" s="1"/>
  <c r="G53" i="10"/>
  <c r="D55" i="9"/>
  <c r="G55" i="9" s="1"/>
  <c r="D52" i="8"/>
  <c r="G52" i="8" s="1"/>
  <c r="D52" i="11"/>
  <c r="G52" i="11" s="1"/>
  <c r="G47" i="13"/>
  <c r="D54" i="12"/>
  <c r="G54" i="12" s="1"/>
  <c r="D51" i="8"/>
  <c r="E52" i="10"/>
  <c r="G52" i="10" s="1"/>
  <c r="E54" i="9"/>
  <c r="D54" i="7"/>
  <c r="E54" i="13"/>
  <c r="E54" i="7"/>
  <c r="E51" i="8"/>
  <c r="E51" i="11"/>
  <c r="G47" i="5"/>
  <c r="D51" i="11"/>
  <c r="D54" i="13"/>
  <c r="D54" i="9"/>
  <c r="D52" i="5"/>
  <c r="D49" i="8"/>
  <c r="D50" i="10"/>
  <c r="D52" i="13"/>
  <c r="G52" i="13" s="1"/>
  <c r="D52" i="9"/>
  <c r="D49" i="11"/>
  <c r="D52" i="12"/>
  <c r="D50" i="6"/>
  <c r="G46" i="4"/>
  <c r="D50" i="9"/>
  <c r="D50" i="5"/>
  <c r="D48" i="10"/>
  <c r="G50" i="1"/>
  <c r="D50" i="13"/>
  <c r="D47" i="11"/>
  <c r="D49" i="2"/>
  <c r="D48" i="6"/>
  <c r="D50" i="12"/>
  <c r="G50" i="12" s="1"/>
  <c r="D49" i="4"/>
  <c r="D47" i="8"/>
  <c r="I52" i="1"/>
  <c r="AF50" i="17"/>
  <c r="D49" i="10"/>
  <c r="D48" i="8"/>
  <c r="G48" i="8" s="1"/>
  <c r="D51" i="13"/>
  <c r="D49" i="6"/>
  <c r="G46" i="2"/>
  <c r="D51" i="5"/>
  <c r="D51" i="9"/>
  <c r="D51" i="12"/>
  <c r="D48" i="11"/>
  <c r="D50" i="4"/>
  <c r="D51" i="7"/>
  <c r="D58" i="9"/>
  <c r="D55" i="8"/>
  <c r="G55" i="8" s="1"/>
  <c r="D58" i="7"/>
  <c r="G45" i="10"/>
  <c r="G56" i="7"/>
  <c r="I58" i="7"/>
  <c r="I55" i="8"/>
  <c r="I58" i="9"/>
  <c r="L58" i="9" s="1"/>
  <c r="AF50" i="6"/>
  <c r="J50" i="5"/>
  <c r="G44" i="8"/>
  <c r="G51" i="7" l="1"/>
  <c r="L50" i="8"/>
  <c r="G49" i="10"/>
  <c r="G50" i="13"/>
  <c r="G49" i="4"/>
  <c r="G48" i="6"/>
  <c r="G47" i="8"/>
  <c r="G49" i="2"/>
  <c r="G48" i="10"/>
  <c r="G50" i="9"/>
  <c r="G47" i="11"/>
  <c r="AA52" i="1"/>
  <c r="AC52" i="1" s="1"/>
  <c r="G50" i="5"/>
  <c r="G51" i="9"/>
  <c r="E52" i="6"/>
  <c r="G50" i="4"/>
  <c r="L50" i="6"/>
  <c r="L50" i="4"/>
  <c r="L51" i="8"/>
  <c r="L55" i="8"/>
  <c r="L54" i="7"/>
  <c r="L54" i="9"/>
  <c r="L54" i="13"/>
  <c r="G52" i="9"/>
  <c r="G52" i="5"/>
  <c r="E55" i="5"/>
  <c r="L54" i="12"/>
  <c r="L52" i="10"/>
  <c r="AB46" i="11"/>
  <c r="AF47" i="10" s="1"/>
  <c r="AC47" i="10" s="1"/>
  <c r="AF49" i="9" s="1"/>
  <c r="AC49" i="9" s="1"/>
  <c r="AF46" i="8" s="1"/>
  <c r="AC46" i="8" s="1"/>
  <c r="AD49" i="7" s="1"/>
  <c r="AC49" i="7" s="1"/>
  <c r="AB45" i="11"/>
  <c r="AF46" i="10" s="1"/>
  <c r="AC46" i="10" s="1"/>
  <c r="AF48" i="9" s="1"/>
  <c r="AC48" i="9" s="1"/>
  <c r="AF45" i="8" s="1"/>
  <c r="AC45" i="8" s="1"/>
  <c r="AD48" i="7" s="1"/>
  <c r="AC48" i="7" s="1"/>
  <c r="L58" i="7"/>
  <c r="L10" i="12"/>
  <c r="G49" i="11"/>
  <c r="G50" i="6"/>
  <c r="AF50" i="4"/>
  <c r="G47" i="10"/>
  <c r="G52" i="12"/>
  <c r="E51" i="6"/>
  <c r="G50" i="10"/>
  <c r="G49" i="8"/>
  <c r="L54" i="10"/>
  <c r="G58" i="7"/>
  <c r="L53" i="8"/>
  <c r="G58" i="9"/>
  <c r="E57" i="12"/>
  <c r="L53" i="11"/>
  <c r="G53" i="5"/>
  <c r="G54" i="13"/>
  <c r="G48" i="2"/>
  <c r="E56" i="12"/>
  <c r="Z52" i="2"/>
  <c r="AA51" i="1"/>
  <c r="AA47" i="2" s="1"/>
  <c r="G52" i="1"/>
  <c r="G48" i="4"/>
  <c r="AI47" i="17"/>
  <c r="G46" i="8"/>
  <c r="E54" i="5"/>
  <c r="G46" i="11"/>
  <c r="G49" i="13"/>
  <c r="E55" i="13"/>
  <c r="G47" i="6"/>
  <c r="I48" i="6"/>
  <c r="L48" i="6" s="1"/>
  <c r="G11" i="2"/>
  <c r="I53" i="9"/>
  <c r="L53" i="9" s="1"/>
  <c r="L53" i="5"/>
  <c r="L52" i="5"/>
  <c r="I50" i="10"/>
  <c r="L50" i="10" s="1"/>
  <c r="I49" i="11"/>
  <c r="L49" i="11" s="1"/>
  <c r="I52" i="9"/>
  <c r="L52" i="9" s="1"/>
  <c r="I49" i="8"/>
  <c r="L49" i="8" s="1"/>
  <c r="I52" i="12"/>
  <c r="L52" i="12" s="1"/>
  <c r="I52" i="7"/>
  <c r="L52" i="7" s="1"/>
  <c r="I52" i="13"/>
  <c r="L52" i="13" s="1"/>
  <c r="I51" i="5"/>
  <c r="L49" i="6"/>
  <c r="L52" i="1"/>
  <c r="Z51" i="2"/>
  <c r="L48" i="2"/>
  <c r="I47" i="6"/>
  <c r="L48" i="4"/>
  <c r="I51" i="10"/>
  <c r="L51" i="10" s="1"/>
  <c r="I50" i="11"/>
  <c r="L50" i="11" s="1"/>
  <c r="I53" i="13"/>
  <c r="L53" i="13" s="1"/>
  <c r="I53" i="12"/>
  <c r="L53" i="12" s="1"/>
  <c r="I53" i="7"/>
  <c r="L53" i="7" s="1"/>
  <c r="E56" i="13"/>
  <c r="G54" i="7"/>
  <c r="G54" i="8"/>
  <c r="G57" i="7"/>
  <c r="G55" i="10"/>
  <c r="G57" i="9"/>
  <c r="D55" i="13"/>
  <c r="G54" i="9"/>
  <c r="G51" i="11"/>
  <c r="G51" i="8"/>
  <c r="E55" i="11"/>
  <c r="E54" i="11"/>
  <c r="D54" i="5"/>
  <c r="D54" i="11"/>
  <c r="G51" i="12"/>
  <c r="D57" i="12"/>
  <c r="D56" i="12"/>
  <c r="G49" i="6"/>
  <c r="D52" i="6"/>
  <c r="D51" i="6"/>
  <c r="G51" i="13"/>
  <c r="D56" i="13"/>
  <c r="G51" i="5"/>
  <c r="D55" i="5"/>
  <c r="G48" i="11"/>
  <c r="D55" i="11"/>
  <c r="AF52" i="5"/>
  <c r="J50" i="13"/>
  <c r="AF52" i="13" s="1"/>
  <c r="J50" i="7"/>
  <c r="F72" i="7" s="1"/>
  <c r="J50" i="9"/>
  <c r="AF52" i="9" s="1"/>
  <c r="J48" i="10"/>
  <c r="AF50" i="10" s="1"/>
  <c r="J50" i="12"/>
  <c r="AF52" i="12" s="1"/>
  <c r="J47" i="8"/>
  <c r="AF49" i="8" s="1"/>
  <c r="J47" i="11"/>
  <c r="AF49" i="11" s="1"/>
  <c r="J49" i="5"/>
  <c r="J47" i="10" s="1"/>
  <c r="AA48" i="2" l="1"/>
  <c r="AC48" i="2" s="1"/>
  <c r="AD66" i="7"/>
  <c r="AC51" i="1"/>
  <c r="I50" i="5"/>
  <c r="L50" i="5" s="1"/>
  <c r="J69" i="7"/>
  <c r="I48" i="8"/>
  <c r="L48" i="8" s="1"/>
  <c r="L51" i="5"/>
  <c r="I51" i="12"/>
  <c r="L51" i="12" s="1"/>
  <c r="I51" i="9"/>
  <c r="L51" i="9" s="1"/>
  <c r="I49" i="10"/>
  <c r="L49" i="10" s="1"/>
  <c r="I48" i="11"/>
  <c r="L48" i="11" s="1"/>
  <c r="I51" i="13"/>
  <c r="L51" i="13" s="1"/>
  <c r="I51" i="7"/>
  <c r="L51" i="7" s="1"/>
  <c r="I49" i="5"/>
  <c r="L47" i="6"/>
  <c r="AF49" i="10"/>
  <c r="AB47" i="4"/>
  <c r="AC47" i="2"/>
  <c r="AA55" i="5"/>
  <c r="J49" i="12"/>
  <c r="AF51" i="12" s="1"/>
  <c r="AF51" i="5"/>
  <c r="J46" i="11"/>
  <c r="J49" i="13"/>
  <c r="AF51" i="13" s="1"/>
  <c r="J46" i="8"/>
  <c r="AF48" i="8" s="1"/>
  <c r="J49" i="7"/>
  <c r="F71" i="7" s="1"/>
  <c r="J49" i="9"/>
  <c r="AF51" i="9" s="1"/>
  <c r="AB48" i="4" l="1"/>
  <c r="AD48" i="4" s="1"/>
  <c r="AC66" i="7"/>
  <c r="I47" i="8"/>
  <c r="L47" i="8" s="1"/>
  <c r="I50" i="13"/>
  <c r="L50" i="13" s="1"/>
  <c r="I50" i="12"/>
  <c r="L50" i="12" s="1"/>
  <c r="I50" i="7"/>
  <c r="L50" i="7" s="1"/>
  <c r="Z55" i="5"/>
  <c r="AB55" i="5" s="1"/>
  <c r="I48" i="10"/>
  <c r="L48" i="10" s="1"/>
  <c r="I47" i="11"/>
  <c r="L47" i="11" s="1"/>
  <c r="I50" i="9"/>
  <c r="L50" i="9" s="1"/>
  <c r="J68" i="7"/>
  <c r="I49" i="9"/>
  <c r="L49" i="9" s="1"/>
  <c r="L49" i="5"/>
  <c r="I47" i="10"/>
  <c r="I46" i="8"/>
  <c r="L46" i="8" s="1"/>
  <c r="I49" i="7"/>
  <c r="L49" i="7" s="1"/>
  <c r="I49" i="12"/>
  <c r="L49" i="12" s="1"/>
  <c r="I46" i="11"/>
  <c r="L46" i="11" s="1"/>
  <c r="I49" i="13"/>
  <c r="L49" i="13" s="1"/>
  <c r="AF48" i="11"/>
  <c r="AD47" i="4"/>
  <c r="AA46" i="6"/>
  <c r="AA47" i="6" l="1"/>
  <c r="AA49" i="5" s="1"/>
  <c r="AC49" i="5" s="1"/>
  <c r="I69" i="7"/>
  <c r="L69" i="7" s="1"/>
  <c r="I68" i="7"/>
  <c r="L68" i="7" s="1"/>
  <c r="L47" i="10"/>
  <c r="AA48" i="5"/>
  <c r="AC46" i="6"/>
  <c r="AA49" i="13" l="1"/>
  <c r="AA49" i="12" s="1"/>
  <c r="AA46" i="11" s="1"/>
  <c r="AC46" i="11" s="1"/>
  <c r="AC47" i="6"/>
  <c r="AA48" i="13"/>
  <c r="AC48" i="5"/>
  <c r="AC49" i="13" l="1"/>
  <c r="AC49" i="12"/>
  <c r="AC48" i="13"/>
  <c r="AA48" i="12"/>
  <c r="AA45" i="11" s="1"/>
  <c r="AC45" i="11" s="1"/>
  <c r="AC48" i="12" l="1"/>
  <c r="AB47" i="10"/>
  <c r="AB46" i="10" l="1"/>
  <c r="AD47" i="10"/>
  <c r="AB49" i="9"/>
  <c r="AD46" i="10" l="1"/>
  <c r="AB48" i="9"/>
  <c r="AB46" i="8"/>
  <c r="AD49" i="9"/>
  <c r="AB49" i="7" l="1"/>
  <c r="AB66" i="7" s="1"/>
  <c r="AD46" i="8"/>
  <c r="AB45" i="8"/>
  <c r="AD48" i="9"/>
  <c r="AG49" i="7" l="1"/>
  <c r="AG50" i="7" s="1"/>
  <c r="AG51" i="7" s="1"/>
  <c r="AG52" i="7" s="1"/>
  <c r="AG53" i="7" s="1"/>
  <c r="AG54" i="7" s="1"/>
  <c r="AG55" i="7" s="1"/>
  <c r="AG56" i="7" s="1"/>
  <c r="AG57" i="7" s="1"/>
  <c r="AG58" i="7" s="1"/>
  <c r="AG59" i="7" s="1"/>
  <c r="AG60" i="7" s="1"/>
  <c r="AG61" i="7" s="1"/>
  <c r="AG62" i="7" s="1"/>
  <c r="AG63" i="7" s="1"/>
  <c r="AG64" i="7" s="1"/>
  <c r="AG65" i="7" s="1"/>
  <c r="AE66" i="7"/>
  <c r="AE49" i="7"/>
  <c r="AB48" i="7"/>
  <c r="AE48" i="7" s="1"/>
  <c r="AD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MAS</author>
  </authors>
  <commentList>
    <comment ref="I49" authorId="0" shapeId="0" xr:uid="{9445E2DA-5FD6-4C69-93A0-310E22CD7AA1}">
      <text>
        <r>
          <rPr>
            <b/>
            <sz val="9"/>
            <color indexed="81"/>
            <rFont val="Tahoma"/>
            <family val="2"/>
          </rPr>
          <t>Guy MAS:</t>
        </r>
        <r>
          <rPr>
            <sz val="9"/>
            <color indexed="81"/>
            <rFont val="Tahoma"/>
            <family val="2"/>
          </rPr>
          <t xml:space="preserve">
7,01 sur la piste avec les cadettes</t>
        </r>
      </text>
    </comment>
    <comment ref="I51" authorId="0" shapeId="0" xr:uid="{AC6D7D20-8A5F-420E-8869-89CE7C2D3771}">
      <text>
        <r>
          <rPr>
            <b/>
            <sz val="9"/>
            <color indexed="81"/>
            <rFont val="Tahoma"/>
            <family val="2"/>
          </rPr>
          <t>Guy MAS:</t>
        </r>
        <r>
          <rPr>
            <sz val="9"/>
            <color indexed="81"/>
            <rFont val="Tahoma"/>
            <family val="2"/>
          </rPr>
          <t xml:space="preserve">
6,71 avec les minimes garçons.
</t>
        </r>
      </text>
    </comment>
  </commentList>
</comments>
</file>

<file path=xl/sharedStrings.xml><?xml version="1.0" encoding="utf-8"?>
<sst xmlns="http://schemas.openxmlformats.org/spreadsheetml/2006/main" count="1391" uniqueCount="296">
  <si>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</si>
  <si>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</si>
  <si>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</si>
  <si>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</si>
  <si>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</si>
  <si>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</si>
  <si>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</si>
  <si>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</si>
  <si>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</si>
  <si>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</si>
  <si>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</si>
  <si>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</si>
  <si>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</si>
  <si>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</si>
  <si>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</si>
  <si>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</si>
  <si>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</si>
  <si>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</si>
  <si>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</si>
  <si>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</si>
  <si>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</si>
  <si>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</si>
  <si>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</si>
  <si>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</si>
  <si>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</si>
  <si>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</si>
  <si>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</si>
  <si>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</si>
  <si>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</si>
  <si>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</si>
  <si>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</si>
  <si>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</si>
  <si>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</si>
  <si>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</si>
  <si>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</si>
  <si>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</si>
  <si>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</si>
  <si>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</si>
  <si>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</si>
  <si>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</si>
  <si>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</si>
  <si>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</si>
  <si>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</si>
  <si>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</si>
  <si>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</si>
  <si>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</si>
  <si>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</si>
  <si>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</si>
  <si>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</si>
  <si>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</si>
  <si>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</si>
  <si>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</si>
  <si>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</si>
  <si>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</si>
  <si>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</si>
  <si>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</si>
  <si>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</si>
  <si>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</si>
  <si>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</si>
  <si>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</si>
  <si>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</si>
  <si>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</si>
  <si>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</si>
  <si>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</si>
  <si>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</si>
  <si>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</si>
  <si>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</si>
  <si>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</si>
  <si>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</si>
  <si>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</si>
  <si>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</si>
  <si>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</si>
  <si>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</si>
  <si>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</si>
  <si>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</si>
  <si>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</si>
  <si>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</si>
  <si>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</si>
  <si>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</si>
  <si>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</si>
  <si>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</si>
  <si>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</si>
  <si>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</si>
  <si>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</si>
  <si>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</si>
  <si>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</si>
  <si>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</si>
  <si>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</si>
  <si>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</si>
  <si>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</si>
  <si>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</si>
  <si>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</si>
  <si>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</si>
  <si>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</si>
  <si>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</si>
  <si>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</si>
  <si>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</si>
  <si>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</si>
  <si>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</si>
  <si>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</si>
  <si>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</si>
  <si>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</si>
  <si>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</si>
  <si>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</si>
  <si>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</si>
  <si>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</si>
  <si>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</si>
  <si>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</si>
  <si>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</si>
  <si>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</si>
  <si>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</si>
  <si>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</si>
  <si>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</si>
  <si>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</si>
  <si>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</si>
  <si>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</si>
  <si>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</si>
  <si>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</si>
  <si>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</si>
  <si>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</si>
  <si>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</si>
  <si>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</si>
  <si>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</si>
  <si>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</si>
  <si>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</si>
  <si>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</si>
  <si>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</si>
  <si>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</si>
  <si>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</si>
  <si>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</si>
  <si>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</si>
  <si>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</si>
  <si>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</si>
  <si>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</si>
  <si>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</si>
  <si>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</si>
  <si>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</si>
  <si>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</si>
  <si>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</si>
  <si>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</si>
  <si>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</si>
  <si>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</si>
  <si>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</si>
  <si>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</si>
  <si>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</si>
  <si>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</si>
  <si>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</si>
  <si>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</si>
  <si>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</si>
  <si>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</si>
  <si>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</si>
  <si>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</si>
  <si>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</si>
  <si>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</si>
  <si>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</si>
  <si>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</si>
  <si>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</si>
  <si>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</si>
  <si>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</si>
  <si>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</si>
  <si>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</si>
  <si>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</si>
  <si>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</si>
  <si>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</si>
  <si>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</si>
  <si>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</si>
  <si>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</si>
  <si>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</si>
  <si>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</si>
  <si>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</si>
  <si>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</si>
  <si>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</si>
  <si>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</si>
  <si>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</si>
  <si>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</si>
  <si>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</si>
  <si>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</si>
  <si>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</si>
  <si>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</si>
  <si>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</si>
  <si>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</si>
  <si>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</si>
  <si>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</si>
  <si>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</si>
  <si>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</si>
  <si>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</si>
  <si>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</si>
  <si>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</si>
  <si>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</si>
  <si>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</si>
  <si>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Total année 2019</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</si>
  <si>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</si>
  <si>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</si>
  <si>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</si>
  <si>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</si>
  <si>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</si>
  <si>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</si>
  <si>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</si>
  <si>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</si>
  <si>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Jour de l'an   </t>
  </si>
  <si>
    <t xml:space="preserve">Fin des vacances d'été        </t>
  </si>
  <si>
    <t>Remarques</t>
  </si>
  <si>
    <t>Total année 2021</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</si>
  <si>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</si>
  <si>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</si>
  <si>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</si>
  <si>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</si>
  <si>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</si>
  <si>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</si>
  <si>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</si>
  <si>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</si>
  <si>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</si>
  <si>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</si>
  <si>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</si>
  <si>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Total année 2022</t>
  </si>
  <si>
    <t>Total année 2008</t>
  </si>
  <si>
    <t>Semaine -1</t>
  </si>
  <si>
    <t>Grand plateau</t>
  </si>
  <si>
    <t>Petit plateau</t>
  </si>
  <si>
    <t>11 vitesses</t>
  </si>
  <si>
    <t>12 vitesses</t>
  </si>
  <si>
    <t>Écarts en mètres</t>
  </si>
  <si>
    <t>Roue libre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</si>
  <si>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</si>
  <si>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</si>
  <si>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Jour de l'an     </t>
  </si>
  <si>
    <t xml:space="preserve">Rentrée des élèves, fin des vacances scolaires d'été                               </t>
  </si>
  <si>
    <t xml:space="preserve">Toussaint          </t>
  </si>
  <si>
    <t>Développements</t>
  </si>
  <si>
    <t>Total année 2023</t>
  </si>
  <si>
    <t>Mois de décembre 2023</t>
  </si>
  <si>
    <t>Semaine 52</t>
  </si>
  <si>
    <t xml:space="preserve">Lundi de Pentecôte           </t>
  </si>
  <si>
    <t>LES ZONES D’ INTENSITÉ EN CYCLISME (d’après échelle d’ESIE, Grappe et al. 1999)</t>
  </si>
  <si>
    <t>13 vitesses</t>
  </si>
  <si>
    <t>N°</t>
  </si>
  <si>
    <t>Ce carnet est sur 13 mois (1er décembre 2023 au 31 décembre 2024) .</t>
  </si>
  <si>
    <t>J'ai numéroté toutes les semaines (n°- 4 à 0 pour décembre 2023)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</si>
  <si>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Bonne année 2024 à tous !</t>
  </si>
  <si>
    <t>U7 (5 et 6 ans donc nés en 2019 ou 2018)</t>
  </si>
  <si>
    <t>U9 (7 et 8 ans donc nés en 2017 ou 2016)</t>
  </si>
  <si>
    <t>U11 (9 et 10 ans donc nés en 2015 et 2014)</t>
  </si>
  <si>
    <t>U13 (11 et 12 ans donc nés en 2013 et 2012)</t>
  </si>
  <si>
    <t>U15 garçons (13 et 14 ans donc nés en 2011 et 2010)</t>
  </si>
  <si>
    <t>U15 filles (13 et 14 ans donc nés en 2011 et 2010)</t>
  </si>
  <si>
    <t>U17 garçons (15 et 16 ans donc nés en 2009 et 2008)</t>
  </si>
  <si>
    <t>U17 filles  (15 et 16 ans donc nés en 2009 et 2008)</t>
  </si>
  <si>
    <t>Total décembre 23</t>
  </si>
  <si>
    <t>Mois de janvier 2024</t>
  </si>
  <si>
    <t>Décembre 2023</t>
  </si>
  <si>
    <t>Total année 2024</t>
  </si>
  <si>
    <t>Mois de février 2024</t>
  </si>
  <si>
    <t>Mois de mars 2024</t>
  </si>
  <si>
    <t>Mois d'avril 2024</t>
  </si>
  <si>
    <t>Mois de mai 2024</t>
  </si>
  <si>
    <t>Mois de juin 2024</t>
  </si>
  <si>
    <t>Mois de juillet 2024</t>
  </si>
  <si>
    <t>Mois d'août 2024</t>
  </si>
  <si>
    <t>Mois de septembre 2024</t>
  </si>
  <si>
    <t>Mois d'octobre 2024</t>
  </si>
  <si>
    <t>Mois de novembre 2024</t>
  </si>
  <si>
    <t>Mois de décembre 2024</t>
  </si>
  <si>
    <t>Batterie des dérailleurs:  chargée le 1er janvier 2024</t>
  </si>
  <si>
    <t>Calles des chaussures: changées le 1er janvier 2024</t>
  </si>
  <si>
    <t>qssfsqfsdf</t>
  </si>
  <si>
    <t xml:space="preserve">Début des vacances de Noël      </t>
  </si>
  <si>
    <t xml:space="preserve">Jour de Noël       </t>
  </si>
  <si>
    <r>
      <t xml:space="preserve">La Saint-Sylvestre     </t>
    </r>
    <r>
      <rPr>
        <b/>
        <sz val="8"/>
        <rFont val="Calibri"/>
        <family val="2"/>
        <scheme val="minor"/>
      </rPr>
      <t xml:space="preserve"> </t>
    </r>
  </si>
  <si>
    <t xml:space="preserve">Jour de l'an                </t>
  </si>
  <si>
    <r>
      <t xml:space="preserve">Fin des vacances scolaire de Noël                    </t>
    </r>
    <r>
      <rPr>
        <b/>
        <sz val="8"/>
        <rFont val="Calibri"/>
        <family val="2"/>
        <scheme val="minor"/>
      </rPr>
      <t xml:space="preserve"> </t>
    </r>
  </si>
  <si>
    <r>
      <t xml:space="preserve">Début des vacances scolaires d'hiver      </t>
    </r>
    <r>
      <rPr>
        <b/>
        <sz val="8"/>
        <rFont val="Calibri"/>
        <family val="2"/>
        <scheme val="minor"/>
      </rPr>
      <t xml:space="preserve">  </t>
    </r>
  </si>
  <si>
    <t xml:space="preserve">Fin des vacances scolaires d'hiver       </t>
  </si>
  <si>
    <t xml:space="preserve">Nuit de samedi à dimanche : changement d'heure: + 1h        </t>
  </si>
  <si>
    <r>
      <t xml:space="preserve">Lundi de Pâques      </t>
    </r>
    <r>
      <rPr>
        <b/>
        <sz val="8"/>
        <rFont val="Calibri"/>
        <family val="2"/>
        <scheme val="minor"/>
      </rPr>
      <t xml:space="preserve">  </t>
    </r>
  </si>
  <si>
    <t xml:space="preserve">Début des vacances scolaires de printemps         </t>
  </si>
  <si>
    <t xml:space="preserve">Fin des vacances scolaires de printemps       </t>
  </si>
  <si>
    <r>
      <t xml:space="preserve">Fête des travailleurs        </t>
    </r>
    <r>
      <rPr>
        <b/>
        <sz val="8"/>
        <rFont val="Calibri"/>
        <family val="2"/>
        <scheme val="minor"/>
      </rPr>
      <t xml:space="preserve"> </t>
    </r>
  </si>
  <si>
    <t xml:space="preserve">Victoire 1945 (armistice)        </t>
  </si>
  <si>
    <t xml:space="preserve">Jeudi de l'Ascension        </t>
  </si>
  <si>
    <r>
      <t xml:space="preserve">Lundi de Pentecôte      </t>
    </r>
    <r>
      <rPr>
        <b/>
        <sz val="8"/>
        <rFont val="Calibri"/>
        <family val="2"/>
        <scheme val="minor"/>
      </rPr>
      <t xml:space="preserve"> </t>
    </r>
  </si>
  <si>
    <r>
      <rPr>
        <b/>
        <sz val="8"/>
        <color indexed="10"/>
        <rFont val="Calibri"/>
        <family val="2"/>
      </rPr>
      <t>Fête des Mères</t>
    </r>
    <r>
      <rPr>
        <b/>
        <sz val="8"/>
        <rFont val="Calibri"/>
        <family val="2"/>
      </rPr>
      <t xml:space="preserve">        </t>
    </r>
  </si>
  <si>
    <r>
      <t xml:space="preserve">Fête des Pères          </t>
    </r>
    <r>
      <rPr>
        <b/>
        <sz val="8"/>
        <rFont val="Calibri"/>
        <family val="2"/>
        <scheme val="minor"/>
      </rPr>
      <t xml:space="preserve"> </t>
    </r>
  </si>
  <si>
    <t xml:space="preserve">Début des vacances d'été       </t>
  </si>
  <si>
    <r>
      <t xml:space="preserve">Fête Nationale       </t>
    </r>
    <r>
      <rPr>
        <b/>
        <sz val="8"/>
        <rFont val="Calibri"/>
        <family val="2"/>
        <scheme val="minor"/>
      </rPr>
      <t xml:space="preserve"> </t>
    </r>
  </si>
  <si>
    <r>
      <t xml:space="preserve">Assomption         </t>
    </r>
    <r>
      <rPr>
        <b/>
        <sz val="8"/>
        <rFont val="Calibri"/>
        <family val="2"/>
        <scheme val="minor"/>
      </rPr>
      <t xml:space="preserve">  </t>
    </r>
  </si>
  <si>
    <t xml:space="preserve">Fin des vacances scolaires d'été                   </t>
  </si>
  <si>
    <t xml:space="preserve">Début des vacances scolaires d'Automne : Toussaint             </t>
  </si>
  <si>
    <t xml:space="preserve">Nuit de samedi à dimanche : changement d'heure : - 1h         </t>
  </si>
  <si>
    <t xml:space="preserve">Toussaint         </t>
  </si>
  <si>
    <t xml:space="preserve">Fin des vacances scolaires d'Automne : Toussaint               </t>
  </si>
  <si>
    <r>
      <t xml:space="preserve">Armistice 1918.          </t>
    </r>
    <r>
      <rPr>
        <b/>
        <sz val="8"/>
        <rFont val="Calibri"/>
        <family val="2"/>
        <scheme val="minor"/>
      </rPr>
      <t xml:space="preserve"> </t>
    </r>
  </si>
  <si>
    <r>
      <t xml:space="preserve">Début des vacances de Noël                          </t>
    </r>
    <r>
      <rPr>
        <b/>
        <sz val="8"/>
        <rFont val="Calibri"/>
        <family val="2"/>
        <scheme val="minor"/>
      </rPr>
      <t xml:space="preserve">  </t>
    </r>
  </si>
  <si>
    <r>
      <t xml:space="preserve">Jour de Noël            </t>
    </r>
    <r>
      <rPr>
        <b/>
        <sz val="8"/>
        <rFont val="Calibri"/>
        <family val="2"/>
        <scheme val="minor"/>
      </rPr>
      <t xml:space="preserve">  </t>
    </r>
  </si>
  <si>
    <t xml:space="preserve">La Saint-Sylvestre            </t>
  </si>
  <si>
    <t xml:space="preserve">Home-trainer </t>
  </si>
  <si>
    <t xml:space="preserve">Vous pouvez également indiquer en colonne I et J, le temps passé sur votre Home trainer (ou footing ou piscine ou ….) et indiquer le détail des exercices dans la partie "Remarques",  le total du mois et le total annuel sont calculés alors automatiquement.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</si>
</sst>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3"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
      <b/>
      <sz val="9"/>
      <color indexed="81"/>
      <name val="Tahoma"/>
      <family val="2"/>
    </font>
    <font>
      <sz val="9"/>
      <color indexed="81"/>
      <name val="Tahoma"/>
      <family val="2"/>
    </font>
  </fonts>
  <fills count="28">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ck">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ck">
        <color indexed="8"/>
      </left>
      <right/>
      <top style="thin">
        <color indexed="8"/>
      </top>
      <bottom style="thick">
        <color indexed="8"/>
      </bottom>
      <diagonal/>
    </border>
    <border>
      <left/>
      <right/>
      <top style="thin">
        <color indexed="8"/>
      </top>
      <bottom style="thick">
        <color indexed="8"/>
      </bottom>
      <diagonal/>
    </border>
  </borders>
  <cellStyleXfs count="1">
    <xf numFmtId="0" fontId="0" fillId="0" borderId="0"/>
  </cellStyleXfs>
  <cellXfs count="527">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1" fontId="2" fillId="2"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1" xfId="0" applyFont="1" applyBorder="1" applyAlignment="1">
      <alignment horizontal="center" vertical="center"/>
    </xf>
    <xf numFmtId="0" fontId="6" fillId="0" borderId="0" xfId="0" applyFont="1"/>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2" fillId="6"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0" fontId="5" fillId="7" borderId="1" xfId="0" applyFont="1" applyFill="1" applyBorder="1" applyAlignment="1">
      <alignment horizontal="center" vertical="center"/>
    </xf>
    <xf numFmtId="0" fontId="5" fillId="0" borderId="0" xfId="0" applyFont="1"/>
    <xf numFmtId="0" fontId="9" fillId="0" borderId="0" xfId="0" applyFont="1"/>
    <xf numFmtId="0" fontId="0" fillId="0" borderId="0" xfId="0" applyAlignment="1">
      <alignment horizontal="center" vertical="center"/>
    </xf>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4" borderId="1" xfId="0" applyFont="1" applyFill="1" applyBorder="1" applyAlignment="1">
      <alignment horizontal="center" vertical="center"/>
    </xf>
    <xf numFmtId="0" fontId="30" fillId="0" borderId="0" xfId="0" applyFont="1"/>
    <xf numFmtId="0" fontId="0" fillId="15"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5" borderId="7" xfId="0" applyFont="1" applyFill="1" applyBorder="1" applyAlignment="1">
      <alignment horizontal="center" vertical="center"/>
    </xf>
    <xf numFmtId="0" fontId="2" fillId="15" borderId="1" xfId="0" applyFont="1" applyFill="1" applyBorder="1" applyAlignment="1">
      <alignment horizontal="center" vertical="center"/>
    </xf>
    <xf numFmtId="0" fontId="7" fillId="14" borderId="1" xfId="0" applyFont="1" applyFill="1" applyBorder="1" applyAlignment="1">
      <alignment horizontal="center" vertical="center"/>
    </xf>
    <xf numFmtId="0" fontId="3" fillId="15" borderId="0" xfId="0" applyFont="1" applyFill="1"/>
    <xf numFmtId="0" fontId="2" fillId="9" borderId="1" xfId="0" applyFont="1" applyFill="1" applyBorder="1" applyAlignment="1">
      <alignment horizontal="center" vertical="center"/>
    </xf>
    <xf numFmtId="1" fontId="0" fillId="0" borderId="0" xfId="0" applyNumberFormat="1" applyAlignment="1">
      <alignment horizontal="center" vertical="center"/>
    </xf>
    <xf numFmtId="1" fontId="0" fillId="0" borderId="0" xfId="0" applyNumberFormat="1" applyAlignment="1">
      <alignment vertical="center"/>
    </xf>
    <xf numFmtId="0" fontId="2" fillId="15" borderId="4" xfId="0" applyFont="1" applyFill="1" applyBorder="1" applyAlignment="1">
      <alignment horizontal="center" vertical="center"/>
    </xf>
    <xf numFmtId="0" fontId="2" fillId="15" borderId="0" xfId="0" applyFont="1" applyFill="1"/>
    <xf numFmtId="0" fontId="2" fillId="16" borderId="1" xfId="0" applyFont="1" applyFill="1" applyBorder="1" applyAlignment="1">
      <alignment horizontal="center" vertical="center"/>
    </xf>
    <xf numFmtId="0" fontId="7" fillId="16" borderId="1" xfId="0" applyFont="1" applyFill="1" applyBorder="1" applyAlignment="1" applyProtection="1">
      <alignment horizontal="center" vertical="center"/>
      <protection locked="0"/>
    </xf>
    <xf numFmtId="0" fontId="7" fillId="16" borderId="1" xfId="0" applyFont="1" applyFill="1" applyBorder="1" applyAlignment="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 fillId="17"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8" borderId="1" xfId="0" applyFont="1" applyFill="1" applyBorder="1" applyAlignment="1">
      <alignment horizontal="center" vertical="center"/>
    </xf>
    <xf numFmtId="0" fontId="31" fillId="18" borderId="1" xfId="0" applyFont="1" applyFill="1" applyBorder="1" applyAlignment="1" applyProtection="1">
      <alignment horizontal="center" vertical="center"/>
      <protection locked="0"/>
    </xf>
    <xf numFmtId="0" fontId="29" fillId="15" borderId="1" xfId="0" applyFont="1" applyFill="1" applyBorder="1" applyAlignment="1">
      <alignment horizontal="center" vertical="center"/>
    </xf>
    <xf numFmtId="0" fontId="29" fillId="15"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4"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6" borderId="1" xfId="0" applyFont="1" applyFill="1" applyBorder="1" applyAlignment="1">
      <alignment horizontal="center" vertical="center"/>
    </xf>
    <xf numFmtId="0" fontId="30"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37" fillId="0" borderId="0" xfId="0" applyFont="1"/>
    <xf numFmtId="0" fontId="8"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6" fillId="0" borderId="0" xfId="0" applyFont="1" applyAlignment="1">
      <alignment horizontal="center" vertical="center"/>
    </xf>
    <xf numFmtId="0" fontId="33" fillId="0" borderId="1" xfId="0" applyFont="1" applyBorder="1" applyAlignment="1">
      <alignment horizontal="center" vertical="center"/>
    </xf>
    <xf numFmtId="0" fontId="38" fillId="4" borderId="1" xfId="0" applyFont="1" applyFill="1" applyBorder="1" applyAlignment="1">
      <alignment horizontal="center" vertical="center"/>
    </xf>
    <xf numFmtId="1" fontId="2" fillId="19" borderId="1" xfId="0" applyNumberFormat="1" applyFont="1" applyFill="1" applyBorder="1" applyAlignment="1">
      <alignment horizontal="center" vertical="center"/>
    </xf>
    <xf numFmtId="0" fontId="2" fillId="19"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0" fontId="2" fillId="21" borderId="1" xfId="0" applyFont="1" applyFill="1" applyBorder="1" applyAlignment="1">
      <alignment horizontal="center" vertical="center"/>
    </xf>
    <xf numFmtId="0" fontId="38" fillId="14" borderId="1" xfId="0" applyFont="1" applyFill="1" applyBorder="1" applyAlignment="1">
      <alignment horizontal="center" vertical="center"/>
    </xf>
    <xf numFmtId="0" fontId="31" fillId="15" borderId="2" xfId="0" applyFont="1" applyFill="1" applyBorder="1" applyAlignment="1" applyProtection="1">
      <alignment horizontal="center" vertical="center"/>
      <protection locked="0"/>
    </xf>
    <xf numFmtId="1" fontId="2" fillId="15" borderId="6" xfId="0" applyNumberFormat="1" applyFont="1" applyFill="1" applyBorder="1" applyAlignment="1">
      <alignment horizontal="center" vertical="center"/>
    </xf>
    <xf numFmtId="0" fontId="2" fillId="15" borderId="6" xfId="0" applyFont="1" applyFill="1" applyBorder="1" applyAlignment="1">
      <alignment horizontal="center" vertical="center"/>
    </xf>
    <xf numFmtId="1" fontId="2" fillId="0" borderId="0" xfId="0" applyNumberFormat="1" applyFont="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6" fillId="0" borderId="3" xfId="0" applyFont="1" applyBorder="1" applyAlignment="1">
      <alignment horizontal="center" vertical="center"/>
    </xf>
    <xf numFmtId="0" fontId="34" fillId="0" borderId="3" xfId="0" applyFont="1" applyBorder="1" applyAlignment="1">
      <alignment horizontal="center" vertical="center"/>
    </xf>
    <xf numFmtId="0" fontId="2" fillId="0" borderId="0" xfId="0" applyFont="1" applyAlignment="1">
      <alignment horizontal="right"/>
    </xf>
    <xf numFmtId="0" fontId="0" fillId="19" borderId="0" xfId="0" applyFill="1" applyAlignment="1">
      <alignment horizontal="center" vertical="center"/>
    </xf>
    <xf numFmtId="0" fontId="4" fillId="0" borderId="0" xfId="0" applyFont="1" applyAlignment="1">
      <alignment horizontal="center"/>
    </xf>
    <xf numFmtId="0" fontId="7" fillId="0" borderId="4" xfId="0" applyFont="1" applyBorder="1" applyAlignment="1">
      <alignment horizontal="center" vertical="center"/>
    </xf>
    <xf numFmtId="0" fontId="7" fillId="0" borderId="0" xfId="0" applyFont="1" applyAlignment="1">
      <alignment horizontal="right" vertical="center"/>
    </xf>
    <xf numFmtId="1" fontId="0" fillId="19" borderId="0" xfId="0" applyNumberFormat="1" applyFill="1" applyAlignment="1">
      <alignment horizontal="center" vertical="center"/>
    </xf>
    <xf numFmtId="0" fontId="2" fillId="0" borderId="0" xfId="0" applyFont="1" applyAlignment="1">
      <alignment vertical="center"/>
    </xf>
    <xf numFmtId="1" fontId="2" fillId="19" borderId="4" xfId="0" applyNumberFormat="1" applyFont="1" applyFill="1" applyBorder="1" applyAlignment="1">
      <alignment horizontal="center" vertical="center"/>
    </xf>
    <xf numFmtId="0" fontId="2" fillId="0" borderId="0" xfId="0" applyFont="1" applyAlignment="1">
      <alignment horizontal="right" vertical="center"/>
    </xf>
    <xf numFmtId="1" fontId="0" fillId="0" borderId="0" xfId="0" applyNumberFormat="1"/>
    <xf numFmtId="1" fontId="2" fillId="22" borderId="0" xfId="0" applyNumberFormat="1" applyFont="1" applyFill="1" applyAlignment="1">
      <alignment horizontal="center" vertical="center"/>
    </xf>
    <xf numFmtId="0" fontId="2" fillId="22" borderId="1" xfId="0" applyFont="1" applyFill="1" applyBorder="1" applyAlignment="1">
      <alignment horizontal="center" vertical="center"/>
    </xf>
    <xf numFmtId="0" fontId="2" fillId="22" borderId="1" xfId="0" applyFont="1" applyFill="1" applyBorder="1" applyAlignment="1">
      <alignment horizontal="center"/>
    </xf>
    <xf numFmtId="1" fontId="2" fillId="22" borderId="1" xfId="0" applyNumberFormat="1" applyFont="1" applyFill="1" applyBorder="1" applyAlignment="1">
      <alignment horizontal="center" vertical="center"/>
    </xf>
    <xf numFmtId="1" fontId="2" fillId="22" borderId="4" xfId="0" applyNumberFormat="1" applyFont="1" applyFill="1" applyBorder="1" applyAlignment="1">
      <alignment horizontal="center" vertical="center"/>
    </xf>
    <xf numFmtId="0" fontId="2" fillId="22" borderId="1" xfId="0" applyFont="1" applyFill="1" applyBorder="1" applyAlignment="1">
      <alignment horizontal="left" vertical="center" indent="2"/>
    </xf>
    <xf numFmtId="1" fontId="0" fillId="22" borderId="0" xfId="0" applyNumberFormat="1" applyFill="1" applyAlignment="1">
      <alignment horizontal="center" vertical="center"/>
    </xf>
    <xf numFmtId="0" fontId="2" fillId="22" borderId="0" xfId="0" applyFont="1" applyFill="1" applyAlignment="1">
      <alignment horizontal="center" vertical="center"/>
    </xf>
    <xf numFmtId="0" fontId="2" fillId="0" borderId="1" xfId="0" applyFont="1" applyBorder="1" applyAlignment="1">
      <alignment horizontal="left" vertical="center"/>
    </xf>
    <xf numFmtId="0" fontId="2" fillId="15" borderId="5" xfId="0" applyFont="1" applyFill="1" applyBorder="1" applyAlignment="1">
      <alignment horizontal="center" vertical="center"/>
    </xf>
    <xf numFmtId="0" fontId="31" fillId="16" borderId="1" xfId="0" applyFont="1" applyFill="1" applyBorder="1" applyAlignment="1" applyProtection="1">
      <alignment horizontal="center" vertical="center"/>
      <protection locked="0"/>
    </xf>
    <xf numFmtId="0" fontId="31" fillId="14" borderId="1" xfId="0"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2" fontId="17" fillId="22" borderId="1" xfId="0" applyNumberFormat="1" applyFont="1" applyFill="1" applyBorder="1" applyAlignment="1">
      <alignment horizontal="center" vertical="center"/>
    </xf>
    <xf numFmtId="2" fontId="17" fillId="24" borderId="1" xfId="0" applyNumberFormat="1" applyFont="1" applyFill="1" applyBorder="1" applyAlignment="1">
      <alignment horizontal="center" vertical="center"/>
    </xf>
    <xf numFmtId="0" fontId="7" fillId="0" borderId="7" xfId="0" applyFont="1" applyBorder="1" applyAlignment="1">
      <alignment vertical="center"/>
    </xf>
    <xf numFmtId="0" fontId="7" fillId="0" borderId="12" xfId="0" applyFont="1" applyBorder="1" applyAlignment="1">
      <alignment vertical="center"/>
    </xf>
    <xf numFmtId="1" fontId="2" fillId="19" borderId="0" xfId="0" applyNumberFormat="1" applyFont="1" applyFill="1" applyAlignment="1">
      <alignment horizontal="center" vertical="center"/>
    </xf>
    <xf numFmtId="0" fontId="22" fillId="0" borderId="14" xfId="0" applyFont="1" applyBorder="1" applyAlignment="1">
      <alignment horizontal="center" vertical="center"/>
    </xf>
    <xf numFmtId="1" fontId="29" fillId="0" borderId="0" xfId="0" applyNumberFormat="1" applyFont="1" applyAlignment="1">
      <alignment horizontal="center" vertical="center"/>
    </xf>
    <xf numFmtId="0" fontId="44" fillId="0" borderId="0" xfId="0" applyFont="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17" xfId="0" applyFont="1" applyBorder="1" applyAlignment="1" applyProtection="1">
      <alignment horizontal="center" vertical="center"/>
      <protection locked="0"/>
    </xf>
    <xf numFmtId="0" fontId="43" fillId="0" borderId="11" xfId="0" applyFont="1" applyBorder="1" applyAlignment="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lignment horizontal="center" vertical="center"/>
    </xf>
    <xf numFmtId="0" fontId="12" fillId="0" borderId="1" xfId="0" applyFont="1" applyBorder="1" applyAlignment="1">
      <alignment horizontal="right" vertical="center"/>
    </xf>
    <xf numFmtId="0" fontId="11" fillId="25" borderId="8" xfId="0" applyFont="1" applyFill="1" applyBorder="1" applyAlignment="1" applyProtection="1">
      <alignment horizontal="center" vertical="center"/>
      <protection locked="0"/>
    </xf>
    <xf numFmtId="0" fontId="0" fillId="25" borderId="0" xfId="0" applyFill="1" applyProtection="1">
      <protection locked="0"/>
    </xf>
    <xf numFmtId="0" fontId="3" fillId="25" borderId="0" xfId="0" applyFont="1" applyFill="1" applyProtection="1">
      <protection locked="0"/>
    </xf>
    <xf numFmtId="0" fontId="3" fillId="25" borderId="0" xfId="0" applyFont="1" applyFill="1" applyAlignment="1" applyProtection="1">
      <alignment horizontal="left"/>
      <protection locked="0"/>
    </xf>
    <xf numFmtId="0" fontId="2" fillId="24" borderId="1" xfId="0" applyFont="1" applyFill="1" applyBorder="1" applyAlignment="1">
      <alignment horizontal="center" vertical="center"/>
    </xf>
    <xf numFmtId="1" fontId="2" fillId="16" borderId="1" xfId="0" applyNumberFormat="1" applyFont="1" applyFill="1" applyBorder="1" applyAlignment="1">
      <alignment horizontal="center" vertical="center"/>
    </xf>
    <xf numFmtId="0" fontId="29" fillId="24"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29" fillId="15" borderId="4" xfId="0" applyFont="1" applyFill="1" applyBorder="1" applyAlignment="1">
      <alignment horizontal="center" vertical="center"/>
    </xf>
    <xf numFmtId="0" fontId="29" fillId="20"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Border="1" applyAlignment="1">
      <alignment vertical="center"/>
    </xf>
    <xf numFmtId="0" fontId="31" fillId="4" borderId="4" xfId="0" applyFont="1" applyFill="1" applyBorder="1" applyAlignment="1" applyProtection="1">
      <alignment horizontal="center" vertical="center"/>
      <protection locked="0"/>
    </xf>
    <xf numFmtId="0" fontId="31" fillId="14" borderId="4" xfId="0"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0" fillId="0" borderId="1" xfId="0" applyBorder="1"/>
    <xf numFmtId="0" fontId="2" fillId="22" borderId="36"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4" xfId="0" applyFont="1" applyFill="1" applyBorder="1" applyAlignment="1">
      <alignment horizontal="center" vertical="center"/>
    </xf>
    <xf numFmtId="1" fontId="2" fillId="26" borderId="1" xfId="0" applyNumberFormat="1" applyFont="1" applyFill="1" applyBorder="1" applyAlignment="1">
      <alignment horizontal="center" vertical="center"/>
    </xf>
    <xf numFmtId="1" fontId="2" fillId="26" borderId="4" xfId="0" applyNumberFormat="1" applyFont="1" applyFill="1" applyBorder="1" applyAlignment="1">
      <alignment horizontal="center" vertical="center"/>
    </xf>
    <xf numFmtId="0" fontId="7" fillId="15" borderId="1" xfId="0" applyFont="1" applyFill="1" applyBorder="1" applyAlignment="1" applyProtection="1">
      <alignment horizontal="center" vertical="center"/>
      <protection locked="0"/>
    </xf>
    <xf numFmtId="0" fontId="2" fillId="19" borderId="0" xfId="0" applyFont="1" applyFill="1" applyAlignment="1">
      <alignment horizontal="center" vertical="center"/>
    </xf>
    <xf numFmtId="0" fontId="47" fillId="0" borderId="0" xfId="0" applyFont="1"/>
    <xf numFmtId="0" fontId="49" fillId="0" borderId="18"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vertical="center"/>
    </xf>
    <xf numFmtId="2" fontId="17" fillId="27" borderId="1" xfId="0" applyNumberFormat="1" applyFont="1" applyFill="1" applyBorder="1" applyAlignment="1">
      <alignment horizontal="center" vertical="center"/>
    </xf>
    <xf numFmtId="0" fontId="2" fillId="26" borderId="5" xfId="0" applyFont="1" applyFill="1" applyBorder="1" applyAlignment="1">
      <alignment horizontal="center" vertical="center"/>
    </xf>
    <xf numFmtId="0" fontId="2" fillId="26" borderId="5" xfId="0" applyFont="1" applyFill="1" applyBorder="1" applyAlignment="1">
      <alignment vertical="center"/>
    </xf>
    <xf numFmtId="0" fontId="2" fillId="26" borderId="6" xfId="0" applyFont="1" applyFill="1" applyBorder="1" applyAlignment="1">
      <alignment horizontal="center" vertical="center"/>
    </xf>
    <xf numFmtId="0" fontId="2" fillId="26" borderId="5" xfId="0" applyFont="1" applyFill="1" applyBorder="1" applyAlignment="1" applyProtection="1">
      <alignment horizontal="center" vertical="center"/>
      <protection locked="0"/>
    </xf>
    <xf numFmtId="0" fontId="7" fillId="26" borderId="5" xfId="0" applyFont="1" applyFill="1" applyBorder="1" applyAlignment="1">
      <alignment horizontal="center" vertical="center"/>
    </xf>
    <xf numFmtId="1" fontId="2" fillId="14" borderId="1" xfId="0" applyNumberFormat="1" applyFont="1" applyFill="1" applyBorder="1" applyAlignment="1">
      <alignment horizontal="center" vertical="center"/>
    </xf>
    <xf numFmtId="1" fontId="7" fillId="14" borderId="1" xfId="0" applyNumberFormat="1" applyFont="1" applyFill="1" applyBorder="1" applyAlignment="1">
      <alignment horizontal="center" vertical="center"/>
    </xf>
    <xf numFmtId="0" fontId="2" fillId="23" borderId="0" xfId="0" applyFont="1" applyFill="1" applyAlignment="1">
      <alignment horizontal="center" vertical="center"/>
    </xf>
    <xf numFmtId="0" fontId="17" fillId="0" borderId="1" xfId="0" applyFont="1" applyBorder="1" applyAlignment="1">
      <alignment horizontal="center" vertical="center"/>
    </xf>
    <xf numFmtId="0" fontId="2" fillId="0" borderId="7" xfId="0" applyFont="1" applyBorder="1" applyAlignment="1">
      <alignment horizontal="center" vertical="center"/>
    </xf>
    <xf numFmtId="0" fontId="29" fillId="0" borderId="37" xfId="0" applyFont="1" applyBorder="1" applyAlignment="1">
      <alignment horizontal="center" vertical="center"/>
    </xf>
    <xf numFmtId="0" fontId="2" fillId="0" borderId="37" xfId="0" applyFont="1" applyBorder="1" applyAlignment="1">
      <alignment horizontal="center" vertical="center"/>
    </xf>
    <xf numFmtId="0" fontId="31" fillId="16" borderId="2" xfId="0" applyFont="1" applyFill="1" applyBorder="1" applyAlignment="1" applyProtection="1">
      <alignment horizontal="center" vertical="center"/>
      <protection locked="0"/>
    </xf>
    <xf numFmtId="0" fontId="38" fillId="16" borderId="1" xfId="0" applyFont="1" applyFill="1" applyBorder="1" applyAlignment="1">
      <alignment horizontal="center" vertical="center"/>
    </xf>
    <xf numFmtId="0" fontId="1" fillId="0" borderId="0" xfId="0" applyFont="1"/>
    <xf numFmtId="0" fontId="11" fillId="0" borderId="39" xfId="0" applyFont="1" applyBorder="1" applyAlignment="1">
      <alignment horizontal="center" vertical="center"/>
    </xf>
    <xf numFmtId="0" fontId="11" fillId="0" borderId="39" xfId="0" applyFont="1" applyBorder="1" applyAlignment="1">
      <alignment horizontal="center" vertical="center" wrapText="1"/>
    </xf>
    <xf numFmtId="0" fontId="58" fillId="0" borderId="0" xfId="0" applyFont="1" applyAlignment="1">
      <alignment vertical="center"/>
    </xf>
    <xf numFmtId="0" fontId="7" fillId="15" borderId="39" xfId="0" applyFont="1" applyFill="1" applyBorder="1" applyAlignment="1" applyProtection="1">
      <alignment horizontal="center" vertical="center"/>
      <protection locked="0"/>
    </xf>
    <xf numFmtId="0" fontId="31" fillId="15" borderId="39" xfId="0" applyFont="1" applyFill="1" applyBorder="1" applyAlignment="1" applyProtection="1">
      <alignment horizontal="center" vertical="center"/>
      <protection locked="0"/>
    </xf>
    <xf numFmtId="0" fontId="38" fillId="15" borderId="1" xfId="0" applyFont="1" applyFill="1" applyBorder="1" applyAlignment="1">
      <alignment horizontal="center" vertical="center"/>
    </xf>
    <xf numFmtId="0" fontId="30"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2" fillId="0" borderId="39" xfId="0" applyFont="1" applyBorder="1" applyAlignment="1">
      <alignment horizontal="center" vertical="center"/>
    </xf>
    <xf numFmtId="0" fontId="7" fillId="15" borderId="1" xfId="0" applyFont="1" applyFill="1" applyBorder="1" applyAlignment="1">
      <alignment horizontal="center" vertical="center"/>
    </xf>
    <xf numFmtId="0" fontId="29" fillId="0" borderId="39" xfId="0" applyFont="1" applyBorder="1" applyAlignment="1">
      <alignment horizontal="center" vertical="center"/>
    </xf>
    <xf numFmtId="0" fontId="34" fillId="15" borderId="0" xfId="0" applyFont="1" applyFill="1" applyAlignment="1">
      <alignment horizontal="center" vertical="center"/>
    </xf>
    <xf numFmtId="1" fontId="29" fillId="15" borderId="1" xfId="0" applyNumberFormat="1" applyFont="1" applyFill="1" applyBorder="1" applyAlignment="1">
      <alignment horizontal="center" vertical="center"/>
    </xf>
    <xf numFmtId="0" fontId="5" fillId="10" borderId="43" xfId="0" applyFont="1" applyFill="1" applyBorder="1" applyAlignment="1" applyProtection="1">
      <alignment horizontal="center" vertical="center"/>
      <protection locked="0"/>
    </xf>
    <xf numFmtId="2" fontId="17" fillId="15" borderId="1" xfId="0" applyNumberFormat="1" applyFont="1" applyFill="1" applyBorder="1" applyAlignment="1">
      <alignment horizontal="center" vertical="center"/>
    </xf>
    <xf numFmtId="0" fontId="46" fillId="0" borderId="0" xfId="0" applyFont="1" applyAlignment="1" applyProtection="1">
      <alignment horizontal="center" vertical="center"/>
      <protection locked="0"/>
    </xf>
    <xf numFmtId="0" fontId="46" fillId="24"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21" fillId="0" borderId="13" xfId="0" applyFont="1" applyBorder="1" applyAlignment="1">
      <alignment horizontal="center" vertical="center"/>
    </xf>
    <xf numFmtId="0" fontId="42" fillId="0" borderId="44" xfId="0" applyFont="1" applyBorder="1" applyAlignment="1">
      <alignment horizontal="center" vertical="center"/>
    </xf>
    <xf numFmtId="2" fontId="17" fillId="0" borderId="44" xfId="0" applyNumberFormat="1" applyFont="1" applyBorder="1" applyAlignment="1">
      <alignment horizontal="center" vertical="center"/>
    </xf>
    <xf numFmtId="164" fontId="17" fillId="0" borderId="0" xfId="0" applyNumberFormat="1" applyFont="1" applyAlignment="1">
      <alignment horizontal="center" vertical="center"/>
    </xf>
    <xf numFmtId="0" fontId="41" fillId="0" borderId="44"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2" fontId="17" fillId="10" borderId="47" xfId="0" applyNumberFormat="1" applyFont="1" applyFill="1" applyBorder="1" applyAlignment="1">
      <alignment horizontal="center" vertical="center"/>
    </xf>
    <xf numFmtId="2" fontId="20" fillId="0" borderId="0" xfId="0" applyNumberFormat="1" applyFont="1" applyAlignment="1">
      <alignment horizontal="center" vertical="center"/>
    </xf>
    <xf numFmtId="0" fontId="17" fillId="13" borderId="47" xfId="0" applyFont="1" applyFill="1" applyBorder="1" applyAlignment="1">
      <alignment horizontal="center" vertical="center"/>
    </xf>
    <xf numFmtId="0" fontId="17" fillId="11" borderId="47" xfId="0" applyFont="1" applyFill="1" applyBorder="1" applyAlignment="1">
      <alignment horizontal="center" vertical="center"/>
    </xf>
    <xf numFmtId="0" fontId="2" fillId="0" borderId="39" xfId="0" applyFont="1" applyBorder="1" applyAlignment="1" applyProtection="1">
      <alignment horizontal="center" vertical="center"/>
      <protection locked="0"/>
    </xf>
    <xf numFmtId="0" fontId="2" fillId="26" borderId="39" xfId="0" applyFont="1" applyFill="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 fillId="16" borderId="39" xfId="0" applyFont="1" applyFill="1" applyBorder="1" applyAlignment="1" applyProtection="1">
      <alignment horizontal="center" vertical="center"/>
      <protection hidden="1"/>
    </xf>
    <xf numFmtId="0" fontId="29" fillId="16" borderId="39" xfId="0"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7" fillId="16" borderId="39" xfId="0" applyFont="1" applyFill="1" applyBorder="1" applyAlignment="1" applyProtection="1">
      <alignment horizontal="center" vertical="center"/>
      <protection hidden="1"/>
    </xf>
    <xf numFmtId="0" fontId="33" fillId="16" borderId="39" xfId="0" applyFont="1" applyFill="1" applyBorder="1" applyAlignment="1" applyProtection="1">
      <alignment horizontal="center" vertical="center"/>
      <protection hidden="1"/>
    </xf>
    <xf numFmtId="0" fontId="2" fillId="26" borderId="39" xfId="0" applyFont="1" applyFill="1" applyBorder="1" applyAlignment="1">
      <alignment horizontal="center" vertical="center"/>
    </xf>
    <xf numFmtId="0" fontId="31" fillId="0" borderId="39" xfId="0" applyFont="1" applyBorder="1" applyAlignment="1" applyProtection="1">
      <alignment horizontal="center" vertical="center"/>
      <protection locked="0"/>
    </xf>
    <xf numFmtId="0" fontId="2" fillId="15" borderId="41" xfId="0" applyFont="1" applyFill="1" applyBorder="1" applyAlignment="1">
      <alignment horizontal="center" vertical="center"/>
    </xf>
    <xf numFmtId="0" fontId="31" fillId="16" borderId="39" xfId="0" applyFont="1" applyFill="1" applyBorder="1" applyAlignment="1" applyProtection="1">
      <alignment horizontal="center" vertical="center"/>
      <protection locked="0"/>
    </xf>
    <xf numFmtId="0" fontId="5" fillId="10" borderId="52" xfId="0" applyFont="1" applyFill="1" applyBorder="1" applyAlignment="1" applyProtection="1">
      <alignment horizontal="center" vertical="center"/>
      <protection locked="0"/>
    </xf>
    <xf numFmtId="2" fontId="17" fillId="10" borderId="52" xfId="0" applyNumberFormat="1" applyFont="1" applyFill="1" applyBorder="1" applyAlignment="1">
      <alignment horizontal="center" vertical="center"/>
    </xf>
    <xf numFmtId="0" fontId="17" fillId="11" borderId="52" xfId="0" applyFont="1" applyFill="1" applyBorder="1" applyAlignment="1">
      <alignment horizontal="center" vertical="center"/>
    </xf>
    <xf numFmtId="0" fontId="17" fillId="12" borderId="52" xfId="0" applyFont="1" applyFill="1" applyBorder="1" applyAlignment="1">
      <alignment horizontal="center" vertical="center"/>
    </xf>
    <xf numFmtId="0" fontId="17" fillId="12" borderId="49" xfId="0" applyFont="1" applyFill="1" applyBorder="1" applyAlignment="1">
      <alignment horizontal="center" vertical="center"/>
    </xf>
    <xf numFmtId="0" fontId="17" fillId="11" borderId="50" xfId="0" applyFont="1" applyFill="1" applyBorder="1" applyAlignment="1">
      <alignment horizontal="center" vertical="center"/>
    </xf>
    <xf numFmtId="0" fontId="2" fillId="0" borderId="40" xfId="0" applyFont="1" applyBorder="1" applyAlignment="1">
      <alignment horizontal="center" vertical="center"/>
    </xf>
    <xf numFmtId="0" fontId="29" fillId="0" borderId="7" xfId="0" applyFont="1" applyBorder="1" applyAlignment="1">
      <alignment horizontal="center" vertical="center"/>
    </xf>
    <xf numFmtId="0" fontId="50" fillId="7" borderId="0" xfId="0" applyFont="1" applyFill="1" applyAlignment="1">
      <alignment horizontal="left"/>
    </xf>
    <xf numFmtId="0" fontId="47" fillId="7" borderId="0" xfId="0" applyFont="1" applyFill="1" applyAlignment="1">
      <alignment horizontal="left"/>
    </xf>
    <xf numFmtId="0" fontId="45"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52" fillId="19"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53" fillId="8" borderId="0" xfId="0" applyFont="1" applyFill="1" applyAlignment="1">
      <alignment horizontal="left"/>
    </xf>
    <xf numFmtId="0" fontId="48" fillId="0" borderId="19" xfId="0" applyFont="1" applyBorder="1" applyAlignment="1">
      <alignment horizontal="center" vertical="center"/>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Alignment="1">
      <alignment horizontal="center" vertical="center"/>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5" xfId="0" applyFont="1" applyBorder="1" applyAlignment="1">
      <alignment horizontal="center" vertical="center"/>
    </xf>
    <xf numFmtId="0" fontId="48" fillId="0" borderId="23"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52" fillId="15" borderId="0" xfId="0" applyFont="1" applyFill="1" applyAlignment="1">
      <alignment horizontal="center"/>
    </xf>
    <xf numFmtId="0" fontId="55" fillId="0" borderId="0" xfId="0" applyFont="1" applyAlignment="1">
      <alignment horizontal="center"/>
    </xf>
    <xf numFmtId="0" fontId="1" fillId="7" borderId="0" xfId="0" applyFont="1" applyFill="1" applyAlignment="1">
      <alignment horizontal="left"/>
    </xf>
    <xf numFmtId="0" fontId="1" fillId="26" borderId="0" xfId="0" applyFont="1" applyFill="1" applyAlignment="1">
      <alignment horizontal="left" vertical="center" wrapText="1"/>
    </xf>
    <xf numFmtId="0" fontId="47" fillId="26" borderId="0" xfId="0" applyFont="1" applyFill="1" applyAlignment="1">
      <alignment horizontal="left" vertical="center" wrapText="1"/>
    </xf>
    <xf numFmtId="0" fontId="54" fillId="0" borderId="0" xfId="0" applyFont="1" applyAlignment="1">
      <alignment horizontal="left" vertical="center" wrapText="1"/>
    </xf>
    <xf numFmtId="0" fontId="20"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44" xfId="0" applyFont="1" applyBorder="1" applyAlignment="1">
      <alignment horizontal="center" vertic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48" xfId="0" applyFont="1" applyBorder="1" applyAlignment="1">
      <alignment horizontal="center" vertical="center"/>
    </xf>
    <xf numFmtId="0" fontId="21" fillId="0" borderId="26" xfId="0" applyFont="1" applyBorder="1" applyAlignment="1">
      <alignment horizontal="center" vertical="center"/>
    </xf>
    <xf numFmtId="0" fontId="21" fillId="0" borderId="38" xfId="0" applyFont="1" applyBorder="1" applyAlignment="1">
      <alignment horizontal="center" vertical="center"/>
    </xf>
    <xf numFmtId="0" fontId="21" fillId="0" borderId="13"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52"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11" fillId="0" borderId="39" xfId="0" applyFont="1" applyBorder="1" applyAlignment="1">
      <alignment horizontal="center" vertical="center" wrapText="1"/>
    </xf>
    <xf numFmtId="0" fontId="58" fillId="0" borderId="8" xfId="0" applyFont="1" applyBorder="1" applyAlignment="1">
      <alignment horizontal="center" vertical="center"/>
    </xf>
    <xf numFmtId="0" fontId="7" fillId="25" borderId="0" xfId="0" applyFont="1" applyFill="1" applyAlignment="1" applyProtection="1">
      <alignment horizontal="center" vertical="center"/>
      <protection locked="0"/>
    </xf>
    <xf numFmtId="0" fontId="11" fillId="25" borderId="8" xfId="0" applyFont="1" applyFill="1" applyBorder="1" applyAlignment="1" applyProtection="1">
      <alignment horizontal="center" vertical="center"/>
      <protection locked="0"/>
    </xf>
    <xf numFmtId="0" fontId="12" fillId="0" borderId="1" xfId="0" applyFont="1" applyBorder="1" applyAlignment="1">
      <alignment horizontal="center" vertical="center"/>
    </xf>
    <xf numFmtId="0" fontId="17" fillId="0" borderId="8" xfId="0" applyFont="1" applyBorder="1" applyAlignment="1">
      <alignment horizontal="center" vertical="center" wrapTex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4" xfId="0" applyFont="1" applyBorder="1" applyAlignment="1">
      <alignment horizontal="right" vertical="center" wrapText="1"/>
    </xf>
    <xf numFmtId="0" fontId="17" fillId="0" borderId="24" xfId="0" applyFont="1" applyBorder="1" applyAlignment="1">
      <alignment horizontal="right" vertical="center" wrapText="1"/>
    </xf>
    <xf numFmtId="0" fontId="17" fillId="0" borderId="35"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2"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16" fillId="0" borderId="0" xfId="0" applyFont="1" applyAlignment="1">
      <alignment horizontal="center" vertical="center" wrapText="1"/>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5" borderId="1" xfId="0" applyFont="1" applyFill="1" applyBorder="1" applyAlignment="1" applyProtection="1">
      <alignment horizontal="left"/>
      <protection locked="0"/>
    </xf>
    <xf numFmtId="0" fontId="1" fillId="25" borderId="1" xfId="0" applyFont="1" applyFill="1" applyBorder="1" applyProtection="1">
      <protection locked="0"/>
    </xf>
    <xf numFmtId="0" fontId="3" fillId="25" borderId="1" xfId="0" applyFont="1" applyFill="1" applyBorder="1" applyProtection="1">
      <protection locked="0"/>
    </xf>
    <xf numFmtId="0" fontId="0" fillId="25" borderId="1" xfId="0" applyFill="1" applyBorder="1" applyProtection="1">
      <protection locked="0"/>
    </xf>
    <xf numFmtId="0" fontId="3" fillId="0" borderId="0" xfId="0" applyFont="1" applyAlignment="1">
      <alignment horizontal="center"/>
    </xf>
    <xf numFmtId="0" fontId="13" fillId="0" borderId="3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31" fillId="0" borderId="1" xfId="0" applyFont="1" applyBorder="1" applyAlignment="1" applyProtection="1">
      <alignment horizontal="center" vertical="center"/>
      <protection locked="0"/>
    </xf>
    <xf numFmtId="0" fontId="31" fillId="25" borderId="4" xfId="0" applyFont="1" applyFill="1" applyBorder="1" applyAlignment="1" applyProtection="1">
      <alignment horizontal="left" vertical="center"/>
      <protection locked="0"/>
    </xf>
    <xf numFmtId="0" fontId="31" fillId="25" borderId="12" xfId="0" applyFont="1" applyFill="1" applyBorder="1" applyAlignment="1" applyProtection="1">
      <alignment horizontal="left" vertical="center"/>
      <protection locked="0"/>
    </xf>
    <xf numFmtId="0" fontId="31" fillId="25" borderId="7" xfId="0" applyFont="1" applyFill="1" applyBorder="1" applyAlignment="1" applyProtection="1">
      <alignment horizontal="left" vertical="center"/>
      <protection locked="0"/>
    </xf>
    <xf numFmtId="0" fontId="35" fillId="25" borderId="4" xfId="0" applyFont="1" applyFill="1" applyBorder="1" applyAlignment="1" applyProtection="1">
      <alignment horizontal="left" vertical="center"/>
      <protection locked="0"/>
    </xf>
    <xf numFmtId="0" fontId="35" fillId="25" borderId="12" xfId="0" applyFont="1" applyFill="1" applyBorder="1" applyAlignment="1" applyProtection="1">
      <alignment horizontal="left" vertical="center"/>
      <protection locked="0"/>
    </xf>
    <xf numFmtId="0" fontId="35" fillId="25" borderId="7" xfId="0" applyFont="1" applyFill="1" applyBorder="1" applyAlignment="1" applyProtection="1">
      <alignment horizontal="left" vertical="center"/>
      <protection locked="0"/>
    </xf>
    <xf numFmtId="0" fontId="2" fillId="26" borderId="40" xfId="0" applyFont="1" applyFill="1" applyBorder="1" applyAlignment="1">
      <alignment horizontal="center" vertical="center" wrapText="1"/>
    </xf>
    <xf numFmtId="0" fontId="2" fillId="26" borderId="42" xfId="0" applyFont="1" applyFill="1" applyBorder="1" applyAlignment="1">
      <alignment horizontal="center" vertical="center" wrapText="1"/>
    </xf>
    <xf numFmtId="0" fontId="2" fillId="26" borderId="41" xfId="0" applyFont="1" applyFill="1" applyBorder="1" applyAlignment="1">
      <alignment horizontal="center" vertical="center" wrapText="1"/>
    </xf>
    <xf numFmtId="0" fontId="2" fillId="19" borderId="40" xfId="0" applyFont="1" applyFill="1" applyBorder="1" applyAlignment="1">
      <alignment horizontal="center" vertical="center"/>
    </xf>
    <xf numFmtId="0" fontId="2" fillId="19" borderId="42" xfId="0" applyFont="1" applyFill="1" applyBorder="1" applyAlignment="1">
      <alignment horizontal="center" vertical="center"/>
    </xf>
    <xf numFmtId="0" fontId="2" fillId="19" borderId="41" xfId="0" applyFont="1" applyFill="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2" fillId="19" borderId="4" xfId="0" applyFont="1" applyFill="1" applyBorder="1" applyAlignment="1">
      <alignment horizontal="center" vertical="center"/>
    </xf>
    <xf numFmtId="0" fontId="2" fillId="19" borderId="12" xfId="0" applyFont="1" applyFill="1" applyBorder="1" applyAlignment="1">
      <alignment horizontal="center" vertical="center"/>
    </xf>
    <xf numFmtId="0" fontId="2" fillId="19" borderId="7" xfId="0" applyFont="1" applyFill="1" applyBorder="1" applyAlignment="1">
      <alignment horizontal="center" vertical="center"/>
    </xf>
    <xf numFmtId="0" fontId="31" fillId="0" borderId="4"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31" fillId="4" borderId="12"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16" borderId="1" xfId="0" applyFont="1" applyFill="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4"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36" xfId="0" applyFont="1" applyBorder="1" applyAlignment="1">
      <alignment horizontal="center" vertical="center"/>
    </xf>
    <xf numFmtId="0" fontId="7" fillId="26" borderId="2" xfId="0" applyFont="1" applyFill="1" applyBorder="1" applyAlignment="1">
      <alignment horizontal="center" vertical="center" wrapText="1"/>
    </xf>
    <xf numFmtId="0" fontId="7" fillId="26" borderId="3" xfId="0" applyFont="1" applyFill="1" applyBorder="1" applyAlignment="1">
      <alignment horizontal="center" vertical="center" wrapText="1"/>
    </xf>
    <xf numFmtId="0" fontId="7" fillId="26" borderId="37" xfId="0" applyFont="1" applyFill="1" applyBorder="1" applyAlignment="1">
      <alignment horizontal="center" vertical="center" wrapText="1"/>
    </xf>
    <xf numFmtId="0" fontId="31" fillId="4" borderId="7"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31" fillId="15" borderId="12"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49" fontId="2" fillId="5" borderId="1" xfId="0" applyNumberFormat="1" applyFont="1" applyFill="1" applyBorder="1" applyAlignment="1">
      <alignment horizontal="center" vertical="center"/>
    </xf>
    <xf numFmtId="0" fontId="31" fillId="15" borderId="42" xfId="0" applyFont="1" applyFill="1" applyBorder="1" applyAlignment="1" applyProtection="1">
      <alignment horizontal="left" vertical="center"/>
      <protection locked="0"/>
    </xf>
    <xf numFmtId="0" fontId="31" fillId="15" borderId="41" xfId="0" applyFont="1" applyFill="1" applyBorder="1" applyAlignment="1" applyProtection="1">
      <alignment horizontal="left" vertical="center"/>
      <protection locked="0"/>
    </xf>
    <xf numFmtId="0" fontId="2" fillId="4" borderId="4"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31" fillId="15" borderId="40" xfId="0" applyFont="1" applyFill="1" applyBorder="1" applyAlignment="1" applyProtection="1">
      <alignment horizontal="left" vertical="center"/>
      <protection locked="0"/>
    </xf>
    <xf numFmtId="0" fontId="31" fillId="16" borderId="40" xfId="0" applyFont="1" applyFill="1" applyBorder="1" applyAlignment="1" applyProtection="1">
      <alignment horizontal="left" vertical="center"/>
      <protection locked="0"/>
    </xf>
    <xf numFmtId="0" fontId="31" fillId="16" borderId="42" xfId="0" applyFont="1" applyFill="1" applyBorder="1" applyAlignment="1" applyProtection="1">
      <alignment horizontal="left" vertical="center"/>
      <protection locked="0"/>
    </xf>
    <xf numFmtId="0" fontId="31" fillId="16" borderId="41" xfId="0" applyFont="1" applyFill="1" applyBorder="1" applyAlignment="1" applyProtection="1">
      <alignment horizontal="left" vertical="center"/>
      <protection locked="0"/>
    </xf>
    <xf numFmtId="0" fontId="2" fillId="14" borderId="4" xfId="0" applyFont="1" applyFill="1" applyBorder="1" applyAlignment="1">
      <alignment horizontal="center" vertical="center"/>
    </xf>
    <xf numFmtId="0" fontId="2" fillId="14" borderId="7" xfId="0" applyFont="1" applyFill="1" applyBorder="1" applyAlignment="1">
      <alignment horizontal="center" vertical="center"/>
    </xf>
    <xf numFmtId="0" fontId="31" fillId="18" borderId="4" xfId="0" applyFont="1" applyFill="1" applyBorder="1" applyAlignment="1" applyProtection="1">
      <alignment horizontal="left" vertical="center"/>
      <protection locked="0"/>
    </xf>
    <xf numFmtId="0" fontId="31" fillId="18" borderId="12" xfId="0" applyFont="1" applyFill="1" applyBorder="1" applyAlignment="1" applyProtection="1">
      <alignment horizontal="left" vertical="center"/>
      <protection locked="0"/>
    </xf>
    <xf numFmtId="0" fontId="31" fillId="18" borderId="7" xfId="0" applyFont="1" applyFill="1" applyBorder="1" applyAlignment="1" applyProtection="1">
      <alignment horizontal="left" vertical="center"/>
      <protection locked="0"/>
    </xf>
    <xf numFmtId="0" fontId="35" fillId="25" borderId="40" xfId="0" applyFont="1" applyFill="1" applyBorder="1" applyAlignment="1" applyProtection="1">
      <alignment horizontal="left" vertical="center"/>
      <protection locked="0"/>
    </xf>
    <xf numFmtId="0" fontId="35" fillId="25" borderId="42" xfId="0" applyFont="1" applyFill="1" applyBorder="1" applyAlignment="1" applyProtection="1">
      <alignment horizontal="left" vertical="center"/>
      <protection locked="0"/>
    </xf>
    <xf numFmtId="0" fontId="35" fillId="25" borderId="41" xfId="0" applyFont="1" applyFill="1" applyBorder="1" applyAlignment="1" applyProtection="1">
      <alignment horizontal="left" vertical="center"/>
      <protection locked="0"/>
    </xf>
    <xf numFmtId="0" fontId="35" fillId="0" borderId="40" xfId="0" applyFont="1" applyBorder="1" applyAlignment="1" applyProtection="1">
      <alignment horizontal="left" vertical="center"/>
      <protection locked="0"/>
    </xf>
    <xf numFmtId="0" fontId="35" fillId="0" borderId="42" xfId="0" applyFont="1" applyBorder="1" applyAlignment="1" applyProtection="1">
      <alignment horizontal="left" vertical="center"/>
      <protection locked="0"/>
    </xf>
    <xf numFmtId="0" fontId="35" fillId="0" borderId="4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31" fillId="14" borderId="4" xfId="0" applyFont="1" applyFill="1" applyBorder="1" applyAlignment="1" applyProtection="1">
      <alignment horizontal="left" vertical="center"/>
      <protection locked="0"/>
    </xf>
    <xf numFmtId="0" fontId="31" fillId="14" borderId="12" xfId="0" applyFont="1" applyFill="1" applyBorder="1" applyAlignment="1" applyProtection="1">
      <alignment horizontal="left" vertical="center"/>
      <protection locked="0"/>
    </xf>
    <xf numFmtId="0" fontId="31" fillId="14" borderId="7"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1" fillId="0" borderId="1" xfId="0" applyFont="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2" xfId="0" applyFont="1" applyBorder="1" applyAlignment="1">
      <alignment horizontal="center"/>
    </xf>
    <xf numFmtId="0" fontId="2" fillId="0" borderId="7" xfId="0" applyFont="1" applyBorder="1" applyAlignment="1">
      <alignment horizontal="center"/>
    </xf>
    <xf numFmtId="0" fontId="31" fillId="15" borderId="1" xfId="0" applyFont="1" applyFill="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31" fillId="14" borderId="1" xfId="0" applyFont="1" applyFill="1" applyBorder="1" applyAlignment="1" applyProtection="1">
      <alignment horizontal="left" vertical="center"/>
      <protection locked="0"/>
    </xf>
    <xf numFmtId="0" fontId="31" fillId="25" borderId="1" xfId="0" applyFont="1" applyFill="1" applyBorder="1" applyAlignment="1" applyProtection="1">
      <alignment horizontal="left" vertical="center"/>
      <protection locked="0"/>
    </xf>
    <xf numFmtId="0" fontId="35" fillId="25" borderId="1" xfId="0" applyFont="1" applyFill="1" applyBorder="1" applyAlignment="1" applyProtection="1">
      <alignment horizontal="left" vertical="center"/>
      <protection locked="0"/>
    </xf>
    <xf numFmtId="0" fontId="31" fillId="18"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0" fillId="5" borderId="1" xfId="0" applyFill="1" applyBorder="1" applyAlignment="1">
      <alignment horizontal="center" vertical="center"/>
    </xf>
    <xf numFmtId="0" fontId="2" fillId="22" borderId="4" xfId="0" applyFont="1" applyFill="1" applyBorder="1" applyAlignment="1">
      <alignment horizontal="center"/>
    </xf>
    <xf numFmtId="0" fontId="2" fillId="22" borderId="7" xfId="0" applyFont="1" applyFill="1" applyBorder="1" applyAlignment="1">
      <alignment horizontal="center"/>
    </xf>
    <xf numFmtId="0" fontId="35" fillId="15" borderId="4" xfId="0" applyFont="1" applyFill="1" applyBorder="1" applyAlignment="1" applyProtection="1">
      <alignment horizontal="left" vertical="center"/>
      <protection locked="0"/>
    </xf>
    <xf numFmtId="0" fontId="35" fillId="15" borderId="12" xfId="0" applyFont="1" applyFill="1" applyBorder="1" applyAlignment="1" applyProtection="1">
      <alignment horizontal="left" vertical="center"/>
      <protection locked="0"/>
    </xf>
    <xf numFmtId="0" fontId="35" fillId="15" borderId="7" xfId="0" applyFont="1" applyFill="1" applyBorder="1" applyAlignment="1" applyProtection="1">
      <alignment horizontal="left" vertical="center"/>
      <protection locked="0"/>
    </xf>
    <xf numFmtId="0" fontId="10" fillId="0" borderId="1" xfId="0" applyFont="1" applyBorder="1" applyAlignment="1">
      <alignment horizontal="center" vertical="center"/>
    </xf>
    <xf numFmtId="0" fontId="31" fillId="4" borderId="40" xfId="0" applyFont="1" applyFill="1" applyBorder="1" applyAlignment="1" applyProtection="1">
      <alignment horizontal="left" vertical="center"/>
      <protection locked="0"/>
    </xf>
    <xf numFmtId="0" fontId="31" fillId="4" borderId="42" xfId="0" applyFont="1" applyFill="1" applyBorder="1" applyAlignment="1" applyProtection="1">
      <alignment horizontal="left" vertical="center"/>
      <protection locked="0"/>
    </xf>
    <xf numFmtId="0" fontId="31" fillId="4" borderId="41" xfId="0" applyFont="1" applyFill="1" applyBorder="1" applyAlignment="1" applyProtection="1">
      <alignment horizontal="left" vertical="center"/>
      <protection locked="0"/>
    </xf>
    <xf numFmtId="0" fontId="35" fillId="0" borderId="1" xfId="0" applyFont="1" applyBorder="1" applyAlignment="1" applyProtection="1">
      <alignment horizontal="left" vertical="center"/>
      <protection locked="0"/>
    </xf>
    <xf numFmtId="0" fontId="27" fillId="25" borderId="4" xfId="0" applyFont="1" applyFill="1" applyBorder="1" applyAlignment="1" applyProtection="1">
      <alignment horizontal="left" vertical="center"/>
      <protection locked="0"/>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2" fillId="18" borderId="4" xfId="0" applyFont="1" applyFill="1" applyBorder="1" applyAlignment="1">
      <alignment horizontal="center" vertical="center"/>
    </xf>
    <xf numFmtId="0" fontId="2" fillId="18" borderId="7" xfId="0" applyFont="1" applyFill="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2" fillId="16" borderId="40" xfId="0" applyFont="1" applyFill="1" applyBorder="1" applyAlignment="1">
      <alignment horizontal="center" vertical="center"/>
    </xf>
    <xf numFmtId="0" fontId="2" fillId="16" borderId="41" xfId="0" applyFont="1" applyFill="1" applyBorder="1" applyAlignment="1">
      <alignment horizontal="center" vertical="center"/>
    </xf>
    <xf numFmtId="0" fontId="31" fillId="25" borderId="40" xfId="0" applyFont="1" applyFill="1" applyBorder="1" applyAlignment="1" applyProtection="1">
      <alignment horizontal="left" vertical="center"/>
      <protection locked="0"/>
    </xf>
    <xf numFmtId="0" fontId="31" fillId="25" borderId="42" xfId="0" applyFont="1" applyFill="1" applyBorder="1" applyAlignment="1" applyProtection="1">
      <alignment horizontal="left" vertical="center"/>
      <protection locked="0"/>
    </xf>
    <xf numFmtId="0" fontId="31" fillId="25" borderId="41" xfId="0" applyFont="1" applyFill="1" applyBorder="1" applyAlignment="1" applyProtection="1">
      <alignment horizontal="left" vertical="center"/>
      <protection locked="0"/>
    </xf>
    <xf numFmtId="0" fontId="2" fillId="0" borderId="0" xfId="0" applyFont="1" applyAlignment="1">
      <alignment horizont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2" fillId="22" borderId="1" xfId="0" applyFont="1" applyFill="1" applyBorder="1" applyAlignment="1">
      <alignment horizontal="center" vertical="center"/>
    </xf>
    <xf numFmtId="0" fontId="2" fillId="19" borderId="1" xfId="0" applyFont="1" applyFill="1" applyBorder="1" applyAlignment="1">
      <alignment horizontal="center" vertical="center"/>
    </xf>
    <xf numFmtId="0" fontId="7" fillId="0" borderId="1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11" fillId="0" borderId="1" xfId="0" applyFont="1" applyBorder="1" applyAlignment="1">
      <alignment horizontal="center" vertical="center"/>
    </xf>
    <xf numFmtId="0" fontId="35" fillId="0" borderId="12"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31" fillId="14" borderId="12" xfId="0" applyFont="1" applyFill="1" applyBorder="1" applyProtection="1">
      <protection locked="0"/>
    </xf>
    <xf numFmtId="0" fontId="31" fillId="14" borderId="7" xfId="0" applyFont="1" applyFill="1" applyBorder="1" applyProtection="1">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31" fillId="16" borderId="39" xfId="0" applyFont="1" applyFill="1" applyBorder="1" applyAlignment="1" applyProtection="1">
      <alignment horizontal="left"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31" fillId="16" borderId="12" xfId="0" applyFont="1" applyFill="1" applyBorder="1" applyAlignment="1" applyProtection="1">
      <alignment horizontal="left"/>
      <protection locked="0"/>
    </xf>
    <xf numFmtId="0" fontId="31" fillId="16" borderId="7" xfId="0" applyFont="1" applyFill="1" applyBorder="1" applyAlignment="1" applyProtection="1">
      <alignment horizontal="left"/>
      <protection locked="0"/>
    </xf>
    <xf numFmtId="0" fontId="2" fillId="22" borderId="4" xfId="0" applyFont="1" applyFill="1" applyBorder="1" applyAlignment="1">
      <alignment horizontal="center" vertical="center"/>
    </xf>
    <xf numFmtId="0" fontId="2" fillId="22" borderId="12" xfId="0" applyFont="1" applyFill="1" applyBorder="1" applyAlignment="1">
      <alignment horizontal="center" vertical="center"/>
    </xf>
    <xf numFmtId="0" fontId="2" fillId="22" borderId="7" xfId="0" applyFont="1" applyFill="1" applyBorder="1" applyAlignment="1">
      <alignment horizontal="center" vertical="center"/>
    </xf>
    <xf numFmtId="0" fontId="2" fillId="26" borderId="4"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2" fillId="24" borderId="40" xfId="0" applyFont="1" applyFill="1" applyBorder="1" applyAlignment="1">
      <alignment horizontal="center" vertical="center"/>
    </xf>
    <xf numFmtId="0" fontId="2" fillId="24" borderId="51" xfId="0" applyFont="1" applyFill="1" applyBorder="1" applyAlignment="1">
      <alignment horizontal="center" vertical="center"/>
    </xf>
    <xf numFmtId="0" fontId="2" fillId="16" borderId="1" xfId="0" applyFont="1" applyFill="1" applyBorder="1" applyAlignment="1">
      <alignment horizontal="center" vertical="center"/>
    </xf>
    <xf numFmtId="0" fontId="2" fillId="24" borderId="4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CC99"/>
      <color rgb="FFFFFF99"/>
      <color rgb="FFFF9900"/>
      <color rgb="FF008000"/>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tabSelected="1" zoomScale="120" zoomScaleNormal="120" workbookViewId="0">
      <selection activeCell="A42" sqref="A42"/>
    </sheetView>
  </sheetViews>
  <sheetFormatPr baseColWidth="10" defaultColWidth="11.42578125" defaultRowHeight="12.75" x14ac:dyDescent="0.2"/>
  <cols>
    <col min="1" max="2" width="11.42578125" style="209"/>
    <col min="3" max="3" width="12.42578125" style="209" customWidth="1"/>
    <col min="4" max="8" width="11.42578125" style="209"/>
    <col min="9" max="9" width="13.7109375" style="209" customWidth="1"/>
    <col min="10" max="10" width="24.85546875" style="209" customWidth="1"/>
    <col min="11" max="11" width="5.85546875" style="209" customWidth="1"/>
    <col min="12" max="16384" width="11.42578125" style="209"/>
  </cols>
  <sheetData>
    <row r="1" spans="1:11" ht="13.5" thickBot="1" x14ac:dyDescent="0.25"/>
    <row r="2" spans="1:11" ht="15" customHeight="1" thickTop="1" x14ac:dyDescent="0.2">
      <c r="D2" s="294" t="s">
        <v>42</v>
      </c>
      <c r="E2" s="295"/>
      <c r="F2" s="295"/>
      <c r="G2" s="296"/>
      <c r="I2" s="284" t="s">
        <v>236</v>
      </c>
      <c r="J2" s="285"/>
      <c r="K2" s="210"/>
    </row>
    <row r="3" spans="1:11" ht="15" customHeight="1" x14ac:dyDescent="0.2">
      <c r="D3" s="297" t="s">
        <v>47</v>
      </c>
      <c r="E3" s="298"/>
      <c r="F3" s="298"/>
      <c r="G3" s="299"/>
      <c r="I3" s="286"/>
      <c r="J3" s="287"/>
      <c r="K3" s="210"/>
    </row>
    <row r="4" spans="1:11" ht="15" customHeight="1" thickBot="1" x14ac:dyDescent="0.25">
      <c r="D4" s="300" t="s">
        <v>53</v>
      </c>
      <c r="E4" s="301"/>
      <c r="F4" s="301"/>
      <c r="G4" s="302"/>
      <c r="I4" s="288"/>
      <c r="J4" s="289"/>
      <c r="K4" s="210"/>
    </row>
    <row r="5" spans="1:11" ht="15" customHeight="1" thickTop="1" x14ac:dyDescent="0.2"/>
    <row r="6" spans="1:11" ht="15" customHeight="1" x14ac:dyDescent="0.2">
      <c r="A6" s="303" t="s">
        <v>43</v>
      </c>
      <c r="B6" s="303"/>
      <c r="C6" s="303"/>
      <c r="D6" s="303"/>
      <c r="E6" s="303"/>
      <c r="F6" s="303"/>
      <c r="G6" s="303"/>
      <c r="H6" s="303"/>
      <c r="I6" s="303"/>
      <c r="J6" s="211"/>
      <c r="K6" s="211"/>
    </row>
    <row r="7" spans="1:11" ht="15" customHeight="1" x14ac:dyDescent="0.2">
      <c r="A7" s="303" t="s">
        <v>45</v>
      </c>
      <c r="B7" s="303"/>
      <c r="C7" s="303"/>
      <c r="D7" s="303"/>
      <c r="E7" s="303"/>
      <c r="F7" s="303"/>
      <c r="G7" s="303"/>
      <c r="H7" s="211"/>
      <c r="I7" s="211"/>
      <c r="J7" s="211"/>
      <c r="K7" s="211"/>
    </row>
    <row r="8" spans="1:11" ht="15" customHeight="1" x14ac:dyDescent="0.25">
      <c r="A8" s="304" t="s">
        <v>44</v>
      </c>
      <c r="B8" s="304"/>
      <c r="C8" s="304"/>
      <c r="D8" s="304"/>
      <c r="E8" s="304"/>
      <c r="F8" s="304"/>
      <c r="G8" s="304"/>
      <c r="H8" s="304"/>
      <c r="I8" s="304"/>
      <c r="J8" s="304"/>
      <c r="K8" s="304"/>
    </row>
    <row r="9" spans="1:11" ht="15" customHeight="1" x14ac:dyDescent="0.2"/>
    <row r="10" spans="1:11" ht="15" customHeight="1" x14ac:dyDescent="0.25">
      <c r="A10" s="290" t="s">
        <v>188</v>
      </c>
      <c r="B10" s="290"/>
      <c r="C10" s="290"/>
      <c r="D10" s="290"/>
      <c r="E10" s="290"/>
      <c r="F10" s="290"/>
      <c r="G10" s="290"/>
      <c r="H10" s="290"/>
      <c r="I10" s="290"/>
      <c r="J10" s="290"/>
      <c r="K10" s="290"/>
    </row>
    <row r="11" spans="1:11" ht="15" customHeight="1" x14ac:dyDescent="0.25">
      <c r="A11" s="305"/>
      <c r="B11" s="305"/>
      <c r="C11" s="305"/>
      <c r="D11" s="305"/>
      <c r="E11" s="305"/>
      <c r="F11" s="305"/>
      <c r="G11" s="305"/>
      <c r="H11" s="305"/>
      <c r="I11" s="305"/>
      <c r="J11" s="305"/>
      <c r="K11" s="305"/>
    </row>
    <row r="12" spans="1:11" ht="15" customHeight="1" x14ac:dyDescent="0.2">
      <c r="A12" s="291" t="s">
        <v>133</v>
      </c>
      <c r="B12" s="292"/>
      <c r="C12" s="292"/>
      <c r="D12" s="292"/>
      <c r="E12" s="292"/>
      <c r="F12" s="292"/>
      <c r="G12" s="292"/>
      <c r="H12" s="292"/>
      <c r="I12" s="292"/>
      <c r="J12" s="292"/>
      <c r="K12" s="292"/>
    </row>
    <row r="13" spans="1:11" ht="15" customHeight="1" x14ac:dyDescent="0.2"/>
    <row r="14" spans="1:11" ht="15" customHeight="1" x14ac:dyDescent="0.2">
      <c r="A14" s="293" t="s">
        <v>48</v>
      </c>
      <c r="B14" s="293"/>
      <c r="C14" s="293"/>
      <c r="D14" s="293"/>
      <c r="E14" s="293"/>
      <c r="F14" s="293"/>
      <c r="G14" s="293"/>
      <c r="H14" s="293"/>
      <c r="I14" s="293"/>
      <c r="J14" s="293"/>
      <c r="K14" s="293"/>
    </row>
    <row r="15" spans="1:11" ht="15" customHeight="1" x14ac:dyDescent="0.2">
      <c r="A15" s="293" t="s">
        <v>127</v>
      </c>
      <c r="B15" s="293"/>
      <c r="C15" s="293"/>
      <c r="D15" s="293"/>
      <c r="E15" s="293"/>
      <c r="F15" s="293"/>
      <c r="G15" s="293"/>
      <c r="H15" s="212"/>
      <c r="I15" s="212"/>
      <c r="J15" s="212"/>
      <c r="K15" s="212"/>
    </row>
    <row r="16" spans="1:11" ht="15" customHeight="1" x14ac:dyDescent="0.2">
      <c r="A16" s="293" t="s">
        <v>128</v>
      </c>
      <c r="B16" s="293"/>
      <c r="C16" s="293"/>
      <c r="D16" s="293"/>
      <c r="E16" s="293"/>
      <c r="F16" s="293"/>
      <c r="G16" s="293"/>
      <c r="H16" s="293"/>
      <c r="I16" s="212"/>
      <c r="J16" s="212"/>
      <c r="K16" s="212"/>
    </row>
    <row r="17" spans="1:11" ht="15" customHeight="1" x14ac:dyDescent="0.2">
      <c r="A17" s="293" t="s">
        <v>129</v>
      </c>
      <c r="B17" s="293"/>
      <c r="C17" s="293"/>
      <c r="D17" s="293"/>
      <c r="E17" s="293"/>
      <c r="F17" s="293"/>
      <c r="G17" s="293"/>
      <c r="H17" s="293"/>
      <c r="I17" s="212"/>
      <c r="J17" s="212"/>
      <c r="K17" s="212"/>
    </row>
    <row r="18" spans="1:11" ht="15" customHeight="1" x14ac:dyDescent="0.2">
      <c r="A18" s="293" t="s">
        <v>130</v>
      </c>
      <c r="B18" s="293"/>
      <c r="C18" s="293"/>
      <c r="D18" s="293"/>
      <c r="E18" s="293"/>
      <c r="F18" s="293"/>
      <c r="G18" s="293"/>
      <c r="H18" s="293"/>
      <c r="I18" s="212"/>
      <c r="J18" s="212"/>
      <c r="K18" s="212"/>
    </row>
    <row r="19" spans="1:11" ht="15" customHeight="1" x14ac:dyDescent="0.2"/>
    <row r="20" spans="1:11" ht="15" customHeight="1" x14ac:dyDescent="0.2">
      <c r="A20" s="283" t="s">
        <v>46</v>
      </c>
      <c r="B20" s="283"/>
      <c r="C20" s="283"/>
      <c r="D20" s="283"/>
      <c r="E20" s="283"/>
      <c r="F20" s="283"/>
      <c r="G20" s="283"/>
      <c r="H20" s="283"/>
      <c r="I20" s="283"/>
      <c r="J20" s="283"/>
      <c r="K20" s="283"/>
    </row>
    <row r="21" spans="1:11" ht="15" customHeight="1" x14ac:dyDescent="0.2"/>
    <row r="22" spans="1:11" ht="15" customHeight="1" x14ac:dyDescent="0.2">
      <c r="A22" s="307" t="s">
        <v>194</v>
      </c>
      <c r="B22" s="283"/>
      <c r="C22" s="283"/>
      <c r="D22" s="283"/>
      <c r="E22" s="283"/>
      <c r="F22" s="283"/>
      <c r="G22" s="283"/>
      <c r="H22" s="283"/>
      <c r="I22" s="283"/>
      <c r="J22" s="283"/>
      <c r="K22" s="283"/>
    </row>
    <row r="23" spans="1:11" ht="15" customHeight="1" x14ac:dyDescent="0.2"/>
    <row r="24" spans="1:11" ht="15" customHeight="1" x14ac:dyDescent="0.2">
      <c r="A24" s="307" t="s">
        <v>195</v>
      </c>
      <c r="B24" s="283"/>
      <c r="C24" s="283"/>
      <c r="D24" s="283"/>
      <c r="E24" s="283"/>
      <c r="F24" s="283"/>
      <c r="G24" s="283"/>
      <c r="H24" s="283"/>
      <c r="I24" s="283"/>
      <c r="J24" s="283"/>
    </row>
    <row r="25" spans="1:11" ht="15" customHeight="1" x14ac:dyDescent="0.2">
      <c r="A25" s="282" t="s">
        <v>126</v>
      </c>
      <c r="B25" s="283"/>
      <c r="C25" s="283"/>
      <c r="D25" s="283"/>
      <c r="E25" s="283"/>
      <c r="F25" s="283"/>
      <c r="G25" s="283"/>
    </row>
    <row r="26" spans="1:11" ht="15" customHeight="1" x14ac:dyDescent="0.2"/>
    <row r="27" spans="1:11" ht="15" customHeight="1" x14ac:dyDescent="0.2">
      <c r="A27" s="307" t="s">
        <v>198</v>
      </c>
      <c r="B27" s="283"/>
      <c r="C27" s="283"/>
      <c r="D27" s="283"/>
      <c r="E27" s="283"/>
      <c r="F27" s="283"/>
      <c r="G27" s="283"/>
      <c r="H27" s="283"/>
      <c r="I27" s="283"/>
      <c r="J27" s="283"/>
    </row>
    <row r="28" spans="1:11" ht="15" customHeight="1" x14ac:dyDescent="0.2">
      <c r="A28" s="282" t="s">
        <v>126</v>
      </c>
      <c r="B28" s="283"/>
      <c r="C28" s="283"/>
      <c r="D28" s="283"/>
      <c r="E28" s="283"/>
      <c r="F28" s="283"/>
      <c r="G28" s="283"/>
      <c r="H28" s="283"/>
      <c r="I28" s="283"/>
    </row>
    <row r="29" spans="1:11" ht="15" customHeight="1" x14ac:dyDescent="0.2"/>
    <row r="30" spans="1:11" ht="15" customHeight="1" x14ac:dyDescent="0.2">
      <c r="A30" s="307" t="s">
        <v>196</v>
      </c>
      <c r="B30" s="283"/>
      <c r="C30" s="283"/>
      <c r="D30" s="283"/>
      <c r="E30" s="283"/>
      <c r="F30" s="283"/>
      <c r="G30" s="283"/>
      <c r="H30" s="283"/>
      <c r="I30" s="283"/>
    </row>
    <row r="31" spans="1:11" ht="15" customHeight="1" x14ac:dyDescent="0.2">
      <c r="A31" s="282" t="s">
        <v>126</v>
      </c>
      <c r="B31" s="283"/>
      <c r="C31" s="283"/>
      <c r="D31" s="283"/>
      <c r="E31" s="283"/>
      <c r="F31" s="283"/>
      <c r="G31" s="283"/>
      <c r="H31" s="283"/>
    </row>
    <row r="32" spans="1:11" ht="15" customHeight="1" x14ac:dyDescent="0.2"/>
    <row r="33" spans="1:12" ht="15" customHeight="1" x14ac:dyDescent="0.2">
      <c r="A33" s="307" t="s">
        <v>197</v>
      </c>
      <c r="B33" s="283"/>
      <c r="C33" s="283"/>
      <c r="D33" s="283"/>
      <c r="E33" s="283"/>
      <c r="F33" s="283"/>
      <c r="G33" s="283"/>
      <c r="H33" s="283"/>
    </row>
    <row r="34" spans="1:12" ht="15" customHeight="1" x14ac:dyDescent="0.2">
      <c r="A34" s="282" t="s">
        <v>131</v>
      </c>
      <c r="B34" s="283"/>
      <c r="C34" s="283"/>
      <c r="D34" s="283"/>
      <c r="E34" s="283"/>
      <c r="F34" s="283"/>
      <c r="G34" s="283"/>
      <c r="H34" s="283"/>
      <c r="I34" s="283"/>
      <c r="J34" s="283"/>
      <c r="K34" s="283"/>
    </row>
    <row r="35" spans="1:12" ht="15" customHeight="1" x14ac:dyDescent="0.2">
      <c r="A35" s="213"/>
      <c r="B35" s="213"/>
      <c r="C35" s="213"/>
      <c r="D35" s="213"/>
      <c r="E35" s="213"/>
      <c r="F35" s="213"/>
      <c r="G35" s="213"/>
      <c r="H35" s="213"/>
      <c r="I35" s="213"/>
      <c r="J35" s="213"/>
      <c r="K35" s="213"/>
    </row>
    <row r="36" spans="1:12" ht="28.5" hidden="1" customHeight="1" x14ac:dyDescent="0.2">
      <c r="A36" s="308" t="s">
        <v>295</v>
      </c>
      <c r="B36" s="309"/>
      <c r="C36" s="309"/>
      <c r="D36" s="309"/>
      <c r="E36" s="309"/>
      <c r="F36" s="309"/>
      <c r="G36" s="309"/>
      <c r="H36" s="309"/>
      <c r="I36" s="309"/>
      <c r="J36" s="309"/>
      <c r="K36" s="309"/>
    </row>
    <row r="37" spans="1:12" ht="15" customHeight="1" x14ac:dyDescent="0.2">
      <c r="A37" s="214"/>
      <c r="B37" s="214"/>
      <c r="C37" s="214"/>
      <c r="D37" s="214"/>
      <c r="E37" s="214"/>
      <c r="F37" s="214"/>
      <c r="G37" s="214"/>
      <c r="H37" s="214"/>
      <c r="I37" s="214"/>
      <c r="J37" s="214"/>
      <c r="K37" s="214"/>
    </row>
    <row r="38" spans="1:12" ht="86.25" customHeight="1" x14ac:dyDescent="0.2">
      <c r="A38" s="310" t="s">
        <v>237</v>
      </c>
      <c r="B38" s="310"/>
      <c r="C38" s="310"/>
      <c r="D38" s="310"/>
      <c r="E38" s="310"/>
      <c r="F38" s="310"/>
      <c r="G38" s="310"/>
      <c r="H38" s="310"/>
      <c r="I38" s="310"/>
      <c r="J38" s="310"/>
      <c r="K38" s="310"/>
      <c r="L38" s="215"/>
    </row>
    <row r="39" spans="1:12" ht="15" customHeight="1" x14ac:dyDescent="0.2">
      <c r="A39" s="214"/>
      <c r="B39" s="214"/>
      <c r="C39" s="214"/>
      <c r="D39" s="214"/>
      <c r="E39" s="214"/>
      <c r="F39" s="214"/>
      <c r="G39" s="214"/>
      <c r="H39" s="214"/>
      <c r="I39" s="214"/>
      <c r="J39" s="214"/>
      <c r="K39" s="214"/>
      <c r="L39" s="215"/>
    </row>
    <row r="40" spans="1:12" ht="18" x14ac:dyDescent="0.25">
      <c r="D40" s="306" t="s">
        <v>50</v>
      </c>
      <c r="E40" s="306"/>
      <c r="F40" s="306"/>
      <c r="G40" s="306"/>
      <c r="H40" s="306"/>
      <c r="I40" s="306"/>
      <c r="J40" s="306"/>
      <c r="K40" s="306"/>
    </row>
    <row r="41" spans="1:12" ht="18" x14ac:dyDescent="0.25">
      <c r="D41" s="306" t="s">
        <v>49</v>
      </c>
      <c r="E41" s="306"/>
      <c r="F41" s="306"/>
      <c r="G41" s="306"/>
      <c r="H41" s="306"/>
      <c r="I41" s="306"/>
      <c r="J41" s="306"/>
      <c r="K41" s="306"/>
    </row>
    <row r="42" spans="1:12" ht="18" x14ac:dyDescent="0.25">
      <c r="D42" s="306" t="s">
        <v>51</v>
      </c>
      <c r="E42" s="306"/>
      <c r="F42" s="306"/>
      <c r="G42" s="306"/>
      <c r="H42" s="306"/>
      <c r="I42" s="306"/>
      <c r="J42" s="306"/>
      <c r="K42" s="306"/>
    </row>
    <row r="43" spans="1:12" ht="18" x14ac:dyDescent="0.25">
      <c r="D43" s="306" t="s">
        <v>238</v>
      </c>
      <c r="E43" s="306"/>
      <c r="F43" s="306"/>
      <c r="G43" s="306"/>
      <c r="H43" s="306"/>
      <c r="I43" s="306"/>
      <c r="J43" s="306"/>
      <c r="K43" s="306"/>
    </row>
    <row r="44" spans="1:12" ht="5.25" customHeight="1" x14ac:dyDescent="0.2"/>
    <row r="45" spans="1:12" ht="18.75" customHeight="1" x14ac:dyDescent="0.25">
      <c r="G45" s="306" t="s">
        <v>52</v>
      </c>
      <c r="H45" s="306"/>
    </row>
  </sheetData>
  <sheetProtection sheet="1" selectLockedCells="1"/>
  <mergeCells count="32">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5"/>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47" hidden="1" customWidth="1"/>
    <col min="7" max="7" width="5.7109375" customWidth="1"/>
    <col min="8" max="8" width="7.85546875" hidden="1" customWidth="1"/>
    <col min="9" max="10" width="6.42578125" hidden="1" customWidth="1"/>
    <col min="11" max="11" width="5.28515625" hidden="1" customWidth="1"/>
    <col min="12" max="12" width="6.42578125" hidden="1" customWidth="1"/>
    <col min="13" max="13" width="6" customWidth="1"/>
    <col min="14" max="14" width="3.42578125" customWidth="1"/>
    <col min="15" max="15" width="3.42578125" style="47" hidden="1" customWidth="1"/>
    <col min="16" max="16" width="3.140625" customWidth="1"/>
    <col min="17" max="17" width="3.28515625" style="47" hidden="1" customWidth="1"/>
    <col min="18" max="18" width="4.5703125" customWidth="1"/>
    <col min="19" max="19" width="3.42578125" style="47" hidden="1" customWidth="1"/>
    <col min="20" max="20" width="3.85546875" customWidth="1"/>
    <col min="21" max="21" width="3.85546875" style="47" hidden="1" customWidth="1"/>
    <col min="22" max="22" width="4" customWidth="1"/>
    <col min="23" max="23" width="3.85546875" style="47"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406" t="s">
        <v>254</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131"/>
    </row>
    <row r="2" spans="1:30" ht="21" customHeight="1" x14ac:dyDescent="0.2">
      <c r="A2" s="407" t="s">
        <v>1</v>
      </c>
      <c r="B2" s="407" t="s">
        <v>9</v>
      </c>
      <c r="C2" s="407" t="s">
        <v>0</v>
      </c>
      <c r="D2" s="407" t="s">
        <v>14</v>
      </c>
      <c r="E2" s="407" t="s">
        <v>15</v>
      </c>
      <c r="F2" s="44" t="s">
        <v>15</v>
      </c>
      <c r="G2" s="409" t="s">
        <v>12</v>
      </c>
      <c r="H2" s="421" t="s">
        <v>294</v>
      </c>
      <c r="I2" s="422"/>
      <c r="J2" s="422"/>
      <c r="K2" s="422"/>
      <c r="L2" s="423"/>
      <c r="M2" s="16" t="s">
        <v>16</v>
      </c>
      <c r="N2" s="411" t="s">
        <v>39</v>
      </c>
      <c r="O2" s="92"/>
      <c r="P2" s="411" t="s">
        <v>11</v>
      </c>
      <c r="Q2" s="92"/>
      <c r="R2" s="411" t="s">
        <v>21</v>
      </c>
      <c r="S2" s="92"/>
      <c r="T2" s="16" t="s">
        <v>18</v>
      </c>
      <c r="U2" s="92"/>
      <c r="V2" s="16" t="s">
        <v>18</v>
      </c>
      <c r="W2" s="92"/>
      <c r="X2" s="453" t="s">
        <v>13</v>
      </c>
      <c r="Y2" s="474" t="s">
        <v>201</v>
      </c>
      <c r="Z2" s="474"/>
      <c r="AA2" s="474"/>
      <c r="AB2" s="474"/>
      <c r="AC2" s="474"/>
      <c r="AD2" s="474"/>
    </row>
    <row r="3" spans="1:30" ht="15" customHeight="1" x14ac:dyDescent="0.2">
      <c r="A3" s="408"/>
      <c r="B3" s="408"/>
      <c r="C3" s="408"/>
      <c r="D3" s="408"/>
      <c r="E3" s="408"/>
      <c r="F3" s="44"/>
      <c r="G3" s="410"/>
      <c r="H3" s="217" t="s">
        <v>0</v>
      </c>
      <c r="I3" s="195" t="s">
        <v>14</v>
      </c>
      <c r="J3" s="195" t="s">
        <v>15</v>
      </c>
      <c r="K3" s="194"/>
      <c r="L3" s="217" t="s">
        <v>12</v>
      </c>
      <c r="M3" s="17" t="s">
        <v>17</v>
      </c>
      <c r="N3" s="412"/>
      <c r="O3" s="93"/>
      <c r="P3" s="412"/>
      <c r="Q3" s="93"/>
      <c r="R3" s="412"/>
      <c r="S3" s="93"/>
      <c r="T3" s="17" t="s">
        <v>19</v>
      </c>
      <c r="U3" s="93"/>
      <c r="V3" s="17" t="s">
        <v>20</v>
      </c>
      <c r="W3" s="93"/>
      <c r="X3" s="454"/>
      <c r="Y3" s="474"/>
      <c r="Z3" s="474"/>
      <c r="AA3" s="474"/>
      <c r="AB3" s="474"/>
      <c r="AC3" s="474"/>
      <c r="AD3" s="474"/>
    </row>
    <row r="4" spans="1:30" x14ac:dyDescent="0.2">
      <c r="A4" s="44" t="s">
        <v>102</v>
      </c>
      <c r="B4" s="44">
        <v>1</v>
      </c>
      <c r="C4" s="24"/>
      <c r="D4" s="24"/>
      <c r="E4" s="24"/>
      <c r="F4" s="44">
        <f t="shared" ref="F4:F8" si="0">E4</f>
        <v>0</v>
      </c>
      <c r="G4" s="57" t="str">
        <f t="shared" ref="G4:G45" si="1">IF((D4*60+F4)=0,"",ROUND((C4*60)/(D4*60+F4),1))</f>
        <v/>
      </c>
      <c r="H4" s="197"/>
      <c r="I4" s="197"/>
      <c r="J4" s="197"/>
      <c r="K4" s="44">
        <f t="shared" ref="K4:K8" si="2">J4</f>
        <v>0</v>
      </c>
      <c r="L4" s="203" t="str">
        <f t="shared" ref="L4:L45" si="3">IF((I4*60+K4)=0,"",ROUND((H4*60)/(I4*60+K4),1))</f>
        <v/>
      </c>
      <c r="M4" s="77"/>
      <c r="N4" s="77"/>
      <c r="O4" s="106">
        <f>IF(N4="",0,1)</f>
        <v>0</v>
      </c>
      <c r="P4" s="77"/>
      <c r="Q4" s="106">
        <f>IF(P4="",0,1)</f>
        <v>0</v>
      </c>
      <c r="R4" s="77"/>
      <c r="S4" s="106">
        <f>IF(R4="",0,1)</f>
        <v>0</v>
      </c>
      <c r="T4" s="77"/>
      <c r="U4" s="106">
        <f>IF(T4="",0,1)</f>
        <v>0</v>
      </c>
      <c r="V4" s="77"/>
      <c r="W4" s="106">
        <f>IF(V4="",0,1)</f>
        <v>0</v>
      </c>
      <c r="X4" s="151"/>
      <c r="Y4" s="465" t="s">
        <v>276</v>
      </c>
      <c r="Z4" s="465"/>
      <c r="AA4" s="465"/>
      <c r="AB4" s="465"/>
      <c r="AC4" s="465"/>
      <c r="AD4" s="465"/>
    </row>
    <row r="5" spans="1:30" x14ac:dyDescent="0.2">
      <c r="A5" s="2" t="s">
        <v>2</v>
      </c>
      <c r="B5" s="2">
        <f t="shared" ref="B5:B23" si="4">B4+1</f>
        <v>2</v>
      </c>
      <c r="C5" s="24"/>
      <c r="D5" s="24"/>
      <c r="E5" s="24"/>
      <c r="F5" s="44">
        <f t="shared" si="0"/>
        <v>0</v>
      </c>
      <c r="G5" s="57" t="str">
        <f t="shared" si="1"/>
        <v/>
      </c>
      <c r="H5" s="197"/>
      <c r="I5" s="197"/>
      <c r="J5" s="197"/>
      <c r="K5" s="44">
        <f t="shared" si="2"/>
        <v>0</v>
      </c>
      <c r="L5" s="203" t="str">
        <f t="shared" si="3"/>
        <v/>
      </c>
      <c r="M5" s="77"/>
      <c r="N5" s="77"/>
      <c r="O5" s="106">
        <f t="shared" ref="O5:O8" si="5">IF(N5="",O4,O4+1)</f>
        <v>0</v>
      </c>
      <c r="P5" s="77"/>
      <c r="Q5" s="106">
        <f t="shared" ref="Q5:Q8" si="6">IF(P5="",Q4,Q4+1)</f>
        <v>0</v>
      </c>
      <c r="R5" s="77"/>
      <c r="S5" s="106">
        <f t="shared" ref="S5:S8" si="7">IF(R5="",S4,S4+1)</f>
        <v>0</v>
      </c>
      <c r="T5" s="77"/>
      <c r="U5" s="106">
        <f t="shared" ref="U5:U8" si="8">IF(T5="",U4,U4+1)</f>
        <v>0</v>
      </c>
      <c r="V5" s="77"/>
      <c r="W5" s="106">
        <f t="shared" ref="W5:W8" si="9">IF(V5="",W4,W4+1)</f>
        <v>0</v>
      </c>
      <c r="X5" s="151"/>
      <c r="Y5" s="457"/>
      <c r="Z5" s="457"/>
      <c r="AA5" s="457"/>
      <c r="AB5" s="457"/>
      <c r="AC5" s="457"/>
      <c r="AD5" s="457"/>
    </row>
    <row r="6" spans="1:30" x14ac:dyDescent="0.2">
      <c r="A6" s="2" t="s">
        <v>3</v>
      </c>
      <c r="B6" s="2">
        <f t="shared" si="4"/>
        <v>3</v>
      </c>
      <c r="C6" s="24"/>
      <c r="D6" s="24"/>
      <c r="E6" s="24"/>
      <c r="F6" s="44">
        <f t="shared" si="0"/>
        <v>0</v>
      </c>
      <c r="G6" s="57" t="str">
        <f t="shared" si="1"/>
        <v/>
      </c>
      <c r="H6" s="197"/>
      <c r="I6" s="197"/>
      <c r="J6" s="197"/>
      <c r="K6" s="44">
        <f t="shared" si="2"/>
        <v>0</v>
      </c>
      <c r="L6" s="203" t="str">
        <f t="shared" si="3"/>
        <v/>
      </c>
      <c r="M6" s="77"/>
      <c r="N6" s="77"/>
      <c r="O6" s="106">
        <f t="shared" si="5"/>
        <v>0</v>
      </c>
      <c r="P6" s="77"/>
      <c r="Q6" s="106">
        <f t="shared" si="6"/>
        <v>0</v>
      </c>
      <c r="R6" s="77"/>
      <c r="S6" s="106">
        <f t="shared" si="7"/>
        <v>0</v>
      </c>
      <c r="T6" s="77"/>
      <c r="U6" s="106">
        <f t="shared" si="8"/>
        <v>0</v>
      </c>
      <c r="V6" s="77"/>
      <c r="W6" s="106">
        <f t="shared" si="9"/>
        <v>0</v>
      </c>
      <c r="X6" s="151"/>
      <c r="Y6" s="457"/>
      <c r="Z6" s="457"/>
      <c r="AA6" s="457"/>
      <c r="AB6" s="457"/>
      <c r="AC6" s="457"/>
      <c r="AD6" s="457"/>
    </row>
    <row r="7" spans="1:30" x14ac:dyDescent="0.2">
      <c r="A7" s="2" t="s">
        <v>4</v>
      </c>
      <c r="B7" s="2">
        <f t="shared" si="4"/>
        <v>4</v>
      </c>
      <c r="C7" s="24"/>
      <c r="D7" s="24"/>
      <c r="E7" s="24"/>
      <c r="F7" s="44">
        <f t="shared" si="0"/>
        <v>0</v>
      </c>
      <c r="G7" s="57" t="str">
        <f t="shared" si="1"/>
        <v/>
      </c>
      <c r="H7" s="197"/>
      <c r="I7" s="197"/>
      <c r="J7" s="197"/>
      <c r="K7" s="44">
        <f t="shared" si="2"/>
        <v>0</v>
      </c>
      <c r="L7" s="203" t="str">
        <f t="shared" si="3"/>
        <v/>
      </c>
      <c r="M7" s="77"/>
      <c r="N7" s="77"/>
      <c r="O7" s="106">
        <f t="shared" si="5"/>
        <v>0</v>
      </c>
      <c r="P7" s="77"/>
      <c r="Q7" s="106">
        <f t="shared" si="6"/>
        <v>0</v>
      </c>
      <c r="R7" s="77"/>
      <c r="S7" s="106">
        <f t="shared" si="7"/>
        <v>0</v>
      </c>
      <c r="T7" s="77"/>
      <c r="U7" s="106">
        <f t="shared" si="8"/>
        <v>0</v>
      </c>
      <c r="V7" s="77"/>
      <c r="W7" s="106">
        <f t="shared" si="9"/>
        <v>0</v>
      </c>
      <c r="X7" s="151"/>
      <c r="Y7" s="457"/>
      <c r="Z7" s="457"/>
      <c r="AA7" s="457"/>
      <c r="AB7" s="457"/>
      <c r="AC7" s="457"/>
      <c r="AD7" s="457"/>
    </row>
    <row r="8" spans="1:30" x14ac:dyDescent="0.2">
      <c r="A8" s="44" t="s">
        <v>5</v>
      </c>
      <c r="B8" s="2">
        <f t="shared" si="4"/>
        <v>5</v>
      </c>
      <c r="C8" s="24"/>
      <c r="D8" s="24"/>
      <c r="E8" s="24"/>
      <c r="F8" s="44">
        <f t="shared" si="0"/>
        <v>0</v>
      </c>
      <c r="G8" s="57" t="str">
        <f t="shared" si="1"/>
        <v/>
      </c>
      <c r="H8" s="197"/>
      <c r="I8" s="197"/>
      <c r="J8" s="197"/>
      <c r="K8" s="44">
        <f t="shared" si="2"/>
        <v>0</v>
      </c>
      <c r="L8" s="203" t="str">
        <f t="shared" si="3"/>
        <v/>
      </c>
      <c r="M8" s="77"/>
      <c r="N8" s="77"/>
      <c r="O8" s="106">
        <f t="shared" si="5"/>
        <v>0</v>
      </c>
      <c r="P8" s="77"/>
      <c r="Q8" s="106">
        <f t="shared" si="6"/>
        <v>0</v>
      </c>
      <c r="R8" s="77"/>
      <c r="S8" s="106">
        <f t="shared" si="7"/>
        <v>0</v>
      </c>
      <c r="T8" s="77"/>
      <c r="U8" s="106">
        <f t="shared" si="8"/>
        <v>0</v>
      </c>
      <c r="V8" s="77"/>
      <c r="W8" s="106">
        <f t="shared" si="9"/>
        <v>0</v>
      </c>
      <c r="X8" s="151"/>
      <c r="Y8" s="457"/>
      <c r="Z8" s="457"/>
      <c r="AA8" s="457"/>
      <c r="AB8" s="457"/>
      <c r="AC8" s="457"/>
      <c r="AD8" s="457"/>
    </row>
    <row r="9" spans="1:30" x14ac:dyDescent="0.2">
      <c r="A9" s="382" t="s">
        <v>10</v>
      </c>
      <c r="B9" s="383"/>
      <c r="C9" s="62">
        <f>SUM(C4:C8)</f>
        <v>0</v>
      </c>
      <c r="D9" s="62">
        <f>SUM(D4:D8)+ROUNDDOWN(F9/60,0)</f>
        <v>0</v>
      </c>
      <c r="E9" s="62">
        <f>F9-60*ROUNDDOWN(F9/60,0)</f>
        <v>0</v>
      </c>
      <c r="F9" s="62">
        <f>SUM(F4:F8)</f>
        <v>0</v>
      </c>
      <c r="G9" s="34">
        <f>IF((D9*60+E9)=0,0,ROUND((C9*60)/(D9*60+E9),1))</f>
        <v>0</v>
      </c>
      <c r="H9" s="62">
        <f>SUM(H4:H8)</f>
        <v>0</v>
      </c>
      <c r="I9" s="62">
        <f>SUM(I4:I8)+ROUNDDOWN(K9/60,0)</f>
        <v>0</v>
      </c>
      <c r="J9" s="62">
        <f>K9-60*ROUNDDOWN(K9/60,0)</f>
        <v>0</v>
      </c>
      <c r="K9" s="96">
        <f>SUM(K4:K8)</f>
        <v>0</v>
      </c>
      <c r="L9" s="34">
        <f>IF((I9*60+J9)=0,0,ROUND((H9*60)/(I9*60+J9),1))</f>
        <v>0</v>
      </c>
      <c r="M9" s="64">
        <f>SUM(M4:M8)</f>
        <v>0</v>
      </c>
      <c r="N9" s="64">
        <f>IF(SUM(N4:N8)=0,0,ROUND(AVERAGE(N4:N8),0))</f>
        <v>0</v>
      </c>
      <c r="O9" s="107">
        <f>IF(O8=0,0,1)</f>
        <v>0</v>
      </c>
      <c r="P9" s="64">
        <f>IF(SUM(P4:P8)=0,0,ROUND(AVERAGE(P4:P8),0))</f>
        <v>0</v>
      </c>
      <c r="Q9" s="107">
        <f>IF(Q8=0,0,1)</f>
        <v>0</v>
      </c>
      <c r="R9" s="64">
        <f>IF(SUM(R4:R8)=0,0,ROUND(AVERAGE(R4:R8),0))</f>
        <v>0</v>
      </c>
      <c r="S9" s="107">
        <f>IF(S8=0,0,1)</f>
        <v>0</v>
      </c>
      <c r="T9" s="64">
        <f>IF(SUM(T4:T8)=0,0,ROUND(AVERAGE(T4:T8),0))</f>
        <v>0</v>
      </c>
      <c r="U9" s="107">
        <f>IF(U8=0,0,1)</f>
        <v>0</v>
      </c>
      <c r="V9" s="64">
        <f>IF(SUM(V4:V8)=0,0,ROUND(AVERAGE(V4:V8),0))</f>
        <v>0</v>
      </c>
      <c r="W9" s="107">
        <f>IF(W8=0,0,1)</f>
        <v>0</v>
      </c>
      <c r="X9" s="149"/>
      <c r="Y9" s="467"/>
      <c r="Z9" s="467"/>
      <c r="AA9" s="467"/>
      <c r="AB9" s="467"/>
      <c r="AC9" s="467"/>
      <c r="AD9" s="467"/>
    </row>
    <row r="10" spans="1:30" x14ac:dyDescent="0.2">
      <c r="A10" s="437" t="s">
        <v>67</v>
      </c>
      <c r="B10" s="438"/>
      <c r="C10" s="46">
        <f>C9+Avril!C44</f>
        <v>0</v>
      </c>
      <c r="D10" s="46">
        <f>D9+Avril!D44+ROUNDDOWN(F10/60,0)</f>
        <v>0</v>
      </c>
      <c r="E10" s="46">
        <f>F10-60*ROUNDDOWN(F10/60,0)</f>
        <v>0</v>
      </c>
      <c r="F10" s="46">
        <f>E9+Avril!E44</f>
        <v>0</v>
      </c>
      <c r="G10" s="46">
        <f>IF((D10*60+E10)=0,0,ROUND((C10*60)/(D10*60+E10),1))</f>
        <v>0</v>
      </c>
      <c r="H10" s="46">
        <f>H9+Avril!H44</f>
        <v>0</v>
      </c>
      <c r="I10" s="46">
        <f>I9+Avril!I44+ROUNDDOWN(K10/60,0)</f>
        <v>0</v>
      </c>
      <c r="J10" s="46">
        <f>K10-60*ROUNDDOWN(K10/60,0)</f>
        <v>0</v>
      </c>
      <c r="K10" s="46">
        <f>J9+Avril!J44</f>
        <v>0</v>
      </c>
      <c r="L10" s="46">
        <f>IF((I10*60+J10)=0,0,ROUND((H10*60)/(I10*60+J10),1))</f>
        <v>0</v>
      </c>
      <c r="M10" s="55">
        <f>M9+Avril!M44</f>
        <v>0</v>
      </c>
      <c r="N10" s="55" t="str">
        <f>IF(N9+Avril!N44=0,"",ROUND((SUM(N4:N8)+SUM(Avril!N37:'Avril'!N43))/(O8+Avril!O43),0))</f>
        <v/>
      </c>
      <c r="O10" s="237"/>
      <c r="P10" s="55" t="str">
        <f>IF(P9+Avril!P44=0,"",ROUND((SUM(P4:P8)+SUM(Avril!P37:'Avril'!P43))/(Q8+Avril!Q43),0))</f>
        <v/>
      </c>
      <c r="Q10" s="237"/>
      <c r="R10" s="55" t="str">
        <f>IF(R9+Avril!R44=0,"",ROUND((SUM(R4:R8)+SUM(Avril!R37:'Avril'!R43))/(S8+Avril!S43),0))</f>
        <v/>
      </c>
      <c r="S10" s="237"/>
      <c r="T10" s="55" t="str">
        <f>IF(T9+Avril!T44=0,"",ROUND((SUM(T4:T8)+SUM(Avril!T37:'Avril'!T43))/(U8+Avril!U43),0))</f>
        <v/>
      </c>
      <c r="U10" s="237"/>
      <c r="V10" s="55" t="str">
        <f>IF(V9+Avril!V44=0,"",ROUND((SUM(V4:V8)+SUM(Avril!V37:'Avril'!V43))/(W8+Avril!W43),0))</f>
        <v/>
      </c>
      <c r="W10" s="237"/>
      <c r="X10" s="150"/>
      <c r="Y10" s="463"/>
      <c r="Z10" s="463"/>
      <c r="AA10" s="463"/>
      <c r="AB10" s="463"/>
      <c r="AC10" s="463"/>
      <c r="AD10" s="463"/>
    </row>
    <row r="11" spans="1:30" x14ac:dyDescent="0.2">
      <c r="A11" s="54" t="s">
        <v>6</v>
      </c>
      <c r="B11" s="54">
        <f>B8+1</f>
        <v>6</v>
      </c>
      <c r="C11" s="24"/>
      <c r="D11" s="24"/>
      <c r="E11" s="24"/>
      <c r="F11" s="44">
        <f>E11</f>
        <v>0</v>
      </c>
      <c r="G11" s="57" t="str">
        <f t="shared" si="1"/>
        <v/>
      </c>
      <c r="H11" s="197"/>
      <c r="I11" s="197"/>
      <c r="J11" s="197"/>
      <c r="K11" s="44">
        <f>J11</f>
        <v>0</v>
      </c>
      <c r="L11" s="203" t="str">
        <f t="shared" si="3"/>
        <v/>
      </c>
      <c r="M11" s="77"/>
      <c r="N11" s="77"/>
      <c r="O11" s="106">
        <f>IF(N11="",0,1)</f>
        <v>0</v>
      </c>
      <c r="P11" s="77"/>
      <c r="Q11" s="106">
        <f>IF(P11="",0,1)</f>
        <v>0</v>
      </c>
      <c r="R11" s="77"/>
      <c r="S11" s="106">
        <f>IF(R11="",0,1)</f>
        <v>0</v>
      </c>
      <c r="T11" s="77"/>
      <c r="U11" s="106">
        <f>IF(T11="",0,1)</f>
        <v>0</v>
      </c>
      <c r="V11" s="77"/>
      <c r="W11" s="106">
        <f>IF(V11="",0,1)</f>
        <v>0</v>
      </c>
      <c r="X11" s="151"/>
      <c r="Y11" s="457"/>
      <c r="Z11" s="457"/>
      <c r="AA11" s="457"/>
      <c r="AB11" s="457"/>
      <c r="AC11" s="457"/>
      <c r="AD11" s="457"/>
    </row>
    <row r="12" spans="1:30" x14ac:dyDescent="0.2">
      <c r="A12" s="2" t="s">
        <v>7</v>
      </c>
      <c r="B12" s="2">
        <f t="shared" si="4"/>
        <v>7</v>
      </c>
      <c r="C12" s="24"/>
      <c r="D12" s="24"/>
      <c r="E12" s="24"/>
      <c r="F12" s="44">
        <f t="shared" ref="F12:F17" si="10">E12</f>
        <v>0</v>
      </c>
      <c r="G12" s="57" t="str">
        <f t="shared" si="1"/>
        <v/>
      </c>
      <c r="H12" s="197"/>
      <c r="I12" s="197"/>
      <c r="J12" s="197"/>
      <c r="K12" s="44">
        <f t="shared" ref="K12:K17" si="11">J12</f>
        <v>0</v>
      </c>
      <c r="L12" s="203" t="str">
        <f t="shared" si="3"/>
        <v/>
      </c>
      <c r="M12" s="77"/>
      <c r="N12" s="77"/>
      <c r="O12" s="106">
        <f t="shared" ref="O12:O17" si="12">IF(N12="",O11,O11+1)</f>
        <v>0</v>
      </c>
      <c r="P12" s="77"/>
      <c r="Q12" s="106">
        <f t="shared" ref="Q12:Q17" si="13">IF(P12="",Q11,Q11+1)</f>
        <v>0</v>
      </c>
      <c r="R12" s="77"/>
      <c r="S12" s="106">
        <f t="shared" ref="S12:S17" si="14">IF(R12="",S11,S11+1)</f>
        <v>0</v>
      </c>
      <c r="T12" s="77"/>
      <c r="U12" s="106">
        <f t="shared" ref="U12:U17" si="15">IF(T12="",U11,U11+1)</f>
        <v>0</v>
      </c>
      <c r="V12" s="77"/>
      <c r="W12" s="106">
        <f t="shared" ref="W12:W17" si="16">IF(V12="",W11,W11+1)</f>
        <v>0</v>
      </c>
      <c r="X12" s="151"/>
      <c r="Y12" s="457"/>
      <c r="Z12" s="457"/>
      <c r="AA12" s="457"/>
      <c r="AB12" s="457"/>
      <c r="AC12" s="457"/>
      <c r="AD12" s="457"/>
    </row>
    <row r="13" spans="1:30" x14ac:dyDescent="0.2">
      <c r="A13" s="44" t="s">
        <v>8</v>
      </c>
      <c r="B13" s="44">
        <f t="shared" si="4"/>
        <v>8</v>
      </c>
      <c r="C13" s="24"/>
      <c r="D13" s="24"/>
      <c r="E13" s="24"/>
      <c r="F13" s="44">
        <f t="shared" si="10"/>
        <v>0</v>
      </c>
      <c r="G13" s="57" t="str">
        <f t="shared" si="1"/>
        <v/>
      </c>
      <c r="H13" s="197"/>
      <c r="I13" s="197"/>
      <c r="J13" s="197"/>
      <c r="K13" s="44">
        <f t="shared" si="11"/>
        <v>0</v>
      </c>
      <c r="L13" s="203" t="str">
        <f t="shared" si="3"/>
        <v/>
      </c>
      <c r="M13" s="77"/>
      <c r="N13" s="77"/>
      <c r="O13" s="106">
        <f t="shared" si="12"/>
        <v>0</v>
      </c>
      <c r="P13" s="77"/>
      <c r="Q13" s="106">
        <f t="shared" si="13"/>
        <v>0</v>
      </c>
      <c r="R13" s="77"/>
      <c r="S13" s="106">
        <f t="shared" si="14"/>
        <v>0</v>
      </c>
      <c r="T13" s="77"/>
      <c r="U13" s="106">
        <f t="shared" si="15"/>
        <v>0</v>
      </c>
      <c r="V13" s="77"/>
      <c r="W13" s="106">
        <f t="shared" si="16"/>
        <v>0</v>
      </c>
      <c r="X13" s="151"/>
      <c r="Y13" s="465" t="s">
        <v>277</v>
      </c>
      <c r="Z13" s="465"/>
      <c r="AA13" s="465"/>
      <c r="AB13" s="465"/>
      <c r="AC13" s="465"/>
      <c r="AD13" s="465"/>
    </row>
    <row r="14" spans="1:30" s="45" customFormat="1" x14ac:dyDescent="0.2">
      <c r="A14" s="44" t="s">
        <v>2</v>
      </c>
      <c r="B14" s="44">
        <f t="shared" si="4"/>
        <v>9</v>
      </c>
      <c r="C14" s="24"/>
      <c r="D14" s="24"/>
      <c r="E14" s="24"/>
      <c r="F14" s="44">
        <f t="shared" si="10"/>
        <v>0</v>
      </c>
      <c r="G14" s="57" t="str">
        <f t="shared" si="1"/>
        <v/>
      </c>
      <c r="H14" s="197"/>
      <c r="I14" s="197"/>
      <c r="J14" s="197"/>
      <c r="K14" s="44">
        <f t="shared" si="11"/>
        <v>0</v>
      </c>
      <c r="L14" s="203" t="str">
        <f t="shared" si="3"/>
        <v/>
      </c>
      <c r="M14" s="77"/>
      <c r="N14" s="77"/>
      <c r="O14" s="106">
        <f t="shared" si="12"/>
        <v>0</v>
      </c>
      <c r="P14" s="77"/>
      <c r="Q14" s="106">
        <f t="shared" si="13"/>
        <v>0</v>
      </c>
      <c r="R14" s="77"/>
      <c r="S14" s="106">
        <f t="shared" si="14"/>
        <v>0</v>
      </c>
      <c r="T14" s="77"/>
      <c r="U14" s="106">
        <f t="shared" si="15"/>
        <v>0</v>
      </c>
      <c r="V14" s="77"/>
      <c r="W14" s="106">
        <f t="shared" si="16"/>
        <v>0</v>
      </c>
      <c r="X14" s="151"/>
      <c r="Y14" s="368" t="s">
        <v>278</v>
      </c>
      <c r="Z14" s="369"/>
      <c r="AA14" s="369"/>
      <c r="AB14" s="369"/>
      <c r="AC14" s="369"/>
      <c r="AD14" s="370"/>
    </row>
    <row r="15" spans="1:30" x14ac:dyDescent="0.2">
      <c r="A15" s="2" t="s">
        <v>3</v>
      </c>
      <c r="B15" s="2">
        <f t="shared" si="4"/>
        <v>10</v>
      </c>
      <c r="C15" s="24"/>
      <c r="D15" s="24"/>
      <c r="E15" s="24"/>
      <c r="F15" s="44">
        <f t="shared" si="10"/>
        <v>0</v>
      </c>
      <c r="G15" s="57" t="str">
        <f t="shared" si="1"/>
        <v/>
      </c>
      <c r="H15" s="197"/>
      <c r="I15" s="197"/>
      <c r="J15" s="197"/>
      <c r="K15" s="44">
        <f t="shared" si="11"/>
        <v>0</v>
      </c>
      <c r="L15" s="203" t="str">
        <f t="shared" si="3"/>
        <v/>
      </c>
      <c r="M15" s="77"/>
      <c r="N15" s="77"/>
      <c r="O15" s="106">
        <f t="shared" si="12"/>
        <v>0</v>
      </c>
      <c r="P15" s="77"/>
      <c r="Q15" s="106">
        <f t="shared" si="13"/>
        <v>0</v>
      </c>
      <c r="R15" s="77"/>
      <c r="S15" s="106">
        <f t="shared" si="14"/>
        <v>0</v>
      </c>
      <c r="T15" s="77"/>
      <c r="U15" s="106">
        <f t="shared" si="15"/>
        <v>0</v>
      </c>
      <c r="V15" s="77"/>
      <c r="W15" s="106">
        <f t="shared" si="16"/>
        <v>0</v>
      </c>
      <c r="X15" s="151"/>
      <c r="Y15" s="457"/>
      <c r="Z15" s="457"/>
      <c r="AA15" s="457"/>
      <c r="AB15" s="457"/>
      <c r="AC15" s="457"/>
      <c r="AD15" s="457"/>
    </row>
    <row r="16" spans="1:30" x14ac:dyDescent="0.2">
      <c r="A16" s="2" t="s">
        <v>4</v>
      </c>
      <c r="B16" s="2">
        <f t="shared" si="4"/>
        <v>11</v>
      </c>
      <c r="C16" s="24"/>
      <c r="D16" s="24"/>
      <c r="E16" s="24"/>
      <c r="F16" s="44">
        <f t="shared" si="10"/>
        <v>0</v>
      </c>
      <c r="G16" s="57" t="str">
        <f t="shared" si="1"/>
        <v/>
      </c>
      <c r="H16" s="197"/>
      <c r="I16" s="197"/>
      <c r="J16" s="197"/>
      <c r="K16" s="44">
        <f t="shared" si="11"/>
        <v>0</v>
      </c>
      <c r="L16" s="203" t="str">
        <f t="shared" si="3"/>
        <v/>
      </c>
      <c r="M16" s="77"/>
      <c r="N16" s="77"/>
      <c r="O16" s="106">
        <f t="shared" si="12"/>
        <v>0</v>
      </c>
      <c r="P16" s="77"/>
      <c r="Q16" s="106">
        <f t="shared" si="13"/>
        <v>0</v>
      </c>
      <c r="R16" s="77"/>
      <c r="S16" s="106">
        <f t="shared" si="14"/>
        <v>0</v>
      </c>
      <c r="T16" s="77"/>
      <c r="U16" s="106">
        <f t="shared" si="15"/>
        <v>0</v>
      </c>
      <c r="V16" s="77"/>
      <c r="W16" s="106">
        <f t="shared" si="16"/>
        <v>0</v>
      </c>
      <c r="X16" s="151"/>
      <c r="Y16" s="457"/>
      <c r="Z16" s="457"/>
      <c r="AA16" s="457"/>
      <c r="AB16" s="457"/>
      <c r="AC16" s="457"/>
      <c r="AD16" s="457"/>
    </row>
    <row r="17" spans="1:50" x14ac:dyDescent="0.2">
      <c r="A17" s="75" t="s">
        <v>5</v>
      </c>
      <c r="B17" s="75">
        <f>B16+1</f>
        <v>12</v>
      </c>
      <c r="C17" s="24"/>
      <c r="D17" s="24"/>
      <c r="E17" s="24"/>
      <c r="F17" s="44">
        <f t="shared" si="10"/>
        <v>0</v>
      </c>
      <c r="G17" s="57" t="str">
        <f t="shared" si="1"/>
        <v/>
      </c>
      <c r="H17" s="197"/>
      <c r="I17" s="197"/>
      <c r="J17" s="197"/>
      <c r="K17" s="44">
        <f t="shared" si="11"/>
        <v>0</v>
      </c>
      <c r="L17" s="203" t="str">
        <f t="shared" si="3"/>
        <v/>
      </c>
      <c r="M17" s="77"/>
      <c r="N17" s="77"/>
      <c r="O17" s="106">
        <f t="shared" si="12"/>
        <v>0</v>
      </c>
      <c r="P17" s="77"/>
      <c r="Q17" s="106">
        <f t="shared" si="13"/>
        <v>0</v>
      </c>
      <c r="R17" s="77"/>
      <c r="S17" s="106">
        <f t="shared" si="14"/>
        <v>0</v>
      </c>
      <c r="T17" s="77"/>
      <c r="U17" s="106">
        <f t="shared" si="15"/>
        <v>0</v>
      </c>
      <c r="V17" s="77"/>
      <c r="W17" s="106">
        <f t="shared" si="16"/>
        <v>0</v>
      </c>
      <c r="X17" s="151"/>
      <c r="Y17" s="457"/>
      <c r="Z17" s="457"/>
      <c r="AA17" s="457"/>
      <c r="AB17" s="457"/>
      <c r="AC17" s="457"/>
      <c r="AD17" s="457"/>
    </row>
    <row r="18" spans="1:50" x14ac:dyDescent="0.2">
      <c r="A18" s="382" t="s">
        <v>66</v>
      </c>
      <c r="B18" s="383"/>
      <c r="C18" s="11">
        <f>SUM(C11:C17)</f>
        <v>0</v>
      </c>
      <c r="D18" s="11">
        <f>SUM(D11:D17)+ROUNDDOWN(F18/60,0)</f>
        <v>0</v>
      </c>
      <c r="E18" s="11">
        <f>F18-60*ROUNDDOWN(F18/60,0)</f>
        <v>0</v>
      </c>
      <c r="F18" s="89">
        <f>SUM(F11:F17)</f>
        <v>0</v>
      </c>
      <c r="G18" s="34">
        <f>IF((D18*60+E18)=0,0,ROUND((C18*60)/(D18*60+E18),1))</f>
        <v>0</v>
      </c>
      <c r="H18" s="11">
        <f>SUM(H11:H17)</f>
        <v>0</v>
      </c>
      <c r="I18" s="11">
        <f>SUM(I11:I17)+ROUNDDOWN(K18/60,0)</f>
        <v>0</v>
      </c>
      <c r="J18" s="11">
        <f>K18-60*ROUNDDOWN(K18/60,0)</f>
        <v>0</v>
      </c>
      <c r="K18" s="89">
        <f>SUM(K11:K17)</f>
        <v>0</v>
      </c>
      <c r="L18" s="34">
        <f>IF((I18*60+J18)=0,0,ROUND((H18*60)/(I18*60+J18),1))</f>
        <v>0</v>
      </c>
      <c r="M18" s="18">
        <f>SUM(M11:M17)</f>
        <v>0</v>
      </c>
      <c r="N18" s="18">
        <f>IF(SUM(N11:N17)=0,0,ROUND(AVERAGE(N11:N17),0))</f>
        <v>0</v>
      </c>
      <c r="O18" s="107">
        <f>IF(O17=0,0,1)</f>
        <v>0</v>
      </c>
      <c r="P18" s="18">
        <f>IF(SUM(P11:P17)=0,0,ROUND(AVERAGE(P11:P17),0))</f>
        <v>0</v>
      </c>
      <c r="Q18" s="107">
        <f>IF(Q17=0,0,1)</f>
        <v>0</v>
      </c>
      <c r="R18" s="18">
        <f>IF(SUM(R11:R17)=0,0,ROUND(AVERAGE(R11:R17),0))</f>
        <v>0</v>
      </c>
      <c r="S18" s="107">
        <f>IF(S17=0,0,1)</f>
        <v>0</v>
      </c>
      <c r="T18" s="18">
        <f>IF(SUM(T11:T17)=0,0,ROUND(AVERAGE(T11:T17),0))</f>
        <v>0</v>
      </c>
      <c r="U18" s="107">
        <f>IF(U17=0,0,1)</f>
        <v>0</v>
      </c>
      <c r="V18" s="18">
        <f>IF(SUM(V11:V17)=0,0,ROUND(AVERAGE(V11:V17),0))</f>
        <v>0</v>
      </c>
      <c r="W18" s="107">
        <f>IF(W17=0,0,1)</f>
        <v>0</v>
      </c>
      <c r="X18" s="152"/>
      <c r="Y18" s="467"/>
      <c r="Z18" s="467"/>
      <c r="AA18" s="467"/>
      <c r="AB18" s="467"/>
      <c r="AC18" s="467"/>
      <c r="AD18" s="467"/>
    </row>
    <row r="19" spans="1:50" x14ac:dyDescent="0.2">
      <c r="A19" s="44" t="s">
        <v>6</v>
      </c>
      <c r="B19" s="44">
        <f>B17+1</f>
        <v>13</v>
      </c>
      <c r="C19" s="24"/>
      <c r="D19" s="24"/>
      <c r="E19" s="24"/>
      <c r="F19" s="44">
        <f t="shared" ref="F19:F45" si="17">E19</f>
        <v>0</v>
      </c>
      <c r="G19" s="57" t="str">
        <f t="shared" si="1"/>
        <v/>
      </c>
      <c r="H19" s="197"/>
      <c r="I19" s="197"/>
      <c r="J19" s="197"/>
      <c r="K19" s="44">
        <f>J19</f>
        <v>0</v>
      </c>
      <c r="L19" s="203" t="str">
        <f t="shared" si="3"/>
        <v/>
      </c>
      <c r="M19" s="77"/>
      <c r="N19" s="77"/>
      <c r="O19" s="106">
        <f>IF(N19="",0,1)</f>
        <v>0</v>
      </c>
      <c r="P19" s="77"/>
      <c r="Q19" s="106">
        <f>IF(P19="",0,1)</f>
        <v>0</v>
      </c>
      <c r="R19" s="77"/>
      <c r="S19" s="106">
        <f>IF(R19="",0,1)</f>
        <v>0</v>
      </c>
      <c r="T19" s="77"/>
      <c r="U19" s="106">
        <f>IF(T19="",0,1)</f>
        <v>0</v>
      </c>
      <c r="V19" s="77"/>
      <c r="W19" s="106">
        <f>IF(V19="",0,1)</f>
        <v>0</v>
      </c>
      <c r="X19" s="151"/>
      <c r="Y19" s="457"/>
      <c r="Z19" s="457"/>
      <c r="AA19" s="457"/>
      <c r="AB19" s="457"/>
      <c r="AC19" s="457"/>
      <c r="AD19" s="457"/>
    </row>
    <row r="20" spans="1:50" x14ac:dyDescent="0.2">
      <c r="A20" s="2" t="s">
        <v>7</v>
      </c>
      <c r="B20" s="2">
        <f t="shared" si="4"/>
        <v>14</v>
      </c>
      <c r="C20" s="24"/>
      <c r="D20" s="24"/>
      <c r="E20" s="24"/>
      <c r="F20" s="44">
        <f t="shared" si="17"/>
        <v>0</v>
      </c>
      <c r="G20" s="57" t="str">
        <f t="shared" si="1"/>
        <v/>
      </c>
      <c r="H20" s="197"/>
      <c r="I20" s="197"/>
      <c r="J20" s="197"/>
      <c r="K20" s="44">
        <f t="shared" ref="K20:K25" si="18">J20</f>
        <v>0</v>
      </c>
      <c r="L20" s="203" t="str">
        <f t="shared" si="3"/>
        <v/>
      </c>
      <c r="M20" s="77"/>
      <c r="N20" s="77"/>
      <c r="O20" s="106">
        <f t="shared" ref="O20:O25" si="19">IF(N20="",O19,O19+1)</f>
        <v>0</v>
      </c>
      <c r="P20" s="77"/>
      <c r="Q20" s="106">
        <f t="shared" ref="Q20:Q25" si="20">IF(P20="",Q19,Q19+1)</f>
        <v>0</v>
      </c>
      <c r="R20" s="77"/>
      <c r="S20" s="106">
        <f t="shared" ref="S20:S25" si="21">IF(R20="",S19,S19+1)</f>
        <v>0</v>
      </c>
      <c r="T20" s="77"/>
      <c r="U20" s="106">
        <f t="shared" ref="U20:U25" si="22">IF(T20="",U19,U19+1)</f>
        <v>0</v>
      </c>
      <c r="V20" s="77"/>
      <c r="W20" s="106">
        <f t="shared" ref="W20:W25" si="23">IF(V20="",W19,W19+1)</f>
        <v>0</v>
      </c>
      <c r="X20" s="151"/>
      <c r="Y20" s="457"/>
      <c r="Z20" s="457"/>
      <c r="AA20" s="457"/>
      <c r="AB20" s="457"/>
      <c r="AC20" s="457"/>
      <c r="AD20" s="457"/>
    </row>
    <row r="21" spans="1:50" x14ac:dyDescent="0.2">
      <c r="A21" s="2" t="s">
        <v>8</v>
      </c>
      <c r="B21" s="2">
        <f t="shared" si="4"/>
        <v>15</v>
      </c>
      <c r="C21" s="24"/>
      <c r="D21" s="24"/>
      <c r="E21" s="24"/>
      <c r="F21" s="44">
        <f t="shared" si="17"/>
        <v>0</v>
      </c>
      <c r="G21" s="57" t="str">
        <f t="shared" si="1"/>
        <v/>
      </c>
      <c r="H21" s="197"/>
      <c r="I21" s="197"/>
      <c r="J21" s="197"/>
      <c r="K21" s="44">
        <f t="shared" si="18"/>
        <v>0</v>
      </c>
      <c r="L21" s="203" t="str">
        <f t="shared" si="3"/>
        <v/>
      </c>
      <c r="M21" s="77"/>
      <c r="N21" s="77"/>
      <c r="O21" s="106">
        <f t="shared" si="19"/>
        <v>0</v>
      </c>
      <c r="P21" s="77"/>
      <c r="Q21" s="106">
        <f t="shared" si="20"/>
        <v>0</v>
      </c>
      <c r="R21" s="77"/>
      <c r="S21" s="106">
        <f t="shared" si="21"/>
        <v>0</v>
      </c>
      <c r="T21" s="77"/>
      <c r="U21" s="106">
        <f t="shared" si="22"/>
        <v>0</v>
      </c>
      <c r="V21" s="77"/>
      <c r="W21" s="106">
        <f t="shared" si="23"/>
        <v>0</v>
      </c>
      <c r="X21" s="151"/>
      <c r="Y21" s="457"/>
      <c r="Z21" s="457"/>
      <c r="AA21" s="457"/>
      <c r="AB21" s="457"/>
      <c r="AC21" s="457"/>
      <c r="AD21" s="457"/>
    </row>
    <row r="22" spans="1:50" x14ac:dyDescent="0.2">
      <c r="A22" s="2" t="s">
        <v>2</v>
      </c>
      <c r="B22" s="2">
        <f t="shared" si="4"/>
        <v>16</v>
      </c>
      <c r="C22" s="24"/>
      <c r="D22" s="24"/>
      <c r="E22" s="24"/>
      <c r="F22" s="44">
        <f t="shared" si="17"/>
        <v>0</v>
      </c>
      <c r="G22" s="57" t="str">
        <f t="shared" si="1"/>
        <v/>
      </c>
      <c r="H22" s="197"/>
      <c r="I22" s="197"/>
      <c r="J22" s="197"/>
      <c r="K22" s="44">
        <f t="shared" si="18"/>
        <v>0</v>
      </c>
      <c r="L22" s="203" t="str">
        <f t="shared" si="3"/>
        <v/>
      </c>
      <c r="M22" s="77"/>
      <c r="N22" s="77"/>
      <c r="O22" s="106">
        <f t="shared" si="19"/>
        <v>0</v>
      </c>
      <c r="P22" s="77"/>
      <c r="Q22" s="106">
        <f t="shared" si="20"/>
        <v>0</v>
      </c>
      <c r="R22" s="77"/>
      <c r="S22" s="106">
        <f t="shared" si="21"/>
        <v>0</v>
      </c>
      <c r="T22" s="77"/>
      <c r="U22" s="106">
        <f t="shared" si="22"/>
        <v>0</v>
      </c>
      <c r="V22" s="77"/>
      <c r="W22" s="106">
        <f t="shared" si="23"/>
        <v>0</v>
      </c>
      <c r="X22" s="151"/>
      <c r="Y22" s="457"/>
      <c r="Z22" s="457"/>
      <c r="AA22" s="457"/>
      <c r="AB22" s="457"/>
      <c r="AC22" s="457"/>
      <c r="AD22" s="457"/>
    </row>
    <row r="23" spans="1:50" x14ac:dyDescent="0.2">
      <c r="A23" s="2" t="s">
        <v>3</v>
      </c>
      <c r="B23" s="2">
        <f t="shared" si="4"/>
        <v>17</v>
      </c>
      <c r="C23" s="24"/>
      <c r="D23" s="24"/>
      <c r="E23" s="24"/>
      <c r="F23" s="44">
        <f t="shared" si="17"/>
        <v>0</v>
      </c>
      <c r="G23" s="57" t="str">
        <f t="shared" si="1"/>
        <v/>
      </c>
      <c r="H23" s="197"/>
      <c r="I23" s="197"/>
      <c r="J23" s="197"/>
      <c r="K23" s="44">
        <f t="shared" si="18"/>
        <v>0</v>
      </c>
      <c r="L23" s="203" t="str">
        <f t="shared" si="3"/>
        <v/>
      </c>
      <c r="M23" s="77"/>
      <c r="N23" s="77"/>
      <c r="O23" s="106">
        <f t="shared" si="19"/>
        <v>0</v>
      </c>
      <c r="P23" s="77"/>
      <c r="Q23" s="106">
        <f t="shared" si="20"/>
        <v>0</v>
      </c>
      <c r="R23" s="77"/>
      <c r="S23" s="106">
        <f t="shared" si="21"/>
        <v>0</v>
      </c>
      <c r="T23" s="77"/>
      <c r="U23" s="106">
        <f t="shared" si="22"/>
        <v>0</v>
      </c>
      <c r="V23" s="77"/>
      <c r="W23" s="106">
        <f t="shared" si="23"/>
        <v>0</v>
      </c>
      <c r="X23" s="151"/>
      <c r="Y23" s="457"/>
      <c r="Z23" s="457"/>
      <c r="AA23" s="457"/>
      <c r="AB23" s="457"/>
      <c r="AC23" s="457"/>
      <c r="AD23" s="457"/>
    </row>
    <row r="24" spans="1:50" x14ac:dyDescent="0.2">
      <c r="A24" s="52" t="s">
        <v>4</v>
      </c>
      <c r="B24" s="52">
        <f>B23+1</f>
        <v>18</v>
      </c>
      <c r="C24" s="24"/>
      <c r="D24" s="24"/>
      <c r="E24" s="24"/>
      <c r="F24" s="44">
        <f t="shared" si="17"/>
        <v>0</v>
      </c>
      <c r="G24" s="57" t="str">
        <f t="shared" si="1"/>
        <v/>
      </c>
      <c r="H24" s="197"/>
      <c r="I24" s="197"/>
      <c r="J24" s="197"/>
      <c r="K24" s="44">
        <f t="shared" si="18"/>
        <v>0</v>
      </c>
      <c r="L24" s="203" t="str">
        <f t="shared" si="3"/>
        <v/>
      </c>
      <c r="M24" s="77"/>
      <c r="N24" s="77"/>
      <c r="O24" s="106">
        <f t="shared" si="19"/>
        <v>0</v>
      </c>
      <c r="P24" s="77"/>
      <c r="Q24" s="106">
        <f t="shared" si="20"/>
        <v>0</v>
      </c>
      <c r="R24" s="77"/>
      <c r="S24" s="106">
        <f t="shared" si="21"/>
        <v>0</v>
      </c>
      <c r="T24" s="77"/>
      <c r="U24" s="106">
        <f t="shared" si="22"/>
        <v>0</v>
      </c>
      <c r="V24" s="77"/>
      <c r="W24" s="106">
        <f t="shared" si="23"/>
        <v>0</v>
      </c>
      <c r="X24" s="151"/>
      <c r="Y24" s="457"/>
      <c r="Z24" s="457"/>
      <c r="AA24" s="457"/>
      <c r="AB24" s="457"/>
      <c r="AC24" s="457"/>
      <c r="AD24" s="457"/>
    </row>
    <row r="25" spans="1:50" x14ac:dyDescent="0.2">
      <c r="A25" s="44" t="s">
        <v>5</v>
      </c>
      <c r="B25" s="44">
        <f>B24+1</f>
        <v>19</v>
      </c>
      <c r="C25" s="24"/>
      <c r="D25" s="24"/>
      <c r="E25" s="24"/>
      <c r="F25" s="44">
        <f t="shared" si="17"/>
        <v>0</v>
      </c>
      <c r="G25" s="57" t="str">
        <f t="shared" si="1"/>
        <v/>
      </c>
      <c r="H25" s="197"/>
      <c r="I25" s="197"/>
      <c r="J25" s="197"/>
      <c r="K25" s="44">
        <f t="shared" si="18"/>
        <v>0</v>
      </c>
      <c r="L25" s="203" t="str">
        <f t="shared" si="3"/>
        <v/>
      </c>
      <c r="M25" s="77"/>
      <c r="N25" s="77"/>
      <c r="O25" s="106">
        <f t="shared" si="19"/>
        <v>0</v>
      </c>
      <c r="P25" s="77"/>
      <c r="Q25" s="106">
        <f t="shared" si="20"/>
        <v>0</v>
      </c>
      <c r="R25" s="77"/>
      <c r="S25" s="106">
        <f t="shared" si="21"/>
        <v>0</v>
      </c>
      <c r="T25" s="77"/>
      <c r="U25" s="106">
        <f t="shared" si="22"/>
        <v>0</v>
      </c>
      <c r="V25" s="77"/>
      <c r="W25" s="106">
        <f t="shared" si="23"/>
        <v>0</v>
      </c>
      <c r="X25" s="151"/>
      <c r="Y25" s="457"/>
      <c r="Z25" s="457"/>
      <c r="AA25" s="457"/>
      <c r="AB25" s="457"/>
      <c r="AC25" s="457"/>
      <c r="AD25" s="457"/>
    </row>
    <row r="26" spans="1:50" x14ac:dyDescent="0.2">
      <c r="A26" s="382" t="s">
        <v>68</v>
      </c>
      <c r="B26" s="383"/>
      <c r="C26" s="11">
        <f>SUM(C19:C25)</f>
        <v>0</v>
      </c>
      <c r="D26" s="11">
        <f>SUM(D19:D25)+ROUNDDOWN(F26/60,0)</f>
        <v>0</v>
      </c>
      <c r="E26" s="11">
        <f>F26-60*ROUNDDOWN(F26/60,0)</f>
        <v>0</v>
      </c>
      <c r="F26" s="89">
        <f>SUM(F19:F25)</f>
        <v>0</v>
      </c>
      <c r="G26" s="34">
        <f>IF((D26*60+E26)=0,0,ROUND((C26*60)/(D26*60+E26),1))</f>
        <v>0</v>
      </c>
      <c r="H26" s="11">
        <f>SUM(H19:H25)</f>
        <v>0</v>
      </c>
      <c r="I26" s="11">
        <f>SUM(I19:I25)+ROUNDDOWN(K26/60,0)</f>
        <v>0</v>
      </c>
      <c r="J26" s="11">
        <f>K26-60*ROUNDDOWN(K26/60,0)</f>
        <v>0</v>
      </c>
      <c r="K26" s="89">
        <f>SUM(K19:K25)</f>
        <v>0</v>
      </c>
      <c r="L26" s="34">
        <f>IF((I26*60+J26)=0,0,ROUND((H26*60)/(I26*60+J26),1))</f>
        <v>0</v>
      </c>
      <c r="M26" s="18">
        <f>SUM(M19:M25)</f>
        <v>0</v>
      </c>
      <c r="N26" s="18">
        <f>IF(SUM(N19:N25)=0,0,ROUND(AVERAGE(N19:N25),0))</f>
        <v>0</v>
      </c>
      <c r="O26" s="107">
        <f>IF(O25=0,0,1)</f>
        <v>0</v>
      </c>
      <c r="P26" s="18">
        <f>IF(SUM(P19:P25)=0,0,ROUND(AVERAGE(P19:P25),0))</f>
        <v>0</v>
      </c>
      <c r="Q26" s="107">
        <f>IF(Q25=0,0,1)</f>
        <v>0</v>
      </c>
      <c r="R26" s="18">
        <f>IF(SUM(R19:R25)=0,0,ROUND(AVERAGE(R19:R25),0))</f>
        <v>0</v>
      </c>
      <c r="S26" s="107">
        <f>IF(S25=0,0,1)</f>
        <v>0</v>
      </c>
      <c r="T26" s="18">
        <f>IF(SUM(T19:T25)=0,0,ROUND(AVERAGE(T19:T25),0))</f>
        <v>0</v>
      </c>
      <c r="U26" s="107">
        <f>IF(U25=0,0,1)</f>
        <v>0</v>
      </c>
      <c r="V26" s="18">
        <f>IF(SUM(V19:V25)=0,0,ROUND(AVERAGE(V19:V25),0))</f>
        <v>0</v>
      </c>
      <c r="W26" s="107">
        <f>IF(W25=0,0,1)</f>
        <v>0</v>
      </c>
      <c r="X26" s="152"/>
      <c r="Y26" s="467"/>
      <c r="Z26" s="467"/>
      <c r="AA26" s="467"/>
      <c r="AB26" s="467"/>
      <c r="AC26" s="467"/>
      <c r="AD26" s="467"/>
    </row>
    <row r="27" spans="1:50" s="48" customFormat="1" x14ac:dyDescent="0.2">
      <c r="A27" s="80" t="s">
        <v>98</v>
      </c>
      <c r="B27" s="81">
        <f>B25+1</f>
        <v>20</v>
      </c>
      <c r="C27" s="24"/>
      <c r="D27" s="24"/>
      <c r="E27" s="24"/>
      <c r="F27" s="44">
        <f t="shared" si="17"/>
        <v>0</v>
      </c>
      <c r="G27" s="57" t="str">
        <f t="shared" si="1"/>
        <v/>
      </c>
      <c r="H27" s="197"/>
      <c r="I27" s="197"/>
      <c r="J27" s="197"/>
      <c r="K27" s="44">
        <f>J27</f>
        <v>0</v>
      </c>
      <c r="L27" s="203" t="str">
        <f t="shared" si="3"/>
        <v/>
      </c>
      <c r="M27" s="77"/>
      <c r="N27" s="77"/>
      <c r="O27" s="106">
        <f>IF(N27="",0,1)</f>
        <v>0</v>
      </c>
      <c r="P27" s="77"/>
      <c r="Q27" s="106">
        <f>IF(P27="",0,1)</f>
        <v>0</v>
      </c>
      <c r="R27" s="77"/>
      <c r="S27" s="106">
        <f>IF(R27="",0,1)</f>
        <v>0</v>
      </c>
      <c r="T27" s="77"/>
      <c r="U27" s="106">
        <f>IF(T27="",0,1)</f>
        <v>0</v>
      </c>
      <c r="V27" s="77"/>
      <c r="W27" s="106">
        <f>IF(V27="",0,1)</f>
        <v>0</v>
      </c>
      <c r="X27" s="153"/>
      <c r="Y27" s="465" t="s">
        <v>279</v>
      </c>
      <c r="Z27" s="465"/>
      <c r="AA27" s="465"/>
      <c r="AB27" s="465"/>
      <c r="AC27" s="465"/>
      <c r="AD27" s="465"/>
      <c r="AE27"/>
      <c r="AF27"/>
      <c r="AG27"/>
      <c r="AH27"/>
      <c r="AI27"/>
      <c r="AJ27"/>
      <c r="AK27"/>
      <c r="AL27"/>
      <c r="AM27"/>
      <c r="AN27"/>
      <c r="AO27"/>
      <c r="AP27"/>
      <c r="AQ27"/>
      <c r="AR27"/>
      <c r="AS27"/>
      <c r="AT27"/>
      <c r="AU27"/>
      <c r="AV27"/>
      <c r="AW27"/>
      <c r="AX27"/>
    </row>
    <row r="28" spans="1:50" s="48" customFormat="1" x14ac:dyDescent="0.2">
      <c r="A28" s="54" t="s">
        <v>101</v>
      </c>
      <c r="B28" s="53">
        <f t="shared" ref="B28:B33" si="24">B27+1</f>
        <v>21</v>
      </c>
      <c r="C28" s="24"/>
      <c r="D28" s="24"/>
      <c r="E28" s="24"/>
      <c r="F28" s="44">
        <f t="shared" si="17"/>
        <v>0</v>
      </c>
      <c r="G28" s="57" t="str">
        <f t="shared" si="1"/>
        <v/>
      </c>
      <c r="H28" s="197"/>
      <c r="I28" s="197"/>
      <c r="J28" s="197"/>
      <c r="K28" s="44">
        <f t="shared" ref="K28:K33" si="25">J28</f>
        <v>0</v>
      </c>
      <c r="L28" s="203" t="str">
        <f t="shared" si="3"/>
        <v/>
      </c>
      <c r="M28" s="77"/>
      <c r="N28" s="77"/>
      <c r="O28" s="106">
        <f t="shared" ref="O28:O33" si="26">IF(N28="",O27,O27+1)</f>
        <v>0</v>
      </c>
      <c r="P28" s="77"/>
      <c r="Q28" s="106">
        <f t="shared" ref="Q28:Q33" si="27">IF(P28="",Q27,Q27+1)</f>
        <v>0</v>
      </c>
      <c r="R28" s="77"/>
      <c r="S28" s="106">
        <f t="shared" ref="S28:S33" si="28">IF(R28="",S27,S27+1)</f>
        <v>0</v>
      </c>
      <c r="T28" s="77"/>
      <c r="U28" s="106">
        <f t="shared" ref="U28:U33" si="29">IF(T28="",U27,U27+1)</f>
        <v>0</v>
      </c>
      <c r="V28" s="77"/>
      <c r="W28" s="106">
        <f t="shared" ref="W28:W33" si="30">IF(V28="",W27,W27+1)</f>
        <v>0</v>
      </c>
      <c r="X28" s="153"/>
      <c r="Y28" s="457"/>
      <c r="Z28" s="457"/>
      <c r="AA28" s="457"/>
      <c r="AB28" s="457"/>
      <c r="AC28" s="457"/>
      <c r="AD28" s="457"/>
      <c r="AE28"/>
      <c r="AF28"/>
      <c r="AG28"/>
      <c r="AH28"/>
      <c r="AI28"/>
      <c r="AJ28"/>
      <c r="AK28"/>
      <c r="AL28"/>
      <c r="AM28"/>
      <c r="AN28"/>
      <c r="AO28"/>
      <c r="AP28"/>
      <c r="AQ28"/>
      <c r="AR28"/>
      <c r="AS28"/>
      <c r="AT28"/>
      <c r="AU28"/>
      <c r="AV28"/>
      <c r="AW28"/>
      <c r="AX28"/>
    </row>
    <row r="29" spans="1:50" s="48" customFormat="1" x14ac:dyDescent="0.2">
      <c r="A29" s="54" t="s">
        <v>102</v>
      </c>
      <c r="B29" s="53">
        <f t="shared" si="24"/>
        <v>22</v>
      </c>
      <c r="C29" s="24"/>
      <c r="D29" s="24"/>
      <c r="E29" s="24"/>
      <c r="F29" s="44">
        <f t="shared" si="17"/>
        <v>0</v>
      </c>
      <c r="G29" s="57" t="str">
        <f t="shared" si="1"/>
        <v/>
      </c>
      <c r="H29" s="197"/>
      <c r="I29" s="197"/>
      <c r="J29" s="197"/>
      <c r="K29" s="44">
        <f t="shared" si="25"/>
        <v>0</v>
      </c>
      <c r="L29" s="203" t="str">
        <f t="shared" si="3"/>
        <v/>
      </c>
      <c r="M29" s="77"/>
      <c r="N29" s="77"/>
      <c r="O29" s="106">
        <f t="shared" si="26"/>
        <v>0</v>
      </c>
      <c r="P29" s="77"/>
      <c r="Q29" s="106">
        <f t="shared" si="27"/>
        <v>0</v>
      </c>
      <c r="R29" s="77"/>
      <c r="S29" s="106">
        <f t="shared" si="28"/>
        <v>0</v>
      </c>
      <c r="T29" s="77"/>
      <c r="U29" s="106">
        <f t="shared" si="29"/>
        <v>0</v>
      </c>
      <c r="V29" s="77"/>
      <c r="W29" s="106">
        <f t="shared" si="30"/>
        <v>0</v>
      </c>
      <c r="X29" s="153"/>
      <c r="Y29" s="457"/>
      <c r="Z29" s="457"/>
      <c r="AA29" s="457"/>
      <c r="AB29" s="457"/>
      <c r="AC29" s="457"/>
      <c r="AD29" s="457"/>
      <c r="AE29"/>
      <c r="AF29"/>
      <c r="AG29"/>
      <c r="AH29"/>
      <c r="AI29"/>
      <c r="AJ29"/>
      <c r="AK29"/>
      <c r="AL29"/>
      <c r="AM29"/>
      <c r="AN29"/>
      <c r="AO29"/>
      <c r="AP29"/>
      <c r="AQ29"/>
      <c r="AR29"/>
      <c r="AS29"/>
      <c r="AT29"/>
      <c r="AU29"/>
      <c r="AV29"/>
      <c r="AW29"/>
      <c r="AX29"/>
    </row>
    <row r="30" spans="1:50" s="48" customFormat="1" x14ac:dyDescent="0.2">
      <c r="A30" s="54" t="s">
        <v>99</v>
      </c>
      <c r="B30" s="53">
        <f t="shared" si="24"/>
        <v>23</v>
      </c>
      <c r="C30" s="24"/>
      <c r="D30" s="24"/>
      <c r="E30" s="24"/>
      <c r="F30" s="44">
        <f t="shared" si="17"/>
        <v>0</v>
      </c>
      <c r="G30" s="57" t="str">
        <f t="shared" si="1"/>
        <v/>
      </c>
      <c r="H30" s="197"/>
      <c r="I30" s="197"/>
      <c r="J30" s="197"/>
      <c r="K30" s="44">
        <f t="shared" si="25"/>
        <v>0</v>
      </c>
      <c r="L30" s="203" t="str">
        <f t="shared" si="3"/>
        <v/>
      </c>
      <c r="M30" s="77"/>
      <c r="N30" s="77"/>
      <c r="O30" s="106">
        <f t="shared" si="26"/>
        <v>0</v>
      </c>
      <c r="P30" s="77"/>
      <c r="Q30" s="106">
        <f t="shared" si="27"/>
        <v>0</v>
      </c>
      <c r="R30" s="77"/>
      <c r="S30" s="106">
        <f t="shared" si="28"/>
        <v>0</v>
      </c>
      <c r="T30" s="77"/>
      <c r="U30" s="106">
        <f t="shared" si="29"/>
        <v>0</v>
      </c>
      <c r="V30" s="77"/>
      <c r="W30" s="106">
        <f t="shared" si="30"/>
        <v>0</v>
      </c>
      <c r="X30" s="153"/>
      <c r="Y30" s="457"/>
      <c r="Z30" s="457"/>
      <c r="AA30" s="457"/>
      <c r="AB30" s="457"/>
      <c r="AC30" s="457"/>
      <c r="AD30" s="457"/>
      <c r="AE30"/>
      <c r="AF30"/>
      <c r="AG30"/>
      <c r="AH30"/>
      <c r="AI30"/>
      <c r="AJ30"/>
      <c r="AK30"/>
      <c r="AL30"/>
      <c r="AM30"/>
      <c r="AN30"/>
      <c r="AO30"/>
      <c r="AP30"/>
      <c r="AQ30"/>
      <c r="AR30"/>
      <c r="AS30"/>
      <c r="AT30"/>
      <c r="AU30"/>
      <c r="AV30"/>
      <c r="AW30"/>
      <c r="AX30"/>
    </row>
    <row r="31" spans="1:50" s="48" customFormat="1" x14ac:dyDescent="0.2">
      <c r="A31" s="54" t="s">
        <v>95</v>
      </c>
      <c r="B31" s="53">
        <f t="shared" si="24"/>
        <v>24</v>
      </c>
      <c r="C31" s="24"/>
      <c r="D31" s="24"/>
      <c r="E31" s="24"/>
      <c r="F31" s="44">
        <f t="shared" si="17"/>
        <v>0</v>
      </c>
      <c r="G31" s="57" t="str">
        <f t="shared" si="1"/>
        <v/>
      </c>
      <c r="H31" s="197"/>
      <c r="I31" s="197"/>
      <c r="J31" s="197"/>
      <c r="K31" s="44">
        <f t="shared" si="25"/>
        <v>0</v>
      </c>
      <c r="L31" s="203" t="str">
        <f t="shared" si="3"/>
        <v/>
      </c>
      <c r="M31" s="77"/>
      <c r="N31" s="77"/>
      <c r="O31" s="106">
        <f t="shared" si="26"/>
        <v>0</v>
      </c>
      <c r="P31" s="77"/>
      <c r="Q31" s="106">
        <f t="shared" si="27"/>
        <v>0</v>
      </c>
      <c r="R31" s="77"/>
      <c r="S31" s="106">
        <f t="shared" si="28"/>
        <v>0</v>
      </c>
      <c r="T31" s="77"/>
      <c r="U31" s="106">
        <f t="shared" si="29"/>
        <v>0</v>
      </c>
      <c r="V31" s="77"/>
      <c r="W31" s="106">
        <f t="shared" si="30"/>
        <v>0</v>
      </c>
      <c r="X31" s="153"/>
      <c r="Y31" s="457"/>
      <c r="Z31" s="457"/>
      <c r="AA31" s="457"/>
      <c r="AB31" s="457"/>
      <c r="AC31" s="457"/>
      <c r="AD31" s="457"/>
      <c r="AE31"/>
      <c r="AF31"/>
      <c r="AG31"/>
      <c r="AH31"/>
      <c r="AI31"/>
      <c r="AJ31"/>
      <c r="AK31"/>
      <c r="AL31"/>
      <c r="AM31"/>
      <c r="AN31"/>
      <c r="AO31"/>
      <c r="AP31"/>
      <c r="AQ31"/>
      <c r="AR31"/>
      <c r="AS31"/>
      <c r="AT31"/>
      <c r="AU31"/>
      <c r="AV31"/>
      <c r="AW31"/>
      <c r="AX31"/>
    </row>
    <row r="32" spans="1:50" s="48" customFormat="1" x14ac:dyDescent="0.2">
      <c r="A32" s="54" t="s">
        <v>96</v>
      </c>
      <c r="B32" s="53">
        <f t="shared" si="24"/>
        <v>25</v>
      </c>
      <c r="C32" s="24"/>
      <c r="D32" s="24"/>
      <c r="E32" s="24"/>
      <c r="F32" s="44">
        <f t="shared" si="17"/>
        <v>0</v>
      </c>
      <c r="G32" s="57" t="str">
        <f t="shared" si="1"/>
        <v/>
      </c>
      <c r="H32" s="197"/>
      <c r="I32" s="197"/>
      <c r="J32" s="197"/>
      <c r="K32" s="44">
        <f t="shared" si="25"/>
        <v>0</v>
      </c>
      <c r="L32" s="203" t="str">
        <f t="shared" si="3"/>
        <v/>
      </c>
      <c r="M32" s="77"/>
      <c r="N32" s="77"/>
      <c r="O32" s="106">
        <f t="shared" si="26"/>
        <v>0</v>
      </c>
      <c r="P32" s="77"/>
      <c r="Q32" s="106">
        <f t="shared" si="27"/>
        <v>0</v>
      </c>
      <c r="R32" s="77"/>
      <c r="S32" s="106">
        <f t="shared" si="28"/>
        <v>0</v>
      </c>
      <c r="T32" s="77"/>
      <c r="U32" s="106">
        <f t="shared" si="29"/>
        <v>0</v>
      </c>
      <c r="V32" s="77"/>
      <c r="W32" s="106">
        <f t="shared" si="30"/>
        <v>0</v>
      </c>
      <c r="X32" s="153"/>
      <c r="Y32" s="457"/>
      <c r="Z32" s="457"/>
      <c r="AA32" s="457"/>
      <c r="AB32" s="457"/>
      <c r="AC32" s="457"/>
      <c r="AD32" s="457"/>
      <c r="AE32"/>
      <c r="AF32"/>
      <c r="AG32"/>
      <c r="AH32"/>
      <c r="AI32"/>
      <c r="AJ32"/>
      <c r="AK32"/>
      <c r="AL32"/>
      <c r="AM32"/>
      <c r="AN32"/>
      <c r="AO32"/>
      <c r="AP32"/>
      <c r="AQ32"/>
      <c r="AR32"/>
      <c r="AS32"/>
      <c r="AT32"/>
      <c r="AU32"/>
      <c r="AV32"/>
      <c r="AW32"/>
      <c r="AX32"/>
    </row>
    <row r="33" spans="1:50" s="48" customFormat="1" x14ac:dyDescent="0.2">
      <c r="A33" s="80" t="s">
        <v>97</v>
      </c>
      <c r="B33" s="81">
        <f t="shared" si="24"/>
        <v>26</v>
      </c>
      <c r="C33" s="24"/>
      <c r="D33" s="24"/>
      <c r="E33" s="24"/>
      <c r="F33" s="44">
        <f t="shared" si="17"/>
        <v>0</v>
      </c>
      <c r="G33" s="57" t="str">
        <f t="shared" si="1"/>
        <v/>
      </c>
      <c r="H33" s="197"/>
      <c r="I33" s="197"/>
      <c r="J33" s="197"/>
      <c r="K33" s="44">
        <f t="shared" si="25"/>
        <v>0</v>
      </c>
      <c r="L33" s="203" t="str">
        <f t="shared" si="3"/>
        <v/>
      </c>
      <c r="M33" s="77"/>
      <c r="N33" s="77"/>
      <c r="O33" s="106">
        <f t="shared" si="26"/>
        <v>0</v>
      </c>
      <c r="P33" s="77"/>
      <c r="Q33" s="106">
        <f t="shared" si="27"/>
        <v>0</v>
      </c>
      <c r="R33" s="77"/>
      <c r="S33" s="106">
        <f t="shared" si="28"/>
        <v>0</v>
      </c>
      <c r="T33" s="77"/>
      <c r="U33" s="106">
        <f t="shared" si="29"/>
        <v>0</v>
      </c>
      <c r="V33" s="77"/>
      <c r="W33" s="106">
        <f t="shared" si="30"/>
        <v>0</v>
      </c>
      <c r="X33" s="153"/>
      <c r="Y33" s="479" t="s">
        <v>280</v>
      </c>
      <c r="Z33" s="366"/>
      <c r="AA33" s="366"/>
      <c r="AB33" s="366"/>
      <c r="AC33" s="366"/>
      <c r="AD33" s="367"/>
      <c r="AE33"/>
      <c r="AF33"/>
      <c r="AG33"/>
      <c r="AH33"/>
      <c r="AI33"/>
      <c r="AJ33"/>
      <c r="AK33"/>
      <c r="AL33"/>
      <c r="AM33"/>
      <c r="AN33"/>
      <c r="AO33"/>
      <c r="AP33"/>
      <c r="AQ33"/>
      <c r="AR33"/>
      <c r="AS33"/>
      <c r="AT33"/>
      <c r="AU33"/>
      <c r="AV33"/>
      <c r="AW33"/>
      <c r="AX33"/>
    </row>
    <row r="34" spans="1:50" s="48" customFormat="1" x14ac:dyDescent="0.2">
      <c r="A34" s="382" t="s">
        <v>69</v>
      </c>
      <c r="B34" s="383"/>
      <c r="C34" s="11">
        <f>SUM(C27:C33)</f>
        <v>0</v>
      </c>
      <c r="D34" s="11">
        <f>SUM(D27:D33)+ROUNDDOWN(F34/60,0)</f>
        <v>0</v>
      </c>
      <c r="E34" s="11">
        <f>F34-60*ROUNDDOWN(F34/60,0)</f>
        <v>0</v>
      </c>
      <c r="F34" s="89">
        <f>SUM(F27:F33)</f>
        <v>0</v>
      </c>
      <c r="G34" s="34">
        <f>IF((D34*60+E34)=0,0,ROUND((C34*60)/(D34*60+E34),1))</f>
        <v>0</v>
      </c>
      <c r="H34" s="11">
        <f>SUM(H27:H33)</f>
        <v>0</v>
      </c>
      <c r="I34" s="11">
        <f>SUM(I27:I33)+ROUNDDOWN(K34/60,0)</f>
        <v>0</v>
      </c>
      <c r="J34" s="11">
        <f>K34-60*ROUNDDOWN(K34/60,0)</f>
        <v>0</v>
      </c>
      <c r="K34" s="89">
        <f>SUM(K27:K33)</f>
        <v>0</v>
      </c>
      <c r="L34" s="34">
        <f>IF((I34*60+J34)=0,0,ROUND((H34*60)/(I34*60+J34),1))</f>
        <v>0</v>
      </c>
      <c r="M34" s="18">
        <f>SUM(M27:M33)</f>
        <v>0</v>
      </c>
      <c r="N34" s="18">
        <f>IF(SUM(N27:N33)=0,0,ROUND(AVERAGE(N27:N33),0))</f>
        <v>0</v>
      </c>
      <c r="O34" s="107">
        <f>IF(O33=0,0,1)</f>
        <v>0</v>
      </c>
      <c r="P34" s="18">
        <f>IF(SUM(P27:P33)=0,0,ROUND(AVERAGE(P27:P33),0))</f>
        <v>0</v>
      </c>
      <c r="Q34" s="107">
        <f>IF(Q33=0,0,1)</f>
        <v>0</v>
      </c>
      <c r="R34" s="18">
        <f>IF(SUM(R27:R33)=0,0,ROUND(AVERAGE(R27:R33),0))</f>
        <v>0</v>
      </c>
      <c r="S34" s="107">
        <f>IF(S33=0,0,1)</f>
        <v>0</v>
      </c>
      <c r="T34" s="18">
        <f>IF(SUM(T27:T33)=0,0,ROUND(AVERAGE(T27:T33),0))</f>
        <v>0</v>
      </c>
      <c r="U34" s="107">
        <f>IF(U33=0,0,1)</f>
        <v>0</v>
      </c>
      <c r="V34" s="18">
        <f>IF(SUM(V27:V33)=0,0,ROUND(AVERAGE(V27:V33),0))</f>
        <v>0</v>
      </c>
      <c r="W34" s="107">
        <f>IF(W33=0,0,1)</f>
        <v>0</v>
      </c>
      <c r="X34" s="149"/>
      <c r="Y34" s="396"/>
      <c r="Z34" s="397"/>
      <c r="AA34" s="397"/>
      <c r="AB34" s="397"/>
      <c r="AC34" s="397"/>
      <c r="AD34" s="398"/>
      <c r="AE34"/>
      <c r="AF34"/>
      <c r="AG34"/>
      <c r="AH34"/>
      <c r="AI34"/>
      <c r="AJ34"/>
      <c r="AK34"/>
      <c r="AL34"/>
      <c r="AM34"/>
      <c r="AN34"/>
      <c r="AO34"/>
      <c r="AP34"/>
      <c r="AQ34"/>
      <c r="AR34"/>
      <c r="AS34"/>
      <c r="AT34"/>
      <c r="AU34"/>
      <c r="AV34"/>
      <c r="AW34"/>
      <c r="AX34"/>
    </row>
    <row r="35" spans="1:50" s="48" customFormat="1" x14ac:dyDescent="0.2">
      <c r="A35" s="2" t="s">
        <v>6</v>
      </c>
      <c r="B35" s="53">
        <f>B33+1</f>
        <v>27</v>
      </c>
      <c r="C35" s="24"/>
      <c r="D35" s="24"/>
      <c r="E35" s="24"/>
      <c r="F35" s="44">
        <f t="shared" si="17"/>
        <v>0</v>
      </c>
      <c r="G35" s="57" t="str">
        <f t="shared" si="1"/>
        <v/>
      </c>
      <c r="H35" s="197"/>
      <c r="I35" s="197"/>
      <c r="J35" s="197"/>
      <c r="K35" s="44">
        <f>J35</f>
        <v>0</v>
      </c>
      <c r="L35" s="203" t="str">
        <f t="shared" si="3"/>
        <v/>
      </c>
      <c r="M35" s="77"/>
      <c r="N35" s="77"/>
      <c r="O35" s="106">
        <f>IF(N35="",0,1)</f>
        <v>0</v>
      </c>
      <c r="P35" s="77"/>
      <c r="Q35" s="106">
        <f>IF(P35="",0,1)</f>
        <v>0</v>
      </c>
      <c r="R35" s="77"/>
      <c r="S35" s="106">
        <f>IF(R35="",0,1)</f>
        <v>0</v>
      </c>
      <c r="T35" s="77"/>
      <c r="U35" s="106">
        <f>IF(T35="",0,1)</f>
        <v>0</v>
      </c>
      <c r="V35" s="77"/>
      <c r="W35" s="106">
        <f>IF(V35="",0,1)</f>
        <v>0</v>
      </c>
      <c r="X35" s="153"/>
      <c r="Y35" s="425"/>
      <c r="Z35" s="426"/>
      <c r="AA35" s="426"/>
      <c r="AB35" s="426"/>
      <c r="AC35" s="426"/>
      <c r="AD35" s="427"/>
      <c r="AE35"/>
      <c r="AF35"/>
      <c r="AG35"/>
      <c r="AH35"/>
      <c r="AI35"/>
      <c r="AJ35"/>
      <c r="AK35"/>
      <c r="AL35"/>
      <c r="AM35"/>
      <c r="AN35"/>
      <c r="AO35"/>
      <c r="AP35"/>
      <c r="AQ35"/>
      <c r="AR35"/>
      <c r="AS35"/>
      <c r="AT35"/>
      <c r="AU35"/>
      <c r="AV35"/>
      <c r="AW35"/>
      <c r="AX35"/>
    </row>
    <row r="36" spans="1:50" s="48" customFormat="1" x14ac:dyDescent="0.2">
      <c r="A36" s="2" t="s">
        <v>7</v>
      </c>
      <c r="B36" s="53">
        <f>B35+1</f>
        <v>28</v>
      </c>
      <c r="C36" s="24"/>
      <c r="D36" s="24"/>
      <c r="E36" s="24"/>
      <c r="F36" s="44">
        <f t="shared" si="17"/>
        <v>0</v>
      </c>
      <c r="G36" s="57" t="str">
        <f t="shared" si="1"/>
        <v/>
      </c>
      <c r="H36" s="197"/>
      <c r="I36" s="197"/>
      <c r="J36" s="197"/>
      <c r="K36" s="44">
        <f t="shared" ref="K36:K41" si="31">J36</f>
        <v>0</v>
      </c>
      <c r="L36" s="203" t="str">
        <f t="shared" si="3"/>
        <v/>
      </c>
      <c r="M36" s="77"/>
      <c r="N36" s="77"/>
      <c r="O36" s="106">
        <f>IF(N36="",O35,O35+1)</f>
        <v>0</v>
      </c>
      <c r="P36" s="77"/>
      <c r="Q36" s="106">
        <f>IF(P36="",Q35,Q35+1)</f>
        <v>0</v>
      </c>
      <c r="R36" s="77"/>
      <c r="S36" s="106">
        <f>IF(R36="",S35,S35+1)</f>
        <v>0</v>
      </c>
      <c r="T36" s="77"/>
      <c r="U36" s="106">
        <f>IF(T36="",U35,U35+1)</f>
        <v>0</v>
      </c>
      <c r="V36" s="77"/>
      <c r="W36" s="106">
        <f>IF(V36="",W35,W35+1)</f>
        <v>0</v>
      </c>
      <c r="X36" s="153"/>
      <c r="Y36" s="425"/>
      <c r="Z36" s="426"/>
      <c r="AA36" s="426"/>
      <c r="AB36" s="426"/>
      <c r="AC36" s="426"/>
      <c r="AD36" s="427"/>
      <c r="AE36"/>
      <c r="AF36"/>
      <c r="AG36"/>
      <c r="AH36"/>
      <c r="AI36"/>
      <c r="AJ36"/>
      <c r="AK36"/>
      <c r="AL36"/>
      <c r="AM36"/>
      <c r="AN36"/>
      <c r="AO36"/>
      <c r="AP36"/>
      <c r="AQ36"/>
      <c r="AR36"/>
      <c r="AS36"/>
      <c r="AT36"/>
      <c r="AU36"/>
      <c r="AV36"/>
      <c r="AW36"/>
      <c r="AX36"/>
    </row>
    <row r="37" spans="1:50" s="48" customFormat="1" x14ac:dyDescent="0.2">
      <c r="A37" s="2" t="s">
        <v>8</v>
      </c>
      <c r="B37" s="53">
        <f t="shared" ref="B37:B41" si="32">B36+1</f>
        <v>29</v>
      </c>
      <c r="C37" s="24"/>
      <c r="D37" s="24"/>
      <c r="E37" s="24"/>
      <c r="F37" s="44">
        <f t="shared" si="17"/>
        <v>0</v>
      </c>
      <c r="G37" s="57" t="str">
        <f t="shared" si="1"/>
        <v/>
      </c>
      <c r="H37" s="197"/>
      <c r="I37" s="197"/>
      <c r="J37" s="197"/>
      <c r="K37" s="44">
        <f t="shared" si="31"/>
        <v>0</v>
      </c>
      <c r="L37" s="203" t="str">
        <f t="shared" si="3"/>
        <v/>
      </c>
      <c r="M37" s="77"/>
      <c r="N37" s="77"/>
      <c r="O37" s="106">
        <f t="shared" ref="O37:O41" si="33">IF(N37="",O36,O36+1)</f>
        <v>0</v>
      </c>
      <c r="P37" s="77"/>
      <c r="Q37" s="106">
        <f t="shared" ref="Q37:Q41" si="34">IF(P37="",Q36,Q36+1)</f>
        <v>0</v>
      </c>
      <c r="R37" s="77"/>
      <c r="S37" s="106">
        <f t="shared" ref="S37:S41" si="35">IF(R37="",S36,S36+1)</f>
        <v>0</v>
      </c>
      <c r="T37" s="77"/>
      <c r="U37" s="106">
        <f t="shared" ref="U37:U41" si="36">IF(T37="",U36,U36+1)</f>
        <v>0</v>
      </c>
      <c r="V37" s="77"/>
      <c r="W37" s="106">
        <f t="shared" ref="W37:W41" si="37">IF(V37="",W36,W36+1)</f>
        <v>0</v>
      </c>
      <c r="X37" s="153"/>
      <c r="Y37" s="425"/>
      <c r="Z37" s="426"/>
      <c r="AA37" s="426"/>
      <c r="AB37" s="426"/>
      <c r="AC37" s="426"/>
      <c r="AD37" s="427"/>
      <c r="AE37"/>
      <c r="AF37"/>
      <c r="AG37"/>
      <c r="AH37"/>
      <c r="AI37"/>
      <c r="AJ37"/>
      <c r="AK37"/>
      <c r="AL37"/>
      <c r="AM37"/>
      <c r="AN37"/>
      <c r="AO37"/>
      <c r="AP37"/>
      <c r="AQ37"/>
      <c r="AR37"/>
      <c r="AS37"/>
      <c r="AT37"/>
      <c r="AU37"/>
      <c r="AV37"/>
      <c r="AW37"/>
      <c r="AX37"/>
    </row>
    <row r="38" spans="1:50" s="48" customFormat="1" x14ac:dyDescent="0.2">
      <c r="A38" s="2" t="s">
        <v>2</v>
      </c>
      <c r="B38" s="53">
        <f t="shared" si="32"/>
        <v>30</v>
      </c>
      <c r="C38" s="24"/>
      <c r="D38" s="24"/>
      <c r="E38" s="24"/>
      <c r="F38" s="44">
        <f t="shared" si="17"/>
        <v>0</v>
      </c>
      <c r="G38" s="57" t="str">
        <f t="shared" si="1"/>
        <v/>
      </c>
      <c r="H38" s="197"/>
      <c r="I38" s="197"/>
      <c r="J38" s="197"/>
      <c r="K38" s="44">
        <f t="shared" si="31"/>
        <v>0</v>
      </c>
      <c r="L38" s="203" t="str">
        <f t="shared" si="3"/>
        <v/>
      </c>
      <c r="M38" s="77"/>
      <c r="N38" s="77"/>
      <c r="O38" s="106">
        <f t="shared" si="33"/>
        <v>0</v>
      </c>
      <c r="P38" s="77"/>
      <c r="Q38" s="106">
        <f t="shared" si="34"/>
        <v>0</v>
      </c>
      <c r="R38" s="77"/>
      <c r="S38" s="106">
        <f t="shared" si="35"/>
        <v>0</v>
      </c>
      <c r="T38" s="77"/>
      <c r="U38" s="106">
        <f t="shared" si="36"/>
        <v>0</v>
      </c>
      <c r="V38" s="77"/>
      <c r="W38" s="106">
        <f t="shared" si="37"/>
        <v>0</v>
      </c>
      <c r="X38" s="153"/>
      <c r="Y38" s="425"/>
      <c r="Z38" s="426"/>
      <c r="AA38" s="426"/>
      <c r="AB38" s="426"/>
      <c r="AC38" s="426"/>
      <c r="AD38" s="427"/>
      <c r="AE38"/>
      <c r="AF38"/>
      <c r="AG38"/>
      <c r="AH38"/>
      <c r="AI38"/>
      <c r="AJ38"/>
      <c r="AK38"/>
      <c r="AL38"/>
      <c r="AM38"/>
      <c r="AN38"/>
      <c r="AO38"/>
      <c r="AP38"/>
      <c r="AQ38"/>
      <c r="AR38"/>
      <c r="AS38"/>
      <c r="AT38"/>
      <c r="AU38"/>
      <c r="AV38"/>
      <c r="AW38"/>
      <c r="AX38"/>
    </row>
    <row r="39" spans="1:50" s="48" customFormat="1" x14ac:dyDescent="0.2">
      <c r="A39" s="2" t="s">
        <v>3</v>
      </c>
      <c r="B39" s="53">
        <f t="shared" si="32"/>
        <v>31</v>
      </c>
      <c r="C39" s="24"/>
      <c r="D39" s="24"/>
      <c r="E39" s="24"/>
      <c r="F39" s="44">
        <f t="shared" si="17"/>
        <v>0</v>
      </c>
      <c r="G39" s="57" t="str">
        <f t="shared" si="1"/>
        <v/>
      </c>
      <c r="H39" s="197"/>
      <c r="I39" s="197"/>
      <c r="J39" s="197"/>
      <c r="K39" s="44">
        <f t="shared" si="31"/>
        <v>0</v>
      </c>
      <c r="L39" s="203" t="str">
        <f t="shared" si="3"/>
        <v/>
      </c>
      <c r="M39" s="77"/>
      <c r="N39" s="77"/>
      <c r="O39" s="106">
        <f t="shared" si="33"/>
        <v>0</v>
      </c>
      <c r="P39" s="77"/>
      <c r="Q39" s="106">
        <f t="shared" si="34"/>
        <v>0</v>
      </c>
      <c r="R39" s="77"/>
      <c r="S39" s="106">
        <f t="shared" si="35"/>
        <v>0</v>
      </c>
      <c r="T39" s="77"/>
      <c r="U39" s="106">
        <f t="shared" si="36"/>
        <v>0</v>
      </c>
      <c r="V39" s="77"/>
      <c r="W39" s="106">
        <f t="shared" si="37"/>
        <v>0</v>
      </c>
      <c r="X39" s="153"/>
      <c r="Y39" s="425"/>
      <c r="Z39" s="426"/>
      <c r="AA39" s="426"/>
      <c r="AB39" s="426"/>
      <c r="AC39" s="426"/>
      <c r="AD39" s="427"/>
      <c r="AE39"/>
      <c r="AF39"/>
      <c r="AG39"/>
      <c r="AH39"/>
      <c r="AI39"/>
      <c r="AJ39"/>
      <c r="AK39"/>
      <c r="AL39"/>
      <c r="AM39"/>
      <c r="AN39"/>
      <c r="AO39"/>
      <c r="AP39"/>
      <c r="AQ39"/>
      <c r="AR39"/>
      <c r="AS39"/>
      <c r="AT39"/>
      <c r="AU39"/>
      <c r="AV39"/>
      <c r="AW39"/>
      <c r="AX39"/>
    </row>
    <row r="40" spans="1:50" s="48" customFormat="1" hidden="1" x14ac:dyDescent="0.2">
      <c r="A40" s="2" t="s">
        <v>4</v>
      </c>
      <c r="B40" s="53">
        <f t="shared" si="32"/>
        <v>32</v>
      </c>
      <c r="C40" s="24"/>
      <c r="D40" s="24"/>
      <c r="E40" s="24"/>
      <c r="F40" s="44">
        <f t="shared" si="17"/>
        <v>0</v>
      </c>
      <c r="G40" s="57" t="str">
        <f t="shared" si="1"/>
        <v/>
      </c>
      <c r="H40" s="197"/>
      <c r="I40" s="197"/>
      <c r="J40" s="197"/>
      <c r="K40" s="44">
        <f t="shared" si="31"/>
        <v>0</v>
      </c>
      <c r="L40" s="203" t="str">
        <f t="shared" si="3"/>
        <v/>
      </c>
      <c r="M40" s="77"/>
      <c r="N40" s="77"/>
      <c r="O40" s="106">
        <f t="shared" si="33"/>
        <v>0</v>
      </c>
      <c r="P40" s="77"/>
      <c r="Q40" s="106">
        <f t="shared" si="34"/>
        <v>0</v>
      </c>
      <c r="R40" s="77"/>
      <c r="S40" s="106">
        <f t="shared" si="35"/>
        <v>0</v>
      </c>
      <c r="T40" s="77"/>
      <c r="U40" s="106">
        <f t="shared" si="36"/>
        <v>0</v>
      </c>
      <c r="V40" s="77"/>
      <c r="W40" s="106">
        <f t="shared" si="37"/>
        <v>0</v>
      </c>
      <c r="X40" s="153"/>
      <c r="Y40" s="425"/>
      <c r="Z40" s="426"/>
      <c r="AA40" s="426"/>
      <c r="AB40" s="426"/>
      <c r="AC40" s="426"/>
      <c r="AD40" s="427"/>
      <c r="AE40"/>
      <c r="AF40"/>
      <c r="AG40"/>
      <c r="AH40"/>
      <c r="AI40"/>
      <c r="AJ40"/>
      <c r="AK40"/>
      <c r="AL40"/>
      <c r="AM40"/>
      <c r="AN40"/>
      <c r="AO40"/>
      <c r="AP40"/>
      <c r="AQ40"/>
      <c r="AR40"/>
      <c r="AS40"/>
      <c r="AT40"/>
      <c r="AU40"/>
      <c r="AV40"/>
      <c r="AW40"/>
      <c r="AX40"/>
    </row>
    <row r="41" spans="1:50" s="48" customFormat="1" hidden="1" x14ac:dyDescent="0.2">
      <c r="A41" s="44" t="s">
        <v>5</v>
      </c>
      <c r="B41" s="81">
        <f t="shared" si="32"/>
        <v>33</v>
      </c>
      <c r="C41" s="24"/>
      <c r="D41" s="24"/>
      <c r="E41" s="24"/>
      <c r="F41" s="44">
        <f t="shared" si="17"/>
        <v>0</v>
      </c>
      <c r="G41" s="57" t="str">
        <f t="shared" si="1"/>
        <v/>
      </c>
      <c r="H41" s="197"/>
      <c r="I41" s="197"/>
      <c r="J41" s="197"/>
      <c r="K41" s="44">
        <f t="shared" si="31"/>
        <v>0</v>
      </c>
      <c r="L41" s="203" t="str">
        <f t="shared" si="3"/>
        <v/>
      </c>
      <c r="M41" s="77"/>
      <c r="N41" s="77"/>
      <c r="O41" s="106">
        <f t="shared" si="33"/>
        <v>0</v>
      </c>
      <c r="P41" s="77"/>
      <c r="Q41" s="106">
        <f t="shared" si="34"/>
        <v>0</v>
      </c>
      <c r="R41" s="77"/>
      <c r="S41" s="106">
        <f t="shared" si="35"/>
        <v>0</v>
      </c>
      <c r="T41" s="77"/>
      <c r="U41" s="106">
        <f t="shared" si="36"/>
        <v>0</v>
      </c>
      <c r="V41" s="77"/>
      <c r="W41" s="106">
        <f t="shared" si="37"/>
        <v>0</v>
      </c>
      <c r="X41" s="153"/>
      <c r="Y41" s="425"/>
      <c r="Z41" s="426"/>
      <c r="AA41" s="426"/>
      <c r="AB41" s="426"/>
      <c r="AC41" s="426"/>
      <c r="AD41" s="427"/>
      <c r="AE41"/>
      <c r="AF41"/>
      <c r="AG41"/>
      <c r="AH41"/>
      <c r="AI41"/>
      <c r="AJ41"/>
      <c r="AK41"/>
      <c r="AL41"/>
      <c r="AM41"/>
      <c r="AN41"/>
      <c r="AO41"/>
      <c r="AP41"/>
      <c r="AQ41"/>
      <c r="AR41"/>
      <c r="AS41"/>
      <c r="AT41"/>
      <c r="AU41"/>
      <c r="AV41"/>
      <c r="AW41"/>
      <c r="AX41"/>
    </row>
    <row r="42" spans="1:50" s="48" customFormat="1" x14ac:dyDescent="0.2">
      <c r="A42" s="382" t="s">
        <v>10</v>
      </c>
      <c r="B42" s="383"/>
      <c r="C42" s="11">
        <f>SUM(C35:C41)</f>
        <v>0</v>
      </c>
      <c r="D42" s="11">
        <f>SUM(D35:D41)+ROUNDDOWN(F42/60,0)</f>
        <v>0</v>
      </c>
      <c r="E42" s="11">
        <f>F42-60*ROUNDDOWN(F42/60,0)</f>
        <v>0</v>
      </c>
      <c r="F42" s="89">
        <f>SUM(F35:F41)</f>
        <v>0</v>
      </c>
      <c r="G42" s="34">
        <f>IF((D42*60+E42)=0,0,ROUND((C42*60)/(D42*60+E42),1))</f>
        <v>0</v>
      </c>
      <c r="H42" s="11">
        <f>SUM(H35:H41)</f>
        <v>0</v>
      </c>
      <c r="I42" s="11">
        <f>SUM(I35:I41)+ROUNDDOWN(K42/60,0)</f>
        <v>0</v>
      </c>
      <c r="J42" s="11">
        <f>K42-60*ROUNDDOWN(K42/60,0)</f>
        <v>0</v>
      </c>
      <c r="K42" s="89">
        <f>SUM(K35:K41)</f>
        <v>0</v>
      </c>
      <c r="L42" s="34">
        <f>IF((I42*60+J42)=0,0,ROUND((H42*60)/(I42*60+J42),1))</f>
        <v>0</v>
      </c>
      <c r="M42" s="18">
        <f>SUM(M35:M41)</f>
        <v>0</v>
      </c>
      <c r="N42" s="18">
        <f>IF(SUM(N35:N41)=0,0,ROUND(AVERAGE(N35:N41),0))</f>
        <v>0</v>
      </c>
      <c r="O42" s="107">
        <f>IF(O41=0,0,1)</f>
        <v>0</v>
      </c>
      <c r="P42" s="18">
        <f>IF(SUM(P35:P41)=0,0,ROUND(AVERAGE(P35:P41),0))</f>
        <v>0</v>
      </c>
      <c r="Q42" s="107">
        <f>IF(Q41=0,0,1)</f>
        <v>0</v>
      </c>
      <c r="R42" s="18">
        <f>IF(SUM(R35:R41)=0,0,ROUND(AVERAGE(R35:R41),0))</f>
        <v>0</v>
      </c>
      <c r="S42" s="107">
        <f>IF(S41=0,0,1)</f>
        <v>0</v>
      </c>
      <c r="T42" s="18">
        <f>IF(SUM(T35:T41)=0,0,ROUND(AVERAGE(T35:T41),0))</f>
        <v>0</v>
      </c>
      <c r="U42" s="107">
        <f>IF(U41=0,0,1)</f>
        <v>0</v>
      </c>
      <c r="V42" s="18">
        <f>IF(SUM(V35:V41)=0,0,ROUND(AVERAGE(V35:V41),0))</f>
        <v>0</v>
      </c>
      <c r="W42" s="107">
        <f>IF(W36=0,0,1)</f>
        <v>0</v>
      </c>
      <c r="X42" s="149"/>
      <c r="Y42" s="396"/>
      <c r="Z42" s="397"/>
      <c r="AA42" s="397"/>
      <c r="AB42" s="397"/>
      <c r="AC42" s="397"/>
      <c r="AD42" s="398"/>
      <c r="AE42"/>
      <c r="AF42"/>
      <c r="AG42"/>
      <c r="AH42"/>
      <c r="AI42"/>
      <c r="AJ42"/>
      <c r="AK42"/>
      <c r="AL42"/>
      <c r="AM42"/>
      <c r="AN42"/>
      <c r="AO42"/>
      <c r="AP42"/>
      <c r="AQ42"/>
      <c r="AR42"/>
      <c r="AS42"/>
      <c r="AT42"/>
      <c r="AU42"/>
      <c r="AV42"/>
      <c r="AW42"/>
      <c r="AX42"/>
    </row>
    <row r="43" spans="1:50" s="48" customFormat="1" hidden="1" x14ac:dyDescent="0.2">
      <c r="A43" s="44" t="s">
        <v>6</v>
      </c>
      <c r="B43" s="81">
        <f>B41+1</f>
        <v>34</v>
      </c>
      <c r="C43" s="24"/>
      <c r="D43" s="24"/>
      <c r="E43" s="24"/>
      <c r="F43" s="44">
        <f t="shared" si="17"/>
        <v>0</v>
      </c>
      <c r="G43" s="57" t="str">
        <f t="shared" si="1"/>
        <v/>
      </c>
      <c r="H43" s="197"/>
      <c r="I43" s="197"/>
      <c r="J43" s="197"/>
      <c r="K43" s="44">
        <f>J43</f>
        <v>0</v>
      </c>
      <c r="L43" s="203" t="str">
        <f t="shared" si="3"/>
        <v/>
      </c>
      <c r="M43" s="77"/>
      <c r="N43" s="77"/>
      <c r="O43" s="106">
        <f>IF(N43="",0,1)</f>
        <v>0</v>
      </c>
      <c r="P43" s="207"/>
      <c r="Q43" s="106">
        <f>IF(P43="",0,1)</f>
        <v>0</v>
      </c>
      <c r="R43" s="207"/>
      <c r="S43" s="106">
        <f>IF(R43="",0,1)</f>
        <v>0</v>
      </c>
      <c r="T43" s="207"/>
      <c r="U43" s="106">
        <f>IF(T43="",0,1)</f>
        <v>0</v>
      </c>
      <c r="V43" s="207"/>
      <c r="W43" s="106">
        <f>IF(V43="",0,1)</f>
        <v>0</v>
      </c>
      <c r="X43" s="153"/>
      <c r="Y43" s="465" t="s">
        <v>232</v>
      </c>
      <c r="Z43" s="465"/>
      <c r="AA43" s="465"/>
      <c r="AB43" s="465"/>
      <c r="AC43" s="465"/>
      <c r="AD43" s="465"/>
      <c r="AE43"/>
      <c r="AF43"/>
      <c r="AG43"/>
      <c r="AH43"/>
      <c r="AI43"/>
      <c r="AJ43"/>
      <c r="AK43"/>
      <c r="AL43"/>
      <c r="AM43"/>
      <c r="AN43"/>
      <c r="AO43"/>
      <c r="AP43"/>
      <c r="AQ43"/>
      <c r="AR43"/>
      <c r="AS43"/>
      <c r="AT43"/>
      <c r="AU43"/>
      <c r="AV43"/>
      <c r="AW43"/>
      <c r="AX43"/>
    </row>
    <row r="44" spans="1:50" s="48" customFormat="1" hidden="1" x14ac:dyDescent="0.2">
      <c r="A44" s="2" t="s">
        <v>7</v>
      </c>
      <c r="B44" s="53">
        <f>B43+1</f>
        <v>35</v>
      </c>
      <c r="C44" s="262"/>
      <c r="D44" s="262"/>
      <c r="E44" s="262"/>
      <c r="F44" s="44">
        <f t="shared" si="17"/>
        <v>0</v>
      </c>
      <c r="G44" s="57" t="str">
        <f t="shared" si="1"/>
        <v/>
      </c>
      <c r="H44" s="263"/>
      <c r="I44" s="263"/>
      <c r="J44" s="263"/>
      <c r="K44" s="44">
        <f t="shared" ref="K44:K45" si="38">J44</f>
        <v>0</v>
      </c>
      <c r="L44" s="203" t="str">
        <f t="shared" si="3"/>
        <v/>
      </c>
      <c r="M44" s="264"/>
      <c r="N44" s="264"/>
      <c r="O44" s="106">
        <f>IF(N44="",O43,O43+1)</f>
        <v>0</v>
      </c>
      <c r="P44" s="235"/>
      <c r="Q44" s="106">
        <f>IF(P44="",Q43,Q43+1)</f>
        <v>0</v>
      </c>
      <c r="R44" s="235"/>
      <c r="S44" s="106">
        <f>IF(R44="",S43,S43+1)</f>
        <v>0</v>
      </c>
      <c r="T44" s="235"/>
      <c r="U44" s="106">
        <f>IF(T44="",U43,U43+1)</f>
        <v>0</v>
      </c>
      <c r="V44" s="235"/>
      <c r="W44" s="106">
        <f>IF(V44="",W43,W43+1)</f>
        <v>0</v>
      </c>
      <c r="X44" s="236"/>
      <c r="Y44" s="433"/>
      <c r="Z44" s="429"/>
      <c r="AA44" s="429"/>
      <c r="AB44" s="429"/>
      <c r="AC44" s="429"/>
      <c r="AD44" s="430"/>
      <c r="AE44"/>
      <c r="AF44"/>
      <c r="AG44"/>
      <c r="AH44"/>
      <c r="AI44"/>
      <c r="AJ44"/>
      <c r="AK44"/>
      <c r="AL44"/>
      <c r="AM44"/>
      <c r="AN44"/>
      <c r="AO44"/>
      <c r="AP44"/>
      <c r="AQ44"/>
      <c r="AR44"/>
      <c r="AS44"/>
      <c r="AT44"/>
      <c r="AU44"/>
      <c r="AV44"/>
      <c r="AW44"/>
      <c r="AX44"/>
    </row>
    <row r="45" spans="1:50" s="48" customFormat="1" hidden="1" x14ac:dyDescent="0.2">
      <c r="A45" s="2" t="s">
        <v>8</v>
      </c>
      <c r="B45" s="53">
        <f>B44+1</f>
        <v>36</v>
      </c>
      <c r="C45" s="24"/>
      <c r="D45" s="24"/>
      <c r="E45" s="24"/>
      <c r="F45" s="44">
        <f t="shared" si="17"/>
        <v>0</v>
      </c>
      <c r="G45" s="57" t="str">
        <f t="shared" si="1"/>
        <v/>
      </c>
      <c r="H45" s="197"/>
      <c r="I45" s="197"/>
      <c r="J45" s="197"/>
      <c r="K45" s="44">
        <f t="shared" si="38"/>
        <v>0</v>
      </c>
      <c r="L45" s="203" t="str">
        <f t="shared" si="3"/>
        <v/>
      </c>
      <c r="M45" s="77"/>
      <c r="N45" s="77"/>
      <c r="O45" s="106">
        <f t="shared" ref="O45" si="39">IF(N45="",O44,O44+1)</f>
        <v>0</v>
      </c>
      <c r="P45" s="235"/>
      <c r="Q45" s="106">
        <f t="shared" ref="Q45" si="40">IF(P45="",Q44,Q44+1)</f>
        <v>0</v>
      </c>
      <c r="R45" s="235"/>
      <c r="S45" s="106">
        <f t="shared" ref="S45" si="41">IF(R45="",S44,S44+1)</f>
        <v>0</v>
      </c>
      <c r="T45" s="235"/>
      <c r="U45" s="106">
        <f t="shared" ref="U45" si="42">IF(T45="",U44,U44+1)</f>
        <v>0</v>
      </c>
      <c r="V45" s="235"/>
      <c r="W45" s="106">
        <f t="shared" ref="W45" si="43">IF(V45="",W44,W44+1)</f>
        <v>0</v>
      </c>
      <c r="X45" s="153"/>
      <c r="Y45" s="461"/>
      <c r="Z45" s="461"/>
      <c r="AA45" s="461"/>
      <c r="AB45" s="461"/>
      <c r="AC45" s="461"/>
      <c r="AD45" s="461"/>
      <c r="AE45"/>
      <c r="AF45"/>
      <c r="AG45"/>
      <c r="AH45"/>
      <c r="AI45"/>
      <c r="AJ45"/>
      <c r="AK45"/>
      <c r="AL45"/>
      <c r="AM45"/>
      <c r="AN45"/>
      <c r="AO45"/>
      <c r="AP45"/>
      <c r="AQ45"/>
      <c r="AR45"/>
      <c r="AS45"/>
      <c r="AT45"/>
      <c r="AU45"/>
      <c r="AV45"/>
      <c r="AW45"/>
      <c r="AX45"/>
    </row>
    <row r="46" spans="1:50" s="48" customFormat="1" hidden="1" x14ac:dyDescent="0.2">
      <c r="A46" s="455" t="s">
        <v>10</v>
      </c>
      <c r="B46" s="456"/>
      <c r="C46" s="62">
        <f>SUM(C43:C45)</f>
        <v>0</v>
      </c>
      <c r="D46" s="62">
        <f>SUM(D43:D45)+ROUNDDOWN(F46/60,0)</f>
        <v>0</v>
      </c>
      <c r="E46" s="62">
        <f>F46-60*ROUNDDOWN(F46/60,0)</f>
        <v>0</v>
      </c>
      <c r="F46" s="62">
        <f>SUM(F43:F45)</f>
        <v>0</v>
      </c>
      <c r="G46" s="62">
        <f>IF((D46*60+E46)=0,0,ROUND((C46*60)/(D46*60+E46),1))</f>
        <v>0</v>
      </c>
      <c r="H46" s="62">
        <f>SUM(H43:H45)</f>
        <v>0</v>
      </c>
      <c r="I46" s="62">
        <f>SUM(I43:I45)+ROUNDDOWN(K46/60,0)</f>
        <v>0</v>
      </c>
      <c r="J46" s="62">
        <f>K46-60*ROUNDDOWN(K46/60,0)</f>
        <v>0</v>
      </c>
      <c r="K46" s="62">
        <f>SUM(K43:K45)</f>
        <v>0</v>
      </c>
      <c r="L46" s="62">
        <f>IF((I46*60+J46)=0,0,ROUND((H46*60)/(I46*60+J46),1))</f>
        <v>0</v>
      </c>
      <c r="M46" s="64">
        <f>SUM(M43:M45)</f>
        <v>0</v>
      </c>
      <c r="N46" s="64" t="str">
        <f>IF(SUM(N43:N45)=0,"",ROUND(AVERAGE(N43:N45),0))</f>
        <v/>
      </c>
      <c r="O46" s="230">
        <f>IF(O45=0,0,1)</f>
        <v>0</v>
      </c>
      <c r="P46" s="64" t="str">
        <f>IF(SUM(P43:P45)=0,"",ROUND(AVERAGE(P43:P45),0))</f>
        <v/>
      </c>
      <c r="Q46" s="230">
        <f>IF(Q45=0,0,1)</f>
        <v>0</v>
      </c>
      <c r="R46" s="64" t="str">
        <f>IF(SUM(R43:R45)=0,"",ROUND(AVERAGE(R43:R45),0))</f>
        <v/>
      </c>
      <c r="S46" s="230">
        <f>IF(S45=0,0,1)</f>
        <v>0</v>
      </c>
      <c r="T46" s="64" t="str">
        <f>IF(SUM(T43:T45)=0,"",ROUND(AVERAGE(T43:T45),0))</f>
        <v/>
      </c>
      <c r="U46" s="230">
        <f>IF(U45=0,0,1)</f>
        <v>0</v>
      </c>
      <c r="V46" s="64" t="str">
        <f>IF(SUM(V43:V45)=0,"",ROUND(AVERAGE(V43:V45),0))</f>
        <v/>
      </c>
      <c r="W46" s="230">
        <f>IF(W45=0,0,1)</f>
        <v>0</v>
      </c>
      <c r="X46" s="149"/>
      <c r="Y46" s="396"/>
      <c r="Z46" s="397"/>
      <c r="AA46" s="397"/>
      <c r="AB46" s="397"/>
      <c r="AC46" s="397"/>
      <c r="AD46" s="398"/>
      <c r="AE46"/>
      <c r="AF46"/>
      <c r="AG46"/>
      <c r="AH46"/>
      <c r="AI46"/>
      <c r="AJ46"/>
      <c r="AK46"/>
      <c r="AL46"/>
      <c r="AM46"/>
      <c r="AN46"/>
      <c r="AO46"/>
      <c r="AP46"/>
      <c r="AQ46"/>
      <c r="AR46"/>
      <c r="AS46"/>
      <c r="AT46"/>
      <c r="AU46"/>
      <c r="AV46"/>
      <c r="AW46"/>
      <c r="AX46"/>
    </row>
    <row r="47" spans="1:50" x14ac:dyDescent="0.2">
      <c r="A47" s="379" t="s">
        <v>31</v>
      </c>
      <c r="B47" s="380"/>
      <c r="C47" s="12">
        <f>C9+C18+C26+C34+C42+C46</f>
        <v>0</v>
      </c>
      <c r="D47" s="9">
        <f>D9+D18+D26+D34+D42+D46+ROUNDDOWN(F47/60,0)</f>
        <v>0</v>
      </c>
      <c r="E47" s="9">
        <f>F47-60*ROUNDDOWN(F47/60,0)</f>
        <v>0</v>
      </c>
      <c r="F47" s="91">
        <f>E9+E18+E26+E34+E42+E46</f>
        <v>0</v>
      </c>
      <c r="G47" s="38">
        <f>IF((D47*60+E47)=0,0,ROUND((C47*60)/(D47*60+E47),1))</f>
        <v>0</v>
      </c>
      <c r="H47" s="12">
        <f>H9+H18+H26+H34+H42+H46</f>
        <v>0</v>
      </c>
      <c r="I47" s="9">
        <f>I9+I18+I26+I34+I42+I46+ROUNDDOWN(K47/60,0)</f>
        <v>0</v>
      </c>
      <c r="J47" s="9">
        <f>K47-60*ROUNDDOWN(K47/60,0)</f>
        <v>0</v>
      </c>
      <c r="K47" s="91">
        <f>J9+J18+J26+J34+J42+J46</f>
        <v>0</v>
      </c>
      <c r="L47" s="38">
        <f>IF((I47*60+J47)=0,0,ROUND((H47*60)/(I47*60+J47),1))</f>
        <v>0</v>
      </c>
      <c r="M47" s="19">
        <f>M9+M18+M26+M34+M42+M46</f>
        <v>0</v>
      </c>
      <c r="N47" s="19" t="str">
        <f>IF(N48=0,"",(N9+N18+N26+N34+N42)/N48)</f>
        <v/>
      </c>
      <c r="O47" s="237"/>
      <c r="P47" s="19" t="str">
        <f>IF(P48=0,"",(P9+P18+P26+P34+P42)/P48)</f>
        <v/>
      </c>
      <c r="Q47" s="237"/>
      <c r="R47" s="19" t="str">
        <f>IF(R48=0,"",(R9+R18+R26+R34+R42)/R48)</f>
        <v/>
      </c>
      <c r="S47" s="237"/>
      <c r="T47" s="19" t="str">
        <f>IF(T48=0,"",(T9+T18+T26+T34+T42)/T48)</f>
        <v/>
      </c>
      <c r="U47" s="237"/>
      <c r="V47" s="19" t="str">
        <f>IF(V48=0,"",(V9+V18+V26+V34+V42)/V48)</f>
        <v/>
      </c>
      <c r="W47" s="237"/>
      <c r="X47" s="39"/>
      <c r="Y47" s="27"/>
      <c r="Z47" s="29" t="s">
        <v>0</v>
      </c>
      <c r="AA47" s="29" t="s">
        <v>29</v>
      </c>
      <c r="AB47" s="29" t="s">
        <v>15</v>
      </c>
      <c r="AC47" s="29" t="s">
        <v>22</v>
      </c>
      <c r="AD47" s="29" t="s">
        <v>25</v>
      </c>
    </row>
    <row r="48" spans="1:50" ht="16.5" customHeight="1" x14ac:dyDescent="0.2">
      <c r="A48" s="381"/>
      <c r="B48" s="381"/>
      <c r="C48" s="2" t="s">
        <v>0</v>
      </c>
      <c r="D48" s="2" t="s">
        <v>14</v>
      </c>
      <c r="E48" s="2" t="s">
        <v>15</v>
      </c>
      <c r="F48" s="44"/>
      <c r="G48" s="2" t="s">
        <v>12</v>
      </c>
      <c r="H48" s="203" t="s">
        <v>0</v>
      </c>
      <c r="I48" s="203" t="s">
        <v>14</v>
      </c>
      <c r="J48" s="203" t="s">
        <v>15</v>
      </c>
      <c r="K48" s="2"/>
      <c r="L48" s="203" t="s">
        <v>12</v>
      </c>
      <c r="M48" s="22" t="s">
        <v>16</v>
      </c>
      <c r="N48" s="102">
        <f>O9+O18+O26+O34+O42+O46</f>
        <v>0</v>
      </c>
      <c r="O48" s="103"/>
      <c r="P48" s="102">
        <f>Q9+Q18+Q26+Q34+Q42+Q46</f>
        <v>0</v>
      </c>
      <c r="Q48" s="103"/>
      <c r="R48" s="102">
        <f>S9+S18+S26+S34+S42+S46</f>
        <v>0</v>
      </c>
      <c r="S48" s="103"/>
      <c r="T48" s="102">
        <f>U9+U18+U26+U34+U42+U46</f>
        <v>0</v>
      </c>
      <c r="U48" s="243"/>
      <c r="V48" s="102">
        <f>W9+W18+W26+W34+W42+W46</f>
        <v>0</v>
      </c>
      <c r="W48" s="85"/>
      <c r="X48" s="39"/>
      <c r="Y48" s="109" t="s">
        <v>136</v>
      </c>
      <c r="Z48" s="15">
        <f>C47+Avril!Z46</f>
        <v>0</v>
      </c>
      <c r="AA48" s="15">
        <f>D47+Avril!AA46+ROUNDDOWN(AE48/60,0)</f>
        <v>0</v>
      </c>
      <c r="AB48" s="10">
        <f>AE48-60*ROUNDDOWN(AE48/60,0)</f>
        <v>0</v>
      </c>
      <c r="AC48" s="37">
        <f>IF((AA48*60+AB48)=0,0,ROUND((Z48*60)/(AA48*60+AB48),1))</f>
        <v>0</v>
      </c>
      <c r="AD48" s="7">
        <f>M47+Avril!AD46</f>
        <v>0</v>
      </c>
      <c r="AE48" s="8">
        <f>E47+Avril!AB46</f>
        <v>0</v>
      </c>
    </row>
    <row r="49" spans="1:32" ht="12" customHeight="1" x14ac:dyDescent="0.2">
      <c r="A49" s="428" t="s">
        <v>249</v>
      </c>
      <c r="B49" s="428"/>
      <c r="C49" s="31">
        <f>'Décembre 23'!$C$46</f>
        <v>0</v>
      </c>
      <c r="D49" s="30">
        <f>'Décembre 23'!$D$46</f>
        <v>0</v>
      </c>
      <c r="E49" s="30">
        <f>'Décembre 23'!$E$46</f>
        <v>0</v>
      </c>
      <c r="F49" s="238"/>
      <c r="G49" s="32">
        <f>IF((D49*60+E49)=0,0,ROUND((C49*60)/(D49*60+E49),1))</f>
        <v>0</v>
      </c>
      <c r="H49" s="206">
        <f>Avril!H47</f>
        <v>0</v>
      </c>
      <c r="I49" s="204">
        <f>Avril!I47</f>
        <v>0</v>
      </c>
      <c r="J49" s="204">
        <f>Avril!J47</f>
        <v>0</v>
      </c>
      <c r="K49" s="60"/>
      <c r="L49" s="204">
        <f>IF((I49*60+J49)=0,0,ROUND((H49*60)/(I49*60+J49),1))</f>
        <v>0</v>
      </c>
      <c r="M49" s="35">
        <f>'Décembre 23'!$M$46</f>
        <v>0</v>
      </c>
      <c r="N49" s="102"/>
      <c r="O49" s="103"/>
      <c r="P49" s="102"/>
      <c r="Q49" s="103"/>
      <c r="R49" s="102"/>
      <c r="S49" s="103"/>
      <c r="T49" s="102"/>
      <c r="U49" s="103"/>
      <c r="V49" s="102"/>
      <c r="W49" s="85"/>
      <c r="X49" s="39"/>
      <c r="Y49" s="140" t="s">
        <v>250</v>
      </c>
      <c r="Z49" s="142">
        <f>$C$47+Avril!Z47</f>
        <v>0</v>
      </c>
      <c r="AA49" s="140">
        <f>$D$47+Avril!AA47+ROUNDDOWN(AE49/60,0)</f>
        <v>0</v>
      </c>
      <c r="AB49" s="140">
        <f>AE49-60*ROUNDDOWN(AE49/60,0)</f>
        <v>0</v>
      </c>
      <c r="AC49" s="140">
        <f>IF((AA49*60+AB49)=0,0,ROUND((Z49*60)/(AA49*60+AB49),1))</f>
        <v>0</v>
      </c>
      <c r="AD49" s="142">
        <f>$M$47+Avril!AD47</f>
        <v>0</v>
      </c>
      <c r="AE49" s="145">
        <f>$E$47+Avril!AB47</f>
        <v>0</v>
      </c>
    </row>
    <row r="50" spans="1:32" ht="12" customHeight="1" x14ac:dyDescent="0.2">
      <c r="A50" s="458" t="s">
        <v>24</v>
      </c>
      <c r="B50" s="458"/>
      <c r="C50" s="31">
        <f>Janvier!C50</f>
        <v>0</v>
      </c>
      <c r="D50" s="31">
        <f>Janvier!D50</f>
        <v>0</v>
      </c>
      <c r="E50" s="31">
        <f>Janvier!E50</f>
        <v>0</v>
      </c>
      <c r="F50" s="80"/>
      <c r="G50" s="30">
        <f>IF((D50*60+E50)=0,0,ROUND((C50*60)/(D50*60+E50),1))</f>
        <v>0</v>
      </c>
      <c r="H50" s="206">
        <f>Avril!H48</f>
        <v>0</v>
      </c>
      <c r="I50" s="204">
        <f>Avril!I48</f>
        <v>0</v>
      </c>
      <c r="J50" s="203">
        <f>Avril!J48</f>
        <v>0</v>
      </c>
      <c r="K50" s="54"/>
      <c r="L50" s="204">
        <f>IF((I50*60+J50)=0,0,ROUND((H50*60)/(I50*60+J50),1))</f>
        <v>0</v>
      </c>
      <c r="M50" s="33">
        <f>Janvier!M50</f>
        <v>0</v>
      </c>
      <c r="X50" s="39"/>
      <c r="Y50" s="39"/>
    </row>
    <row r="51" spans="1:32" ht="12" customHeight="1" x14ac:dyDescent="0.2">
      <c r="A51" s="458" t="s">
        <v>26</v>
      </c>
      <c r="B51" s="468"/>
      <c r="C51" s="31">
        <f>Février!C46</f>
        <v>0</v>
      </c>
      <c r="D51" s="31">
        <f>Février!D46</f>
        <v>0</v>
      </c>
      <c r="E51" s="31">
        <f>Février!E46</f>
        <v>0</v>
      </c>
      <c r="F51" s="80"/>
      <c r="G51" s="30">
        <f>IF((D51*60+E51)=0,0,ROUND((C51*60)/(D51*60+E51),1))</f>
        <v>0</v>
      </c>
      <c r="H51" s="206">
        <f>Avril!H49</f>
        <v>0</v>
      </c>
      <c r="I51" s="204">
        <f>Avril!I49</f>
        <v>0</v>
      </c>
      <c r="J51" s="203">
        <f>Avril!J49</f>
        <v>0</v>
      </c>
      <c r="K51" s="54"/>
      <c r="L51" s="204">
        <f>IF((I51*60+J51)=0,0,ROUND((H51*60)/(I51*60+J51),1))</f>
        <v>0</v>
      </c>
      <c r="M51" s="33">
        <f>Février!M46</f>
        <v>0</v>
      </c>
      <c r="X51" s="39"/>
      <c r="Y51" s="39"/>
      <c r="Z51" s="39"/>
      <c r="AA51" s="39"/>
      <c r="AB51" s="13"/>
      <c r="AC51" s="13"/>
      <c r="AD51" s="13"/>
      <c r="AE51" s="40"/>
      <c r="AF51" s="134">
        <f>J47+SUM(J49:J53)</f>
        <v>0</v>
      </c>
    </row>
    <row r="52" spans="1:32" ht="12" customHeight="1" x14ac:dyDescent="0.2">
      <c r="A52" s="458" t="s">
        <v>27</v>
      </c>
      <c r="B52" s="458"/>
      <c r="C52" s="31">
        <f>Mars!C46</f>
        <v>0</v>
      </c>
      <c r="D52" s="31">
        <f>Mars!D46</f>
        <v>0</v>
      </c>
      <c r="E52" s="31">
        <f>Mars!E46</f>
        <v>0</v>
      </c>
      <c r="F52" s="80"/>
      <c r="G52" s="30">
        <f>IF((D52*60+E52)=0,0,ROUND((C52*60)/(D52*60+E52),1))</f>
        <v>0</v>
      </c>
      <c r="H52" s="206">
        <f>Avril!H50</f>
        <v>0</v>
      </c>
      <c r="I52" s="204">
        <f>Avril!I50</f>
        <v>0</v>
      </c>
      <c r="J52" s="203">
        <f>Avril!J50</f>
        <v>0</v>
      </c>
      <c r="K52" s="54"/>
      <c r="L52" s="204">
        <f>IF((I52*60+J52)=0,0,ROUND((H52*60)/(I52*60+J52),1))</f>
        <v>0</v>
      </c>
      <c r="M52" s="33">
        <f>Mars!M46</f>
        <v>0</v>
      </c>
      <c r="X52" s="39"/>
      <c r="Y52" s="39"/>
      <c r="Z52" s="39"/>
      <c r="AA52" s="39"/>
      <c r="AB52" s="13"/>
      <c r="AC52" s="13"/>
      <c r="AD52" s="13"/>
      <c r="AE52" s="39"/>
      <c r="AF52" s="130">
        <f>J47+SUM(J50:J53)</f>
        <v>0</v>
      </c>
    </row>
    <row r="53" spans="1:32" ht="10.5" customHeight="1" x14ac:dyDescent="0.2">
      <c r="A53" s="458" t="s">
        <v>30</v>
      </c>
      <c r="B53" s="458"/>
      <c r="C53" s="31">
        <f>Avril!C45</f>
        <v>0</v>
      </c>
      <c r="D53" s="31">
        <f>Avril!D45</f>
        <v>0</v>
      </c>
      <c r="E53" s="30">
        <f>Avril!E45</f>
        <v>0</v>
      </c>
      <c r="F53" s="80"/>
      <c r="G53" s="30">
        <f>IF((D53*60+E53)=0,0,ROUND((C53*60)/(D53*60+E53),1))</f>
        <v>0</v>
      </c>
      <c r="H53" s="206">
        <f>Avril!H45</f>
        <v>0</v>
      </c>
      <c r="I53" s="206">
        <f>Avril!I45</f>
        <v>0</v>
      </c>
      <c r="J53" s="203">
        <f>Avril!J45</f>
        <v>0</v>
      </c>
      <c r="K53" s="54"/>
      <c r="L53" s="204">
        <f>IF((I53*60+J53)=0,0,ROUND((H53*60)/(I53*60+J53),1))</f>
        <v>0</v>
      </c>
      <c r="M53" s="33">
        <f>Avril!M45</f>
        <v>0</v>
      </c>
      <c r="X53" s="39"/>
      <c r="Y53" s="39"/>
      <c r="Z53" s="39"/>
      <c r="AA53" s="39"/>
    </row>
    <row r="54" spans="1:32" ht="12.75" hidden="1" customHeight="1" x14ac:dyDescent="0.2">
      <c r="C54" s="138">
        <f>SUM(C49:C53)+C47</f>
        <v>0</v>
      </c>
      <c r="D54" s="138">
        <f>SUM(D49:D53)+D47</f>
        <v>0</v>
      </c>
      <c r="E54" s="138">
        <f>SUM(E49:E53)+E47</f>
        <v>0</v>
      </c>
      <c r="F54" s="138">
        <f>SUM(F49:F53)+F47</f>
        <v>0</v>
      </c>
      <c r="M54" s="138">
        <f>SUM(M49:M53)+M47</f>
        <v>0</v>
      </c>
      <c r="X54" s="39"/>
      <c r="Y54" s="199"/>
      <c r="Z54" s="199"/>
      <c r="AA54" s="199"/>
    </row>
    <row r="55" spans="1:32" ht="12.75" hidden="1" customHeight="1" x14ac:dyDescent="0.2">
      <c r="C55" s="138">
        <f>SUM(C50:C53)+C47</f>
        <v>0</v>
      </c>
      <c r="D55" s="138">
        <f>SUM(D50:D53)+D47</f>
        <v>0</v>
      </c>
      <c r="E55" s="138">
        <f>SUM(E50:E53)+E47</f>
        <v>0</v>
      </c>
      <c r="M55" s="138">
        <f>SUM(M50:M53)+M47</f>
        <v>0</v>
      </c>
      <c r="X55" s="39"/>
      <c r="Y55" s="142" t="s">
        <v>250</v>
      </c>
      <c r="Z55" s="140">
        <f>I47+SUM(I50:I52)+ROUNDDOWN(AF52/60,0)</f>
        <v>0</v>
      </c>
      <c r="AA55" s="140">
        <f>AF52-60*ROUNDDOWN(AF52/60,0)</f>
        <v>0</v>
      </c>
      <c r="AB55" s="140">
        <f>IF((Z55*60+AA55)=0,0,ROUND((Y55*60)/(Z55*60+AA55),1))</f>
        <v>0</v>
      </c>
    </row>
  </sheetData>
  <sheetProtection sheet="1" selectLockedCells="1"/>
  <mergeCells count="70">
    <mergeCell ref="A10:B10"/>
    <mergeCell ref="Y27:AD27"/>
    <mergeCell ref="Y24:AD24"/>
    <mergeCell ref="A9:B9"/>
    <mergeCell ref="Y25:AD25"/>
    <mergeCell ref="Y26:AD26"/>
    <mergeCell ref="A18:B18"/>
    <mergeCell ref="A26:B26"/>
    <mergeCell ref="Y41:AD41"/>
    <mergeCell ref="Y32:AD32"/>
    <mergeCell ref="Y34:AD34"/>
    <mergeCell ref="Y33:AD33"/>
    <mergeCell ref="Y36:AD36"/>
    <mergeCell ref="Y39:AD39"/>
    <mergeCell ref="Y30:AD30"/>
    <mergeCell ref="Y31:AD31"/>
    <mergeCell ref="Y35:AD35"/>
    <mergeCell ref="Y20:AD20"/>
    <mergeCell ref="Y37:AD37"/>
    <mergeCell ref="Y23:AD23"/>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4:AD4"/>
    <mergeCell ref="Y5:AD5"/>
    <mergeCell ref="Y6:AD6"/>
    <mergeCell ref="Y9:AD9"/>
    <mergeCell ref="Y7:AD7"/>
    <mergeCell ref="Y8:AD8"/>
    <mergeCell ref="A53:B53"/>
    <mergeCell ref="A47:B47"/>
    <mergeCell ref="A52:B52"/>
    <mergeCell ref="A50:B50"/>
    <mergeCell ref="A34:B34"/>
    <mergeCell ref="A42:B42"/>
    <mergeCell ref="A49:B49"/>
    <mergeCell ref="A51:B51"/>
    <mergeCell ref="Y44:AD44"/>
    <mergeCell ref="A1:AC1"/>
    <mergeCell ref="A2:A3"/>
    <mergeCell ref="B2:B3"/>
    <mergeCell ref="C2:C3"/>
    <mergeCell ref="D2:D3"/>
    <mergeCell ref="G2:G3"/>
    <mergeCell ref="E2:E3"/>
    <mergeCell ref="X2:X3"/>
    <mergeCell ref="P2:P3"/>
    <mergeCell ref="R2:R3"/>
    <mergeCell ref="N2:N3"/>
    <mergeCell ref="H2:L2"/>
    <mergeCell ref="Y2:AD3"/>
    <mergeCell ref="Y10:AD10"/>
    <mergeCell ref="Y45:AD45"/>
    <mergeCell ref="Y46:AD46"/>
    <mergeCell ref="A46:B46"/>
    <mergeCell ref="Y43:AD43"/>
    <mergeCell ref="A48:B48"/>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20" zoomScaleNormal="120" workbookViewId="0">
      <pane ySplit="3" topLeftCell="A4" activePane="bottomLeft" state="frozen"/>
      <selection activeCell="H50" sqref="H50"/>
      <selection pane="bottomLeft" activeCell="C8" sqref="C8"/>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47" hidden="1" customWidth="1"/>
    <col min="7" max="7" width="6.7109375" customWidth="1"/>
    <col min="8" max="11" width="6.7109375" hidden="1" customWidth="1"/>
    <col min="12" max="12" width="5.42578125" hidden="1" customWidth="1"/>
    <col min="13" max="13" width="7.28515625" customWidth="1"/>
    <col min="14" max="14" width="3.85546875" customWidth="1"/>
    <col min="15" max="15" width="5.85546875" style="47" hidden="1" customWidth="1"/>
    <col min="16" max="16" width="4.140625" customWidth="1"/>
    <col min="17" max="17" width="3.28515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406" t="s">
        <v>255</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131"/>
    </row>
    <row r="2" spans="1:30" ht="18.75" customHeight="1" x14ac:dyDescent="0.2">
      <c r="A2" s="407" t="s">
        <v>1</v>
      </c>
      <c r="B2" s="407" t="s">
        <v>9</v>
      </c>
      <c r="C2" s="407" t="s">
        <v>0</v>
      </c>
      <c r="D2" s="407" t="s">
        <v>14</v>
      </c>
      <c r="E2" s="407" t="s">
        <v>15</v>
      </c>
      <c r="F2" s="44" t="s">
        <v>15</v>
      </c>
      <c r="G2" s="409" t="s">
        <v>12</v>
      </c>
      <c r="H2" s="421" t="s">
        <v>294</v>
      </c>
      <c r="I2" s="422"/>
      <c r="J2" s="422"/>
      <c r="K2" s="422"/>
      <c r="L2" s="423"/>
      <c r="M2" s="16" t="s">
        <v>16</v>
      </c>
      <c r="N2" s="411" t="s">
        <v>39</v>
      </c>
      <c r="O2" s="92"/>
      <c r="P2" s="411" t="s">
        <v>11</v>
      </c>
      <c r="Q2" s="92"/>
      <c r="R2" s="411" t="s">
        <v>21</v>
      </c>
      <c r="S2" s="92"/>
      <c r="T2" s="16" t="s">
        <v>18</v>
      </c>
      <c r="U2" s="92"/>
      <c r="V2" s="16" t="s">
        <v>18</v>
      </c>
      <c r="W2" s="92"/>
      <c r="X2" s="480" t="s">
        <v>13</v>
      </c>
      <c r="Y2" s="474" t="s">
        <v>201</v>
      </c>
      <c r="Z2" s="474"/>
      <c r="AA2" s="474"/>
      <c r="AB2" s="474"/>
      <c r="AC2" s="474"/>
      <c r="AD2" s="474"/>
    </row>
    <row r="3" spans="1:30" ht="15" customHeight="1" x14ac:dyDescent="0.2">
      <c r="A3" s="408"/>
      <c r="B3" s="408"/>
      <c r="C3" s="408"/>
      <c r="D3" s="408"/>
      <c r="E3" s="408"/>
      <c r="F3" s="44"/>
      <c r="G3" s="410"/>
      <c r="H3" s="217" t="s">
        <v>0</v>
      </c>
      <c r="I3" s="195" t="s">
        <v>14</v>
      </c>
      <c r="J3" s="195" t="s">
        <v>15</v>
      </c>
      <c r="K3" s="194"/>
      <c r="L3" s="217" t="s">
        <v>12</v>
      </c>
      <c r="M3" s="17" t="s">
        <v>17</v>
      </c>
      <c r="N3" s="412"/>
      <c r="O3" s="93"/>
      <c r="P3" s="412"/>
      <c r="Q3" s="93"/>
      <c r="R3" s="412"/>
      <c r="S3" s="93"/>
      <c r="T3" s="17" t="s">
        <v>19</v>
      </c>
      <c r="U3" s="93"/>
      <c r="V3" s="17" t="s">
        <v>20</v>
      </c>
      <c r="W3" s="93"/>
      <c r="X3" s="481"/>
      <c r="Y3" s="474"/>
      <c r="Z3" s="474"/>
      <c r="AA3" s="474"/>
      <c r="AB3" s="474"/>
      <c r="AC3" s="474"/>
      <c r="AD3" s="474"/>
    </row>
    <row r="4" spans="1:30" hidden="1" x14ac:dyDescent="0.2">
      <c r="A4" s="52" t="s">
        <v>7</v>
      </c>
      <c r="B4" s="52">
        <v>1</v>
      </c>
      <c r="C4" s="24"/>
      <c r="D4" s="24"/>
      <c r="E4" s="24"/>
      <c r="F4" s="44">
        <f>E4</f>
        <v>0</v>
      </c>
      <c r="G4" s="57" t="str">
        <f t="shared" ref="G4:G26" si="0">IF((D4*60+F4)=0,"",ROUND((C4*60)/(D4*60+F4),1))</f>
        <v/>
      </c>
      <c r="H4" s="197"/>
      <c r="I4" s="197"/>
      <c r="J4" s="197"/>
      <c r="K4" s="44">
        <f t="shared" ref="K4:K9" si="1">J4</f>
        <v>0</v>
      </c>
      <c r="L4" s="203" t="str">
        <f t="shared" ref="L4:L26" si="2">IF((I4*60+K4)=0,"",ROUND((H4*60)/(I4*60+K4),1))</f>
        <v/>
      </c>
      <c r="M4" s="207"/>
      <c r="N4" s="207"/>
      <c r="O4" s="106">
        <f>IF(N4="",0,1)</f>
        <v>0</v>
      </c>
      <c r="P4" s="207"/>
      <c r="Q4" s="106">
        <f>IF(P4="",0,1)</f>
        <v>0</v>
      </c>
      <c r="R4" s="77"/>
      <c r="S4" s="106">
        <f>IF(R4="",0,1)</f>
        <v>0</v>
      </c>
      <c r="T4" s="77"/>
      <c r="U4" s="106">
        <f>IF(T4="",0,1)</f>
        <v>0</v>
      </c>
      <c r="V4" s="77"/>
      <c r="W4" s="106">
        <f>IF(V4="",0,1)</f>
        <v>0</v>
      </c>
      <c r="X4" s="193"/>
      <c r="Y4" s="457"/>
      <c r="Z4" s="457"/>
      <c r="AA4" s="457"/>
      <c r="AB4" s="457"/>
      <c r="AC4" s="457"/>
      <c r="AD4" s="457"/>
    </row>
    <row r="5" spans="1:30" hidden="1" x14ac:dyDescent="0.2">
      <c r="A5" s="52" t="s">
        <v>8</v>
      </c>
      <c r="B5" s="52">
        <v>1</v>
      </c>
      <c r="C5" s="24"/>
      <c r="D5" s="24"/>
      <c r="E5" s="24"/>
      <c r="F5" s="44">
        <f t="shared" ref="F5:F8" si="3">E5</f>
        <v>0</v>
      </c>
      <c r="G5" s="57" t="str">
        <f t="shared" si="0"/>
        <v/>
      </c>
      <c r="H5" s="197"/>
      <c r="I5" s="197"/>
      <c r="J5" s="197"/>
      <c r="K5" s="44">
        <f t="shared" si="1"/>
        <v>0</v>
      </c>
      <c r="L5" s="203" t="str">
        <f t="shared" si="2"/>
        <v/>
      </c>
      <c r="M5" s="207"/>
      <c r="N5" s="207"/>
      <c r="O5" s="106">
        <f t="shared" ref="O5:W8" si="4">IF(N5="",O4,O4+1)</f>
        <v>0</v>
      </c>
      <c r="P5" s="207"/>
      <c r="Q5" s="106">
        <f t="shared" si="4"/>
        <v>0</v>
      </c>
      <c r="R5" s="77"/>
      <c r="S5" s="106">
        <f t="shared" si="4"/>
        <v>0</v>
      </c>
      <c r="T5" s="77"/>
      <c r="U5" s="106">
        <f t="shared" si="4"/>
        <v>0</v>
      </c>
      <c r="V5" s="77"/>
      <c r="W5" s="106">
        <f t="shared" si="4"/>
        <v>0</v>
      </c>
      <c r="X5" s="193"/>
      <c r="Y5" s="457"/>
      <c r="Z5" s="457"/>
      <c r="AA5" s="457"/>
      <c r="AB5" s="457"/>
      <c r="AC5" s="457"/>
      <c r="AD5" s="457"/>
    </row>
    <row r="6" spans="1:30" hidden="1" x14ac:dyDescent="0.2">
      <c r="A6" s="52" t="s">
        <v>2</v>
      </c>
      <c r="B6" s="52">
        <v>1</v>
      </c>
      <c r="C6" s="24"/>
      <c r="D6" s="24"/>
      <c r="E6" s="24"/>
      <c r="F6" s="44">
        <f t="shared" si="3"/>
        <v>0</v>
      </c>
      <c r="G6" s="57" t="str">
        <f t="shared" si="0"/>
        <v/>
      </c>
      <c r="H6" s="197"/>
      <c r="I6" s="197"/>
      <c r="J6" s="197"/>
      <c r="K6" s="44">
        <f t="shared" si="1"/>
        <v>0</v>
      </c>
      <c r="L6" s="203" t="str">
        <f t="shared" si="2"/>
        <v/>
      </c>
      <c r="M6" s="207"/>
      <c r="N6" s="207"/>
      <c r="O6" s="106">
        <f t="shared" si="4"/>
        <v>0</v>
      </c>
      <c r="P6" s="207"/>
      <c r="Q6" s="106">
        <f t="shared" si="4"/>
        <v>0</v>
      </c>
      <c r="R6" s="77"/>
      <c r="S6" s="106">
        <f t="shared" si="4"/>
        <v>0</v>
      </c>
      <c r="T6" s="77"/>
      <c r="U6" s="106">
        <f t="shared" si="4"/>
        <v>0</v>
      </c>
      <c r="V6" s="77"/>
      <c r="W6" s="106">
        <f t="shared" si="4"/>
        <v>0</v>
      </c>
      <c r="X6" s="193"/>
      <c r="Y6" s="457"/>
      <c r="Z6" s="457"/>
      <c r="AA6" s="457"/>
      <c r="AB6" s="457"/>
      <c r="AC6" s="457"/>
      <c r="AD6" s="457"/>
    </row>
    <row r="7" spans="1:30" hidden="1" x14ac:dyDescent="0.2">
      <c r="A7" s="52" t="s">
        <v>3</v>
      </c>
      <c r="B7" s="52">
        <f t="shared" ref="B7:B9" si="5">B6+1</f>
        <v>2</v>
      </c>
      <c r="C7" s="24"/>
      <c r="D7" s="24"/>
      <c r="E7" s="24"/>
      <c r="F7" s="44">
        <f t="shared" si="3"/>
        <v>0</v>
      </c>
      <c r="G7" s="57" t="str">
        <f t="shared" si="0"/>
        <v/>
      </c>
      <c r="H7" s="197"/>
      <c r="I7" s="197"/>
      <c r="J7" s="197"/>
      <c r="K7" s="44">
        <f t="shared" si="1"/>
        <v>0</v>
      </c>
      <c r="L7" s="203" t="str">
        <f t="shared" si="2"/>
        <v/>
      </c>
      <c r="M7" s="207"/>
      <c r="N7" s="207"/>
      <c r="O7" s="106">
        <f t="shared" si="4"/>
        <v>0</v>
      </c>
      <c r="P7" s="207"/>
      <c r="Q7" s="106">
        <f t="shared" si="4"/>
        <v>0</v>
      </c>
      <c r="R7" s="77"/>
      <c r="S7" s="106">
        <f t="shared" si="4"/>
        <v>0</v>
      </c>
      <c r="T7" s="77"/>
      <c r="U7" s="106">
        <f t="shared" si="4"/>
        <v>0</v>
      </c>
      <c r="V7" s="77"/>
      <c r="W7" s="106">
        <f t="shared" si="4"/>
        <v>0</v>
      </c>
      <c r="X7" s="193"/>
      <c r="Y7" s="457"/>
      <c r="Z7" s="457"/>
      <c r="AA7" s="457"/>
      <c r="AB7" s="457"/>
      <c r="AC7" s="457"/>
      <c r="AD7" s="457"/>
    </row>
    <row r="8" spans="1:30" x14ac:dyDescent="0.2">
      <c r="A8" s="52" t="s">
        <v>4</v>
      </c>
      <c r="B8" s="52">
        <v>1</v>
      </c>
      <c r="C8" s="24"/>
      <c r="D8" s="24"/>
      <c r="E8" s="24"/>
      <c r="F8" s="44">
        <f t="shared" si="3"/>
        <v>0</v>
      </c>
      <c r="G8" s="57" t="str">
        <f t="shared" si="0"/>
        <v/>
      </c>
      <c r="H8" s="197"/>
      <c r="I8" s="197"/>
      <c r="J8" s="197"/>
      <c r="K8" s="44">
        <f t="shared" si="1"/>
        <v>0</v>
      </c>
      <c r="L8" s="203" t="str">
        <f t="shared" si="2"/>
        <v/>
      </c>
      <c r="M8" s="207"/>
      <c r="N8" s="207"/>
      <c r="O8" s="106">
        <f t="shared" si="4"/>
        <v>0</v>
      </c>
      <c r="P8" s="207"/>
      <c r="Q8" s="106">
        <f t="shared" si="4"/>
        <v>0</v>
      </c>
      <c r="R8" s="77"/>
      <c r="S8" s="106">
        <f t="shared" si="4"/>
        <v>0</v>
      </c>
      <c r="T8" s="77"/>
      <c r="U8" s="106">
        <f t="shared" si="4"/>
        <v>0</v>
      </c>
      <c r="V8" s="77"/>
      <c r="W8" s="106">
        <f t="shared" si="4"/>
        <v>0</v>
      </c>
      <c r="X8" s="193"/>
      <c r="Y8" s="457"/>
      <c r="Z8" s="457"/>
      <c r="AA8" s="457"/>
      <c r="AB8" s="457"/>
      <c r="AC8" s="457"/>
      <c r="AD8" s="457"/>
    </row>
    <row r="9" spans="1:30" x14ac:dyDescent="0.2">
      <c r="A9" s="75" t="s">
        <v>5</v>
      </c>
      <c r="B9" s="75">
        <f t="shared" si="5"/>
        <v>2</v>
      </c>
      <c r="C9" s="24"/>
      <c r="D9" s="24"/>
      <c r="E9" s="24"/>
      <c r="F9" s="44">
        <f>E9</f>
        <v>0</v>
      </c>
      <c r="G9" s="57" t="str">
        <f t="shared" si="0"/>
        <v/>
      </c>
      <c r="H9" s="197"/>
      <c r="I9" s="197"/>
      <c r="J9" s="197"/>
      <c r="K9" s="44">
        <f t="shared" si="1"/>
        <v>0</v>
      </c>
      <c r="L9" s="203" t="str">
        <f t="shared" si="2"/>
        <v/>
      </c>
      <c r="M9" s="207"/>
      <c r="N9" s="207"/>
      <c r="O9" s="106">
        <f>IF(N9="",O8,O8+1)</f>
        <v>0</v>
      </c>
      <c r="P9" s="207"/>
      <c r="Q9" s="106">
        <f>IF(P9="",Q8,Q8+1)</f>
        <v>0</v>
      </c>
      <c r="R9" s="77"/>
      <c r="S9" s="106">
        <f>IF(R9="",S8,S8+1)</f>
        <v>0</v>
      </c>
      <c r="T9" s="77"/>
      <c r="U9" s="106">
        <f>IF(T9="",U8,U8+1)</f>
        <v>0</v>
      </c>
      <c r="V9" s="77"/>
      <c r="W9" s="106">
        <f>IF(V9="",W8,W8+1)</f>
        <v>0</v>
      </c>
      <c r="X9" s="193"/>
      <c r="Y9" s="457"/>
      <c r="Z9" s="457"/>
      <c r="AA9" s="457"/>
      <c r="AB9" s="457"/>
      <c r="AC9" s="457"/>
      <c r="AD9" s="457"/>
    </row>
    <row r="10" spans="1:30" x14ac:dyDescent="0.2">
      <c r="A10" s="482" t="s">
        <v>10</v>
      </c>
      <c r="B10" s="483"/>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90"/>
      <c r="Y10" s="467"/>
      <c r="Z10" s="467"/>
      <c r="AA10" s="467"/>
      <c r="AB10" s="467"/>
      <c r="AC10" s="467"/>
      <c r="AD10" s="467"/>
    </row>
    <row r="11" spans="1:30" x14ac:dyDescent="0.2">
      <c r="A11" s="437" t="s">
        <v>183</v>
      </c>
      <c r="B11" s="438"/>
      <c r="C11" s="46">
        <f>C10+Mai!C42</f>
        <v>0</v>
      </c>
      <c r="D11" s="46">
        <f>ROUNDDOWN(F11/60,0)+Mai!D42+D10</f>
        <v>0</v>
      </c>
      <c r="E11" s="46">
        <f>F11-60*ROUNDDOWN(F11/60,0)</f>
        <v>0</v>
      </c>
      <c r="F11" s="90">
        <f>E10+Mai!E42</f>
        <v>0</v>
      </c>
      <c r="G11" s="46">
        <f>IF((D11*60+E11)=0,0,ROUND((C11*60)/(D11*60+E11),1))</f>
        <v>0</v>
      </c>
      <c r="H11" s="46">
        <f>H10+Mai!H42</f>
        <v>0</v>
      </c>
      <c r="I11" s="46">
        <f>ROUNDDOWN(K11/60,0)+Mai!I42+I10</f>
        <v>0</v>
      </c>
      <c r="J11" s="46">
        <f>K11-60*ROUNDDOWN(K11/60,0)</f>
        <v>0</v>
      </c>
      <c r="K11" s="90">
        <f>J10+Mai!J42</f>
        <v>0</v>
      </c>
      <c r="L11" s="46">
        <f>IF((I11*60+J11)=0,0,ROUND((H11*60)/(I11*60+J11),1))</f>
        <v>0</v>
      </c>
      <c r="M11" s="55">
        <f>M10+Mai!M42</f>
        <v>0</v>
      </c>
      <c r="N11" s="55" t="str">
        <f>IF(N10+Mai!N42=0,"",ROUND((SUM(Mai!N35:N39)+SUM(N4:N9))/(O9+Mai!O39),0))</f>
        <v/>
      </c>
      <c r="O11" s="237"/>
      <c r="P11" s="55" t="str">
        <f>IF(P10+Mai!P42=0,"",ROUND((SUM(Mai!P35:P39)+SUM(P4:P9))/(Q9+Mai!Q39),0))</f>
        <v/>
      </c>
      <c r="Q11" s="237"/>
      <c r="R11" s="55" t="str">
        <f>IF(R10+Mai!R42=0,"",ROUND((SUM(Mai!R35:R39)+SUM(R4:R9))/(S9+Mai!S39),0))</f>
        <v/>
      </c>
      <c r="S11" s="237"/>
      <c r="T11" s="55" t="str">
        <f>IF(T10+Mai!T42=0,"",ROUND((SUM(Mai!T35:T39)+SUM(T4:T9))/(U9+Mai!U39),0))</f>
        <v/>
      </c>
      <c r="U11" s="237"/>
      <c r="V11" s="55" t="str">
        <f>IF(V10+Mai!V42=0,"",ROUND((SUM(Mai!V35:V39)+SUM(V4:V9))/(W9+Mai!W39),0))</f>
        <v/>
      </c>
      <c r="W11" s="237"/>
      <c r="X11" s="150"/>
      <c r="Y11" s="463"/>
      <c r="Z11" s="463"/>
      <c r="AA11" s="463"/>
      <c r="AB11" s="463"/>
      <c r="AC11" s="463"/>
      <c r="AD11" s="463"/>
    </row>
    <row r="12" spans="1:30" x14ac:dyDescent="0.2">
      <c r="A12" s="2" t="s">
        <v>6</v>
      </c>
      <c r="B12" s="2">
        <f>B9+1</f>
        <v>3</v>
      </c>
      <c r="C12" s="24"/>
      <c r="D12" s="24"/>
      <c r="E12" s="24"/>
      <c r="F12" s="44">
        <f>E12</f>
        <v>0</v>
      </c>
      <c r="G12" s="57" t="str">
        <f t="shared" si="0"/>
        <v/>
      </c>
      <c r="H12" s="197"/>
      <c r="I12" s="197"/>
      <c r="J12" s="197"/>
      <c r="K12" s="44">
        <f>J12</f>
        <v>0</v>
      </c>
      <c r="L12" s="203" t="str">
        <f t="shared" si="2"/>
        <v/>
      </c>
      <c r="M12" s="77"/>
      <c r="N12" s="77"/>
      <c r="O12" s="106">
        <f>IF(N12="",0,1)</f>
        <v>0</v>
      </c>
      <c r="P12" s="77"/>
      <c r="Q12" s="106">
        <f>IF(P12="",0,1)</f>
        <v>0</v>
      </c>
      <c r="R12" s="77"/>
      <c r="S12" s="106">
        <f>IF(R12="",0,1)</f>
        <v>0</v>
      </c>
      <c r="T12" s="77"/>
      <c r="U12" s="106">
        <f>IF(T12="",0,1)</f>
        <v>0</v>
      </c>
      <c r="V12" s="77"/>
      <c r="W12" s="106">
        <f>IF(V12="",0,1)</f>
        <v>0</v>
      </c>
      <c r="X12" s="193"/>
      <c r="Y12" s="457"/>
      <c r="Z12" s="457"/>
      <c r="AA12" s="457"/>
      <c r="AB12" s="457"/>
      <c r="AC12" s="457"/>
      <c r="AD12" s="457"/>
    </row>
    <row r="13" spans="1:30" x14ac:dyDescent="0.2">
      <c r="A13" s="2" t="s">
        <v>7</v>
      </c>
      <c r="B13" s="2">
        <f t="shared" ref="B13:B24" si="6">B12+1</f>
        <v>4</v>
      </c>
      <c r="C13" s="24"/>
      <c r="D13" s="24"/>
      <c r="E13" s="24"/>
      <c r="F13" s="44">
        <f t="shared" ref="F13:F18" si="7">E13</f>
        <v>0</v>
      </c>
      <c r="G13" s="57" t="str">
        <f t="shared" si="0"/>
        <v/>
      </c>
      <c r="H13" s="197"/>
      <c r="I13" s="197"/>
      <c r="J13" s="197"/>
      <c r="K13" s="44">
        <f t="shared" ref="K13:K18" si="8">J13</f>
        <v>0</v>
      </c>
      <c r="L13" s="203"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93"/>
      <c r="Y13" s="457"/>
      <c r="Z13" s="457"/>
      <c r="AA13" s="457"/>
      <c r="AB13" s="457"/>
      <c r="AC13" s="457"/>
      <c r="AD13" s="457"/>
    </row>
    <row r="14" spans="1:30" x14ac:dyDescent="0.2">
      <c r="A14" s="2" t="s">
        <v>8</v>
      </c>
      <c r="B14" s="2">
        <f t="shared" si="6"/>
        <v>5</v>
      </c>
      <c r="C14" s="24"/>
      <c r="D14" s="24"/>
      <c r="E14" s="24"/>
      <c r="F14" s="44">
        <f t="shared" si="7"/>
        <v>0</v>
      </c>
      <c r="G14" s="57" t="str">
        <f t="shared" si="0"/>
        <v/>
      </c>
      <c r="H14" s="197"/>
      <c r="I14" s="197"/>
      <c r="J14" s="197"/>
      <c r="K14" s="44">
        <f t="shared" si="8"/>
        <v>0</v>
      </c>
      <c r="L14" s="203" t="str">
        <f t="shared" si="2"/>
        <v/>
      </c>
      <c r="M14" s="77"/>
      <c r="N14" s="77"/>
      <c r="O14" s="106">
        <f t="shared" si="9"/>
        <v>0</v>
      </c>
      <c r="P14" s="77"/>
      <c r="Q14" s="106">
        <f t="shared" si="10"/>
        <v>0</v>
      </c>
      <c r="R14" s="77"/>
      <c r="S14" s="106">
        <f t="shared" si="11"/>
        <v>0</v>
      </c>
      <c r="T14" s="77"/>
      <c r="U14" s="106">
        <f t="shared" si="12"/>
        <v>0</v>
      </c>
      <c r="V14" s="77"/>
      <c r="W14" s="106">
        <f t="shared" si="13"/>
        <v>0</v>
      </c>
      <c r="X14" s="193"/>
      <c r="Y14" s="457"/>
      <c r="Z14" s="457"/>
      <c r="AA14" s="457"/>
      <c r="AB14" s="457"/>
      <c r="AC14" s="457"/>
      <c r="AD14" s="457"/>
    </row>
    <row r="15" spans="1:30" x14ac:dyDescent="0.2">
      <c r="A15" s="2" t="s">
        <v>2</v>
      </c>
      <c r="B15" s="2">
        <f t="shared" si="6"/>
        <v>6</v>
      </c>
      <c r="C15" s="24"/>
      <c r="D15" s="24"/>
      <c r="E15" s="24"/>
      <c r="F15" s="44">
        <f t="shared" si="7"/>
        <v>0</v>
      </c>
      <c r="G15" s="57" t="str">
        <f t="shared" si="0"/>
        <v/>
      </c>
      <c r="H15" s="197"/>
      <c r="I15" s="197"/>
      <c r="J15" s="197"/>
      <c r="K15" s="44">
        <f t="shared" si="8"/>
        <v>0</v>
      </c>
      <c r="L15" s="203" t="str">
        <f t="shared" si="2"/>
        <v/>
      </c>
      <c r="M15" s="77"/>
      <c r="N15" s="77"/>
      <c r="O15" s="106">
        <f t="shared" si="9"/>
        <v>0</v>
      </c>
      <c r="P15" s="77"/>
      <c r="Q15" s="106">
        <f t="shared" si="10"/>
        <v>0</v>
      </c>
      <c r="R15" s="77"/>
      <c r="S15" s="106">
        <f t="shared" si="11"/>
        <v>0</v>
      </c>
      <c r="T15" s="77"/>
      <c r="U15" s="106">
        <f t="shared" si="12"/>
        <v>0</v>
      </c>
      <c r="V15" s="77"/>
      <c r="W15" s="106">
        <f t="shared" si="13"/>
        <v>0</v>
      </c>
      <c r="X15" s="193"/>
      <c r="Y15" s="457"/>
      <c r="Z15" s="457"/>
      <c r="AA15" s="457"/>
      <c r="AB15" s="457"/>
      <c r="AC15" s="457"/>
      <c r="AD15" s="457"/>
    </row>
    <row r="16" spans="1:30" x14ac:dyDescent="0.2">
      <c r="A16" s="2" t="s">
        <v>3</v>
      </c>
      <c r="B16" s="2">
        <f t="shared" si="6"/>
        <v>7</v>
      </c>
      <c r="C16" s="24"/>
      <c r="D16" s="24"/>
      <c r="E16" s="24"/>
      <c r="F16" s="44">
        <f t="shared" si="7"/>
        <v>0</v>
      </c>
      <c r="G16" s="57" t="str">
        <f t="shared" si="0"/>
        <v/>
      </c>
      <c r="H16" s="197"/>
      <c r="I16" s="197"/>
      <c r="J16" s="197"/>
      <c r="K16" s="44">
        <f t="shared" si="8"/>
        <v>0</v>
      </c>
      <c r="L16" s="203" t="str">
        <f t="shared" si="2"/>
        <v/>
      </c>
      <c r="M16" s="77"/>
      <c r="N16" s="77"/>
      <c r="O16" s="106">
        <f t="shared" si="9"/>
        <v>0</v>
      </c>
      <c r="P16" s="77"/>
      <c r="Q16" s="106">
        <f t="shared" si="10"/>
        <v>0</v>
      </c>
      <c r="R16" s="77"/>
      <c r="S16" s="106">
        <f t="shared" si="11"/>
        <v>0</v>
      </c>
      <c r="T16" s="77"/>
      <c r="U16" s="106">
        <f t="shared" si="12"/>
        <v>0</v>
      </c>
      <c r="V16" s="77"/>
      <c r="W16" s="106">
        <f t="shared" si="13"/>
        <v>0</v>
      </c>
      <c r="X16" s="193"/>
      <c r="Y16" s="457"/>
      <c r="Z16" s="457"/>
      <c r="AA16" s="457"/>
      <c r="AB16" s="457"/>
      <c r="AC16" s="457"/>
      <c r="AD16" s="457"/>
    </row>
    <row r="17" spans="1:30" x14ac:dyDescent="0.2">
      <c r="A17" s="2" t="s">
        <v>4</v>
      </c>
      <c r="B17" s="2">
        <f t="shared" si="6"/>
        <v>8</v>
      </c>
      <c r="C17" s="24"/>
      <c r="D17" s="24"/>
      <c r="E17" s="24"/>
      <c r="F17" s="44">
        <f t="shared" si="7"/>
        <v>0</v>
      </c>
      <c r="G17" s="57" t="str">
        <f t="shared" si="0"/>
        <v/>
      </c>
      <c r="H17" s="197"/>
      <c r="I17" s="197"/>
      <c r="J17" s="197"/>
      <c r="K17" s="44">
        <f t="shared" si="8"/>
        <v>0</v>
      </c>
      <c r="L17" s="203" t="str">
        <f t="shared" si="2"/>
        <v/>
      </c>
      <c r="M17" s="77"/>
      <c r="N17" s="77"/>
      <c r="O17" s="106">
        <f t="shared" si="9"/>
        <v>0</v>
      </c>
      <c r="P17" s="77"/>
      <c r="Q17" s="106">
        <f t="shared" si="10"/>
        <v>0</v>
      </c>
      <c r="R17" s="77"/>
      <c r="S17" s="106">
        <f t="shared" si="11"/>
        <v>0</v>
      </c>
      <c r="T17" s="77"/>
      <c r="U17" s="106">
        <f t="shared" si="12"/>
        <v>0</v>
      </c>
      <c r="V17" s="77"/>
      <c r="W17" s="106">
        <f t="shared" si="13"/>
        <v>0</v>
      </c>
      <c r="X17" s="193"/>
      <c r="Y17" s="457"/>
      <c r="Z17" s="457"/>
      <c r="AA17" s="457"/>
      <c r="AB17" s="457"/>
      <c r="AC17" s="457"/>
      <c r="AD17" s="457"/>
    </row>
    <row r="18" spans="1:30" s="45" customFormat="1" x14ac:dyDescent="0.2">
      <c r="A18" s="44" t="s">
        <v>5</v>
      </c>
      <c r="B18" s="44">
        <f t="shared" si="6"/>
        <v>9</v>
      </c>
      <c r="C18" s="24"/>
      <c r="D18" s="24"/>
      <c r="E18" s="24"/>
      <c r="F18" s="44">
        <f t="shared" si="7"/>
        <v>0</v>
      </c>
      <c r="G18" s="57" t="str">
        <f t="shared" si="0"/>
        <v/>
      </c>
      <c r="H18" s="197"/>
      <c r="I18" s="197"/>
      <c r="J18" s="197"/>
      <c r="K18" s="44">
        <f t="shared" si="8"/>
        <v>0</v>
      </c>
      <c r="L18" s="203" t="str">
        <f t="shared" si="2"/>
        <v/>
      </c>
      <c r="M18" s="77"/>
      <c r="N18" s="77"/>
      <c r="O18" s="106">
        <f t="shared" si="9"/>
        <v>0</v>
      </c>
      <c r="P18" s="77"/>
      <c r="Q18" s="106">
        <f t="shared" si="10"/>
        <v>0</v>
      </c>
      <c r="R18" s="77"/>
      <c r="S18" s="106">
        <f t="shared" si="11"/>
        <v>0</v>
      </c>
      <c r="T18" s="77"/>
      <c r="U18" s="106">
        <f t="shared" si="12"/>
        <v>0</v>
      </c>
      <c r="V18" s="77"/>
      <c r="W18" s="106">
        <f t="shared" si="13"/>
        <v>0</v>
      </c>
      <c r="X18" s="193"/>
      <c r="Y18" s="457"/>
      <c r="Z18" s="457"/>
      <c r="AA18" s="457"/>
      <c r="AB18" s="457"/>
      <c r="AC18" s="457"/>
      <c r="AD18" s="457"/>
    </row>
    <row r="19" spans="1:30" x14ac:dyDescent="0.2">
      <c r="A19" s="382" t="s">
        <v>70</v>
      </c>
      <c r="B19" s="383"/>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90"/>
      <c r="Y19" s="467"/>
      <c r="Z19" s="467"/>
      <c r="AA19" s="467"/>
      <c r="AB19" s="467"/>
      <c r="AC19" s="467"/>
      <c r="AD19" s="467"/>
    </row>
    <row r="20" spans="1:30" x14ac:dyDescent="0.2">
      <c r="A20" s="2" t="s">
        <v>6</v>
      </c>
      <c r="B20" s="2">
        <f>B18+1</f>
        <v>10</v>
      </c>
      <c r="C20" s="24"/>
      <c r="D20" s="24"/>
      <c r="E20" s="24"/>
      <c r="F20" s="44">
        <f t="shared" ref="F20:F26" si="14">E20</f>
        <v>0</v>
      </c>
      <c r="G20" s="57" t="str">
        <f t="shared" si="0"/>
        <v/>
      </c>
      <c r="H20" s="197"/>
      <c r="I20" s="197"/>
      <c r="J20" s="197"/>
      <c r="K20" s="44">
        <f>J20</f>
        <v>0</v>
      </c>
      <c r="L20" s="203" t="str">
        <f t="shared" si="2"/>
        <v/>
      </c>
      <c r="M20" s="77"/>
      <c r="N20" s="77"/>
      <c r="O20" s="106">
        <f>IF(N20="",0,1)</f>
        <v>0</v>
      </c>
      <c r="P20" s="77"/>
      <c r="Q20" s="106">
        <f>IF(P20="",0,1)</f>
        <v>0</v>
      </c>
      <c r="R20" s="77"/>
      <c r="S20" s="106">
        <f>IF(R20="",0,1)</f>
        <v>0</v>
      </c>
      <c r="T20" s="77"/>
      <c r="U20" s="106">
        <f>IF(T20="",0,1)</f>
        <v>0</v>
      </c>
      <c r="V20" s="77"/>
      <c r="W20" s="106">
        <f>IF(V20="",0,1)</f>
        <v>0</v>
      </c>
      <c r="X20" s="193"/>
      <c r="Y20" s="457"/>
      <c r="Z20" s="457"/>
      <c r="AA20" s="457"/>
      <c r="AB20" s="457"/>
      <c r="AC20" s="457"/>
      <c r="AD20" s="457"/>
    </row>
    <row r="21" spans="1:30" x14ac:dyDescent="0.2">
      <c r="A21" s="2" t="s">
        <v>7</v>
      </c>
      <c r="B21" s="2">
        <f t="shared" si="6"/>
        <v>11</v>
      </c>
      <c r="C21" s="24"/>
      <c r="D21" s="24"/>
      <c r="E21" s="24"/>
      <c r="F21" s="44">
        <f t="shared" si="14"/>
        <v>0</v>
      </c>
      <c r="G21" s="57" t="str">
        <f t="shared" si="0"/>
        <v/>
      </c>
      <c r="H21" s="197"/>
      <c r="I21" s="197"/>
      <c r="J21" s="197"/>
      <c r="K21" s="44">
        <f t="shared" ref="K21:K26" si="15">J21</f>
        <v>0</v>
      </c>
      <c r="L21" s="203" t="str">
        <f t="shared" si="2"/>
        <v/>
      </c>
      <c r="M21" s="77"/>
      <c r="N21" s="77"/>
      <c r="O21" s="106">
        <f t="shared" ref="O21:O26" si="16">IF(N21="",O20,O20+1)</f>
        <v>0</v>
      </c>
      <c r="P21" s="77"/>
      <c r="Q21" s="106">
        <f t="shared" ref="Q21:Q26" si="17">IF(P21="",Q20,Q20+1)</f>
        <v>0</v>
      </c>
      <c r="R21" s="77"/>
      <c r="S21" s="106">
        <f t="shared" ref="S21:S26" si="18">IF(R21="",S20,S20+1)</f>
        <v>0</v>
      </c>
      <c r="T21" s="77"/>
      <c r="U21" s="106">
        <f t="shared" ref="U21:U26" si="19">IF(T21="",U20,U20+1)</f>
        <v>0</v>
      </c>
      <c r="V21" s="77"/>
      <c r="W21" s="106">
        <f t="shared" ref="W21:W26" si="20">IF(V21="",W20,W20+1)</f>
        <v>0</v>
      </c>
      <c r="X21" s="193"/>
      <c r="Y21" s="457"/>
      <c r="Z21" s="457"/>
      <c r="AA21" s="457"/>
      <c r="AB21" s="457"/>
      <c r="AC21" s="457"/>
      <c r="AD21" s="457"/>
    </row>
    <row r="22" spans="1:30" x14ac:dyDescent="0.2">
      <c r="A22" s="2" t="s">
        <v>8</v>
      </c>
      <c r="B22" s="2">
        <f t="shared" si="6"/>
        <v>12</v>
      </c>
      <c r="C22" s="24"/>
      <c r="D22" s="24"/>
      <c r="E22" s="24"/>
      <c r="F22" s="44">
        <f t="shared" si="14"/>
        <v>0</v>
      </c>
      <c r="G22" s="57" t="str">
        <f>IF((D22*60+F22)=0,"",ROUND((C22*60)/(D22*60+F22),1))</f>
        <v/>
      </c>
      <c r="H22" s="197"/>
      <c r="I22" s="197"/>
      <c r="J22" s="197"/>
      <c r="K22" s="44">
        <f t="shared" si="15"/>
        <v>0</v>
      </c>
      <c r="L22" s="203" t="str">
        <f>IF((I22*60+K22)=0,"",ROUND((H22*60)/(I22*60+K22),1))</f>
        <v/>
      </c>
      <c r="M22" s="77"/>
      <c r="N22" s="77"/>
      <c r="O22" s="106">
        <f t="shared" si="16"/>
        <v>0</v>
      </c>
      <c r="P22" s="77"/>
      <c r="Q22" s="106">
        <f t="shared" si="17"/>
        <v>0</v>
      </c>
      <c r="R22" s="77"/>
      <c r="S22" s="106">
        <f t="shared" si="18"/>
        <v>0</v>
      </c>
      <c r="T22" s="77"/>
      <c r="U22" s="106">
        <f t="shared" si="19"/>
        <v>0</v>
      </c>
      <c r="V22" s="77"/>
      <c r="W22" s="106">
        <f t="shared" si="20"/>
        <v>0</v>
      </c>
      <c r="X22" s="193"/>
      <c r="Y22" s="457"/>
      <c r="Z22" s="457"/>
      <c r="AA22" s="457"/>
      <c r="AB22" s="457"/>
      <c r="AC22" s="457"/>
      <c r="AD22" s="457"/>
    </row>
    <row r="23" spans="1:30" x14ac:dyDescent="0.2">
      <c r="A23" s="2" t="s">
        <v>2</v>
      </c>
      <c r="B23" s="2">
        <f t="shared" si="6"/>
        <v>13</v>
      </c>
      <c r="C23" s="24"/>
      <c r="D23" s="24"/>
      <c r="E23" s="24"/>
      <c r="F23" s="44">
        <f t="shared" si="14"/>
        <v>0</v>
      </c>
      <c r="G23" s="57" t="str">
        <f t="shared" si="0"/>
        <v/>
      </c>
      <c r="H23" s="197"/>
      <c r="I23" s="197"/>
      <c r="J23" s="197"/>
      <c r="K23" s="44">
        <f t="shared" si="15"/>
        <v>0</v>
      </c>
      <c r="L23" s="203" t="str">
        <f t="shared" si="2"/>
        <v/>
      </c>
      <c r="M23" s="77"/>
      <c r="N23" s="77"/>
      <c r="O23" s="106">
        <f t="shared" si="16"/>
        <v>0</v>
      </c>
      <c r="P23" s="77"/>
      <c r="Q23" s="106">
        <f t="shared" si="17"/>
        <v>0</v>
      </c>
      <c r="R23" s="77"/>
      <c r="S23" s="106">
        <f t="shared" si="18"/>
        <v>0</v>
      </c>
      <c r="T23" s="77"/>
      <c r="U23" s="106">
        <f t="shared" si="19"/>
        <v>0</v>
      </c>
      <c r="V23" s="77"/>
      <c r="W23" s="106">
        <f t="shared" si="20"/>
        <v>0</v>
      </c>
      <c r="X23" s="193"/>
      <c r="Y23" s="457"/>
      <c r="Z23" s="457"/>
      <c r="AA23" s="457"/>
      <c r="AB23" s="457"/>
      <c r="AC23" s="457"/>
      <c r="AD23" s="457"/>
    </row>
    <row r="24" spans="1:30" x14ac:dyDescent="0.2">
      <c r="A24" s="2" t="s">
        <v>3</v>
      </c>
      <c r="B24" s="2">
        <f t="shared" si="6"/>
        <v>14</v>
      </c>
      <c r="C24" s="24"/>
      <c r="D24" s="24"/>
      <c r="E24" s="24"/>
      <c r="F24" s="44">
        <f t="shared" si="14"/>
        <v>0</v>
      </c>
      <c r="G24" s="57" t="str">
        <f t="shared" si="0"/>
        <v/>
      </c>
      <c r="H24" s="197"/>
      <c r="I24" s="197"/>
      <c r="J24" s="197"/>
      <c r="K24" s="44">
        <f t="shared" si="15"/>
        <v>0</v>
      </c>
      <c r="L24" s="203" t="str">
        <f t="shared" si="2"/>
        <v/>
      </c>
      <c r="M24" s="77"/>
      <c r="N24" s="77"/>
      <c r="O24" s="106">
        <f t="shared" si="16"/>
        <v>0</v>
      </c>
      <c r="P24" s="77"/>
      <c r="Q24" s="106">
        <f t="shared" si="17"/>
        <v>0</v>
      </c>
      <c r="R24" s="77"/>
      <c r="S24" s="106">
        <f t="shared" si="18"/>
        <v>0</v>
      </c>
      <c r="T24" s="77"/>
      <c r="U24" s="106">
        <f t="shared" si="19"/>
        <v>0</v>
      </c>
      <c r="V24" s="77"/>
      <c r="W24" s="106">
        <f t="shared" si="20"/>
        <v>0</v>
      </c>
      <c r="X24" s="193"/>
      <c r="Y24" s="457"/>
      <c r="Z24" s="457"/>
      <c r="AA24" s="457"/>
      <c r="AB24" s="457"/>
      <c r="AC24" s="457"/>
      <c r="AD24" s="457"/>
    </row>
    <row r="25" spans="1:30" x14ac:dyDescent="0.2">
      <c r="A25" s="52" t="s">
        <v>4</v>
      </c>
      <c r="B25" s="52">
        <f>B24+1</f>
        <v>15</v>
      </c>
      <c r="C25" s="24"/>
      <c r="D25" s="24"/>
      <c r="E25" s="24"/>
      <c r="F25" s="44">
        <f t="shared" si="14"/>
        <v>0</v>
      </c>
      <c r="G25" s="57" t="str">
        <f t="shared" si="0"/>
        <v/>
      </c>
      <c r="H25" s="197"/>
      <c r="I25" s="197"/>
      <c r="J25" s="197"/>
      <c r="K25" s="44">
        <f t="shared" si="15"/>
        <v>0</v>
      </c>
      <c r="L25" s="203" t="str">
        <f t="shared" si="2"/>
        <v/>
      </c>
      <c r="M25" s="77"/>
      <c r="N25" s="77"/>
      <c r="O25" s="106">
        <f t="shared" si="16"/>
        <v>0</v>
      </c>
      <c r="P25" s="77"/>
      <c r="Q25" s="106">
        <f t="shared" si="17"/>
        <v>0</v>
      </c>
      <c r="R25" s="77"/>
      <c r="S25" s="106">
        <f t="shared" si="18"/>
        <v>0</v>
      </c>
      <c r="T25" s="77"/>
      <c r="U25" s="106">
        <f t="shared" si="19"/>
        <v>0</v>
      </c>
      <c r="V25" s="77"/>
      <c r="W25" s="106">
        <f t="shared" si="20"/>
        <v>0</v>
      </c>
      <c r="X25" s="193"/>
      <c r="Y25" s="457"/>
      <c r="Z25" s="457"/>
      <c r="AA25" s="457"/>
      <c r="AB25" s="457"/>
      <c r="AC25" s="457"/>
      <c r="AD25" s="457"/>
    </row>
    <row r="26" spans="1:30" x14ac:dyDescent="0.2">
      <c r="A26" s="44" t="s">
        <v>5</v>
      </c>
      <c r="B26" s="44">
        <f>B25+1</f>
        <v>16</v>
      </c>
      <c r="C26" s="24"/>
      <c r="D26" s="24"/>
      <c r="E26" s="24"/>
      <c r="F26" s="44">
        <f t="shared" si="14"/>
        <v>0</v>
      </c>
      <c r="G26" s="57" t="str">
        <f t="shared" si="0"/>
        <v/>
      </c>
      <c r="H26" s="197"/>
      <c r="I26" s="197"/>
      <c r="J26" s="197"/>
      <c r="K26" s="44">
        <f t="shared" si="15"/>
        <v>0</v>
      </c>
      <c r="L26" s="203" t="str">
        <f t="shared" si="2"/>
        <v/>
      </c>
      <c r="M26" s="77"/>
      <c r="N26" s="77"/>
      <c r="O26" s="106">
        <f t="shared" si="16"/>
        <v>0</v>
      </c>
      <c r="P26" s="77"/>
      <c r="Q26" s="106">
        <f t="shared" si="17"/>
        <v>0</v>
      </c>
      <c r="R26" s="77"/>
      <c r="S26" s="106">
        <f t="shared" si="18"/>
        <v>0</v>
      </c>
      <c r="T26" s="77"/>
      <c r="U26" s="106">
        <f t="shared" si="19"/>
        <v>0</v>
      </c>
      <c r="V26" s="77"/>
      <c r="W26" s="106">
        <f t="shared" si="20"/>
        <v>0</v>
      </c>
      <c r="X26" s="193"/>
      <c r="Y26" s="368" t="s">
        <v>281</v>
      </c>
      <c r="Z26" s="369"/>
      <c r="AA26" s="369"/>
      <c r="AB26" s="369"/>
      <c r="AC26" s="369"/>
      <c r="AD26" s="370"/>
    </row>
    <row r="27" spans="1:30" x14ac:dyDescent="0.2">
      <c r="A27" s="382" t="s">
        <v>71</v>
      </c>
      <c r="B27" s="383"/>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90"/>
      <c r="Y27" s="467"/>
      <c r="Z27" s="467"/>
      <c r="AA27" s="467"/>
      <c r="AB27" s="467"/>
      <c r="AC27" s="467"/>
      <c r="AD27" s="467"/>
    </row>
    <row r="28" spans="1:30" x14ac:dyDescent="0.2">
      <c r="A28" s="14" t="s">
        <v>6</v>
      </c>
      <c r="B28" s="2">
        <f>B26+1</f>
        <v>17</v>
      </c>
      <c r="C28" s="24"/>
      <c r="D28" s="24"/>
      <c r="E28" s="24"/>
      <c r="F28" s="44">
        <f t="shared" ref="F28:F42" si="21">E28</f>
        <v>0</v>
      </c>
      <c r="G28" s="57" t="str">
        <f t="shared" ref="G28:G42" si="22">IF((D28*60+F28)=0,"",ROUND((C28*60)/(D28*60+F28),1))</f>
        <v/>
      </c>
      <c r="H28" s="197"/>
      <c r="I28" s="197"/>
      <c r="J28" s="197"/>
      <c r="K28" s="44">
        <f>J28</f>
        <v>0</v>
      </c>
      <c r="L28" s="203" t="str">
        <f t="shared" ref="L28:L42" si="23">IF((I28*60+K28)=0,"",ROUND((H28*60)/(I28*60+K28),1))</f>
        <v/>
      </c>
      <c r="M28" s="77"/>
      <c r="N28" s="77"/>
      <c r="O28" s="106">
        <f>IF(N28="",0,1)</f>
        <v>0</v>
      </c>
      <c r="P28" s="77"/>
      <c r="Q28" s="106">
        <f>IF(P28="",0,1)</f>
        <v>0</v>
      </c>
      <c r="R28" s="77"/>
      <c r="S28" s="106">
        <f>IF(R28="",0,1)</f>
        <v>0</v>
      </c>
      <c r="T28" s="77"/>
      <c r="U28" s="106">
        <f>IF(T28="",0,1)</f>
        <v>0</v>
      </c>
      <c r="V28" s="77"/>
      <c r="W28" s="106">
        <f>IF(V28="",0,1)</f>
        <v>0</v>
      </c>
      <c r="X28" s="193"/>
      <c r="Y28" s="457"/>
      <c r="Z28" s="457"/>
      <c r="AA28" s="457"/>
      <c r="AB28" s="457"/>
      <c r="AC28" s="457"/>
      <c r="AD28" s="457"/>
    </row>
    <row r="29" spans="1:30" x14ac:dyDescent="0.2">
      <c r="A29" s="14" t="s">
        <v>7</v>
      </c>
      <c r="B29" s="2">
        <f t="shared" ref="B29:B34" si="24">B28+1</f>
        <v>18</v>
      </c>
      <c r="C29" s="24"/>
      <c r="D29" s="24"/>
      <c r="E29" s="24"/>
      <c r="F29" s="44">
        <f t="shared" si="21"/>
        <v>0</v>
      </c>
      <c r="G29" s="57" t="str">
        <f t="shared" si="22"/>
        <v/>
      </c>
      <c r="H29" s="197"/>
      <c r="I29" s="197"/>
      <c r="J29" s="197"/>
      <c r="K29" s="44">
        <f t="shared" ref="K29:K34" si="25">J29</f>
        <v>0</v>
      </c>
      <c r="L29" s="203" t="str">
        <f t="shared" si="23"/>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93"/>
      <c r="Y29" s="457"/>
      <c r="Z29" s="457"/>
      <c r="AA29" s="457"/>
      <c r="AB29" s="457"/>
      <c r="AC29" s="457"/>
      <c r="AD29" s="457"/>
    </row>
    <row r="30" spans="1:30" x14ac:dyDescent="0.2">
      <c r="A30" s="14" t="s">
        <v>8</v>
      </c>
      <c r="B30" s="2">
        <f t="shared" si="24"/>
        <v>19</v>
      </c>
      <c r="C30" s="24"/>
      <c r="D30" s="24"/>
      <c r="E30" s="24"/>
      <c r="F30" s="44">
        <f t="shared" si="21"/>
        <v>0</v>
      </c>
      <c r="G30" s="57" t="str">
        <f t="shared" si="22"/>
        <v/>
      </c>
      <c r="H30" s="197"/>
      <c r="I30" s="197"/>
      <c r="J30" s="197"/>
      <c r="K30" s="44">
        <f t="shared" si="25"/>
        <v>0</v>
      </c>
      <c r="L30" s="203" t="str">
        <f t="shared" si="23"/>
        <v/>
      </c>
      <c r="M30" s="77"/>
      <c r="N30" s="77"/>
      <c r="O30" s="106">
        <f t="shared" si="26"/>
        <v>0</v>
      </c>
      <c r="P30" s="77"/>
      <c r="Q30" s="106">
        <f t="shared" si="27"/>
        <v>0</v>
      </c>
      <c r="R30" s="77"/>
      <c r="S30" s="106">
        <f t="shared" si="28"/>
        <v>0</v>
      </c>
      <c r="T30" s="77"/>
      <c r="U30" s="106">
        <f t="shared" si="29"/>
        <v>0</v>
      </c>
      <c r="V30" s="77"/>
      <c r="W30" s="106">
        <f t="shared" si="30"/>
        <v>0</v>
      </c>
      <c r="X30" s="193"/>
      <c r="Y30" s="457"/>
      <c r="Z30" s="457"/>
      <c r="AA30" s="457"/>
      <c r="AB30" s="457"/>
      <c r="AC30" s="457"/>
      <c r="AD30" s="457"/>
    </row>
    <row r="31" spans="1:30" x14ac:dyDescent="0.2">
      <c r="A31" s="14" t="s">
        <v>2</v>
      </c>
      <c r="B31" s="2">
        <f t="shared" si="24"/>
        <v>20</v>
      </c>
      <c r="C31" s="24"/>
      <c r="D31" s="24"/>
      <c r="E31" s="24"/>
      <c r="F31" s="44">
        <f t="shared" si="21"/>
        <v>0</v>
      </c>
      <c r="G31" s="57" t="str">
        <f t="shared" si="22"/>
        <v/>
      </c>
      <c r="H31" s="197"/>
      <c r="I31" s="197"/>
      <c r="J31" s="197"/>
      <c r="K31" s="44">
        <f t="shared" si="25"/>
        <v>0</v>
      </c>
      <c r="L31" s="203" t="str">
        <f t="shared" si="23"/>
        <v/>
      </c>
      <c r="M31" s="77"/>
      <c r="N31" s="77"/>
      <c r="O31" s="106">
        <f t="shared" si="26"/>
        <v>0</v>
      </c>
      <c r="P31" s="77"/>
      <c r="Q31" s="106">
        <f t="shared" si="27"/>
        <v>0</v>
      </c>
      <c r="R31" s="77"/>
      <c r="S31" s="106">
        <f t="shared" si="28"/>
        <v>0</v>
      </c>
      <c r="T31" s="77"/>
      <c r="U31" s="106">
        <f t="shared" si="29"/>
        <v>0</v>
      </c>
      <c r="V31" s="77"/>
      <c r="W31" s="106">
        <f t="shared" si="30"/>
        <v>0</v>
      </c>
      <c r="X31" s="193"/>
      <c r="Y31" s="457"/>
      <c r="Z31" s="457"/>
      <c r="AA31" s="457"/>
      <c r="AB31" s="457"/>
      <c r="AC31" s="457"/>
      <c r="AD31" s="457"/>
    </row>
    <row r="32" spans="1:30" x14ac:dyDescent="0.2">
      <c r="A32" s="14" t="s">
        <v>3</v>
      </c>
      <c r="B32" s="2">
        <f t="shared" si="24"/>
        <v>21</v>
      </c>
      <c r="C32" s="24"/>
      <c r="D32" s="24"/>
      <c r="E32" s="24"/>
      <c r="F32" s="44">
        <f t="shared" si="21"/>
        <v>0</v>
      </c>
      <c r="G32" s="57" t="str">
        <f t="shared" si="22"/>
        <v/>
      </c>
      <c r="H32" s="197"/>
      <c r="I32" s="197"/>
      <c r="J32" s="197"/>
      <c r="K32" s="44">
        <f t="shared" si="25"/>
        <v>0</v>
      </c>
      <c r="L32" s="203" t="str">
        <f t="shared" si="23"/>
        <v/>
      </c>
      <c r="M32" s="77"/>
      <c r="N32" s="77"/>
      <c r="O32" s="106">
        <f t="shared" si="26"/>
        <v>0</v>
      </c>
      <c r="P32" s="77"/>
      <c r="Q32" s="106">
        <f t="shared" si="27"/>
        <v>0</v>
      </c>
      <c r="R32" s="77"/>
      <c r="S32" s="106">
        <f t="shared" si="28"/>
        <v>0</v>
      </c>
      <c r="T32" s="77"/>
      <c r="U32" s="106">
        <f t="shared" si="29"/>
        <v>0</v>
      </c>
      <c r="V32" s="77"/>
      <c r="W32" s="106">
        <f t="shared" si="30"/>
        <v>0</v>
      </c>
      <c r="X32" s="193"/>
      <c r="Y32" s="457"/>
      <c r="Z32" s="457"/>
      <c r="AA32" s="457"/>
      <c r="AB32" s="457"/>
      <c r="AC32" s="457"/>
      <c r="AD32" s="457"/>
    </row>
    <row r="33" spans="1:31" x14ac:dyDescent="0.2">
      <c r="A33" s="14" t="s">
        <v>4</v>
      </c>
      <c r="B33" s="2">
        <f t="shared" si="24"/>
        <v>22</v>
      </c>
      <c r="C33" s="24"/>
      <c r="D33" s="24"/>
      <c r="E33" s="24"/>
      <c r="F33" s="44">
        <f t="shared" si="21"/>
        <v>0</v>
      </c>
      <c r="G33" s="57" t="str">
        <f t="shared" si="22"/>
        <v/>
      </c>
      <c r="H33" s="197"/>
      <c r="I33" s="197"/>
      <c r="J33" s="197"/>
      <c r="K33" s="44">
        <f t="shared" si="25"/>
        <v>0</v>
      </c>
      <c r="L33" s="203" t="str">
        <f t="shared" si="23"/>
        <v/>
      </c>
      <c r="M33" s="77"/>
      <c r="N33" s="77"/>
      <c r="O33" s="106">
        <f t="shared" si="26"/>
        <v>0</v>
      </c>
      <c r="P33" s="77"/>
      <c r="Q33" s="106">
        <f t="shared" si="27"/>
        <v>0</v>
      </c>
      <c r="R33" s="77"/>
      <c r="S33" s="106">
        <f t="shared" si="28"/>
        <v>0</v>
      </c>
      <c r="T33" s="77"/>
      <c r="U33" s="106">
        <f t="shared" si="29"/>
        <v>0</v>
      </c>
      <c r="V33" s="77"/>
      <c r="W33" s="106">
        <f t="shared" si="30"/>
        <v>0</v>
      </c>
      <c r="X33" s="193"/>
      <c r="Y33" s="457"/>
      <c r="Z33" s="457"/>
      <c r="AA33" s="457"/>
      <c r="AB33" s="457"/>
      <c r="AC33" s="457"/>
      <c r="AD33" s="457"/>
    </row>
    <row r="34" spans="1:31" x14ac:dyDescent="0.2">
      <c r="A34" s="74" t="s">
        <v>5</v>
      </c>
      <c r="B34" s="44">
        <f t="shared" si="24"/>
        <v>23</v>
      </c>
      <c r="C34" s="24"/>
      <c r="D34" s="24"/>
      <c r="E34" s="24"/>
      <c r="F34" s="44">
        <f t="shared" si="21"/>
        <v>0</v>
      </c>
      <c r="G34" s="57" t="str">
        <f t="shared" si="22"/>
        <v/>
      </c>
      <c r="H34" s="197"/>
      <c r="I34" s="197"/>
      <c r="J34" s="197"/>
      <c r="K34" s="44">
        <f t="shared" si="25"/>
        <v>0</v>
      </c>
      <c r="L34" s="203" t="str">
        <f t="shared" si="23"/>
        <v/>
      </c>
      <c r="M34" s="77"/>
      <c r="N34" s="77"/>
      <c r="O34" s="106">
        <f t="shared" si="26"/>
        <v>0</v>
      </c>
      <c r="P34" s="77"/>
      <c r="Q34" s="106">
        <f t="shared" si="27"/>
        <v>0</v>
      </c>
      <c r="R34" s="77"/>
      <c r="S34" s="106">
        <f t="shared" si="28"/>
        <v>0</v>
      </c>
      <c r="T34" s="77"/>
      <c r="U34" s="106">
        <f t="shared" si="29"/>
        <v>0</v>
      </c>
      <c r="V34" s="77"/>
      <c r="W34" s="106">
        <f t="shared" si="30"/>
        <v>0</v>
      </c>
      <c r="X34" s="193"/>
      <c r="Y34" s="457"/>
      <c r="Z34" s="457"/>
      <c r="AA34" s="457"/>
      <c r="AB34" s="457"/>
      <c r="AC34" s="457"/>
      <c r="AD34" s="457"/>
    </row>
    <row r="35" spans="1:31" x14ac:dyDescent="0.2">
      <c r="A35" s="382" t="s">
        <v>72</v>
      </c>
      <c r="B35" s="383"/>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90"/>
      <c r="Y35" s="467"/>
      <c r="Z35" s="467"/>
      <c r="AA35" s="467"/>
      <c r="AB35" s="467"/>
      <c r="AC35" s="467"/>
      <c r="AD35" s="467"/>
    </row>
    <row r="36" spans="1:31" x14ac:dyDescent="0.2">
      <c r="A36" s="14" t="s">
        <v>6</v>
      </c>
      <c r="B36" s="2">
        <f>B34+1</f>
        <v>24</v>
      </c>
      <c r="C36" s="24"/>
      <c r="D36" s="24"/>
      <c r="E36" s="24"/>
      <c r="F36" s="44">
        <f t="shared" si="21"/>
        <v>0</v>
      </c>
      <c r="G36" s="57" t="str">
        <f t="shared" si="22"/>
        <v/>
      </c>
      <c r="H36" s="197"/>
      <c r="I36" s="197"/>
      <c r="J36" s="197"/>
      <c r="K36" s="44">
        <f>J36</f>
        <v>0</v>
      </c>
      <c r="L36" s="203" t="str">
        <f t="shared" si="23"/>
        <v/>
      </c>
      <c r="M36" s="77"/>
      <c r="N36" s="77"/>
      <c r="O36" s="106">
        <f>IF(N36="",0,1)</f>
        <v>0</v>
      </c>
      <c r="P36" s="77"/>
      <c r="Q36" s="106">
        <f>IF(P36="",0,1)</f>
        <v>0</v>
      </c>
      <c r="R36" s="77"/>
      <c r="S36" s="106">
        <f>IF(R36="",0,1)</f>
        <v>0</v>
      </c>
      <c r="T36" s="77"/>
      <c r="U36" s="106">
        <f>IF(T36="",0,1)</f>
        <v>0</v>
      </c>
      <c r="V36" s="77"/>
      <c r="W36" s="106">
        <f>IF(V36="",0,1)</f>
        <v>0</v>
      </c>
      <c r="X36" s="118"/>
      <c r="Y36" s="425"/>
      <c r="Z36" s="426"/>
      <c r="AA36" s="426"/>
      <c r="AB36" s="426"/>
      <c r="AC36" s="426"/>
      <c r="AD36" s="427"/>
    </row>
    <row r="37" spans="1:31" x14ac:dyDescent="0.2">
      <c r="A37" s="14" t="s">
        <v>7</v>
      </c>
      <c r="B37" s="2">
        <f>B36+1</f>
        <v>25</v>
      </c>
      <c r="C37" s="24"/>
      <c r="D37" s="24"/>
      <c r="E37" s="24"/>
      <c r="F37" s="44">
        <f t="shared" si="21"/>
        <v>0</v>
      </c>
      <c r="G37" s="57" t="str">
        <f t="shared" si="22"/>
        <v/>
      </c>
      <c r="H37" s="197"/>
      <c r="I37" s="197"/>
      <c r="J37" s="197"/>
      <c r="K37" s="44">
        <f>J37</f>
        <v>0</v>
      </c>
      <c r="L37" s="203" t="str">
        <f t="shared" si="23"/>
        <v/>
      </c>
      <c r="M37" s="77"/>
      <c r="N37" s="77"/>
      <c r="O37" s="106">
        <f t="shared" ref="O37:W39" si="31">IF(N37="",O36,O36+1)</f>
        <v>0</v>
      </c>
      <c r="P37" s="77"/>
      <c r="Q37" s="106">
        <f t="shared" si="31"/>
        <v>0</v>
      </c>
      <c r="R37" s="77"/>
      <c r="S37" s="106">
        <f t="shared" si="31"/>
        <v>0</v>
      </c>
      <c r="T37" s="77"/>
      <c r="U37" s="106">
        <f t="shared" si="31"/>
        <v>0</v>
      </c>
      <c r="V37" s="77"/>
      <c r="W37" s="106">
        <f t="shared" si="31"/>
        <v>0</v>
      </c>
      <c r="X37" s="118"/>
      <c r="Y37" s="425"/>
      <c r="Z37" s="426"/>
      <c r="AA37" s="426"/>
      <c r="AB37" s="426"/>
      <c r="AC37" s="426"/>
      <c r="AD37" s="427"/>
    </row>
    <row r="38" spans="1:31" x14ac:dyDescent="0.2">
      <c r="A38" s="14" t="s">
        <v>2</v>
      </c>
      <c r="B38" s="2">
        <f t="shared" ref="B38:B42" si="32">B37+1</f>
        <v>26</v>
      </c>
      <c r="C38" s="24"/>
      <c r="D38" s="24"/>
      <c r="E38" s="24"/>
      <c r="F38" s="44">
        <f t="shared" si="21"/>
        <v>0</v>
      </c>
      <c r="G38" s="57" t="str">
        <f t="shared" si="22"/>
        <v/>
      </c>
      <c r="H38" s="197"/>
      <c r="I38" s="197"/>
      <c r="J38" s="197"/>
      <c r="K38" s="44">
        <f t="shared" ref="K38:K42" si="33">J38</f>
        <v>0</v>
      </c>
      <c r="L38" s="203" t="str">
        <f t="shared" si="23"/>
        <v/>
      </c>
      <c r="M38" s="77"/>
      <c r="N38" s="77"/>
      <c r="O38" s="106">
        <f t="shared" si="31"/>
        <v>0</v>
      </c>
      <c r="P38" s="77"/>
      <c r="Q38" s="106">
        <f t="shared" si="31"/>
        <v>0</v>
      </c>
      <c r="R38" s="77"/>
      <c r="S38" s="106">
        <f t="shared" si="31"/>
        <v>0</v>
      </c>
      <c r="T38" s="77"/>
      <c r="U38" s="106">
        <f t="shared" si="31"/>
        <v>0</v>
      </c>
      <c r="V38" s="77"/>
      <c r="W38" s="106">
        <f t="shared" si="31"/>
        <v>0</v>
      </c>
      <c r="X38" s="118"/>
      <c r="Y38" s="425"/>
      <c r="Z38" s="426"/>
      <c r="AA38" s="426"/>
      <c r="AB38" s="426"/>
      <c r="AC38" s="426"/>
      <c r="AD38" s="427"/>
    </row>
    <row r="39" spans="1:31" x14ac:dyDescent="0.2">
      <c r="A39" s="14" t="s">
        <v>2</v>
      </c>
      <c r="B39" s="2">
        <f t="shared" si="32"/>
        <v>27</v>
      </c>
      <c r="C39" s="24"/>
      <c r="D39" s="24"/>
      <c r="E39" s="24"/>
      <c r="F39" s="44">
        <f t="shared" si="21"/>
        <v>0</v>
      </c>
      <c r="G39" s="57" t="str">
        <f t="shared" si="22"/>
        <v/>
      </c>
      <c r="H39" s="197"/>
      <c r="I39" s="197"/>
      <c r="J39" s="197"/>
      <c r="K39" s="44">
        <f t="shared" si="33"/>
        <v>0</v>
      </c>
      <c r="L39" s="203" t="str">
        <f t="shared" si="23"/>
        <v/>
      </c>
      <c r="M39" s="207"/>
      <c r="N39" s="207"/>
      <c r="O39" s="106">
        <f t="shared" si="31"/>
        <v>0</v>
      </c>
      <c r="P39" s="77"/>
      <c r="Q39" s="106">
        <f t="shared" si="31"/>
        <v>0</v>
      </c>
      <c r="R39" s="77"/>
      <c r="S39" s="106">
        <f t="shared" si="31"/>
        <v>0</v>
      </c>
      <c r="T39" s="77"/>
      <c r="U39" s="106">
        <f t="shared" si="31"/>
        <v>0</v>
      </c>
      <c r="V39" s="77"/>
      <c r="W39" s="106">
        <f t="shared" si="31"/>
        <v>0</v>
      </c>
      <c r="X39" s="118"/>
      <c r="Y39" s="425"/>
      <c r="Z39" s="426"/>
      <c r="AA39" s="426"/>
      <c r="AB39" s="426"/>
      <c r="AC39" s="426"/>
      <c r="AD39" s="427"/>
    </row>
    <row r="40" spans="1:31" x14ac:dyDescent="0.2">
      <c r="A40" s="14" t="s">
        <v>3</v>
      </c>
      <c r="B40" s="2">
        <f t="shared" si="32"/>
        <v>28</v>
      </c>
      <c r="C40" s="24"/>
      <c r="D40" s="24"/>
      <c r="E40" s="24"/>
      <c r="F40" s="44">
        <f t="shared" si="21"/>
        <v>0</v>
      </c>
      <c r="G40" s="57" t="str">
        <f t="shared" si="22"/>
        <v/>
      </c>
      <c r="H40" s="197"/>
      <c r="I40" s="197"/>
      <c r="J40" s="197"/>
      <c r="K40" s="44">
        <f t="shared" si="33"/>
        <v>0</v>
      </c>
      <c r="L40" s="203" t="str">
        <f t="shared" si="23"/>
        <v/>
      </c>
      <c r="M40" s="77"/>
      <c r="N40" s="77"/>
      <c r="O40" s="106">
        <f t="shared" ref="O40:O42" si="34">IF(N40="",O39,O39+1)</f>
        <v>0</v>
      </c>
      <c r="P40" s="77"/>
      <c r="Q40" s="106">
        <f t="shared" ref="Q40:W42" si="35">IF(P40="",Q39,Q39+1)</f>
        <v>0</v>
      </c>
      <c r="R40" s="77"/>
      <c r="S40" s="106">
        <f t="shared" si="35"/>
        <v>0</v>
      </c>
      <c r="T40" s="77"/>
      <c r="U40" s="106">
        <f t="shared" si="35"/>
        <v>0</v>
      </c>
      <c r="V40" s="77"/>
      <c r="W40" s="106">
        <f t="shared" si="35"/>
        <v>0</v>
      </c>
      <c r="X40" s="118"/>
      <c r="Y40" s="425"/>
      <c r="Z40" s="426"/>
      <c r="AA40" s="426"/>
      <c r="AB40" s="426"/>
      <c r="AC40" s="426"/>
      <c r="AD40" s="427"/>
    </row>
    <row r="41" spans="1:31" x14ac:dyDescent="0.2">
      <c r="A41" s="14" t="s">
        <v>4</v>
      </c>
      <c r="B41" s="2">
        <f t="shared" si="32"/>
        <v>29</v>
      </c>
      <c r="C41" s="24"/>
      <c r="D41" s="24"/>
      <c r="E41" s="24"/>
      <c r="F41" s="44">
        <f t="shared" si="21"/>
        <v>0</v>
      </c>
      <c r="G41" s="57" t="str">
        <f t="shared" si="22"/>
        <v/>
      </c>
      <c r="H41" s="197"/>
      <c r="I41" s="197"/>
      <c r="J41" s="197"/>
      <c r="K41" s="44">
        <f t="shared" si="33"/>
        <v>0</v>
      </c>
      <c r="L41" s="203" t="str">
        <f t="shared" si="23"/>
        <v/>
      </c>
      <c r="M41" s="77"/>
      <c r="N41" s="77"/>
      <c r="O41" s="106">
        <f t="shared" si="34"/>
        <v>0</v>
      </c>
      <c r="P41" s="77"/>
      <c r="Q41" s="106">
        <f t="shared" si="35"/>
        <v>0</v>
      </c>
      <c r="R41" s="77"/>
      <c r="S41" s="106">
        <f t="shared" si="35"/>
        <v>0</v>
      </c>
      <c r="T41" s="77"/>
      <c r="U41" s="106">
        <f t="shared" si="35"/>
        <v>0</v>
      </c>
      <c r="V41" s="77"/>
      <c r="W41" s="106">
        <f t="shared" si="35"/>
        <v>0</v>
      </c>
      <c r="X41" s="118"/>
      <c r="Y41" s="425"/>
      <c r="Z41" s="426"/>
      <c r="AA41" s="426"/>
      <c r="AB41" s="426"/>
      <c r="AC41" s="426"/>
      <c r="AD41" s="427"/>
    </row>
    <row r="42" spans="1:31" x14ac:dyDescent="0.2">
      <c r="A42" s="74" t="s">
        <v>5</v>
      </c>
      <c r="B42" s="2">
        <f t="shared" si="32"/>
        <v>30</v>
      </c>
      <c r="C42" s="24"/>
      <c r="D42" s="24"/>
      <c r="E42" s="24"/>
      <c r="F42" s="44">
        <f t="shared" si="21"/>
        <v>0</v>
      </c>
      <c r="G42" s="57" t="str">
        <f t="shared" si="22"/>
        <v/>
      </c>
      <c r="H42" s="197"/>
      <c r="I42" s="197"/>
      <c r="J42" s="197"/>
      <c r="K42" s="44">
        <f t="shared" si="33"/>
        <v>0</v>
      </c>
      <c r="L42" s="203" t="str">
        <f t="shared" si="23"/>
        <v/>
      </c>
      <c r="M42" s="77"/>
      <c r="N42" s="77"/>
      <c r="O42" s="106">
        <f t="shared" si="34"/>
        <v>0</v>
      </c>
      <c r="P42" s="77"/>
      <c r="Q42" s="106">
        <f t="shared" si="35"/>
        <v>0</v>
      </c>
      <c r="R42" s="77"/>
      <c r="S42" s="106">
        <f t="shared" si="35"/>
        <v>0</v>
      </c>
      <c r="T42" s="77"/>
      <c r="U42" s="106">
        <f t="shared" si="35"/>
        <v>0</v>
      </c>
      <c r="V42" s="77"/>
      <c r="W42" s="106">
        <f t="shared" si="35"/>
        <v>0</v>
      </c>
      <c r="X42" s="118"/>
      <c r="Y42" s="425"/>
      <c r="Z42" s="426"/>
      <c r="AA42" s="426"/>
      <c r="AB42" s="426"/>
      <c r="AC42" s="426"/>
      <c r="AD42" s="427"/>
    </row>
    <row r="43" spans="1:31" x14ac:dyDescent="0.2">
      <c r="A43" s="382" t="s">
        <v>73</v>
      </c>
      <c r="B43" s="383"/>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229"/>
      <c r="Y43" s="392"/>
      <c r="Z43" s="393"/>
      <c r="AA43" s="393"/>
      <c r="AB43" s="393"/>
      <c r="AC43" s="393"/>
      <c r="AD43" s="394"/>
    </row>
    <row r="44" spans="1:31" hidden="1" x14ac:dyDescent="0.2">
      <c r="A44" s="14" t="s">
        <v>6</v>
      </c>
      <c r="B44" s="2">
        <f>B42+1</f>
        <v>31</v>
      </c>
      <c r="C44" s="24"/>
      <c r="D44" s="24"/>
      <c r="E44" s="24"/>
      <c r="F44" s="44">
        <f t="shared" ref="F44:F45" si="36">E44</f>
        <v>0</v>
      </c>
      <c r="G44" s="57" t="str">
        <f t="shared" ref="G44:G45" si="37">IF((D44*60+F44)=0,"",ROUND((C44*60)/(D44*60+F44),1))</f>
        <v/>
      </c>
      <c r="H44" s="197"/>
      <c r="I44" s="197"/>
      <c r="J44" s="197"/>
      <c r="K44" s="44">
        <f>J44</f>
        <v>0</v>
      </c>
      <c r="L44" s="203" t="str">
        <f t="shared" ref="L44:L45" si="38">IF((I44*60+K44)=0,"",ROUND((H44*60)/(I44*60+K44),1))</f>
        <v/>
      </c>
      <c r="M44" s="77"/>
      <c r="N44" s="77"/>
      <c r="O44" s="106">
        <f>IF(N44="",0,1)</f>
        <v>0</v>
      </c>
      <c r="P44" s="77"/>
      <c r="Q44" s="106">
        <f>IF(P44="",0,1)</f>
        <v>0</v>
      </c>
      <c r="R44" s="77"/>
      <c r="S44" s="106">
        <f>IF(R44="",0,1)</f>
        <v>0</v>
      </c>
      <c r="T44" s="77"/>
      <c r="U44" s="106">
        <f>IF(T44="",0,1)</f>
        <v>0</v>
      </c>
      <c r="V44" s="77"/>
      <c r="W44" s="106">
        <f>IF(V44="",0,1)</f>
        <v>0</v>
      </c>
      <c r="X44" s="118"/>
      <c r="Y44" s="425"/>
      <c r="Z44" s="426"/>
      <c r="AA44" s="426"/>
      <c r="AB44" s="426"/>
      <c r="AC44" s="426"/>
      <c r="AD44" s="427"/>
    </row>
    <row r="45" spans="1:31" hidden="1" x14ac:dyDescent="0.2">
      <c r="A45" s="14" t="s">
        <v>7</v>
      </c>
      <c r="B45" s="2">
        <f>B44+1</f>
        <v>32</v>
      </c>
      <c r="C45" s="24"/>
      <c r="D45" s="24"/>
      <c r="E45" s="24"/>
      <c r="F45" s="44">
        <f t="shared" si="36"/>
        <v>0</v>
      </c>
      <c r="G45" s="57" t="str">
        <f t="shared" si="37"/>
        <v/>
      </c>
      <c r="H45" s="197"/>
      <c r="I45" s="197"/>
      <c r="J45" s="197"/>
      <c r="K45" s="44">
        <f t="shared" ref="K45" si="39">J45</f>
        <v>0</v>
      </c>
      <c r="L45" s="203" t="str">
        <f t="shared" si="38"/>
        <v/>
      </c>
      <c r="M45" s="77"/>
      <c r="N45" s="77"/>
      <c r="O45" s="106">
        <f>IF(N45="",O44,O44+1)</f>
        <v>0</v>
      </c>
      <c r="P45" s="77"/>
      <c r="Q45" s="106">
        <f t="shared" ref="Q45" si="40">IF(P45="",Q44,Q44+1)</f>
        <v>0</v>
      </c>
      <c r="R45" s="77"/>
      <c r="S45" s="106">
        <f t="shared" ref="S45" si="41">IF(R45="",S44,S44+1)</f>
        <v>0</v>
      </c>
      <c r="T45" s="77"/>
      <c r="U45" s="106">
        <f t="shared" ref="U45" si="42">IF(T45="",U44,U44+1)</f>
        <v>0</v>
      </c>
      <c r="V45" s="77"/>
      <c r="W45" s="106">
        <f t="shared" ref="W45" si="43">IF(V45="",W44,W44+1)</f>
        <v>0</v>
      </c>
      <c r="X45" s="118"/>
      <c r="Y45" s="425"/>
      <c r="Z45" s="426"/>
      <c r="AA45" s="426"/>
      <c r="AB45" s="426"/>
      <c r="AC45" s="426"/>
      <c r="AD45" s="427"/>
    </row>
    <row r="46" spans="1:31" hidden="1" x14ac:dyDescent="0.2">
      <c r="A46" s="382" t="s">
        <v>10</v>
      </c>
      <c r="B46" s="383"/>
      <c r="C46" s="11">
        <f>SUM(C44:C45)</f>
        <v>0</v>
      </c>
      <c r="D46" s="11">
        <f>SUM(D44:D45)+ROUNDDOWN(F46/60,0)</f>
        <v>0</v>
      </c>
      <c r="E46" s="11">
        <f>F46-60*ROUNDDOWN(F46/60,0)</f>
        <v>0</v>
      </c>
      <c r="F46" s="89">
        <f>SUM(F44:F45)</f>
        <v>0</v>
      </c>
      <c r="G46" s="34">
        <f>IF((D46*60+E46)=0,0,ROUND((C46*60)/(D46*60+E46),1))</f>
        <v>0</v>
      </c>
      <c r="H46" s="11">
        <f>SUM(H44:H45)</f>
        <v>0</v>
      </c>
      <c r="I46" s="11">
        <f>SUM(I44:I45)+ROUNDDOWN(K46/60,0)</f>
        <v>0</v>
      </c>
      <c r="J46" s="11">
        <f>K46-60*ROUNDDOWN(K46/60,0)</f>
        <v>0</v>
      </c>
      <c r="K46" s="89">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18"/>
      <c r="Y46" s="467"/>
      <c r="Z46" s="467"/>
      <c r="AA46" s="467"/>
      <c r="AB46" s="467"/>
      <c r="AC46" s="467"/>
      <c r="AD46" s="467"/>
    </row>
    <row r="47" spans="1:31" x14ac:dyDescent="0.2">
      <c r="A47" s="379" t="s">
        <v>32</v>
      </c>
      <c r="B47" s="380"/>
      <c r="C47" s="12">
        <f>C10+C19+C27+C35+C43+C46</f>
        <v>0</v>
      </c>
      <c r="D47" s="9">
        <f>D10+D19+D27+D35+D43+D46+ROUNDDOWN(F47/60,0)</f>
        <v>0</v>
      </c>
      <c r="E47" s="9">
        <f>F47-60*ROUNDDOWN(F47/60,0)</f>
        <v>0</v>
      </c>
      <c r="F47" s="91">
        <f>E35+E10+E19+E27+E43+E46</f>
        <v>0</v>
      </c>
      <c r="G47" s="38">
        <f>IF((D47*60+E47)=0,0,ROUND((C47*60)/(D47*60+E47),1))</f>
        <v>0</v>
      </c>
      <c r="H47" s="12">
        <f>H10+H19+H27+H35+H43+H46</f>
        <v>0</v>
      </c>
      <c r="I47" s="9">
        <f>I10+I19+I27+I35+I43+I46+ROUNDDOWN(K47/60,0)</f>
        <v>0</v>
      </c>
      <c r="J47" s="9">
        <f>K47-60*ROUNDDOWN(K47/60,0)</f>
        <v>0</v>
      </c>
      <c r="K47" s="91">
        <f>J35+J10+J19+J27+J43+J46</f>
        <v>0</v>
      </c>
      <c r="L47" s="38">
        <f>IF((I47*60+J47)=0,0,ROUND((H47*60)/(I47*60+J47),1))</f>
        <v>0</v>
      </c>
      <c r="M47" s="19">
        <f>M35+M10+M19+M27+M43+M46</f>
        <v>0</v>
      </c>
      <c r="N47" s="28" t="str">
        <f>IF(N48=0,"",(N35+N10+N19+N27+N43+N46)/N48)</f>
        <v/>
      </c>
      <c r="O47" s="237"/>
      <c r="P47" s="28" t="str">
        <f>IF(P48=0,"",(P35+P10+P19+P27+P43+P46)/P48)</f>
        <v/>
      </c>
      <c r="Q47" s="237"/>
      <c r="R47" s="28" t="str">
        <f>IF(R48=0,"",(R35+R10+R19+R27+R43+R46)/R48)</f>
        <v/>
      </c>
      <c r="S47" s="237"/>
      <c r="T47" s="19" t="str">
        <f>IF(T48=0,"",(T35+T10+T19+T27+T43+T46)/T48)</f>
        <v/>
      </c>
      <c r="U47" s="237"/>
      <c r="V47" s="19" t="str">
        <f>IF(V48=0,"",(V35+V10+V19+V27+V43+V46)/V48)</f>
        <v/>
      </c>
      <c r="W47" s="237"/>
      <c r="X47" s="20"/>
      <c r="Y47" s="21"/>
      <c r="Z47" s="2" t="s">
        <v>0</v>
      </c>
      <c r="AA47" s="2" t="s">
        <v>29</v>
      </c>
      <c r="AB47" s="2" t="s">
        <v>15</v>
      </c>
      <c r="AC47" s="2" t="s">
        <v>22</v>
      </c>
      <c r="AD47" s="2" t="s">
        <v>25</v>
      </c>
    </row>
    <row r="48" spans="1:31" ht="12" customHeight="1" x14ac:dyDescent="0.2">
      <c r="A48" s="381"/>
      <c r="B48" s="381"/>
      <c r="C48" s="2" t="s">
        <v>0</v>
      </c>
      <c r="D48" s="2" t="s">
        <v>14</v>
      </c>
      <c r="E48" s="2" t="s">
        <v>15</v>
      </c>
      <c r="F48" s="44"/>
      <c r="G48" s="2" t="s">
        <v>12</v>
      </c>
      <c r="H48" s="203" t="s">
        <v>0</v>
      </c>
      <c r="I48" s="203" t="s">
        <v>14</v>
      </c>
      <c r="J48" s="203" t="s">
        <v>15</v>
      </c>
      <c r="K48" s="2"/>
      <c r="L48" s="203" t="s">
        <v>12</v>
      </c>
      <c r="M48" s="22" t="s">
        <v>16</v>
      </c>
      <c r="N48" s="102">
        <f>O10+O19+O27+O35+O43+O46</f>
        <v>0</v>
      </c>
      <c r="O48" s="103"/>
      <c r="P48" s="102">
        <f>Q10+Q19+Q27+Q35+Q43+Q46</f>
        <v>0</v>
      </c>
      <c r="Q48" s="103"/>
      <c r="R48" s="102">
        <f>S10+S19+S27+S35+S43+S46</f>
        <v>0</v>
      </c>
      <c r="S48" s="103"/>
      <c r="T48" s="102">
        <f>U10+U19+U27+U35+U43+U46</f>
        <v>0</v>
      </c>
      <c r="U48" s="103"/>
      <c r="V48" s="102">
        <f>W10+W19+W27+W35+W43+W46</f>
        <v>0</v>
      </c>
      <c r="W48" s="85"/>
      <c r="X48" s="135"/>
      <c r="Y48" s="109" t="s">
        <v>136</v>
      </c>
      <c r="Z48" s="15">
        <f>C47+Mai!Z48</f>
        <v>0</v>
      </c>
      <c r="AA48" s="15">
        <f>D47+Mai!AA48+ROUNDDOWN(AE48/60,0)</f>
        <v>0</v>
      </c>
      <c r="AB48" s="10">
        <f>AE48-60*ROUNDDOWN(AE48/60,0)</f>
        <v>0</v>
      </c>
      <c r="AC48" s="10">
        <f>IF((AA48*60+AB48)=0,0,ROUND((Z48*60)/(AA48*60+AB48),1))</f>
        <v>0</v>
      </c>
      <c r="AD48" s="15">
        <f>M47+Mai!AD48</f>
        <v>0</v>
      </c>
      <c r="AE48" s="8">
        <f>E47+Mai!AB48</f>
        <v>0</v>
      </c>
    </row>
    <row r="49" spans="1:32" ht="11.45" customHeight="1" x14ac:dyDescent="0.2">
      <c r="A49" s="428" t="s">
        <v>249</v>
      </c>
      <c r="B49" s="428"/>
      <c r="C49" s="31">
        <f>'Décembre 23'!$C$46</f>
        <v>0</v>
      </c>
      <c r="D49" s="30">
        <f>'Décembre 23'!$D$46</f>
        <v>0</v>
      </c>
      <c r="E49" s="30">
        <f>'Décembre 23'!$E$46</f>
        <v>0</v>
      </c>
      <c r="F49" s="238"/>
      <c r="G49" s="32">
        <f t="shared" ref="G49:G54" si="44">IF((D49*60+E49)=0,0,ROUND((C49*60)/(D49*60+E49),1))</f>
        <v>0</v>
      </c>
      <c r="H49" s="206">
        <f>Mai!H49</f>
        <v>0</v>
      </c>
      <c r="I49" s="204">
        <f>Mai!$I$49</f>
        <v>0</v>
      </c>
      <c r="J49" s="204">
        <f>Mai!$J$49</f>
        <v>0</v>
      </c>
      <c r="K49" s="60"/>
      <c r="L49" s="204">
        <f>IF((I49*60+J49)=0,0,ROUND((H49*60)/(I49*60+J49),1))</f>
        <v>0</v>
      </c>
      <c r="M49" s="35">
        <f>'Décembre 23'!$M$46</f>
        <v>0</v>
      </c>
      <c r="N49" s="102"/>
      <c r="O49" s="103"/>
      <c r="P49" s="102"/>
      <c r="Q49" s="103"/>
      <c r="R49" s="102"/>
      <c r="S49" s="103"/>
      <c r="T49" s="102"/>
      <c r="U49" s="103"/>
      <c r="V49" s="102"/>
      <c r="W49" s="85"/>
      <c r="X49" s="137"/>
      <c r="Y49" s="140" t="s">
        <v>250</v>
      </c>
      <c r="Z49" s="142">
        <f>$C$47+Mai!Z49</f>
        <v>0</v>
      </c>
      <c r="AA49" s="140">
        <f>$D$47+Mai!AA49+ROUNDDOWN(AE49/60,0)</f>
        <v>0</v>
      </c>
      <c r="AB49" s="140">
        <f>AE49-60*ROUNDDOWN(AE49/60,0)</f>
        <v>0</v>
      </c>
      <c r="AC49" s="140">
        <f>IF((AA49*60+AB49)=0,0,ROUND((Z49*60)/(AA49*60+AB49),1))</f>
        <v>0</v>
      </c>
      <c r="AD49" s="142">
        <f>M47+Mai!AD49</f>
        <v>0</v>
      </c>
      <c r="AE49" s="146">
        <f>E47+Mai!AB49</f>
        <v>0</v>
      </c>
    </row>
    <row r="50" spans="1:32" ht="11.45" customHeight="1" x14ac:dyDescent="0.2">
      <c r="A50" s="458" t="s">
        <v>24</v>
      </c>
      <c r="B50" s="458"/>
      <c r="C50" s="31">
        <f>Janvier!C50</f>
        <v>0</v>
      </c>
      <c r="D50" s="31">
        <f>Janvier!D50</f>
        <v>0</v>
      </c>
      <c r="E50" s="31">
        <f>Janvier!E50</f>
        <v>0</v>
      </c>
      <c r="F50" s="80"/>
      <c r="G50" s="30">
        <f t="shared" si="44"/>
        <v>0</v>
      </c>
      <c r="H50" s="206">
        <f>Mai!H50</f>
        <v>0</v>
      </c>
      <c r="I50" s="203">
        <f>Mai!$I$50</f>
        <v>0</v>
      </c>
      <c r="J50" s="203">
        <f>Mai!$J$50</f>
        <v>0</v>
      </c>
      <c r="K50" s="54"/>
      <c r="L50" s="204">
        <f>IF((I50*60+J50)=0,0,ROUND((H50*60)/(I50*60+J50),1))</f>
        <v>0</v>
      </c>
      <c r="M50" s="33">
        <f>Janvier!M50</f>
        <v>0</v>
      </c>
      <c r="X50" s="39"/>
      <c r="Y50" s="39"/>
    </row>
    <row r="51" spans="1:32" ht="11.45" customHeight="1" x14ac:dyDescent="0.2">
      <c r="A51" s="458" t="s">
        <v>26</v>
      </c>
      <c r="B51" s="468"/>
      <c r="C51" s="31">
        <f>Février!C46</f>
        <v>0</v>
      </c>
      <c r="D51" s="31">
        <f>Février!D46</f>
        <v>0</v>
      </c>
      <c r="E51" s="31">
        <f>Février!E46</f>
        <v>0</v>
      </c>
      <c r="F51" s="80"/>
      <c r="G51" s="30">
        <f t="shared" si="44"/>
        <v>0</v>
      </c>
      <c r="H51" s="206">
        <f>Mai!H51</f>
        <v>0</v>
      </c>
      <c r="I51" s="203">
        <f>Mai!$I$51</f>
        <v>0</v>
      </c>
      <c r="J51" s="203">
        <f>Mai!$J$51</f>
        <v>0</v>
      </c>
      <c r="K51" s="54"/>
      <c r="L51" s="204">
        <f>IF((I51*60+J51)=0,0,ROUND((H51*60)/(I51*60+J51),1))</f>
        <v>0</v>
      </c>
      <c r="M51" s="33">
        <f>Février!M46</f>
        <v>0</v>
      </c>
      <c r="X51" s="39"/>
      <c r="Y51" s="39"/>
      <c r="Z51" s="39"/>
      <c r="AA51" s="39"/>
      <c r="AB51" s="13"/>
      <c r="AC51" s="13"/>
      <c r="AD51" s="13"/>
      <c r="AE51" s="40"/>
      <c r="AF51" s="134">
        <f>J47+SUM(J49:J54)</f>
        <v>0</v>
      </c>
    </row>
    <row r="52" spans="1:32" ht="11.45" customHeight="1" x14ac:dyDescent="0.2">
      <c r="A52" s="458" t="s">
        <v>27</v>
      </c>
      <c r="B52" s="458"/>
      <c r="C52" s="31">
        <f>Mars!C46</f>
        <v>0</v>
      </c>
      <c r="D52" s="31">
        <f>Mars!D46</f>
        <v>0</v>
      </c>
      <c r="E52" s="31">
        <f>Mars!E46</f>
        <v>0</v>
      </c>
      <c r="F52" s="80"/>
      <c r="G52" s="30">
        <f t="shared" si="44"/>
        <v>0</v>
      </c>
      <c r="H52" s="206">
        <f>Mai!H52</f>
        <v>0</v>
      </c>
      <c r="I52" s="203">
        <f>Mai!$I$52</f>
        <v>0</v>
      </c>
      <c r="J52" s="203">
        <f>Mai!$J$52</f>
        <v>0</v>
      </c>
      <c r="K52" s="54"/>
      <c r="L52" s="204">
        <f>IF((I52*60+J52)=0,0,ROUND((H52*60)/(I52*60+J52),1))</f>
        <v>0</v>
      </c>
      <c r="M52" s="33">
        <f>Mars!M46</f>
        <v>0</v>
      </c>
      <c r="X52" s="39"/>
      <c r="Y52" s="39"/>
      <c r="Z52" s="39"/>
      <c r="AA52" s="39"/>
      <c r="AB52" s="13"/>
      <c r="AC52" s="13"/>
      <c r="AD52" s="13"/>
      <c r="AE52" s="39"/>
      <c r="AF52" s="130">
        <f>J47+SUM(J50:J54)</f>
        <v>0</v>
      </c>
    </row>
    <row r="53" spans="1:32" ht="11.45" customHeight="1" x14ac:dyDescent="0.2">
      <c r="A53" s="458" t="s">
        <v>30</v>
      </c>
      <c r="B53" s="458"/>
      <c r="C53" s="31">
        <f>Avril!C45</f>
        <v>0</v>
      </c>
      <c r="D53" s="31">
        <f>Avril!D45</f>
        <v>0</v>
      </c>
      <c r="E53" s="30">
        <f>Avril!E45</f>
        <v>0</v>
      </c>
      <c r="F53" s="80"/>
      <c r="G53" s="30">
        <f t="shared" si="44"/>
        <v>0</v>
      </c>
      <c r="H53" s="206">
        <f>Mai!H53</f>
        <v>0</v>
      </c>
      <c r="I53" s="205">
        <f>Mai!$I$53</f>
        <v>0</v>
      </c>
      <c r="J53" s="203">
        <f>Mai!$J$53</f>
        <v>0</v>
      </c>
      <c r="K53" s="54"/>
      <c r="L53" s="204">
        <f>IF((I53*60+J53)=0,0,ROUND((H53*60)/(I53*60+J53),1))</f>
        <v>0</v>
      </c>
      <c r="M53" s="33">
        <f>Avril!M45</f>
        <v>0</v>
      </c>
      <c r="X53" s="39"/>
      <c r="Y53" s="39"/>
      <c r="Z53" s="39"/>
      <c r="AA53" s="39"/>
    </row>
    <row r="54" spans="1:32" ht="11.45" customHeight="1" x14ac:dyDescent="0.2">
      <c r="A54" s="458" t="s">
        <v>31</v>
      </c>
      <c r="B54" s="458"/>
      <c r="C54" s="31">
        <f>Mai!C47</f>
        <v>0</v>
      </c>
      <c r="D54" s="30">
        <f>Mai!D47</f>
        <v>0</v>
      </c>
      <c r="E54" s="30">
        <f>Mai!E47</f>
        <v>0</v>
      </c>
      <c r="F54" s="80"/>
      <c r="G54" s="30">
        <f t="shared" si="44"/>
        <v>0</v>
      </c>
      <c r="H54" s="205">
        <f>Mai!H47</f>
        <v>0</v>
      </c>
      <c r="I54" s="203">
        <f>Mai!$I$47</f>
        <v>0</v>
      </c>
      <c r="J54" s="203">
        <f>Mai!$J$47</f>
        <v>0</v>
      </c>
      <c r="K54" s="54"/>
      <c r="L54" s="204">
        <f t="shared" ref="L54:L56" si="45">IF((I54*60+J54)=0,0,ROUND((H54*60)/(I54*60+J54),1))</f>
        <v>0</v>
      </c>
      <c r="M54" s="33">
        <f>Mai!M47</f>
        <v>0</v>
      </c>
      <c r="X54" s="42"/>
      <c r="Y54" s="41"/>
      <c r="AA54" s="41"/>
      <c r="AB54" s="41"/>
      <c r="AC54" s="41"/>
      <c r="AD54" s="41"/>
    </row>
    <row r="55" spans="1:32" hidden="1" x14ac:dyDescent="0.2">
      <c r="C55" s="138">
        <f>SUM(C49:C54)+C47</f>
        <v>0</v>
      </c>
      <c r="D55" s="138">
        <f>SUM(D49:D54)+D47</f>
        <v>0</v>
      </c>
      <c r="E55" s="138">
        <f>SUM(E49:E54)+E47</f>
        <v>0</v>
      </c>
      <c r="L55" s="204">
        <f t="shared" si="45"/>
        <v>0</v>
      </c>
      <c r="M55" s="138">
        <f>SUM(M49:M54)+M47</f>
        <v>0</v>
      </c>
    </row>
    <row r="56" spans="1:32" hidden="1" x14ac:dyDescent="0.2">
      <c r="C56" s="138">
        <f>SUM(C50:C54)+C47</f>
        <v>0</v>
      </c>
      <c r="D56" s="138">
        <f>SUM(D50:D54)+D47</f>
        <v>0</v>
      </c>
      <c r="E56" s="138">
        <f>SUM(E50:E54)+E47</f>
        <v>0</v>
      </c>
      <c r="L56" s="204">
        <f t="shared" si="45"/>
        <v>0</v>
      </c>
      <c r="M56" s="138">
        <f>SUM(M50:M54)+M47</f>
        <v>0</v>
      </c>
    </row>
  </sheetData>
  <sheetProtection sheet="1" selectLockedCells="1"/>
  <mergeCells count="71">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 ref="A1:AC1"/>
    <mergeCell ref="A2:A3"/>
    <mergeCell ref="B2:B3"/>
    <mergeCell ref="C2:C3"/>
    <mergeCell ref="D2:D3"/>
    <mergeCell ref="X2:X3"/>
    <mergeCell ref="R2:R3"/>
    <mergeCell ref="E2:E3"/>
    <mergeCell ref="G2:G3"/>
    <mergeCell ref="N2:N3"/>
    <mergeCell ref="P2:P3"/>
    <mergeCell ref="Y2:AD3"/>
    <mergeCell ref="H2:L2"/>
    <mergeCell ref="Y22:AD22"/>
    <mergeCell ref="A54:B54"/>
    <mergeCell ref="A53:B53"/>
    <mergeCell ref="A19:B19"/>
    <mergeCell ref="A27:B27"/>
    <mergeCell ref="A43:B43"/>
    <mergeCell ref="A48:B48"/>
    <mergeCell ref="A50:B50"/>
    <mergeCell ref="A52:B52"/>
    <mergeCell ref="A35:B35"/>
    <mergeCell ref="A51:B51"/>
    <mergeCell ref="A49:B49"/>
    <mergeCell ref="A47:B47"/>
    <mergeCell ref="A46:B46"/>
    <mergeCell ref="Y26:AD26"/>
    <mergeCell ref="Y30:AD30"/>
    <mergeCell ref="Y31:AD31"/>
    <mergeCell ref="Y32:AD32"/>
    <mergeCell ref="Y42:AD42"/>
    <mergeCell ref="Y33:AD33"/>
    <mergeCell ref="Y28:AD28"/>
    <mergeCell ref="Y45:AD45"/>
    <mergeCell ref="Y46:AD46"/>
    <mergeCell ref="Y17:AD17"/>
    <mergeCell ref="Y34:AD34"/>
    <mergeCell ref="Y35:AD35"/>
    <mergeCell ref="Y24:AD24"/>
    <mergeCell ref="Y23:AD23"/>
    <mergeCell ref="Y20:AD20"/>
    <mergeCell ref="Y19:AD19"/>
    <mergeCell ref="Y21:AD21"/>
    <mergeCell ref="Y25:AD25"/>
    <mergeCell ref="Y36:AD36"/>
    <mergeCell ref="Y18:AD18"/>
    <mergeCell ref="Y29:AD29"/>
    <mergeCell ref="Y27:AD27"/>
    <mergeCell ref="Y44:AD44"/>
    <mergeCell ref="Y43:AD43"/>
    <mergeCell ref="Y37:AD37"/>
    <mergeCell ref="Y38:AD38"/>
    <mergeCell ref="Y39:AD39"/>
    <mergeCell ref="Y40:AD40"/>
    <mergeCell ref="Y41:AD41"/>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7"/>
  <sheetViews>
    <sheetView zoomScale="130" zoomScaleNormal="130" workbookViewId="0">
      <pane ySplit="3" topLeftCell="A4" activePane="bottomLeft" state="frozen"/>
      <selection activeCell="H50" sqref="H50"/>
      <selection pane="bottomLeft" activeCell="C11" sqref="C11"/>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47" hidden="1" customWidth="1"/>
    <col min="7" max="7" width="6.42578125" customWidth="1"/>
    <col min="8" max="8" width="7.5703125" hidden="1" customWidth="1"/>
    <col min="9" max="11" width="6.42578125" hidden="1" customWidth="1"/>
    <col min="12" max="12" width="5.28515625" hidden="1" customWidth="1"/>
    <col min="13" max="13" width="6" customWidth="1"/>
    <col min="14" max="14" width="4.140625" customWidth="1"/>
    <col min="15" max="15" width="3.42578125" style="47" hidden="1" customWidth="1"/>
    <col min="16" max="16" width="3.42578125" customWidth="1"/>
    <col min="17" max="17" width="3.425781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28515625" customWidth="1"/>
    <col min="28" max="28" width="9.85546875" customWidth="1"/>
    <col min="29" max="30" width="10.140625" customWidth="1"/>
    <col min="31" max="32" width="11.42578125" hidden="1" customWidth="1"/>
  </cols>
  <sheetData>
    <row r="1" spans="1:30" ht="18" x14ac:dyDescent="0.25">
      <c r="A1" s="406" t="s">
        <v>256</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131"/>
    </row>
    <row r="2" spans="1:30" ht="15.75" customHeight="1" x14ac:dyDescent="0.2">
      <c r="A2" s="407" t="s">
        <v>1</v>
      </c>
      <c r="B2" s="407" t="s">
        <v>9</v>
      </c>
      <c r="C2" s="407" t="s">
        <v>0</v>
      </c>
      <c r="D2" s="407" t="s">
        <v>14</v>
      </c>
      <c r="E2" s="407" t="s">
        <v>15</v>
      </c>
      <c r="F2" s="44" t="s">
        <v>15</v>
      </c>
      <c r="G2" s="409" t="s">
        <v>12</v>
      </c>
      <c r="H2" s="421" t="s">
        <v>294</v>
      </c>
      <c r="I2" s="422"/>
      <c r="J2" s="422"/>
      <c r="K2" s="422"/>
      <c r="L2" s="423"/>
      <c r="M2" s="16" t="s">
        <v>16</v>
      </c>
      <c r="N2" s="411" t="s">
        <v>39</v>
      </c>
      <c r="O2" s="92"/>
      <c r="P2" s="411" t="s">
        <v>11</v>
      </c>
      <c r="Q2" s="92"/>
      <c r="R2" s="411" t="s">
        <v>21</v>
      </c>
      <c r="S2" s="92"/>
      <c r="T2" s="16" t="s">
        <v>18</v>
      </c>
      <c r="U2" s="92"/>
      <c r="V2" s="16" t="s">
        <v>18</v>
      </c>
      <c r="W2" s="92"/>
      <c r="X2" s="453" t="s">
        <v>13</v>
      </c>
      <c r="Y2" s="474" t="s">
        <v>201</v>
      </c>
      <c r="Z2" s="474"/>
      <c r="AA2" s="474"/>
      <c r="AB2" s="474"/>
      <c r="AC2" s="474"/>
      <c r="AD2" s="474"/>
    </row>
    <row r="3" spans="1:30" ht="12.75" customHeight="1" x14ac:dyDescent="0.2">
      <c r="A3" s="408"/>
      <c r="B3" s="408"/>
      <c r="C3" s="408"/>
      <c r="D3" s="408"/>
      <c r="E3" s="408"/>
      <c r="F3" s="44"/>
      <c r="G3" s="410"/>
      <c r="H3" s="217" t="s">
        <v>0</v>
      </c>
      <c r="I3" s="195" t="s">
        <v>14</v>
      </c>
      <c r="J3" s="195" t="s">
        <v>15</v>
      </c>
      <c r="K3" s="194"/>
      <c r="L3" s="217" t="s">
        <v>12</v>
      </c>
      <c r="M3" s="17" t="s">
        <v>17</v>
      </c>
      <c r="N3" s="412"/>
      <c r="O3" s="93"/>
      <c r="P3" s="412"/>
      <c r="Q3" s="93"/>
      <c r="R3" s="412"/>
      <c r="S3" s="93"/>
      <c r="T3" s="17" t="s">
        <v>19</v>
      </c>
      <c r="U3" s="93"/>
      <c r="V3" s="17" t="s">
        <v>20</v>
      </c>
      <c r="W3" s="93"/>
      <c r="X3" s="454"/>
      <c r="Y3" s="474"/>
      <c r="Z3" s="474"/>
      <c r="AA3" s="474"/>
      <c r="AB3" s="474"/>
      <c r="AC3" s="474"/>
      <c r="AD3" s="474"/>
    </row>
    <row r="4" spans="1:30" ht="11.45" hidden="1" customHeight="1" x14ac:dyDescent="0.2">
      <c r="A4" s="2" t="s">
        <v>8</v>
      </c>
      <c r="B4" s="52">
        <v>1</v>
      </c>
      <c r="C4" s="24"/>
      <c r="D4" s="24"/>
      <c r="E4" s="24"/>
      <c r="F4" s="44">
        <f>E4</f>
        <v>0</v>
      </c>
      <c r="G4" s="57" t="str">
        <f t="shared" ref="G4:G25" si="0">IF((D4*60+F4)=0,"",ROUND((C4*60)/(D4*60+F4),1))</f>
        <v/>
      </c>
      <c r="H4" s="197"/>
      <c r="I4" s="197"/>
      <c r="J4" s="197"/>
      <c r="K4" s="44">
        <f t="shared" ref="K4:K8" si="1">J4</f>
        <v>0</v>
      </c>
      <c r="L4" s="203" t="str">
        <f t="shared" ref="L4:L25" si="2">IF((I4*60+K4)=0,"",ROUND((H4*60)/(I4*60+K4),1))</f>
        <v/>
      </c>
      <c r="M4" s="77"/>
      <c r="N4" s="77"/>
      <c r="O4" s="106">
        <f>IF(N4="",0,1)</f>
        <v>0</v>
      </c>
      <c r="P4" s="77"/>
      <c r="Q4" s="106">
        <f>IF(P4="",0,1)</f>
        <v>0</v>
      </c>
      <c r="R4" s="77"/>
      <c r="S4" s="106">
        <f>IF(R4="",0,1)</f>
        <v>0</v>
      </c>
      <c r="T4" s="77"/>
      <c r="U4" s="106">
        <f>IF(T4="",0,1)</f>
        <v>0</v>
      </c>
      <c r="V4" s="77"/>
      <c r="W4" s="106">
        <f>IF(V4="",0,1)</f>
        <v>0</v>
      </c>
      <c r="X4" s="151"/>
      <c r="Y4" s="457"/>
      <c r="Z4" s="457"/>
      <c r="AA4" s="457"/>
      <c r="AB4" s="457"/>
      <c r="AC4" s="457"/>
      <c r="AD4" s="457"/>
    </row>
    <row r="5" spans="1:30" ht="11.45" hidden="1" customHeight="1" x14ac:dyDescent="0.2">
      <c r="A5" s="2" t="s">
        <v>2</v>
      </c>
      <c r="B5" s="228">
        <v>1</v>
      </c>
      <c r="C5" s="24"/>
      <c r="D5" s="24"/>
      <c r="E5" s="24"/>
      <c r="F5" s="44">
        <f t="shared" ref="F5:F8" si="3">E5</f>
        <v>0</v>
      </c>
      <c r="G5" s="57" t="str">
        <f t="shared" si="0"/>
        <v/>
      </c>
      <c r="H5" s="197"/>
      <c r="I5" s="197"/>
      <c r="J5" s="197"/>
      <c r="K5" s="44">
        <f t="shared" si="1"/>
        <v>0</v>
      </c>
      <c r="L5" s="203" t="str">
        <f t="shared" si="2"/>
        <v/>
      </c>
      <c r="M5" s="77"/>
      <c r="N5" s="77"/>
      <c r="O5" s="106">
        <f t="shared" ref="O5:W8" si="4">IF(N5="",O4,O4+1)</f>
        <v>0</v>
      </c>
      <c r="P5" s="77"/>
      <c r="Q5" s="106">
        <f t="shared" si="4"/>
        <v>0</v>
      </c>
      <c r="R5" s="77"/>
      <c r="S5" s="106">
        <f t="shared" si="4"/>
        <v>0</v>
      </c>
      <c r="T5" s="77"/>
      <c r="U5" s="106">
        <f t="shared" si="4"/>
        <v>0</v>
      </c>
      <c r="V5" s="77"/>
      <c r="W5" s="106">
        <f t="shared" si="4"/>
        <v>0</v>
      </c>
      <c r="X5" s="151"/>
      <c r="Y5" s="457"/>
      <c r="Z5" s="457"/>
      <c r="AA5" s="457"/>
      <c r="AB5" s="457"/>
      <c r="AC5" s="457"/>
      <c r="AD5" s="457"/>
    </row>
    <row r="6" spans="1:30" ht="11.45" hidden="1" customHeight="1" x14ac:dyDescent="0.2">
      <c r="A6" s="2" t="s">
        <v>3</v>
      </c>
      <c r="B6" s="228">
        <v>1</v>
      </c>
      <c r="C6" s="24"/>
      <c r="D6" s="24"/>
      <c r="E6" s="24"/>
      <c r="F6" s="44">
        <f t="shared" si="3"/>
        <v>0</v>
      </c>
      <c r="G6" s="57" t="str">
        <f t="shared" si="0"/>
        <v/>
      </c>
      <c r="H6" s="197"/>
      <c r="I6" s="197"/>
      <c r="J6" s="197"/>
      <c r="K6" s="44">
        <f t="shared" si="1"/>
        <v>0</v>
      </c>
      <c r="L6" s="203" t="str">
        <f t="shared" si="2"/>
        <v/>
      </c>
      <c r="M6" s="77"/>
      <c r="N6" s="77"/>
      <c r="O6" s="106">
        <f t="shared" si="4"/>
        <v>0</v>
      </c>
      <c r="P6" s="77"/>
      <c r="Q6" s="106">
        <f t="shared" si="4"/>
        <v>0</v>
      </c>
      <c r="R6" s="77"/>
      <c r="S6" s="106">
        <f t="shared" si="4"/>
        <v>0</v>
      </c>
      <c r="T6" s="77"/>
      <c r="U6" s="106">
        <f t="shared" si="4"/>
        <v>0</v>
      </c>
      <c r="V6" s="77"/>
      <c r="W6" s="106">
        <f t="shared" si="4"/>
        <v>0</v>
      </c>
      <c r="X6" s="151"/>
      <c r="Y6" s="457"/>
      <c r="Z6" s="457"/>
      <c r="AA6" s="457"/>
      <c r="AB6" s="457"/>
      <c r="AC6" s="457"/>
      <c r="AD6" s="457"/>
    </row>
    <row r="7" spans="1:30" ht="11.45" hidden="1" customHeight="1" x14ac:dyDescent="0.2">
      <c r="A7" s="2" t="s">
        <v>4</v>
      </c>
      <c r="B7" s="228">
        <v>1</v>
      </c>
      <c r="C7" s="24"/>
      <c r="D7" s="24"/>
      <c r="E7" s="24"/>
      <c r="F7" s="44">
        <f t="shared" si="3"/>
        <v>0</v>
      </c>
      <c r="G7" s="57" t="str">
        <f t="shared" si="0"/>
        <v/>
      </c>
      <c r="H7" s="197"/>
      <c r="I7" s="197"/>
      <c r="J7" s="197"/>
      <c r="K7" s="44">
        <f t="shared" si="1"/>
        <v>0</v>
      </c>
      <c r="L7" s="203" t="str">
        <f t="shared" si="2"/>
        <v/>
      </c>
      <c r="M7" s="77"/>
      <c r="N7" s="77"/>
      <c r="O7" s="106">
        <f t="shared" si="4"/>
        <v>0</v>
      </c>
      <c r="P7" s="77"/>
      <c r="Q7" s="106">
        <f t="shared" si="4"/>
        <v>0</v>
      </c>
      <c r="R7" s="77"/>
      <c r="S7" s="106">
        <f t="shared" si="4"/>
        <v>0</v>
      </c>
      <c r="T7" s="77"/>
      <c r="U7" s="106">
        <f t="shared" si="4"/>
        <v>0</v>
      </c>
      <c r="V7" s="77"/>
      <c r="W7" s="106">
        <f t="shared" si="4"/>
        <v>0</v>
      </c>
      <c r="X7" s="151"/>
      <c r="Y7" s="457"/>
      <c r="Z7" s="457"/>
      <c r="AA7" s="457"/>
      <c r="AB7" s="457"/>
      <c r="AC7" s="457"/>
      <c r="AD7" s="457"/>
    </row>
    <row r="8" spans="1:30" ht="11.45" hidden="1" customHeight="1" x14ac:dyDescent="0.2">
      <c r="A8" s="44" t="s">
        <v>5</v>
      </c>
      <c r="B8" s="227">
        <f t="shared" ref="B8" si="5">B7+1</f>
        <v>2</v>
      </c>
      <c r="C8" s="24"/>
      <c r="D8" s="24"/>
      <c r="E8" s="24"/>
      <c r="F8" s="44">
        <f t="shared" si="3"/>
        <v>0</v>
      </c>
      <c r="G8" s="57" t="str">
        <f t="shared" si="0"/>
        <v/>
      </c>
      <c r="H8" s="197"/>
      <c r="I8" s="197"/>
      <c r="J8" s="197"/>
      <c r="K8" s="44">
        <f t="shared" si="1"/>
        <v>0</v>
      </c>
      <c r="L8" s="203" t="str">
        <f t="shared" si="2"/>
        <v/>
      </c>
      <c r="M8" s="77"/>
      <c r="N8" s="77"/>
      <c r="O8" s="106">
        <f t="shared" si="4"/>
        <v>0</v>
      </c>
      <c r="P8" s="77"/>
      <c r="Q8" s="106">
        <f t="shared" si="4"/>
        <v>0</v>
      </c>
      <c r="R8" s="77"/>
      <c r="S8" s="106">
        <f t="shared" si="4"/>
        <v>0</v>
      </c>
      <c r="T8" s="77"/>
      <c r="U8" s="106">
        <f t="shared" si="4"/>
        <v>0</v>
      </c>
      <c r="V8" s="77"/>
      <c r="W8" s="106">
        <f t="shared" si="4"/>
        <v>0</v>
      </c>
      <c r="X8" s="151"/>
      <c r="Y8" s="457"/>
      <c r="Z8" s="457"/>
      <c r="AA8" s="457"/>
      <c r="AB8" s="457"/>
      <c r="AC8" s="457"/>
      <c r="AD8" s="457"/>
    </row>
    <row r="9" spans="1:30" ht="11.1" hidden="1" customHeight="1" x14ac:dyDescent="0.2">
      <c r="A9" s="382" t="s">
        <v>10</v>
      </c>
      <c r="B9" s="383"/>
      <c r="C9" s="11">
        <f>SUM(C4:C8)</f>
        <v>0</v>
      </c>
      <c r="D9" s="11">
        <f>SUM(D4:D8)+ROUNDDOWN(F9/60,0)</f>
        <v>0</v>
      </c>
      <c r="E9" s="11">
        <f>F9-60*ROUNDDOWN(F9/60,0)</f>
        <v>0</v>
      </c>
      <c r="F9" s="89">
        <f>SUM(F4:F8)</f>
        <v>0</v>
      </c>
      <c r="G9" s="34">
        <f>IF((D9*60+E9)=0,0,ROUND((C9*60)/(D9*60+E9),1))</f>
        <v>0</v>
      </c>
      <c r="H9" s="11">
        <f>SUM(H4:H8)</f>
        <v>0</v>
      </c>
      <c r="I9" s="11">
        <f>SUM(I4:I8)+ROUNDDOWN(K9/60,0)</f>
        <v>0</v>
      </c>
      <c r="J9" s="11">
        <f>K9-60*ROUNDDOWN(K9/60,0)</f>
        <v>0</v>
      </c>
      <c r="K9" s="89">
        <f>SUM(K4:K8)</f>
        <v>0</v>
      </c>
      <c r="L9" s="34">
        <f>IF((I9*60+J9)=0,0,ROUND((H9*60)/(I9*60+J9),1))</f>
        <v>0</v>
      </c>
      <c r="M9" s="18">
        <f>SUM(M4:M8)</f>
        <v>0</v>
      </c>
      <c r="N9" s="18">
        <f>IF(SUM(N4:N8)=0,0,ROUND(AVERAGE(N4:N8),0))</f>
        <v>0</v>
      </c>
      <c r="O9" s="107">
        <f>IF(O8=0,0,1)</f>
        <v>0</v>
      </c>
      <c r="P9" s="18">
        <f>IF(SUM(P4:P8)=0,0,ROUND(AVERAGE(P4:P8),0))</f>
        <v>0</v>
      </c>
      <c r="Q9" s="107">
        <f>IF(Q8=0,0,1)</f>
        <v>0</v>
      </c>
      <c r="R9" s="18">
        <f>IF(SUM(R4:R8)=0,0,ROUND(AVERAGE(R4:R8),0))</f>
        <v>0</v>
      </c>
      <c r="S9" s="107">
        <f>IF(S8=0,0,1)</f>
        <v>0</v>
      </c>
      <c r="T9" s="18">
        <f>IF(SUM(T4:T8)=0,0,ROUND(AVERAGE(T4:T8),0))</f>
        <v>0</v>
      </c>
      <c r="U9" s="107">
        <f>IF(U8=0,0,1)</f>
        <v>0</v>
      </c>
      <c r="V9" s="18">
        <f>IF(SUM(V4:V8)=0,0,ROUND(AVERAGE(V4:V8),0))</f>
        <v>0</v>
      </c>
      <c r="W9" s="107">
        <f>IF(W8=0,0,1)</f>
        <v>0</v>
      </c>
      <c r="X9" s="152"/>
      <c r="Y9" s="467"/>
      <c r="Z9" s="467"/>
      <c r="AA9" s="467"/>
      <c r="AB9" s="467"/>
      <c r="AC9" s="467"/>
      <c r="AD9" s="467"/>
    </row>
    <row r="10" spans="1:30" ht="11.45" hidden="1" customHeight="1" x14ac:dyDescent="0.2">
      <c r="A10" s="437" t="s">
        <v>73</v>
      </c>
      <c r="B10" s="438"/>
      <c r="C10" s="222">
        <f>C9+Juin!C43</f>
        <v>0</v>
      </c>
      <c r="D10" s="46">
        <f>ROUNDDOWN(F10/60,0)+Juin!D43+D9</f>
        <v>0</v>
      </c>
      <c r="E10" s="46">
        <f>F10-60*ROUNDDOWN(F10/60,0)</f>
        <v>0</v>
      </c>
      <c r="F10" s="90">
        <f>E9+Juin!E43</f>
        <v>0</v>
      </c>
      <c r="G10" s="46">
        <f>IF((D10*60+E10)=0,0,ROUND((C10*60)/(D10*60+E10),1))</f>
        <v>0</v>
      </c>
      <c r="H10" s="222">
        <f>H9+Juin!H43</f>
        <v>0</v>
      </c>
      <c r="I10" s="46">
        <f>ROUNDDOWN(K10/60,0)+Juin!I43+I9</f>
        <v>0</v>
      </c>
      <c r="J10" s="46">
        <f>K10-60*ROUNDDOWN(K10/60,0)</f>
        <v>0</v>
      </c>
      <c r="K10" s="90">
        <f>J9+Juin!J43</f>
        <v>0</v>
      </c>
      <c r="L10" s="46">
        <f>IF((I10*60+J10)=0,0,ROUND((H10*60)/(I10*60+J10),1))</f>
        <v>0</v>
      </c>
      <c r="M10" s="55">
        <f>M9+Juin!M43</f>
        <v>0</v>
      </c>
      <c r="N10" s="223">
        <f>IF(N9=0,Juin!N43,IF(N9+Juin!N43=0,"",ROUND((SUM(N4:N8)+SUM(Juin!N36:'Juin'!N39))/(O8+Juin!O39),0)))</f>
        <v>0</v>
      </c>
      <c r="O10" s="237"/>
      <c r="P10" s="223">
        <f>IF(P9=0,Juin!P43,IF(P9+Juin!P43=0,"",ROUND((SUM(P4:P8)+SUM(Juin!P36:'Juin'!P39))/(Q8+Juin!Q39),0)))</f>
        <v>0</v>
      </c>
      <c r="Q10" s="237"/>
      <c r="R10" s="223">
        <f>IF(R9=0,Juin!R43,IF(R9+Juin!R43=0,"",ROUND((SUM(R4:R8)+SUM(Juin!R36:'Juin'!R39))/(S8+Juin!S39),0)))</f>
        <v>0</v>
      </c>
      <c r="S10" s="237"/>
      <c r="T10" s="223">
        <f>IF(T9=0,Juin!T43,IF(T9+Juin!T43=0,"",ROUND((SUM(T4:T8)+SUM(Juin!T36:'Juin'!T39))/(U8+Juin!U39),0)))</f>
        <v>0</v>
      </c>
      <c r="U10" s="237"/>
      <c r="V10" s="223">
        <f>IF(V9=0,Juin!V43,IF(V9+Juin!V43=0,"",ROUND((SUM(V4:V8)+SUM(Juin!V36:'Juin'!V39))/(W8+Juin!W39),0)))</f>
        <v>0</v>
      </c>
      <c r="W10" s="237"/>
      <c r="X10" s="191"/>
      <c r="Y10" s="463"/>
      <c r="Z10" s="463"/>
      <c r="AA10" s="463"/>
      <c r="AB10" s="463"/>
      <c r="AC10" s="463"/>
      <c r="AD10" s="463"/>
    </row>
    <row r="11" spans="1:30" ht="11.45" customHeight="1" x14ac:dyDescent="0.2">
      <c r="A11" s="2" t="s">
        <v>6</v>
      </c>
      <c r="B11" s="2">
        <v>1</v>
      </c>
      <c r="C11" s="24"/>
      <c r="D11" s="24"/>
      <c r="E11" s="24"/>
      <c r="F11" s="44">
        <f t="shared" ref="F11:F17" si="6">E11</f>
        <v>0</v>
      </c>
      <c r="G11" s="57" t="str">
        <f t="shared" si="0"/>
        <v/>
      </c>
      <c r="H11" s="197"/>
      <c r="I11" s="197"/>
      <c r="J11" s="197"/>
      <c r="K11" s="44">
        <f>J11</f>
        <v>0</v>
      </c>
      <c r="L11" s="203" t="str">
        <f t="shared" si="2"/>
        <v/>
      </c>
      <c r="M11" s="77"/>
      <c r="N11" s="77"/>
      <c r="O11" s="106">
        <f>IF(N11="",0,1)</f>
        <v>0</v>
      </c>
      <c r="P11" s="77"/>
      <c r="Q11" s="106">
        <f>IF(P11="",0,1)</f>
        <v>0</v>
      </c>
      <c r="R11" s="77"/>
      <c r="S11" s="106">
        <f>IF(R11="",0,1)</f>
        <v>0</v>
      </c>
      <c r="T11" s="77"/>
      <c r="U11" s="106">
        <f>IF(T11="",0,1)</f>
        <v>0</v>
      </c>
      <c r="V11" s="77"/>
      <c r="W11" s="106">
        <f>IF(V11="",0,1)</f>
        <v>0</v>
      </c>
      <c r="X11" s="151"/>
      <c r="Y11" s="461"/>
      <c r="Z11" s="461"/>
      <c r="AA11" s="461"/>
      <c r="AB11" s="461"/>
      <c r="AC11" s="461"/>
      <c r="AD11" s="461"/>
    </row>
    <row r="12" spans="1:30" ht="11.45" customHeight="1" x14ac:dyDescent="0.2">
      <c r="A12" s="52" t="s">
        <v>7</v>
      </c>
      <c r="B12" s="52">
        <f t="shared" ref="B12:B17" si="7">B11+1</f>
        <v>2</v>
      </c>
      <c r="C12" s="24"/>
      <c r="D12" s="24"/>
      <c r="E12" s="24"/>
      <c r="F12" s="44">
        <f t="shared" si="6"/>
        <v>0</v>
      </c>
      <c r="G12" s="57" t="str">
        <f t="shared" si="0"/>
        <v/>
      </c>
      <c r="H12" s="197"/>
      <c r="I12" s="197"/>
      <c r="J12" s="197"/>
      <c r="K12" s="44">
        <f t="shared" ref="K12:K17" si="8">J12</f>
        <v>0</v>
      </c>
      <c r="L12" s="203" t="str">
        <f t="shared" si="2"/>
        <v/>
      </c>
      <c r="M12" s="77"/>
      <c r="N12" s="77"/>
      <c r="O12" s="106">
        <f t="shared" ref="O12:O17" si="9">IF(N12="",O11,O11+1)</f>
        <v>0</v>
      </c>
      <c r="P12" s="77"/>
      <c r="Q12" s="106">
        <f t="shared" ref="Q12:Q17" si="10">IF(P12="",Q11,Q11+1)</f>
        <v>0</v>
      </c>
      <c r="R12" s="77"/>
      <c r="S12" s="106">
        <f t="shared" ref="S12:S17" si="11">IF(R12="",S11,S11+1)</f>
        <v>0</v>
      </c>
      <c r="T12" s="77"/>
      <c r="U12" s="106">
        <f t="shared" ref="U12:U17" si="12">IF(T12="",U11,U11+1)</f>
        <v>0</v>
      </c>
      <c r="V12" s="77"/>
      <c r="W12" s="106">
        <f t="shared" ref="W12:W17" si="13">IF(V12="",W11,W11+1)</f>
        <v>0</v>
      </c>
      <c r="X12" s="151"/>
      <c r="Y12" s="461"/>
      <c r="Z12" s="461"/>
      <c r="AA12" s="461"/>
      <c r="AB12" s="461"/>
      <c r="AC12" s="461"/>
      <c r="AD12" s="461"/>
    </row>
    <row r="13" spans="1:30" ht="11.45" customHeight="1" x14ac:dyDescent="0.2">
      <c r="A13" s="2" t="s">
        <v>8</v>
      </c>
      <c r="B13" s="2">
        <f t="shared" si="7"/>
        <v>3</v>
      </c>
      <c r="C13" s="24"/>
      <c r="D13" s="24"/>
      <c r="E13" s="24"/>
      <c r="F13" s="44">
        <f t="shared" si="6"/>
        <v>0</v>
      </c>
      <c r="G13" s="57" t="str">
        <f t="shared" si="0"/>
        <v/>
      </c>
      <c r="H13" s="197"/>
      <c r="I13" s="197"/>
      <c r="J13" s="197"/>
      <c r="K13" s="44">
        <f t="shared" si="8"/>
        <v>0</v>
      </c>
      <c r="L13" s="203" t="str">
        <f t="shared" si="2"/>
        <v/>
      </c>
      <c r="M13" s="77"/>
      <c r="N13" s="77"/>
      <c r="O13" s="106">
        <f t="shared" si="9"/>
        <v>0</v>
      </c>
      <c r="P13" s="77"/>
      <c r="Q13" s="106">
        <f t="shared" si="10"/>
        <v>0</v>
      </c>
      <c r="R13" s="77"/>
      <c r="S13" s="106">
        <f t="shared" si="11"/>
        <v>0</v>
      </c>
      <c r="T13" s="77"/>
      <c r="U13" s="106">
        <f t="shared" si="12"/>
        <v>0</v>
      </c>
      <c r="V13" s="77"/>
      <c r="W13" s="106">
        <f t="shared" si="13"/>
        <v>0</v>
      </c>
      <c r="X13" s="151"/>
      <c r="Y13" s="461"/>
      <c r="Z13" s="461"/>
      <c r="AA13" s="461"/>
      <c r="AB13" s="461"/>
      <c r="AC13" s="461"/>
      <c r="AD13" s="461"/>
    </row>
    <row r="14" spans="1:30" ht="11.45" customHeight="1" x14ac:dyDescent="0.2">
      <c r="A14" s="2" t="s">
        <v>2</v>
      </c>
      <c r="B14" s="2">
        <f t="shared" si="7"/>
        <v>4</v>
      </c>
      <c r="C14" s="24"/>
      <c r="D14" s="24"/>
      <c r="E14" s="24"/>
      <c r="F14" s="44">
        <f t="shared" si="6"/>
        <v>0</v>
      </c>
      <c r="G14" s="57" t="str">
        <f t="shared" si="0"/>
        <v/>
      </c>
      <c r="H14" s="197"/>
      <c r="I14" s="197"/>
      <c r="J14" s="197"/>
      <c r="K14" s="44">
        <f t="shared" si="8"/>
        <v>0</v>
      </c>
      <c r="L14" s="203" t="str">
        <f t="shared" si="2"/>
        <v/>
      </c>
      <c r="M14" s="77"/>
      <c r="N14" s="77"/>
      <c r="O14" s="106">
        <f t="shared" si="9"/>
        <v>0</v>
      </c>
      <c r="P14" s="77"/>
      <c r="Q14" s="106">
        <f t="shared" si="10"/>
        <v>0</v>
      </c>
      <c r="R14" s="77"/>
      <c r="S14" s="106">
        <f t="shared" si="11"/>
        <v>0</v>
      </c>
      <c r="T14" s="77"/>
      <c r="U14" s="106">
        <f t="shared" si="12"/>
        <v>0</v>
      </c>
      <c r="V14" s="77"/>
      <c r="W14" s="106">
        <f t="shared" si="13"/>
        <v>0</v>
      </c>
      <c r="X14" s="151"/>
      <c r="Y14" s="461"/>
      <c r="Z14" s="461"/>
      <c r="AA14" s="461"/>
      <c r="AB14" s="461"/>
      <c r="AC14" s="461"/>
      <c r="AD14" s="461"/>
    </row>
    <row r="15" spans="1:30" ht="11.45" customHeight="1" x14ac:dyDescent="0.2">
      <c r="A15" s="2" t="s">
        <v>3</v>
      </c>
      <c r="B15" s="2">
        <f t="shared" si="7"/>
        <v>5</v>
      </c>
      <c r="C15" s="24"/>
      <c r="D15" s="24"/>
      <c r="E15" s="24"/>
      <c r="F15" s="44">
        <f t="shared" si="6"/>
        <v>0</v>
      </c>
      <c r="G15" s="57" t="str">
        <f t="shared" si="0"/>
        <v/>
      </c>
      <c r="H15" s="197"/>
      <c r="I15" s="197"/>
      <c r="J15" s="197"/>
      <c r="K15" s="44">
        <f t="shared" si="8"/>
        <v>0</v>
      </c>
      <c r="L15" s="203" t="str">
        <f t="shared" si="2"/>
        <v/>
      </c>
      <c r="M15" s="77"/>
      <c r="N15" s="77"/>
      <c r="O15" s="106">
        <f t="shared" si="9"/>
        <v>0</v>
      </c>
      <c r="P15" s="77"/>
      <c r="Q15" s="106">
        <f t="shared" si="10"/>
        <v>0</v>
      </c>
      <c r="R15" s="77"/>
      <c r="S15" s="106">
        <f t="shared" si="11"/>
        <v>0</v>
      </c>
      <c r="T15" s="77"/>
      <c r="U15" s="106">
        <f t="shared" si="12"/>
        <v>0</v>
      </c>
      <c r="V15" s="77"/>
      <c r="W15" s="106">
        <f t="shared" si="13"/>
        <v>0</v>
      </c>
      <c r="X15" s="151"/>
      <c r="Y15" s="461"/>
      <c r="Z15" s="461"/>
      <c r="AA15" s="461"/>
      <c r="AB15" s="461"/>
      <c r="AC15" s="461"/>
      <c r="AD15" s="461"/>
    </row>
    <row r="16" spans="1:30" ht="11.45" customHeight="1" x14ac:dyDescent="0.2">
      <c r="A16" s="2" t="s">
        <v>4</v>
      </c>
      <c r="B16" s="2">
        <f t="shared" si="7"/>
        <v>6</v>
      </c>
      <c r="C16" s="24"/>
      <c r="D16" s="24"/>
      <c r="E16" s="24"/>
      <c r="F16" s="44">
        <f t="shared" si="6"/>
        <v>0</v>
      </c>
      <c r="G16" s="57" t="str">
        <f t="shared" si="0"/>
        <v/>
      </c>
      <c r="H16" s="197"/>
      <c r="I16" s="197"/>
      <c r="J16" s="197"/>
      <c r="K16" s="44">
        <f t="shared" si="8"/>
        <v>0</v>
      </c>
      <c r="L16" s="203" t="str">
        <f t="shared" si="2"/>
        <v/>
      </c>
      <c r="M16" s="77"/>
      <c r="N16" s="77"/>
      <c r="O16" s="106">
        <f t="shared" si="9"/>
        <v>0</v>
      </c>
      <c r="P16" s="77"/>
      <c r="Q16" s="106">
        <f t="shared" si="10"/>
        <v>0</v>
      </c>
      <c r="R16" s="77"/>
      <c r="S16" s="106">
        <f t="shared" si="11"/>
        <v>0</v>
      </c>
      <c r="T16" s="77"/>
      <c r="U16" s="106">
        <f t="shared" si="12"/>
        <v>0</v>
      </c>
      <c r="V16" s="77"/>
      <c r="W16" s="106">
        <f t="shared" si="13"/>
        <v>0</v>
      </c>
      <c r="X16" s="151"/>
      <c r="Y16" s="465" t="s">
        <v>282</v>
      </c>
      <c r="Z16" s="465"/>
      <c r="AA16" s="465"/>
      <c r="AB16" s="465"/>
      <c r="AC16" s="465"/>
      <c r="AD16" s="465"/>
    </row>
    <row r="17" spans="1:30" ht="11.45" customHeight="1" x14ac:dyDescent="0.2">
      <c r="A17" s="44" t="s">
        <v>5</v>
      </c>
      <c r="B17" s="44">
        <f t="shared" si="7"/>
        <v>7</v>
      </c>
      <c r="C17" s="24"/>
      <c r="D17" s="24"/>
      <c r="E17" s="24"/>
      <c r="F17" s="44">
        <f t="shared" si="6"/>
        <v>0</v>
      </c>
      <c r="G17" s="57" t="str">
        <f t="shared" si="0"/>
        <v/>
      </c>
      <c r="H17" s="197"/>
      <c r="I17" s="197"/>
      <c r="J17" s="197"/>
      <c r="K17" s="44">
        <f t="shared" si="8"/>
        <v>0</v>
      </c>
      <c r="L17" s="203" t="str">
        <f t="shared" si="2"/>
        <v/>
      </c>
      <c r="M17" s="77"/>
      <c r="N17" s="77"/>
      <c r="O17" s="106">
        <f t="shared" si="9"/>
        <v>0</v>
      </c>
      <c r="P17" s="77"/>
      <c r="Q17" s="106">
        <f t="shared" si="10"/>
        <v>0</v>
      </c>
      <c r="R17" s="77"/>
      <c r="S17" s="106">
        <f t="shared" si="11"/>
        <v>0</v>
      </c>
      <c r="T17" s="77"/>
      <c r="U17" s="106">
        <f t="shared" si="12"/>
        <v>0</v>
      </c>
      <c r="V17" s="77"/>
      <c r="W17" s="106">
        <f t="shared" si="13"/>
        <v>0</v>
      </c>
      <c r="X17" s="151"/>
      <c r="Y17" s="464"/>
      <c r="Z17" s="464"/>
      <c r="AA17" s="464"/>
      <c r="AB17" s="464"/>
      <c r="AC17" s="464"/>
      <c r="AD17" s="464"/>
    </row>
    <row r="18" spans="1:30" ht="11.45" customHeight="1" x14ac:dyDescent="0.2">
      <c r="A18" s="382" t="s">
        <v>74</v>
      </c>
      <c r="B18" s="383"/>
      <c r="C18" s="11">
        <f>SUM(C11:C17)</f>
        <v>0</v>
      </c>
      <c r="D18" s="11">
        <f>SUM(D11:D17)+ROUNDDOWN(F18/60,0)</f>
        <v>0</v>
      </c>
      <c r="E18" s="11">
        <f>F18-60*ROUNDDOWN(F18/60,0)</f>
        <v>0</v>
      </c>
      <c r="F18" s="89">
        <f>SUM(F11:F17)</f>
        <v>0</v>
      </c>
      <c r="G18" s="34">
        <f>IF((D18*60+E18)=0,0,ROUND((C18*60)/(D18*60+E18),1))</f>
        <v>0</v>
      </c>
      <c r="H18" s="11">
        <f>SUM(H11:H17)</f>
        <v>0</v>
      </c>
      <c r="I18" s="11">
        <f>SUM(I11:I17)+ROUNDDOWN(K18/60,0)</f>
        <v>0</v>
      </c>
      <c r="J18" s="11">
        <f>K18-60*ROUNDDOWN(K18/60,0)</f>
        <v>0</v>
      </c>
      <c r="K18" s="89">
        <f>SUM(K11:K17)</f>
        <v>0</v>
      </c>
      <c r="L18" s="34">
        <f>IF((I18*60+J18)=0,0,ROUND((H18*60)/(I18*60+J18),1))</f>
        <v>0</v>
      </c>
      <c r="M18" s="18">
        <f>SUM(M11:M17)</f>
        <v>0</v>
      </c>
      <c r="N18" s="18">
        <f>IF(SUM(N11:N17)=0,0,ROUND(AVERAGE(N11:N17),0))</f>
        <v>0</v>
      </c>
      <c r="O18" s="107">
        <f>IF(O17=0,0,1)</f>
        <v>0</v>
      </c>
      <c r="P18" s="18">
        <f>IF(SUM(P11:P17)=0,0,ROUND(AVERAGE(P11:P17),0))</f>
        <v>0</v>
      </c>
      <c r="Q18" s="107">
        <f>IF(Q17=0,0,1)</f>
        <v>0</v>
      </c>
      <c r="R18" s="18">
        <f>IF(SUM(R11:R17)=0,0,ROUND(AVERAGE(R11:R17),0))</f>
        <v>0</v>
      </c>
      <c r="S18" s="107">
        <f>IF(S17=0,0,1)</f>
        <v>0</v>
      </c>
      <c r="T18" s="18">
        <f>IF(SUM(T11:T17)=0,0,ROUND(AVERAGE(T11:T17),0))</f>
        <v>0</v>
      </c>
      <c r="U18" s="107">
        <f>IF(U17=0,0,1)</f>
        <v>0</v>
      </c>
      <c r="V18" s="18">
        <f>IF(SUM(V11:V17)=0,0,ROUND(AVERAGE(V11:V17),0))</f>
        <v>0</v>
      </c>
      <c r="W18" s="107">
        <f>IF(W17=0,0,1)</f>
        <v>0</v>
      </c>
      <c r="X18" s="152"/>
      <c r="Y18" s="467"/>
      <c r="Z18" s="467"/>
      <c r="AA18" s="467"/>
      <c r="AB18" s="467"/>
      <c r="AC18" s="467"/>
      <c r="AD18" s="467"/>
    </row>
    <row r="19" spans="1:30" s="45" customFormat="1" ht="11.45" customHeight="1" x14ac:dyDescent="0.2">
      <c r="A19" s="52" t="s">
        <v>6</v>
      </c>
      <c r="B19" s="52">
        <f>B17+1</f>
        <v>8</v>
      </c>
      <c r="C19" s="24"/>
      <c r="D19" s="24"/>
      <c r="E19" s="24"/>
      <c r="F19" s="44">
        <f t="shared" ref="F19:F25" si="14">E19</f>
        <v>0</v>
      </c>
      <c r="G19" s="57" t="str">
        <f t="shared" si="0"/>
        <v/>
      </c>
      <c r="H19" s="197"/>
      <c r="I19" s="197"/>
      <c r="J19" s="197"/>
      <c r="K19" s="44">
        <f>J19</f>
        <v>0</v>
      </c>
      <c r="L19" s="203" t="str">
        <f t="shared" si="2"/>
        <v/>
      </c>
      <c r="M19" s="77"/>
      <c r="N19" s="77"/>
      <c r="O19" s="106">
        <f>IF(N19="",0,1)</f>
        <v>0</v>
      </c>
      <c r="P19" s="77"/>
      <c r="Q19" s="106">
        <f>IF(P19="",0,1)</f>
        <v>0</v>
      </c>
      <c r="R19" s="77"/>
      <c r="S19" s="106">
        <f>IF(R19="",0,1)</f>
        <v>0</v>
      </c>
      <c r="T19" s="77"/>
      <c r="U19" s="106">
        <f>IF(T19="",0,1)</f>
        <v>0</v>
      </c>
      <c r="V19" s="77"/>
      <c r="W19" s="106">
        <f>IF(V19="",0,1)</f>
        <v>0</v>
      </c>
      <c r="X19" s="82"/>
      <c r="Y19" s="464"/>
      <c r="Z19" s="464"/>
      <c r="AA19" s="464"/>
      <c r="AB19" s="464"/>
      <c r="AC19" s="464"/>
      <c r="AD19" s="464"/>
    </row>
    <row r="20" spans="1:30" ht="11.45" customHeight="1" x14ac:dyDescent="0.2">
      <c r="A20" s="2" t="s">
        <v>7</v>
      </c>
      <c r="B20" s="2">
        <f t="shared" ref="B20:B25" si="15">B19+1</f>
        <v>9</v>
      </c>
      <c r="C20" s="24"/>
      <c r="D20" s="24"/>
      <c r="E20" s="24"/>
      <c r="F20" s="44">
        <f t="shared" si="14"/>
        <v>0</v>
      </c>
      <c r="G20" s="57" t="str">
        <f t="shared" si="0"/>
        <v/>
      </c>
      <c r="H20" s="197"/>
      <c r="I20" s="197"/>
      <c r="J20" s="197"/>
      <c r="K20" s="44">
        <f t="shared" ref="K20:K25" si="16">J20</f>
        <v>0</v>
      </c>
      <c r="L20" s="203" t="str">
        <f t="shared" si="2"/>
        <v/>
      </c>
      <c r="M20" s="77"/>
      <c r="N20" s="77"/>
      <c r="O20" s="106">
        <f t="shared" ref="O20:O25" si="17">IF(N20="",O19,O19+1)</f>
        <v>0</v>
      </c>
      <c r="P20" s="77"/>
      <c r="Q20" s="106">
        <f t="shared" ref="Q20:Q25" si="18">IF(P20="",Q19,Q19+1)</f>
        <v>0</v>
      </c>
      <c r="R20" s="77"/>
      <c r="S20" s="106">
        <f t="shared" ref="S20:S25" si="19">IF(R20="",S19,S19+1)</f>
        <v>0</v>
      </c>
      <c r="T20" s="77"/>
      <c r="U20" s="106">
        <f t="shared" ref="U20:U25" si="20">IF(T20="",U19,U19+1)</f>
        <v>0</v>
      </c>
      <c r="V20" s="77"/>
      <c r="W20" s="106">
        <f t="shared" ref="W20:W25" si="21">IF(V20="",W19,W19+1)</f>
        <v>0</v>
      </c>
      <c r="X20" s="82"/>
      <c r="Y20" s="464"/>
      <c r="Z20" s="464"/>
      <c r="AA20" s="464"/>
      <c r="AB20" s="464"/>
      <c r="AC20" s="464"/>
      <c r="AD20" s="464"/>
    </row>
    <row r="21" spans="1:30" ht="11.45" customHeight="1" x14ac:dyDescent="0.2">
      <c r="A21" s="2" t="s">
        <v>8</v>
      </c>
      <c r="B21" s="2">
        <f t="shared" si="15"/>
        <v>10</v>
      </c>
      <c r="C21" s="24"/>
      <c r="D21" s="24"/>
      <c r="E21" s="24"/>
      <c r="F21" s="44">
        <f t="shared" si="14"/>
        <v>0</v>
      </c>
      <c r="G21" s="57" t="str">
        <f>IF((D21*60+F21)=0,"",ROUND((C21*60)/(D21*60+F21),1))</f>
        <v/>
      </c>
      <c r="H21" s="197"/>
      <c r="I21" s="197"/>
      <c r="J21" s="197"/>
      <c r="K21" s="44">
        <f t="shared" si="16"/>
        <v>0</v>
      </c>
      <c r="L21" s="203" t="str">
        <f>IF((I21*60+K21)=0,"",ROUND((H21*60)/(I21*60+K21),1))</f>
        <v/>
      </c>
      <c r="M21" s="77"/>
      <c r="N21" s="77"/>
      <c r="O21" s="106">
        <f t="shared" si="17"/>
        <v>0</v>
      </c>
      <c r="P21" s="77"/>
      <c r="Q21" s="106">
        <f t="shared" si="18"/>
        <v>0</v>
      </c>
      <c r="R21" s="77"/>
      <c r="S21" s="106">
        <f t="shared" si="19"/>
        <v>0</v>
      </c>
      <c r="T21" s="77"/>
      <c r="U21" s="106">
        <f t="shared" si="20"/>
        <v>0</v>
      </c>
      <c r="V21" s="77"/>
      <c r="W21" s="106">
        <f t="shared" si="21"/>
        <v>0</v>
      </c>
      <c r="X21" s="82"/>
      <c r="Y21" s="464"/>
      <c r="Z21" s="464"/>
      <c r="AA21" s="464"/>
      <c r="AB21" s="464"/>
      <c r="AC21" s="464"/>
      <c r="AD21" s="464"/>
    </row>
    <row r="22" spans="1:30" ht="11.45" customHeight="1" x14ac:dyDescent="0.2">
      <c r="A22" s="2" t="s">
        <v>2</v>
      </c>
      <c r="B22" s="2">
        <f t="shared" si="15"/>
        <v>11</v>
      </c>
      <c r="C22" s="24"/>
      <c r="D22" s="24"/>
      <c r="E22" s="24"/>
      <c r="F22" s="44">
        <f t="shared" si="14"/>
        <v>0</v>
      </c>
      <c r="G22" s="57" t="str">
        <f t="shared" si="0"/>
        <v/>
      </c>
      <c r="H22" s="197"/>
      <c r="I22" s="197"/>
      <c r="J22" s="197"/>
      <c r="K22" s="44">
        <f t="shared" si="16"/>
        <v>0</v>
      </c>
      <c r="L22" s="203" t="str">
        <f t="shared" si="2"/>
        <v/>
      </c>
      <c r="M22" s="77"/>
      <c r="N22" s="77"/>
      <c r="O22" s="106">
        <f t="shared" si="17"/>
        <v>0</v>
      </c>
      <c r="P22" s="77"/>
      <c r="Q22" s="106">
        <f t="shared" si="18"/>
        <v>0</v>
      </c>
      <c r="R22" s="77"/>
      <c r="S22" s="106">
        <f t="shared" si="19"/>
        <v>0</v>
      </c>
      <c r="T22" s="77"/>
      <c r="U22" s="106">
        <f t="shared" si="20"/>
        <v>0</v>
      </c>
      <c r="V22" s="77"/>
      <c r="W22" s="106">
        <f t="shared" si="21"/>
        <v>0</v>
      </c>
      <c r="X22" s="82"/>
      <c r="Y22" s="464"/>
      <c r="Z22" s="464"/>
      <c r="AA22" s="464"/>
      <c r="AB22" s="464"/>
      <c r="AC22" s="464"/>
      <c r="AD22" s="464"/>
    </row>
    <row r="23" spans="1:30" ht="11.45" customHeight="1" x14ac:dyDescent="0.2">
      <c r="A23" s="2" t="s">
        <v>3</v>
      </c>
      <c r="B23" s="2">
        <f t="shared" si="15"/>
        <v>12</v>
      </c>
      <c r="C23" s="24"/>
      <c r="D23" s="24"/>
      <c r="E23" s="24"/>
      <c r="F23" s="44">
        <f t="shared" si="14"/>
        <v>0</v>
      </c>
      <c r="G23" s="57" t="str">
        <f t="shared" si="0"/>
        <v/>
      </c>
      <c r="H23" s="197"/>
      <c r="I23" s="197"/>
      <c r="J23" s="197"/>
      <c r="K23" s="44">
        <f t="shared" si="16"/>
        <v>0</v>
      </c>
      <c r="L23" s="203" t="str">
        <f t="shared" si="2"/>
        <v/>
      </c>
      <c r="M23" s="77"/>
      <c r="N23" s="77"/>
      <c r="O23" s="106">
        <f t="shared" si="17"/>
        <v>0</v>
      </c>
      <c r="P23" s="77"/>
      <c r="Q23" s="106">
        <f t="shared" si="18"/>
        <v>0</v>
      </c>
      <c r="R23" s="77"/>
      <c r="S23" s="106">
        <f t="shared" si="19"/>
        <v>0</v>
      </c>
      <c r="T23" s="77"/>
      <c r="U23" s="106">
        <f t="shared" si="20"/>
        <v>0</v>
      </c>
      <c r="V23" s="77"/>
      <c r="W23" s="106">
        <f t="shared" si="21"/>
        <v>0</v>
      </c>
      <c r="X23" s="82"/>
      <c r="Y23" s="464"/>
      <c r="Z23" s="464"/>
      <c r="AA23" s="464"/>
      <c r="AB23" s="464"/>
      <c r="AC23" s="464"/>
      <c r="AD23" s="464"/>
    </row>
    <row r="24" spans="1:30" ht="11.45" customHeight="1" x14ac:dyDescent="0.2">
      <c r="A24" s="2" t="s">
        <v>4</v>
      </c>
      <c r="B24" s="2">
        <f t="shared" si="15"/>
        <v>13</v>
      </c>
      <c r="C24" s="24"/>
      <c r="D24" s="24"/>
      <c r="E24" s="24"/>
      <c r="F24" s="44">
        <f t="shared" si="14"/>
        <v>0</v>
      </c>
      <c r="G24" s="57" t="str">
        <f t="shared" si="0"/>
        <v/>
      </c>
      <c r="H24" s="197"/>
      <c r="I24" s="197"/>
      <c r="J24" s="197"/>
      <c r="K24" s="44">
        <f t="shared" si="16"/>
        <v>0</v>
      </c>
      <c r="L24" s="203" t="str">
        <f t="shared" si="2"/>
        <v/>
      </c>
      <c r="M24" s="77"/>
      <c r="N24" s="77"/>
      <c r="O24" s="106">
        <f t="shared" si="17"/>
        <v>0</v>
      </c>
      <c r="P24" s="77"/>
      <c r="Q24" s="106">
        <f t="shared" si="18"/>
        <v>0</v>
      </c>
      <c r="R24" s="77"/>
      <c r="S24" s="106">
        <f t="shared" si="19"/>
        <v>0</v>
      </c>
      <c r="T24" s="77"/>
      <c r="U24" s="106">
        <f t="shared" si="20"/>
        <v>0</v>
      </c>
      <c r="V24" s="77"/>
      <c r="W24" s="106">
        <f t="shared" si="21"/>
        <v>0</v>
      </c>
      <c r="X24" s="82"/>
      <c r="Y24" s="464"/>
      <c r="Z24" s="464"/>
      <c r="AA24" s="464"/>
      <c r="AB24" s="464"/>
      <c r="AC24" s="464"/>
      <c r="AD24" s="464"/>
    </row>
    <row r="25" spans="1:30" ht="11.45" customHeight="1" x14ac:dyDescent="0.2">
      <c r="A25" s="44" t="s">
        <v>5</v>
      </c>
      <c r="B25" s="44">
        <f t="shared" si="15"/>
        <v>14</v>
      </c>
      <c r="C25" s="24"/>
      <c r="D25" s="24"/>
      <c r="E25" s="24"/>
      <c r="F25" s="44">
        <f t="shared" si="14"/>
        <v>0</v>
      </c>
      <c r="G25" s="57" t="str">
        <f t="shared" si="0"/>
        <v/>
      </c>
      <c r="H25" s="197"/>
      <c r="I25" s="197"/>
      <c r="J25" s="197"/>
      <c r="K25" s="44">
        <f t="shared" si="16"/>
        <v>0</v>
      </c>
      <c r="L25" s="203" t="str">
        <f t="shared" si="2"/>
        <v/>
      </c>
      <c r="M25" s="77"/>
      <c r="N25" s="77"/>
      <c r="O25" s="106">
        <f t="shared" si="17"/>
        <v>0</v>
      </c>
      <c r="P25" s="77"/>
      <c r="Q25" s="106">
        <f t="shared" si="18"/>
        <v>0</v>
      </c>
      <c r="R25" s="77"/>
      <c r="S25" s="106">
        <f t="shared" si="19"/>
        <v>0</v>
      </c>
      <c r="T25" s="77"/>
      <c r="U25" s="106">
        <f t="shared" si="20"/>
        <v>0</v>
      </c>
      <c r="V25" s="77"/>
      <c r="W25" s="106">
        <f t="shared" si="21"/>
        <v>0</v>
      </c>
      <c r="X25" s="82"/>
      <c r="Y25" s="465" t="s">
        <v>283</v>
      </c>
      <c r="Z25" s="465"/>
      <c r="AA25" s="465"/>
      <c r="AB25" s="465"/>
      <c r="AC25" s="465"/>
      <c r="AD25" s="465"/>
    </row>
    <row r="26" spans="1:30" ht="11.45" customHeight="1" x14ac:dyDescent="0.2">
      <c r="A26" s="382" t="s">
        <v>75</v>
      </c>
      <c r="B26" s="383"/>
      <c r="C26" s="11">
        <f>SUM(C19:C25)</f>
        <v>0</v>
      </c>
      <c r="D26" s="11">
        <f>SUM(D19:D25)+ROUNDDOWN(F26/60,0)</f>
        <v>0</v>
      </c>
      <c r="E26" s="11">
        <f>F26-60*ROUNDDOWN(F26/60,0)</f>
        <v>0</v>
      </c>
      <c r="F26" s="89">
        <f>SUM(F19:F25)</f>
        <v>0</v>
      </c>
      <c r="G26" s="34">
        <f>IF((D26*60+E26)=0,0,ROUND((C26*60)/(D26*60+E26),1))</f>
        <v>0</v>
      </c>
      <c r="H26" s="11">
        <f>SUM(H19:H25)</f>
        <v>0</v>
      </c>
      <c r="I26" s="11">
        <f>SUM(I19:I25)+ROUNDDOWN(K26/60,0)</f>
        <v>0</v>
      </c>
      <c r="J26" s="11">
        <f>K26-60*ROUNDDOWN(K26/60,0)</f>
        <v>0</v>
      </c>
      <c r="K26" s="89">
        <f>SUM(K19:K25)</f>
        <v>0</v>
      </c>
      <c r="L26" s="34">
        <f>IF((I26*60+J26)=0,0,ROUND((H26*60)/(I26*60+J26),1))</f>
        <v>0</v>
      </c>
      <c r="M26" s="18">
        <f>SUM(M19:M25)</f>
        <v>0</v>
      </c>
      <c r="N26" s="18">
        <f>IF(SUM(N19:N25)=0,0,ROUND(AVERAGE(N19:N25),0))</f>
        <v>0</v>
      </c>
      <c r="O26" s="107">
        <f>IF(O25=0,0,1)</f>
        <v>0</v>
      </c>
      <c r="P26" s="18">
        <f>IF(SUM(P19:P25)=0,0,ROUND(AVERAGE(P19:P25),0))</f>
        <v>0</v>
      </c>
      <c r="Q26" s="107">
        <f>IF(Q25=0,0,1)</f>
        <v>0</v>
      </c>
      <c r="R26" s="18">
        <f>IF(SUM(R19:R25)=0,0,ROUND(AVERAGE(R19:R25),0))</f>
        <v>0</v>
      </c>
      <c r="S26" s="107">
        <f>IF(S25=0,0,1)</f>
        <v>0</v>
      </c>
      <c r="T26" s="18">
        <f>IF(SUM(T19:T25)=0,0,ROUND(AVERAGE(T19:T25),0))</f>
        <v>0</v>
      </c>
      <c r="U26" s="107">
        <f>IF(U25=0,0,1)</f>
        <v>0</v>
      </c>
      <c r="V26" s="18">
        <f>IF(SUM(V19:V25)=0,0,ROUND(AVERAGE(V19:V25),0))</f>
        <v>0</v>
      </c>
      <c r="W26" s="107">
        <f>IF(W25=0,0,1)</f>
        <v>0</v>
      </c>
      <c r="X26" s="152"/>
      <c r="Y26" s="467"/>
      <c r="Z26" s="467"/>
      <c r="AA26" s="467"/>
      <c r="AB26" s="467"/>
      <c r="AC26" s="467"/>
      <c r="AD26" s="467"/>
    </row>
    <row r="27" spans="1:30" ht="11.45" customHeight="1" x14ac:dyDescent="0.2">
      <c r="A27" s="14" t="s">
        <v>6</v>
      </c>
      <c r="B27" s="2">
        <f>B25+1</f>
        <v>15</v>
      </c>
      <c r="C27" s="24"/>
      <c r="D27" s="24"/>
      <c r="E27" s="24"/>
      <c r="F27" s="44">
        <f t="shared" ref="F27:F45" si="22">E27</f>
        <v>0</v>
      </c>
      <c r="G27" s="57" t="str">
        <f t="shared" ref="G27:G45" si="23">IF((D27*60+F27)=0,"",ROUND((C27*60)/(D27*60+F27),1))</f>
        <v/>
      </c>
      <c r="H27" s="197"/>
      <c r="I27" s="197"/>
      <c r="J27" s="197"/>
      <c r="K27" s="44">
        <f>J27</f>
        <v>0</v>
      </c>
      <c r="L27" s="203" t="str">
        <f t="shared" ref="L27:L45" si="24">IF((I27*60+K27)=0,"",ROUND((H27*60)/(I27*60+K27),1))</f>
        <v/>
      </c>
      <c r="M27" s="77"/>
      <c r="N27" s="77"/>
      <c r="O27" s="106">
        <f>IF(N27="",0,1)</f>
        <v>0</v>
      </c>
      <c r="P27" s="77"/>
      <c r="Q27" s="106">
        <f>IF(P27="",0,1)</f>
        <v>0</v>
      </c>
      <c r="R27" s="77"/>
      <c r="S27" s="106">
        <f>IF(R27="",0,1)</f>
        <v>0</v>
      </c>
      <c r="T27" s="77"/>
      <c r="U27" s="106">
        <f>IF(T27="",0,1)</f>
        <v>0</v>
      </c>
      <c r="V27" s="77"/>
      <c r="W27" s="106">
        <f>IF(V27="",0,1)</f>
        <v>0</v>
      </c>
      <c r="X27" s="151"/>
      <c r="Y27" s="464"/>
      <c r="Z27" s="464"/>
      <c r="AA27" s="464"/>
      <c r="AB27" s="464"/>
      <c r="AC27" s="464"/>
      <c r="AD27" s="464"/>
    </row>
    <row r="28" spans="1:30" ht="11.45" customHeight="1" x14ac:dyDescent="0.2">
      <c r="A28" s="14" t="s">
        <v>7</v>
      </c>
      <c r="B28" s="2">
        <f t="shared" ref="B28:B33" si="25">B27+1</f>
        <v>16</v>
      </c>
      <c r="C28" s="24"/>
      <c r="D28" s="24"/>
      <c r="E28" s="24"/>
      <c r="F28" s="44">
        <f t="shared" si="22"/>
        <v>0</v>
      </c>
      <c r="G28" s="57" t="str">
        <f t="shared" si="23"/>
        <v/>
      </c>
      <c r="H28" s="197"/>
      <c r="I28" s="197"/>
      <c r="J28" s="197"/>
      <c r="K28" s="44">
        <f t="shared" ref="K28:K33" si="26">J28</f>
        <v>0</v>
      </c>
      <c r="L28" s="203" t="str">
        <f t="shared" si="24"/>
        <v/>
      </c>
      <c r="M28" s="77"/>
      <c r="N28" s="77"/>
      <c r="O28" s="106">
        <f t="shared" ref="O28:O33" si="27">IF(N28="",O27,O27+1)</f>
        <v>0</v>
      </c>
      <c r="P28" s="77"/>
      <c r="Q28" s="106">
        <f t="shared" ref="Q28:Q33" si="28">IF(P28="",Q27,Q27+1)</f>
        <v>0</v>
      </c>
      <c r="R28" s="77"/>
      <c r="S28" s="106">
        <f t="shared" ref="S28:S33" si="29">IF(R28="",S27,S27+1)</f>
        <v>0</v>
      </c>
      <c r="T28" s="77"/>
      <c r="U28" s="106">
        <f t="shared" ref="U28:U33" si="30">IF(T28="",U27,U27+1)</f>
        <v>0</v>
      </c>
      <c r="V28" s="77"/>
      <c r="W28" s="106">
        <f t="shared" ref="W28:W33" si="31">IF(V28="",W27,W27+1)</f>
        <v>0</v>
      </c>
      <c r="X28" s="151"/>
      <c r="Y28" s="464"/>
      <c r="Z28" s="464"/>
      <c r="AA28" s="464"/>
      <c r="AB28" s="464"/>
      <c r="AC28" s="464"/>
      <c r="AD28" s="464"/>
    </row>
    <row r="29" spans="1:30" ht="11.45" customHeight="1" x14ac:dyDescent="0.2">
      <c r="A29" s="14" t="s">
        <v>8</v>
      </c>
      <c r="B29" s="2">
        <f t="shared" si="25"/>
        <v>17</v>
      </c>
      <c r="C29" s="24"/>
      <c r="D29" s="24"/>
      <c r="E29" s="24"/>
      <c r="F29" s="44">
        <f t="shared" si="22"/>
        <v>0</v>
      </c>
      <c r="G29" s="57" t="str">
        <f t="shared" si="23"/>
        <v/>
      </c>
      <c r="H29" s="197"/>
      <c r="I29" s="197"/>
      <c r="J29" s="197"/>
      <c r="K29" s="44">
        <f t="shared" si="26"/>
        <v>0</v>
      </c>
      <c r="L29" s="203" t="str">
        <f t="shared" si="24"/>
        <v/>
      </c>
      <c r="M29" s="77"/>
      <c r="N29" s="77"/>
      <c r="O29" s="106">
        <f t="shared" si="27"/>
        <v>0</v>
      </c>
      <c r="P29" s="77"/>
      <c r="Q29" s="106">
        <f t="shared" si="28"/>
        <v>0</v>
      </c>
      <c r="R29" s="77"/>
      <c r="S29" s="106">
        <f t="shared" si="29"/>
        <v>0</v>
      </c>
      <c r="T29" s="77"/>
      <c r="U29" s="106">
        <f t="shared" si="30"/>
        <v>0</v>
      </c>
      <c r="V29" s="77"/>
      <c r="W29" s="106">
        <f t="shared" si="31"/>
        <v>0</v>
      </c>
      <c r="X29" s="151"/>
      <c r="Y29" s="464"/>
      <c r="Z29" s="464"/>
      <c r="AA29" s="464"/>
      <c r="AB29" s="464"/>
      <c r="AC29" s="464"/>
      <c r="AD29" s="464"/>
    </row>
    <row r="30" spans="1:30" ht="11.45" customHeight="1" x14ac:dyDescent="0.2">
      <c r="A30" s="14" t="s">
        <v>2</v>
      </c>
      <c r="B30" s="2">
        <f t="shared" si="25"/>
        <v>18</v>
      </c>
      <c r="C30" s="24"/>
      <c r="D30" s="24"/>
      <c r="E30" s="24"/>
      <c r="F30" s="44">
        <f t="shared" si="22"/>
        <v>0</v>
      </c>
      <c r="G30" s="57" t="str">
        <f t="shared" si="23"/>
        <v/>
      </c>
      <c r="H30" s="197"/>
      <c r="I30" s="197"/>
      <c r="J30" s="197"/>
      <c r="K30" s="44">
        <f t="shared" si="26"/>
        <v>0</v>
      </c>
      <c r="L30" s="203" t="str">
        <f t="shared" si="24"/>
        <v/>
      </c>
      <c r="M30" s="77"/>
      <c r="N30" s="77"/>
      <c r="O30" s="106">
        <f t="shared" si="27"/>
        <v>0</v>
      </c>
      <c r="P30" s="77"/>
      <c r="Q30" s="106">
        <f t="shared" si="28"/>
        <v>0</v>
      </c>
      <c r="R30" s="77"/>
      <c r="S30" s="106">
        <f t="shared" si="29"/>
        <v>0</v>
      </c>
      <c r="T30" s="77"/>
      <c r="U30" s="106">
        <f t="shared" si="30"/>
        <v>0</v>
      </c>
      <c r="V30" s="77"/>
      <c r="W30" s="106">
        <f t="shared" si="31"/>
        <v>0</v>
      </c>
      <c r="X30" s="151"/>
      <c r="Y30" s="464"/>
      <c r="Z30" s="464"/>
      <c r="AA30" s="464"/>
      <c r="AB30" s="464"/>
      <c r="AC30" s="464"/>
      <c r="AD30" s="464"/>
    </row>
    <row r="31" spans="1:30" ht="11.45" customHeight="1" x14ac:dyDescent="0.2">
      <c r="A31" s="14" t="s">
        <v>3</v>
      </c>
      <c r="B31" s="2">
        <f t="shared" si="25"/>
        <v>19</v>
      </c>
      <c r="C31" s="24"/>
      <c r="D31" s="24"/>
      <c r="E31" s="24"/>
      <c r="F31" s="44">
        <f t="shared" si="22"/>
        <v>0</v>
      </c>
      <c r="G31" s="57" t="str">
        <f t="shared" si="23"/>
        <v/>
      </c>
      <c r="H31" s="197"/>
      <c r="I31" s="197"/>
      <c r="J31" s="197"/>
      <c r="K31" s="44">
        <f t="shared" si="26"/>
        <v>0</v>
      </c>
      <c r="L31" s="203" t="str">
        <f t="shared" si="24"/>
        <v/>
      </c>
      <c r="M31" s="77"/>
      <c r="N31" s="77"/>
      <c r="O31" s="106">
        <f t="shared" si="27"/>
        <v>0</v>
      </c>
      <c r="P31" s="77"/>
      <c r="Q31" s="106">
        <f t="shared" si="28"/>
        <v>0</v>
      </c>
      <c r="R31" s="77"/>
      <c r="S31" s="106">
        <f t="shared" si="29"/>
        <v>0</v>
      </c>
      <c r="T31" s="77"/>
      <c r="U31" s="106">
        <f t="shared" si="30"/>
        <v>0</v>
      </c>
      <c r="V31" s="77"/>
      <c r="W31" s="106">
        <f t="shared" si="31"/>
        <v>0</v>
      </c>
      <c r="X31" s="151"/>
      <c r="Y31" s="464"/>
      <c r="Z31" s="464"/>
      <c r="AA31" s="464"/>
      <c r="AB31" s="464"/>
      <c r="AC31" s="464"/>
      <c r="AD31" s="464"/>
    </row>
    <row r="32" spans="1:30" ht="11.45" customHeight="1" x14ac:dyDescent="0.2">
      <c r="A32" s="14" t="s">
        <v>4</v>
      </c>
      <c r="B32" s="2">
        <f t="shared" si="25"/>
        <v>20</v>
      </c>
      <c r="C32" s="24"/>
      <c r="D32" s="24"/>
      <c r="E32" s="24"/>
      <c r="F32" s="44">
        <f t="shared" si="22"/>
        <v>0</v>
      </c>
      <c r="G32" s="57" t="str">
        <f t="shared" si="23"/>
        <v/>
      </c>
      <c r="H32" s="197"/>
      <c r="I32" s="197"/>
      <c r="J32" s="197"/>
      <c r="K32" s="44">
        <f t="shared" si="26"/>
        <v>0</v>
      </c>
      <c r="L32" s="203" t="str">
        <f t="shared" si="24"/>
        <v/>
      </c>
      <c r="M32" s="77"/>
      <c r="N32" s="77"/>
      <c r="O32" s="106">
        <f t="shared" si="27"/>
        <v>0</v>
      </c>
      <c r="P32" s="77"/>
      <c r="Q32" s="106">
        <f t="shared" si="28"/>
        <v>0</v>
      </c>
      <c r="R32" s="77"/>
      <c r="S32" s="106">
        <f t="shared" si="29"/>
        <v>0</v>
      </c>
      <c r="T32" s="77"/>
      <c r="U32" s="106">
        <f t="shared" si="30"/>
        <v>0</v>
      </c>
      <c r="V32" s="77"/>
      <c r="W32" s="106">
        <f t="shared" si="31"/>
        <v>0</v>
      </c>
      <c r="X32" s="151"/>
      <c r="Y32" s="464"/>
      <c r="Z32" s="464"/>
      <c r="AA32" s="464"/>
      <c r="AB32" s="464"/>
      <c r="AC32" s="464"/>
      <c r="AD32" s="464"/>
    </row>
    <row r="33" spans="1:31" ht="11.45" customHeight="1" x14ac:dyDescent="0.2">
      <c r="A33" s="74" t="s">
        <v>5</v>
      </c>
      <c r="B33" s="44">
        <f t="shared" si="25"/>
        <v>21</v>
      </c>
      <c r="C33" s="24"/>
      <c r="D33" s="24"/>
      <c r="E33" s="24"/>
      <c r="F33" s="44">
        <f t="shared" si="22"/>
        <v>0</v>
      </c>
      <c r="G33" s="57" t="str">
        <f t="shared" si="23"/>
        <v/>
      </c>
      <c r="H33" s="197"/>
      <c r="I33" s="197"/>
      <c r="J33" s="197"/>
      <c r="K33" s="44">
        <f t="shared" si="26"/>
        <v>0</v>
      </c>
      <c r="L33" s="203" t="str">
        <f t="shared" si="24"/>
        <v/>
      </c>
      <c r="M33" s="77"/>
      <c r="N33" s="77"/>
      <c r="O33" s="106">
        <f t="shared" si="27"/>
        <v>0</v>
      </c>
      <c r="P33" s="77"/>
      <c r="Q33" s="106">
        <f t="shared" si="28"/>
        <v>0</v>
      </c>
      <c r="R33" s="77"/>
      <c r="S33" s="106">
        <f t="shared" si="29"/>
        <v>0</v>
      </c>
      <c r="T33" s="77"/>
      <c r="U33" s="106">
        <f t="shared" si="30"/>
        <v>0</v>
      </c>
      <c r="V33" s="77"/>
      <c r="W33" s="106">
        <f t="shared" si="31"/>
        <v>0</v>
      </c>
      <c r="X33" s="151"/>
      <c r="Y33" s="464"/>
      <c r="Z33" s="464"/>
      <c r="AA33" s="464"/>
      <c r="AB33" s="464"/>
      <c r="AC33" s="464"/>
      <c r="AD33" s="464"/>
    </row>
    <row r="34" spans="1:31" ht="11.45" customHeight="1" x14ac:dyDescent="0.2">
      <c r="A34" s="382" t="s">
        <v>76</v>
      </c>
      <c r="B34" s="383"/>
      <c r="C34" s="11">
        <f>SUM(C27:C33)</f>
        <v>0</v>
      </c>
      <c r="D34" s="11">
        <f>SUM(D27:D33)+ROUNDDOWN(F34/60,0)</f>
        <v>0</v>
      </c>
      <c r="E34" s="11">
        <f>F34-60*ROUNDDOWN(F34/60,0)</f>
        <v>0</v>
      </c>
      <c r="F34" s="89">
        <f>SUM(F27:F33)</f>
        <v>0</v>
      </c>
      <c r="G34" s="34">
        <f>IF((D34*60+E34)=0,0,ROUND((C34*60)/(D34*60+E34),1))</f>
        <v>0</v>
      </c>
      <c r="H34" s="11">
        <f>SUM(H27:H33)</f>
        <v>0</v>
      </c>
      <c r="I34" s="11">
        <f>SUM(I27:I33)+ROUNDDOWN(K34/60,0)</f>
        <v>0</v>
      </c>
      <c r="J34" s="11">
        <f>K34-60*ROUNDDOWN(K34/60,0)</f>
        <v>0</v>
      </c>
      <c r="K34" s="89">
        <f>SUM(K27:K33)</f>
        <v>0</v>
      </c>
      <c r="L34" s="34">
        <f>IF((I34*60+J34)=0,0,ROUND((H34*60)/(I34*60+J34),1))</f>
        <v>0</v>
      </c>
      <c r="M34" s="18">
        <f>SUM(M27:M33)</f>
        <v>0</v>
      </c>
      <c r="N34" s="18">
        <f>IF(SUM(N27:N33)=0,0,ROUND(AVERAGE(N27:N33),0))</f>
        <v>0</v>
      </c>
      <c r="O34" s="107">
        <f>IF(O33=0,0,1)</f>
        <v>0</v>
      </c>
      <c r="P34" s="18">
        <f>IF(SUM(P27:P33)=0,0,ROUND(AVERAGE(P27:P33),0))</f>
        <v>0</v>
      </c>
      <c r="Q34" s="107">
        <f>IF(Q33=0,0,1)</f>
        <v>0</v>
      </c>
      <c r="R34" s="18">
        <f>IF(SUM(R27:R33)=0,0,ROUND(AVERAGE(R27:R33),0))</f>
        <v>0</v>
      </c>
      <c r="S34" s="107">
        <f>IF(S33=0,0,1)</f>
        <v>0</v>
      </c>
      <c r="T34" s="18">
        <f>IF(SUM(T27:T33)=0,0,ROUND(AVERAGE(T27:T33),0))</f>
        <v>0</v>
      </c>
      <c r="U34" s="107">
        <f>IF(U33=0,0,1)</f>
        <v>0</v>
      </c>
      <c r="V34" s="18">
        <f>IF(SUM(V27:V33)=0,0,ROUND(AVERAGE(V27:V33),0))</f>
        <v>0</v>
      </c>
      <c r="W34" s="107">
        <f>IF(W33=0,0,1)</f>
        <v>0</v>
      </c>
      <c r="X34" s="152"/>
      <c r="Y34" s="462"/>
      <c r="Z34" s="462"/>
      <c r="AA34" s="462"/>
      <c r="AB34" s="462"/>
      <c r="AC34" s="462"/>
      <c r="AD34" s="462"/>
    </row>
    <row r="35" spans="1:31" ht="11.45" customHeight="1" x14ac:dyDescent="0.2">
      <c r="A35" s="2" t="s">
        <v>6</v>
      </c>
      <c r="B35" s="53">
        <f>B33+1</f>
        <v>22</v>
      </c>
      <c r="C35" s="24"/>
      <c r="D35" s="24"/>
      <c r="E35" s="24"/>
      <c r="F35" s="44">
        <f t="shared" si="22"/>
        <v>0</v>
      </c>
      <c r="G35" s="57" t="str">
        <f t="shared" si="23"/>
        <v/>
      </c>
      <c r="H35" s="197"/>
      <c r="I35" s="197"/>
      <c r="J35" s="197"/>
      <c r="K35" s="44">
        <f>J35</f>
        <v>0</v>
      </c>
      <c r="L35" s="203" t="str">
        <f t="shared" si="24"/>
        <v/>
      </c>
      <c r="M35" s="207"/>
      <c r="N35" s="77"/>
      <c r="O35" s="106">
        <f>IF(N35="",0,1)</f>
        <v>0</v>
      </c>
      <c r="P35" s="77"/>
      <c r="Q35" s="106">
        <f>IF(P35="",0,1)</f>
        <v>0</v>
      </c>
      <c r="R35" s="77"/>
      <c r="S35" s="106">
        <f>IF(R35="",0,1)</f>
        <v>0</v>
      </c>
      <c r="T35" s="77"/>
      <c r="U35" s="106">
        <f>IF(T35="",0,1)</f>
        <v>0</v>
      </c>
      <c r="V35" s="77"/>
      <c r="W35" s="106">
        <f>IF(V35="",0,1)</f>
        <v>0</v>
      </c>
      <c r="X35" s="153"/>
      <c r="Y35" s="464"/>
      <c r="Z35" s="464"/>
      <c r="AA35" s="464"/>
      <c r="AB35" s="464"/>
      <c r="AC35" s="464"/>
      <c r="AD35" s="464"/>
    </row>
    <row r="36" spans="1:31" ht="11.45" customHeight="1" x14ac:dyDescent="0.2">
      <c r="A36" s="2" t="s">
        <v>7</v>
      </c>
      <c r="B36" s="53">
        <f t="shared" ref="B36:B37" si="32">B35+1</f>
        <v>23</v>
      </c>
      <c r="C36" s="24"/>
      <c r="D36" s="24"/>
      <c r="E36" s="24"/>
      <c r="F36" s="44">
        <f t="shared" si="22"/>
        <v>0</v>
      </c>
      <c r="G36" s="57" t="str">
        <f t="shared" si="23"/>
        <v/>
      </c>
      <c r="H36" s="197"/>
      <c r="I36" s="197"/>
      <c r="J36" s="197"/>
      <c r="K36" s="44">
        <f t="shared" ref="K36:K41" si="33">J36</f>
        <v>0</v>
      </c>
      <c r="L36" s="203" t="str">
        <f t="shared" si="24"/>
        <v/>
      </c>
      <c r="M36" s="207"/>
      <c r="N36" s="77"/>
      <c r="O36" s="106">
        <f t="shared" ref="O36:O37" si="34">IF(N36="",O35,O35+1)</f>
        <v>0</v>
      </c>
      <c r="P36" s="77"/>
      <c r="Q36" s="106">
        <f t="shared" ref="Q36:Q37" si="35">IF(P36="",Q35,Q35+1)</f>
        <v>0</v>
      </c>
      <c r="R36" s="77"/>
      <c r="S36" s="106">
        <f t="shared" ref="S36:S37" si="36">IF(R36="",S35,S35+1)</f>
        <v>0</v>
      </c>
      <c r="T36" s="77"/>
      <c r="U36" s="106">
        <f t="shared" ref="U36:U37" si="37">IF(T36="",U35,U35+1)</f>
        <v>0</v>
      </c>
      <c r="V36" s="77"/>
      <c r="W36" s="106">
        <f t="shared" ref="W36:W37" si="38">IF(V36="",W35,W35+1)</f>
        <v>0</v>
      </c>
      <c r="X36" s="153"/>
      <c r="Y36" s="464"/>
      <c r="Z36" s="464"/>
      <c r="AA36" s="464"/>
      <c r="AB36" s="464"/>
      <c r="AC36" s="464"/>
      <c r="AD36" s="464"/>
    </row>
    <row r="37" spans="1:31" ht="11.45" customHeight="1" x14ac:dyDescent="0.2">
      <c r="A37" s="2" t="s">
        <v>8</v>
      </c>
      <c r="B37" s="53">
        <f t="shared" si="32"/>
        <v>24</v>
      </c>
      <c r="C37" s="24"/>
      <c r="D37" s="24"/>
      <c r="E37" s="24"/>
      <c r="F37" s="44">
        <f t="shared" si="22"/>
        <v>0</v>
      </c>
      <c r="G37" s="57" t="str">
        <f t="shared" si="23"/>
        <v/>
      </c>
      <c r="H37" s="197"/>
      <c r="I37" s="197"/>
      <c r="J37" s="197"/>
      <c r="K37" s="44">
        <f t="shared" si="33"/>
        <v>0</v>
      </c>
      <c r="L37" s="203" t="str">
        <f t="shared" si="24"/>
        <v/>
      </c>
      <c r="M37" s="207"/>
      <c r="N37" s="77"/>
      <c r="O37" s="106">
        <f t="shared" si="34"/>
        <v>0</v>
      </c>
      <c r="P37" s="77"/>
      <c r="Q37" s="106">
        <f t="shared" si="35"/>
        <v>0</v>
      </c>
      <c r="R37" s="77"/>
      <c r="S37" s="106">
        <f t="shared" si="36"/>
        <v>0</v>
      </c>
      <c r="T37" s="77"/>
      <c r="U37" s="106">
        <f t="shared" si="37"/>
        <v>0</v>
      </c>
      <c r="V37" s="77"/>
      <c r="W37" s="106">
        <f t="shared" si="38"/>
        <v>0</v>
      </c>
      <c r="X37" s="153"/>
      <c r="Y37" s="464"/>
      <c r="Z37" s="464"/>
      <c r="AA37" s="464"/>
      <c r="AB37" s="464"/>
      <c r="AC37" s="464"/>
      <c r="AD37" s="464"/>
    </row>
    <row r="38" spans="1:31" ht="11.45" customHeight="1" x14ac:dyDescent="0.2">
      <c r="A38" s="2" t="s">
        <v>99</v>
      </c>
      <c r="B38" s="53">
        <f>B37+1</f>
        <v>25</v>
      </c>
      <c r="C38" s="24"/>
      <c r="D38" s="24"/>
      <c r="E38" s="24"/>
      <c r="F38" s="44">
        <f t="shared" si="22"/>
        <v>0</v>
      </c>
      <c r="G38" s="57" t="str">
        <f t="shared" si="23"/>
        <v/>
      </c>
      <c r="H38" s="197"/>
      <c r="I38" s="197"/>
      <c r="J38" s="197"/>
      <c r="K38" s="44">
        <f t="shared" si="33"/>
        <v>0</v>
      </c>
      <c r="L38" s="203" t="str">
        <f t="shared" si="24"/>
        <v/>
      </c>
      <c r="M38" s="207"/>
      <c r="N38" s="77"/>
      <c r="O38" s="106">
        <f>IF(N38="",O37,O37+1)</f>
        <v>0</v>
      </c>
      <c r="P38" s="77"/>
      <c r="Q38" s="106">
        <f>IF(P38="",Q37,Q37+1)</f>
        <v>0</v>
      </c>
      <c r="R38" s="77"/>
      <c r="S38" s="106">
        <f>IF(R38="",S37,S37+1)</f>
        <v>0</v>
      </c>
      <c r="T38" s="77"/>
      <c r="U38" s="106">
        <f>IF(T38="",U37,U37+1)</f>
        <v>0</v>
      </c>
      <c r="V38" s="77"/>
      <c r="W38" s="106">
        <f>IF(V38="",W37,W37+1)</f>
        <v>0</v>
      </c>
      <c r="X38" s="153"/>
      <c r="Y38" s="464"/>
      <c r="Z38" s="464"/>
      <c r="AA38" s="464"/>
      <c r="AB38" s="464"/>
      <c r="AC38" s="464"/>
      <c r="AD38" s="464"/>
    </row>
    <row r="39" spans="1:31" ht="11.45" customHeight="1" x14ac:dyDescent="0.2">
      <c r="A39" s="2" t="s">
        <v>95</v>
      </c>
      <c r="B39" s="53">
        <f t="shared" ref="B39:B41" si="39">B38+1</f>
        <v>26</v>
      </c>
      <c r="C39" s="24"/>
      <c r="D39" s="24"/>
      <c r="E39" s="24"/>
      <c r="F39" s="44">
        <f t="shared" si="22"/>
        <v>0</v>
      </c>
      <c r="G39" s="57" t="str">
        <f t="shared" si="23"/>
        <v/>
      </c>
      <c r="H39" s="197"/>
      <c r="I39" s="197"/>
      <c r="J39" s="197"/>
      <c r="K39" s="44">
        <f t="shared" si="33"/>
        <v>0</v>
      </c>
      <c r="L39" s="203" t="str">
        <f t="shared" si="24"/>
        <v/>
      </c>
      <c r="M39" s="207"/>
      <c r="N39" s="77"/>
      <c r="O39" s="106">
        <f t="shared" ref="O39:O40" si="40">IF(N39="",O38,O38+1)</f>
        <v>0</v>
      </c>
      <c r="P39" s="77"/>
      <c r="Q39" s="106">
        <f t="shared" ref="Q39:Q41" si="41">IF(P39="",Q38,Q38+1)</f>
        <v>0</v>
      </c>
      <c r="R39" s="77"/>
      <c r="S39" s="106">
        <f t="shared" ref="S39:S41" si="42">IF(R39="",S38,S38+1)</f>
        <v>0</v>
      </c>
      <c r="T39" s="77"/>
      <c r="U39" s="106">
        <f t="shared" ref="U39:U41" si="43">IF(T39="",U38,U38+1)</f>
        <v>0</v>
      </c>
      <c r="V39" s="77"/>
      <c r="W39" s="106">
        <f t="shared" ref="W39:W41" si="44">IF(V39="",W38,W38+1)</f>
        <v>0</v>
      </c>
      <c r="X39" s="153"/>
      <c r="Y39" s="464"/>
      <c r="Z39" s="464"/>
      <c r="AA39" s="464"/>
      <c r="AB39" s="464"/>
      <c r="AC39" s="464"/>
      <c r="AD39" s="464"/>
    </row>
    <row r="40" spans="1:31" ht="11.45" customHeight="1" x14ac:dyDescent="0.2">
      <c r="A40" s="2" t="s">
        <v>96</v>
      </c>
      <c r="B40" s="53">
        <f t="shared" si="39"/>
        <v>27</v>
      </c>
      <c r="C40" s="24"/>
      <c r="D40" s="24"/>
      <c r="E40" s="24"/>
      <c r="F40" s="44">
        <f t="shared" si="22"/>
        <v>0</v>
      </c>
      <c r="G40" s="57" t="str">
        <f t="shared" si="23"/>
        <v/>
      </c>
      <c r="H40" s="197"/>
      <c r="I40" s="197"/>
      <c r="J40" s="197"/>
      <c r="K40" s="44">
        <f t="shared" si="33"/>
        <v>0</v>
      </c>
      <c r="L40" s="203" t="str">
        <f t="shared" si="24"/>
        <v/>
      </c>
      <c r="M40" s="207"/>
      <c r="N40" s="77"/>
      <c r="O40" s="106">
        <f t="shared" si="40"/>
        <v>0</v>
      </c>
      <c r="P40" s="77"/>
      <c r="Q40" s="106">
        <f t="shared" si="41"/>
        <v>0</v>
      </c>
      <c r="R40" s="77"/>
      <c r="S40" s="106">
        <f t="shared" si="42"/>
        <v>0</v>
      </c>
      <c r="T40" s="77"/>
      <c r="U40" s="106">
        <f t="shared" si="43"/>
        <v>0</v>
      </c>
      <c r="V40" s="77"/>
      <c r="W40" s="106">
        <f t="shared" si="44"/>
        <v>0</v>
      </c>
      <c r="X40" s="153"/>
      <c r="Y40" s="464"/>
      <c r="Z40" s="464"/>
      <c r="AA40" s="464"/>
      <c r="AB40" s="464"/>
      <c r="AC40" s="464"/>
      <c r="AD40" s="464"/>
    </row>
    <row r="41" spans="1:31" ht="11.45" customHeight="1" x14ac:dyDescent="0.2">
      <c r="A41" s="44" t="s">
        <v>97</v>
      </c>
      <c r="B41" s="81">
        <f t="shared" si="39"/>
        <v>28</v>
      </c>
      <c r="C41" s="24"/>
      <c r="D41" s="24"/>
      <c r="E41" s="24"/>
      <c r="F41" s="44">
        <f t="shared" si="22"/>
        <v>0</v>
      </c>
      <c r="G41" s="57" t="str">
        <f t="shared" si="23"/>
        <v/>
      </c>
      <c r="H41" s="197"/>
      <c r="I41" s="197"/>
      <c r="J41" s="197"/>
      <c r="K41" s="44">
        <f t="shared" si="33"/>
        <v>0</v>
      </c>
      <c r="L41" s="203" t="str">
        <f t="shared" si="24"/>
        <v/>
      </c>
      <c r="M41" s="77"/>
      <c r="N41" s="77"/>
      <c r="O41" s="106">
        <f>IF(N41="",O40,O40+1)</f>
        <v>0</v>
      </c>
      <c r="P41" s="77"/>
      <c r="Q41" s="106">
        <f t="shared" si="41"/>
        <v>0</v>
      </c>
      <c r="R41" s="77"/>
      <c r="S41" s="106">
        <f t="shared" si="42"/>
        <v>0</v>
      </c>
      <c r="T41" s="77"/>
      <c r="U41" s="106">
        <f t="shared" si="43"/>
        <v>0</v>
      </c>
      <c r="V41" s="77"/>
      <c r="W41" s="106">
        <f t="shared" si="44"/>
        <v>0</v>
      </c>
      <c r="X41" s="153"/>
      <c r="Y41" s="464"/>
      <c r="Z41" s="464"/>
      <c r="AA41" s="464"/>
      <c r="AB41" s="464"/>
      <c r="AC41" s="464"/>
      <c r="AD41" s="464"/>
    </row>
    <row r="42" spans="1:31" ht="11.25" customHeight="1" x14ac:dyDescent="0.2">
      <c r="A42" s="382" t="s">
        <v>77</v>
      </c>
      <c r="B42" s="383"/>
      <c r="C42" s="11">
        <f>SUM(C35:C41)</f>
        <v>0</v>
      </c>
      <c r="D42" s="11">
        <f>SUM(D35:D41)+ROUNDDOWN(F42/60,0)</f>
        <v>0</v>
      </c>
      <c r="E42" s="11">
        <f>F42-60*ROUNDDOWN(F42/60,0)</f>
        <v>0</v>
      </c>
      <c r="F42" s="89">
        <f>SUM(F35:F41)</f>
        <v>0</v>
      </c>
      <c r="G42" s="34">
        <f>IF((D42*60+E42)=0,0,ROUND((C42*60)/(D42*60+E42),1))</f>
        <v>0</v>
      </c>
      <c r="H42" s="11">
        <f>SUM(H35:H41)</f>
        <v>0</v>
      </c>
      <c r="I42" s="11">
        <f>SUM(I35:I41)+ROUNDDOWN(K42/60,0)</f>
        <v>0</v>
      </c>
      <c r="J42" s="11">
        <f>K42-60*ROUNDDOWN(K42/60,0)</f>
        <v>0</v>
      </c>
      <c r="K42" s="89">
        <f>SUM(K35:K41)</f>
        <v>0</v>
      </c>
      <c r="L42" s="34">
        <f>IF((I42*60+J42)=0,0,ROUND((H42*60)/(I42*60+J42),1))</f>
        <v>0</v>
      </c>
      <c r="M42" s="18">
        <f>SUM(M35:M41)</f>
        <v>0</v>
      </c>
      <c r="N42" s="18">
        <f>IF(SUM(N35:N41)=0,0,ROUND(AVERAGE(N35:N41),0))</f>
        <v>0</v>
      </c>
      <c r="O42" s="107">
        <f>IF(O41=0,0,1)</f>
        <v>0</v>
      </c>
      <c r="P42" s="18">
        <f>IF(SUM(P35:P41)=0,0,ROUND(AVERAGE(P35:P41),0))</f>
        <v>0</v>
      </c>
      <c r="Q42" s="107">
        <f>IF(Q41=0,0,1)</f>
        <v>0</v>
      </c>
      <c r="R42" s="18">
        <f>IF(SUM(R35:R41)=0,0,ROUND(AVERAGE(R35:R41),0))</f>
        <v>0</v>
      </c>
      <c r="S42" s="107">
        <f>IF(S41=0,0,1)</f>
        <v>0</v>
      </c>
      <c r="T42" s="18">
        <f>IF(SUM(T35:T41)=0,0,ROUND(AVERAGE(T35:T41),0))</f>
        <v>0</v>
      </c>
      <c r="U42" s="107">
        <f>IF(U41=0,0,1)</f>
        <v>0</v>
      </c>
      <c r="V42" s="18">
        <f>IF(SUM(V35:V41)=0,0,ROUND(AVERAGE(V35:V41),0))</f>
        <v>0</v>
      </c>
      <c r="W42" s="107">
        <f>IF(W41=0,0,1)</f>
        <v>0</v>
      </c>
      <c r="X42" s="152"/>
      <c r="Y42" s="467"/>
      <c r="Z42" s="467"/>
      <c r="AA42" s="467"/>
      <c r="AB42" s="467"/>
      <c r="AC42" s="467"/>
      <c r="AD42" s="467"/>
    </row>
    <row r="43" spans="1:31" ht="11.45" customHeight="1" x14ac:dyDescent="0.2">
      <c r="A43" s="2" t="s">
        <v>6</v>
      </c>
      <c r="B43" s="53">
        <f>B41+1</f>
        <v>29</v>
      </c>
      <c r="C43" s="24"/>
      <c r="D43" s="24"/>
      <c r="E43" s="24"/>
      <c r="F43" s="44">
        <f t="shared" si="22"/>
        <v>0</v>
      </c>
      <c r="G43" s="57" t="str">
        <f t="shared" si="23"/>
        <v/>
      </c>
      <c r="H43" s="197"/>
      <c r="I43" s="197"/>
      <c r="J43" s="197"/>
      <c r="K43" s="44">
        <f>J43</f>
        <v>0</v>
      </c>
      <c r="L43" s="203" t="str">
        <f t="shared" si="24"/>
        <v/>
      </c>
      <c r="M43" s="77"/>
      <c r="N43" s="77"/>
      <c r="O43" s="106">
        <f>IF(N43="",0,1)</f>
        <v>0</v>
      </c>
      <c r="P43" s="77"/>
      <c r="Q43" s="106">
        <f>IF(P43="",0,1)</f>
        <v>0</v>
      </c>
      <c r="R43" s="77"/>
      <c r="S43" s="106">
        <f>IF(R43="",0,1)</f>
        <v>0</v>
      </c>
      <c r="T43" s="77"/>
      <c r="U43" s="106">
        <f>IF(T43="",0,1)</f>
        <v>0</v>
      </c>
      <c r="V43" s="77"/>
      <c r="W43" s="106">
        <f>IF(V43="",0,1)</f>
        <v>0</v>
      </c>
      <c r="X43" s="153"/>
      <c r="Y43" s="464"/>
      <c r="Z43" s="464"/>
      <c r="AA43" s="464"/>
      <c r="AB43" s="464"/>
      <c r="AC43" s="464"/>
      <c r="AD43" s="464"/>
    </row>
    <row r="44" spans="1:31" ht="11.45" customHeight="1" x14ac:dyDescent="0.2">
      <c r="A44" s="2" t="s">
        <v>7</v>
      </c>
      <c r="B44" s="53">
        <f>B43+1</f>
        <v>30</v>
      </c>
      <c r="C44" s="24"/>
      <c r="D44" s="24"/>
      <c r="E44" s="24"/>
      <c r="F44" s="44">
        <f t="shared" si="22"/>
        <v>0</v>
      </c>
      <c r="G44" s="57" t="str">
        <f t="shared" si="23"/>
        <v/>
      </c>
      <c r="H44" s="197"/>
      <c r="I44" s="197"/>
      <c r="J44" s="197"/>
      <c r="K44" s="44">
        <f>J44</f>
        <v>0</v>
      </c>
      <c r="L44" s="203" t="str">
        <f t="shared" si="24"/>
        <v/>
      </c>
      <c r="M44" s="77"/>
      <c r="N44" s="77"/>
      <c r="O44" s="106">
        <f>IF(N44="",O43,O43+1)</f>
        <v>0</v>
      </c>
      <c r="P44" s="77"/>
      <c r="Q44" s="106">
        <f>IF(P44="",Q43,Q43+1)</f>
        <v>0</v>
      </c>
      <c r="R44" s="77"/>
      <c r="S44" s="106">
        <f>IF(R44="",S43,S43+1)</f>
        <v>0</v>
      </c>
      <c r="T44" s="77"/>
      <c r="U44" s="106">
        <f>IF(T44="",U43,U43+1)</f>
        <v>0</v>
      </c>
      <c r="V44" s="77"/>
      <c r="W44" s="106">
        <f>IF(V44="",W43,W43+1)</f>
        <v>0</v>
      </c>
      <c r="X44" s="153"/>
      <c r="Y44" s="464"/>
      <c r="Z44" s="464"/>
      <c r="AA44" s="464"/>
      <c r="AB44" s="464"/>
      <c r="AC44" s="464"/>
      <c r="AD44" s="464"/>
    </row>
    <row r="45" spans="1:31" ht="11.45" customHeight="1" x14ac:dyDescent="0.2">
      <c r="A45" s="2" t="s">
        <v>8</v>
      </c>
      <c r="B45" s="53">
        <f>B44+1</f>
        <v>31</v>
      </c>
      <c r="C45" s="24"/>
      <c r="D45" s="24"/>
      <c r="E45" s="24"/>
      <c r="F45" s="44">
        <f t="shared" si="22"/>
        <v>0</v>
      </c>
      <c r="G45" s="57" t="str">
        <f t="shared" si="23"/>
        <v/>
      </c>
      <c r="H45" s="197"/>
      <c r="I45" s="197"/>
      <c r="J45" s="197"/>
      <c r="K45" s="44">
        <f>J45</f>
        <v>0</v>
      </c>
      <c r="L45" s="203" t="str">
        <f t="shared" si="24"/>
        <v/>
      </c>
      <c r="M45" s="77"/>
      <c r="N45" s="77"/>
      <c r="O45" s="106">
        <f>IF(N45="",O44,O44+1)</f>
        <v>0</v>
      </c>
      <c r="P45" s="77"/>
      <c r="Q45" s="106">
        <f>IF(P45="",Q44,Q44+1)</f>
        <v>0</v>
      </c>
      <c r="R45" s="77"/>
      <c r="S45" s="106">
        <f>IF(R45="",S44,S44+1)</f>
        <v>0</v>
      </c>
      <c r="T45" s="77"/>
      <c r="U45" s="106">
        <f>IF(T45="",U44,U44+1)</f>
        <v>0</v>
      </c>
      <c r="V45" s="77"/>
      <c r="W45" s="106">
        <f>IF(V45="",W44,W44+1)</f>
        <v>0</v>
      </c>
      <c r="X45" s="153"/>
      <c r="Y45" s="464"/>
      <c r="Z45" s="464"/>
      <c r="AA45" s="464"/>
      <c r="AB45" s="464"/>
      <c r="AC45" s="464"/>
      <c r="AD45" s="464"/>
    </row>
    <row r="46" spans="1:31" ht="11.45" customHeight="1" x14ac:dyDescent="0.2">
      <c r="A46" s="382" t="s">
        <v>10</v>
      </c>
      <c r="B46" s="383"/>
      <c r="C46" s="11">
        <f>SUM(C43:C45)</f>
        <v>0</v>
      </c>
      <c r="D46" s="11">
        <f>SUM(D43:D45)+ROUNDDOWN(F46/60,0)</f>
        <v>0</v>
      </c>
      <c r="E46" s="11">
        <f>F46-60*ROUNDDOWN(F46/60,0)</f>
        <v>0</v>
      </c>
      <c r="F46" s="89">
        <f>SUM(F43:F45)</f>
        <v>0</v>
      </c>
      <c r="G46" s="34">
        <f>IF((D46*60+E46)=0,0,ROUND((C46*60)/(D46*60+E46),1))</f>
        <v>0</v>
      </c>
      <c r="H46" s="11">
        <f>SUM(H43:H45)</f>
        <v>0</v>
      </c>
      <c r="I46" s="11">
        <f>SUM(I43:I45)+ROUNDDOWN(K46/60,0)</f>
        <v>0</v>
      </c>
      <c r="J46" s="11">
        <f>K46-60*ROUNDDOWN(K46/60,0)</f>
        <v>0</v>
      </c>
      <c r="K46" s="89">
        <f>SUM(K43:K45)</f>
        <v>0</v>
      </c>
      <c r="L46" s="34">
        <f>IF((I46*60+J46)=0,0,ROUND((H46*60)/(I46*60+J46),1))</f>
        <v>0</v>
      </c>
      <c r="M46" s="18">
        <f>SUM(M43:M45)</f>
        <v>0</v>
      </c>
      <c r="N46" s="18">
        <f>IF(SUM(N43:N45)=0,0,ROUND(AVERAGE(N43:N45),0))</f>
        <v>0</v>
      </c>
      <c r="O46" s="107">
        <f>IF(O45=0,0,1)</f>
        <v>0</v>
      </c>
      <c r="P46" s="18">
        <f>IF(SUM(P43:P45)=0,0,ROUND(AVERAGE(P43:P45),0))</f>
        <v>0</v>
      </c>
      <c r="Q46" s="107">
        <f>IF(Q45=0,0,1)</f>
        <v>0</v>
      </c>
      <c r="R46" s="18">
        <f>IF(SUM(R43:R45)=0,0,ROUND(AVERAGE(R43:R45),0))</f>
        <v>0</v>
      </c>
      <c r="S46" s="107">
        <f>IF(S45=0,0,1)</f>
        <v>0</v>
      </c>
      <c r="T46" s="18">
        <f>IF(SUM(T43:T45)=0,0,ROUND(AVERAGE(T43:T45),0))</f>
        <v>0</v>
      </c>
      <c r="U46" s="107">
        <f>IF(U45=0,0,1)</f>
        <v>0</v>
      </c>
      <c r="V46" s="18">
        <f>IF(SUM(V43:V45)=0,0,ROUND(AVERAGE(V43:V45),0))</f>
        <v>0</v>
      </c>
      <c r="W46" s="107">
        <f>IF(W45=0,0,1)</f>
        <v>0</v>
      </c>
      <c r="X46" s="152"/>
      <c r="Y46" s="467"/>
      <c r="Z46" s="467"/>
      <c r="AA46" s="467"/>
      <c r="AB46" s="467"/>
      <c r="AC46" s="467"/>
      <c r="AD46" s="467"/>
    </row>
    <row r="47" spans="1:31" ht="11.45" customHeight="1" x14ac:dyDescent="0.2">
      <c r="A47" s="379" t="s">
        <v>33</v>
      </c>
      <c r="B47" s="380"/>
      <c r="C47" s="12">
        <f>C9+C18+C26+C34+C42+C46</f>
        <v>0</v>
      </c>
      <c r="D47" s="9">
        <f>D9+D18+D26+D34+D42+D46+ROUNDDOWN(F47/60,0)</f>
        <v>0</v>
      </c>
      <c r="E47" s="9">
        <f>F47-60*ROUNDDOWN(F47/60,0)</f>
        <v>0</v>
      </c>
      <c r="F47" s="91">
        <f>E9+E18+E26+E34+E42+E46</f>
        <v>0</v>
      </c>
      <c r="G47" s="38">
        <f>IF((D47*60+E47)=0,0,ROUND((C47*60)/(D47*60+E47),1))</f>
        <v>0</v>
      </c>
      <c r="H47" s="12">
        <f>H9+H18+H26+H34+H42+H46</f>
        <v>0</v>
      </c>
      <c r="I47" s="9">
        <f>I9+I18+I26+I34+I42+I46+ROUNDDOWN(K47/60,0)</f>
        <v>0</v>
      </c>
      <c r="J47" s="9">
        <f>K47-60*ROUNDDOWN(K47/60,0)</f>
        <v>0</v>
      </c>
      <c r="K47" s="91">
        <f>J9+J18+J26+J34+J42+J46</f>
        <v>0</v>
      </c>
      <c r="L47" s="38">
        <f>IF((I47*60+J47)=0,0,ROUND((H47*60)/(I47*60+J47),1))</f>
        <v>0</v>
      </c>
      <c r="M47" s="19">
        <f>M9+M18+M26+M34+M42+M46</f>
        <v>0</v>
      </c>
      <c r="N47" s="28" t="str">
        <f>IF(N48=0,"",(N18+N26+N34+N42+N46+N9)/N48)</f>
        <v/>
      </c>
      <c r="O47" s="237"/>
      <c r="P47" s="28" t="str">
        <f>IF(P48=0,"",(P18+P26+P34+P42+P46+P9)/P48)</f>
        <v/>
      </c>
      <c r="Q47" s="237"/>
      <c r="R47" s="28" t="str">
        <f>IF(R48=0,"",(R18+R26+R34+R42+R46+R9)/R48)</f>
        <v/>
      </c>
      <c r="S47" s="237"/>
      <c r="T47" s="28" t="str">
        <f>IF(T48=0,"",(T18+T26+T34+T42+T46+T9)/T48)</f>
        <v/>
      </c>
      <c r="U47" s="237"/>
      <c r="V47" s="28" t="str">
        <f>IF(V48=0,"",(V18+V26+V34+V42+V46+V9)/V48)</f>
        <v/>
      </c>
      <c r="W47" s="237"/>
      <c r="X47" s="20"/>
      <c r="Y47" s="21"/>
      <c r="Z47" s="2" t="s">
        <v>0</v>
      </c>
      <c r="AA47" s="2" t="s">
        <v>29</v>
      </c>
      <c r="AB47" s="2" t="s">
        <v>15</v>
      </c>
      <c r="AC47" s="2" t="s">
        <v>22</v>
      </c>
      <c r="AD47" s="2" t="s">
        <v>25</v>
      </c>
    </row>
    <row r="48" spans="1:31" ht="15" customHeight="1" x14ac:dyDescent="0.2">
      <c r="A48" s="381"/>
      <c r="B48" s="381"/>
      <c r="C48" s="2" t="s">
        <v>0</v>
      </c>
      <c r="D48" s="2" t="s">
        <v>14</v>
      </c>
      <c r="E48" s="2" t="s">
        <v>15</v>
      </c>
      <c r="F48" s="44"/>
      <c r="G48" s="2" t="s">
        <v>12</v>
      </c>
      <c r="H48" s="203" t="s">
        <v>0</v>
      </c>
      <c r="I48" s="203" t="s">
        <v>14</v>
      </c>
      <c r="J48" s="203" t="s">
        <v>15</v>
      </c>
      <c r="K48" s="2"/>
      <c r="L48" s="203" t="s">
        <v>12</v>
      </c>
      <c r="M48" s="22" t="s">
        <v>16</v>
      </c>
      <c r="N48" s="102">
        <f>O18+O26+O34+O42+O46+O9</f>
        <v>0</v>
      </c>
      <c r="O48" s="103"/>
      <c r="P48" s="102">
        <f>Q18+Q26+Q34+Q42+Q46+Q9</f>
        <v>0</v>
      </c>
      <c r="Q48" s="103"/>
      <c r="R48" s="102">
        <f>S18+S26+S34+S42+S46+S9</f>
        <v>0</v>
      </c>
      <c r="S48" s="103"/>
      <c r="T48" s="102">
        <f>U18+U26+U34+U42+U46+U9</f>
        <v>0</v>
      </c>
      <c r="U48" s="103"/>
      <c r="V48" s="102">
        <f>W18+W26+W34+W42+W46+W9</f>
        <v>0</v>
      </c>
      <c r="W48" s="85"/>
      <c r="X48" s="1"/>
      <c r="Y48" s="109" t="s">
        <v>136</v>
      </c>
      <c r="Z48" s="15">
        <f>C47+Juin!Z48</f>
        <v>0</v>
      </c>
      <c r="AA48" s="15">
        <f>D47+Juin!AA48+ROUNDDOWN(AE48/60,0)</f>
        <v>0</v>
      </c>
      <c r="AB48" s="10">
        <f>AE48-60*ROUNDDOWN(AE48/60,0)</f>
        <v>0</v>
      </c>
      <c r="AC48" s="10">
        <f>IF((AA48*60+AB48)=0,0,ROUND((Z48*60)/(AA48*60+AB48),1))</f>
        <v>0</v>
      </c>
      <c r="AD48" s="15">
        <f>M47+Juin!AD48</f>
        <v>0</v>
      </c>
      <c r="AE48" s="8">
        <f>E47+Juin!AB48</f>
        <v>0</v>
      </c>
    </row>
    <row r="49" spans="1:32" ht="11.45" customHeight="1" x14ac:dyDescent="0.2">
      <c r="A49" s="428" t="s">
        <v>249</v>
      </c>
      <c r="B49" s="428"/>
      <c r="C49" s="31">
        <f>'Décembre 23'!$C$46</f>
        <v>0</v>
      </c>
      <c r="D49" s="30">
        <f>'Décembre 23'!$D$46</f>
        <v>0</v>
      </c>
      <c r="E49" s="30">
        <f>'Décembre 23'!$E$46</f>
        <v>0</v>
      </c>
      <c r="F49" s="238"/>
      <c r="G49" s="32">
        <f>IF((D49*60+E49)=0,0,ROUND((C49*60)/(D49*60+E49),1))</f>
        <v>0</v>
      </c>
      <c r="H49" s="206">
        <f>Juin!H49</f>
        <v>0</v>
      </c>
      <c r="I49" s="204">
        <f>Mai!$I$49</f>
        <v>0</v>
      </c>
      <c r="J49" s="204">
        <f>Mai!$J$49</f>
        <v>0</v>
      </c>
      <c r="K49" s="60"/>
      <c r="L49" s="204">
        <f>IF((I49*60+J49)=0,0,ROUND((H49*60)/(I49*60+J49),1))</f>
        <v>0</v>
      </c>
      <c r="M49" s="35">
        <f>'Décembre 23'!$M$46</f>
        <v>0</v>
      </c>
      <c r="N49" s="102"/>
      <c r="O49" s="103"/>
      <c r="P49" s="102"/>
      <c r="Q49" s="103"/>
      <c r="R49" s="102"/>
      <c r="S49" s="103"/>
      <c r="T49" s="102"/>
      <c r="U49" s="103"/>
      <c r="V49" s="102"/>
      <c r="W49" s="85"/>
      <c r="X49" s="129"/>
      <c r="Y49" s="140" t="s">
        <v>250</v>
      </c>
      <c r="Z49" s="142">
        <f>$C$47+Juin!Z49</f>
        <v>0</v>
      </c>
      <c r="AA49" s="140">
        <f>$D$47+Juin!AA49+ROUNDDOWN(AE49/60,0)</f>
        <v>0</v>
      </c>
      <c r="AB49" s="140">
        <f>AE49-60*ROUNDDOWN(AE49/60,0)</f>
        <v>0</v>
      </c>
      <c r="AC49" s="140">
        <f>IF((AA49*60+AB49)=0,0,ROUND((Z49*60)/(AA49*60+AB49),1))</f>
        <v>0</v>
      </c>
      <c r="AD49" s="142">
        <f>M47+Juin!AD49</f>
        <v>0</v>
      </c>
      <c r="AE49" s="146">
        <f>E47+Juin!AB49</f>
        <v>0</v>
      </c>
    </row>
    <row r="50" spans="1:32" ht="11.45" customHeight="1" x14ac:dyDescent="0.2">
      <c r="A50" s="458" t="s">
        <v>24</v>
      </c>
      <c r="B50" s="458"/>
      <c r="C50" s="31">
        <f>Janvier!C50</f>
        <v>0</v>
      </c>
      <c r="D50" s="31">
        <f>Janvier!D50</f>
        <v>0</v>
      </c>
      <c r="E50" s="31">
        <f>Janvier!E50</f>
        <v>0</v>
      </c>
      <c r="F50" s="80"/>
      <c r="G50" s="30">
        <f t="shared" ref="G50:G55" si="45">IF((D50*60+E50)=0,0,ROUND((C50*60)/(D50*60+E50),1))</f>
        <v>0</v>
      </c>
      <c r="H50" s="206">
        <f>Juin!H50</f>
        <v>0</v>
      </c>
      <c r="I50" s="203">
        <f>Mai!$I$50</f>
        <v>0</v>
      </c>
      <c r="J50" s="203">
        <f>Mai!$J$50</f>
        <v>0</v>
      </c>
      <c r="K50" s="54"/>
      <c r="L50" s="204">
        <f>IF((I50*60+J50)=0,0,ROUND((H50*60)/(I50*60+J50),1))</f>
        <v>0</v>
      </c>
      <c r="M50" s="33">
        <f>Janvier!M50</f>
        <v>0</v>
      </c>
      <c r="Y50" s="39"/>
      <c r="Z50" s="39"/>
    </row>
    <row r="51" spans="1:32" ht="11.45" customHeight="1" x14ac:dyDescent="0.2">
      <c r="A51" s="458" t="s">
        <v>26</v>
      </c>
      <c r="B51" s="468"/>
      <c r="C51" s="31">
        <f>Février!C46</f>
        <v>0</v>
      </c>
      <c r="D51" s="31">
        <f>Février!D46</f>
        <v>0</v>
      </c>
      <c r="E51" s="31">
        <f>Février!E46</f>
        <v>0</v>
      </c>
      <c r="F51" s="80"/>
      <c r="G51" s="30">
        <f t="shared" si="45"/>
        <v>0</v>
      </c>
      <c r="H51" s="206">
        <f>Juin!H51</f>
        <v>0</v>
      </c>
      <c r="I51" s="203">
        <f>Mai!$I$51</f>
        <v>0</v>
      </c>
      <c r="J51" s="203">
        <f>Mai!$J$51</f>
        <v>0</v>
      </c>
      <c r="K51" s="54"/>
      <c r="L51" s="204">
        <f>IF((I51*60+J51)=0,0,ROUND((H51*60)/(I51*60+J51),1))</f>
        <v>0</v>
      </c>
      <c r="M51" s="33">
        <f>Février!M46</f>
        <v>0</v>
      </c>
      <c r="AB51" s="13"/>
      <c r="AC51" s="13"/>
      <c r="AD51" s="13"/>
      <c r="AE51" s="40"/>
      <c r="AF51" s="134">
        <f>J47+SUM(J49:J55)</f>
        <v>0</v>
      </c>
    </row>
    <row r="52" spans="1:32" ht="11.45" customHeight="1" x14ac:dyDescent="0.2">
      <c r="A52" s="458" t="s">
        <v>27</v>
      </c>
      <c r="B52" s="458"/>
      <c r="C52" s="31">
        <f>Mars!C46</f>
        <v>0</v>
      </c>
      <c r="D52" s="31">
        <f>Mars!D46</f>
        <v>0</v>
      </c>
      <c r="E52" s="31">
        <f>Mars!E46</f>
        <v>0</v>
      </c>
      <c r="F52" s="80"/>
      <c r="G52" s="30">
        <f t="shared" si="45"/>
        <v>0</v>
      </c>
      <c r="H52" s="206">
        <f>Juin!H52</f>
        <v>0</v>
      </c>
      <c r="I52" s="203">
        <f>Mai!$I$52</f>
        <v>0</v>
      </c>
      <c r="J52" s="203">
        <f>Mai!$J$52</f>
        <v>0</v>
      </c>
      <c r="K52" s="54"/>
      <c r="L52" s="204">
        <f>IF((I52*60+J52)=0,0,ROUND((H52*60)/(I52*60+J52),1))</f>
        <v>0</v>
      </c>
      <c r="M52" s="33">
        <f>Mars!M46</f>
        <v>0</v>
      </c>
      <c r="AB52" s="13"/>
      <c r="AC52" s="13"/>
      <c r="AD52" s="13"/>
      <c r="AE52" s="39"/>
      <c r="AF52" s="130">
        <f>J47+SUM(J50:J55)</f>
        <v>0</v>
      </c>
    </row>
    <row r="53" spans="1:32" ht="11.45" customHeight="1" x14ac:dyDescent="0.2">
      <c r="A53" s="458" t="s">
        <v>30</v>
      </c>
      <c r="B53" s="458"/>
      <c r="C53" s="31">
        <f>Avril!C45</f>
        <v>0</v>
      </c>
      <c r="D53" s="31">
        <f>Avril!D45</f>
        <v>0</v>
      </c>
      <c r="E53" s="30">
        <f>Avril!E45</f>
        <v>0</v>
      </c>
      <c r="F53" s="80"/>
      <c r="G53" s="30">
        <f t="shared" si="45"/>
        <v>0</v>
      </c>
      <c r="H53" s="206">
        <f>Juin!H53</f>
        <v>0</v>
      </c>
      <c r="I53" s="205">
        <f>Mai!$I$53</f>
        <v>0</v>
      </c>
      <c r="J53" s="203">
        <f>Mai!$J$53</f>
        <v>0</v>
      </c>
      <c r="K53" s="54"/>
      <c r="L53" s="204">
        <f>IF((I53*60+J53)=0,0,ROUND((H53*60)/(I53*60+J53),1))</f>
        <v>0</v>
      </c>
      <c r="M53" s="33">
        <f>Avril!M45</f>
        <v>0</v>
      </c>
    </row>
    <row r="54" spans="1:32" ht="11.45" customHeight="1" x14ac:dyDescent="0.2">
      <c r="A54" s="458" t="s">
        <v>31</v>
      </c>
      <c r="B54" s="458"/>
      <c r="C54" s="31">
        <f>Mai!C47</f>
        <v>0</v>
      </c>
      <c r="D54" s="30">
        <f>Mai!D47</f>
        <v>0</v>
      </c>
      <c r="E54" s="30">
        <f>Mai!E47</f>
        <v>0</v>
      </c>
      <c r="F54" s="80"/>
      <c r="G54" s="30">
        <f t="shared" si="45"/>
        <v>0</v>
      </c>
      <c r="H54" s="206">
        <f>Juin!H54</f>
        <v>0</v>
      </c>
      <c r="I54" s="203">
        <f>Mai!$I$47</f>
        <v>0</v>
      </c>
      <c r="J54" s="203">
        <f>Mai!$J$47</f>
        <v>0</v>
      </c>
      <c r="K54" s="54"/>
      <c r="L54" s="204">
        <f t="shared" ref="L54:L55" si="46">IF((I54*60+J54)=0,0,ROUND((H54*60)/(I54*60+J54),1))</f>
        <v>0</v>
      </c>
      <c r="M54" s="33">
        <f>Mai!M47</f>
        <v>0</v>
      </c>
      <c r="X54" s="42"/>
      <c r="Y54" s="41"/>
      <c r="AA54" s="41"/>
      <c r="AB54" s="41"/>
      <c r="AC54" s="41"/>
      <c r="AD54" s="41"/>
    </row>
    <row r="55" spans="1:32" ht="11.45" customHeight="1" x14ac:dyDescent="0.2">
      <c r="A55" s="458" t="s">
        <v>32</v>
      </c>
      <c r="B55" s="458"/>
      <c r="C55" s="31">
        <f>Juin!C47</f>
        <v>0</v>
      </c>
      <c r="D55" s="31">
        <f>Juin!D47</f>
        <v>0</v>
      </c>
      <c r="E55" s="31">
        <f>Juin!E47</f>
        <v>0</v>
      </c>
      <c r="F55" s="244"/>
      <c r="G55" s="30">
        <f t="shared" si="45"/>
        <v>0</v>
      </c>
      <c r="H55" s="206">
        <f>Juin!H47</f>
        <v>0</v>
      </c>
      <c r="I55" s="203">
        <f>Juin!$I$47</f>
        <v>0</v>
      </c>
      <c r="J55" s="203">
        <f>Juin!$J$47</f>
        <v>0</v>
      </c>
      <c r="K55" s="54"/>
      <c r="L55" s="204">
        <f t="shared" si="46"/>
        <v>0</v>
      </c>
      <c r="M55" s="35">
        <f>Juin!M47</f>
        <v>0</v>
      </c>
    </row>
    <row r="56" spans="1:32" hidden="1" x14ac:dyDescent="0.2">
      <c r="C56" s="138">
        <f>SUM(C49:C55)+C47</f>
        <v>0</v>
      </c>
      <c r="D56" s="138">
        <f>SUM(D49:D55)+D47</f>
        <v>0</v>
      </c>
      <c r="E56" s="138">
        <f>SUM(E49:E55)+E47</f>
        <v>0</v>
      </c>
      <c r="M56" s="138">
        <f>SUM(M49:M55)+M47</f>
        <v>0</v>
      </c>
    </row>
    <row r="57" spans="1:32" hidden="1" x14ac:dyDescent="0.2">
      <c r="C57" s="138">
        <f>SUM(C50:C55)+C47</f>
        <v>0</v>
      </c>
      <c r="D57" s="138">
        <f>SUM(D50:D55)+D47</f>
        <v>0</v>
      </c>
      <c r="E57" s="138">
        <f>SUM(E50:E55)+E47</f>
        <v>0</v>
      </c>
      <c r="M57" s="138">
        <f>SUM(M50:M55)+M47</f>
        <v>0</v>
      </c>
    </row>
  </sheetData>
  <sheetProtection sheet="1" selectLockedCells="1"/>
  <mergeCells count="72">
    <mergeCell ref="Y46:AD46"/>
    <mergeCell ref="Y25:AD25"/>
    <mergeCell ref="Y18:AD18"/>
    <mergeCell ref="Y42:AD42"/>
    <mergeCell ref="Y41:AD41"/>
    <mergeCell ref="Y27:AD27"/>
    <mergeCell ref="Y32:AD32"/>
    <mergeCell ref="Y28:AD28"/>
    <mergeCell ref="Y29:AD29"/>
    <mergeCell ref="Y30:AD30"/>
    <mergeCell ref="Y34:AD34"/>
    <mergeCell ref="Y35:AD35"/>
    <mergeCell ref="Y36:AD36"/>
    <mergeCell ref="Y19:AD19"/>
    <mergeCell ref="Y20:AD20"/>
    <mergeCell ref="Y45:AD45"/>
    <mergeCell ref="A55:B55"/>
    <mergeCell ref="A54:B54"/>
    <mergeCell ref="A34:B34"/>
    <mergeCell ref="A50:B50"/>
    <mergeCell ref="A53:B53"/>
    <mergeCell ref="A42:B42"/>
    <mergeCell ref="A51:B51"/>
    <mergeCell ref="A52:B52"/>
    <mergeCell ref="A49:B49"/>
    <mergeCell ref="A48:B48"/>
    <mergeCell ref="A47:B47"/>
    <mergeCell ref="A46:B46"/>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Y5:AD5"/>
    <mergeCell ref="Y6:AD6"/>
    <mergeCell ref="Y7:AD7"/>
    <mergeCell ref="Y8:AD8"/>
    <mergeCell ref="Y14:AD14"/>
    <mergeCell ref="A9:B9"/>
    <mergeCell ref="A10:B10"/>
    <mergeCell ref="Y12:AD12"/>
    <mergeCell ref="Y13:AD13"/>
    <mergeCell ref="Y17:AD17"/>
    <mergeCell ref="Y16:AD16"/>
    <mergeCell ref="Y15:AD15"/>
    <mergeCell ref="Y11:AD11"/>
    <mergeCell ref="A26:B26"/>
    <mergeCell ref="A18:B18"/>
    <mergeCell ref="Y44:AD44"/>
    <mergeCell ref="Y40:AD40"/>
    <mergeCell ref="Y39:AD39"/>
    <mergeCell ref="Y43:AD43"/>
    <mergeCell ref="Y31:AD31"/>
    <mergeCell ref="Y23:AD23"/>
    <mergeCell ref="Y24:AD24"/>
    <mergeCell ref="Y22:AD22"/>
    <mergeCell ref="Y21:AD21"/>
    <mergeCell ref="Y37:AD37"/>
    <mergeCell ref="Y33:AD33"/>
    <mergeCell ref="Y26:AD26"/>
    <mergeCell ref="Y38:AD38"/>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4" activePane="bottomLeft" state="frozen"/>
      <selection activeCell="H50" sqref="H50"/>
      <selection pane="bottomLeft" activeCell="C6" sqref="C6"/>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47" hidden="1" customWidth="1"/>
    <col min="7" max="7" width="5.5703125" customWidth="1"/>
    <col min="8" max="8" width="8.42578125" hidden="1" customWidth="1"/>
    <col min="9" max="9" width="7.140625" hidden="1" customWidth="1"/>
    <col min="10" max="10" width="7" hidden="1" customWidth="1"/>
    <col min="11" max="11" width="5.5703125" hidden="1" customWidth="1"/>
    <col min="12" max="12" width="5.140625" hidden="1" customWidth="1"/>
    <col min="13" max="13" width="6" customWidth="1"/>
    <col min="14" max="14" width="3.42578125" customWidth="1"/>
    <col min="15" max="15" width="3.42578125" style="47" hidden="1" customWidth="1"/>
    <col min="16" max="16" width="4.42578125" customWidth="1"/>
    <col min="17" max="17" width="3.42578125" style="47" hidden="1" customWidth="1"/>
    <col min="18" max="18" width="5" customWidth="1"/>
    <col min="19" max="19" width="3.42578125" style="47" hidden="1" customWidth="1"/>
    <col min="20" max="20" width="3.85546875" style="51" customWidth="1"/>
    <col min="21" max="21" width="3.85546875" style="101" hidden="1" customWidth="1"/>
    <col min="22" max="22" width="3.85546875" style="51" customWidth="1"/>
    <col min="23" max="23" width="3.85546875" style="101" hidden="1" customWidth="1"/>
    <col min="25" max="25" width="18.85546875" customWidth="1"/>
    <col min="27" max="27" width="9.5703125" customWidth="1"/>
    <col min="28" max="28" width="8.5703125" customWidth="1"/>
    <col min="31" max="32" width="11.42578125" hidden="1" customWidth="1"/>
  </cols>
  <sheetData>
    <row r="1" spans="1:30" ht="18" x14ac:dyDescent="0.25">
      <c r="A1" s="406" t="s">
        <v>257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131"/>
    </row>
    <row r="2" spans="1:30" ht="15.75" customHeight="1" x14ac:dyDescent="0.2">
      <c r="A2" s="407" t="s">
        <v>1</v>
      </c>
      <c r="B2" s="407" t="s">
        <v>9</v>
      </c>
      <c r="C2" s="407" t="s">
        <v>0</v>
      </c>
      <c r="D2" s="407" t="s">
        <v>14</v>
      </c>
      <c r="E2" s="407" t="s">
        <v>15</v>
      </c>
      <c r="F2" s="44" t="s">
        <v>15</v>
      </c>
      <c r="G2" s="409" t="s">
        <v>12</v>
      </c>
      <c r="H2" s="421" t="s">
        <v>187</v>
      </c>
      <c r="I2" s="422"/>
      <c r="J2" s="422"/>
      <c r="K2" s="422"/>
      <c r="L2" s="423"/>
      <c r="M2" s="16" t="s">
        <v>16</v>
      </c>
      <c r="N2" s="411" t="s">
        <v>39</v>
      </c>
      <c r="O2" s="92"/>
      <c r="P2" s="411" t="s">
        <v>11</v>
      </c>
      <c r="Q2" s="92"/>
      <c r="R2" s="411" t="s">
        <v>21</v>
      </c>
      <c r="S2" s="92"/>
      <c r="T2" s="49" t="s">
        <v>18</v>
      </c>
      <c r="U2" s="98"/>
      <c r="V2" s="49" t="s">
        <v>18</v>
      </c>
      <c r="W2" s="98"/>
      <c r="X2" s="453" t="s">
        <v>13</v>
      </c>
      <c r="Y2" s="484" t="s">
        <v>201</v>
      </c>
      <c r="Z2" s="485"/>
      <c r="AA2" s="485"/>
      <c r="AB2" s="485"/>
      <c r="AC2" s="485"/>
      <c r="AD2" s="486"/>
    </row>
    <row r="3" spans="1:30" ht="15.75" customHeight="1" x14ac:dyDescent="0.2">
      <c r="A3" s="408"/>
      <c r="B3" s="408"/>
      <c r="C3" s="408"/>
      <c r="D3" s="408"/>
      <c r="E3" s="408"/>
      <c r="F3" s="44"/>
      <c r="G3" s="410"/>
      <c r="H3" s="217" t="s">
        <v>0</v>
      </c>
      <c r="I3" s="195" t="s">
        <v>14</v>
      </c>
      <c r="J3" s="195" t="s">
        <v>15</v>
      </c>
      <c r="K3" s="194"/>
      <c r="L3" s="217" t="s">
        <v>12</v>
      </c>
      <c r="M3" s="17" t="s">
        <v>17</v>
      </c>
      <c r="N3" s="412"/>
      <c r="O3" s="93"/>
      <c r="P3" s="412"/>
      <c r="Q3" s="93"/>
      <c r="R3" s="412"/>
      <c r="S3" s="93"/>
      <c r="T3" s="50" t="s">
        <v>19</v>
      </c>
      <c r="U3" s="99"/>
      <c r="V3" s="50" t="s">
        <v>20</v>
      </c>
      <c r="W3" s="99"/>
      <c r="X3" s="454"/>
      <c r="Y3" s="484"/>
      <c r="Z3" s="485"/>
      <c r="AA3" s="485"/>
      <c r="AB3" s="485"/>
      <c r="AC3" s="485"/>
      <c r="AD3" s="486"/>
    </row>
    <row r="4" spans="1:30" ht="11.45" hidden="1" customHeight="1" x14ac:dyDescent="0.2">
      <c r="A4" s="52" t="s">
        <v>101</v>
      </c>
      <c r="B4" s="52">
        <v>1</v>
      </c>
      <c r="C4" s="24"/>
      <c r="D4" s="24"/>
      <c r="E4" s="24"/>
      <c r="F4" s="44">
        <f t="shared" ref="F4:F9" si="0">E4</f>
        <v>0</v>
      </c>
      <c r="G4" s="57" t="str">
        <f t="shared" ref="G4:G26" si="1">IF((D4*60+F4)=0,"",ROUND((C4*60)/(D4*60+F4),1))</f>
        <v/>
      </c>
      <c r="H4" s="197"/>
      <c r="I4" s="197"/>
      <c r="J4" s="197"/>
      <c r="K4" s="44">
        <f t="shared" ref="K4:K9" si="2">J4</f>
        <v>0</v>
      </c>
      <c r="L4" s="203" t="str">
        <f t="shared" ref="L4:L26" si="3">IF((I4*60+K4)=0,"",ROUND((H4*60)/(I4*60+K4),1))</f>
        <v/>
      </c>
      <c r="M4" s="77"/>
      <c r="N4" s="77"/>
      <c r="O4" s="106">
        <f t="shared" ref="O4:W4" si="4">IF(N4="",0,1)</f>
        <v>0</v>
      </c>
      <c r="P4" s="77"/>
      <c r="Q4" s="106">
        <f t="shared" si="4"/>
        <v>0</v>
      </c>
      <c r="R4" s="77"/>
      <c r="S4" s="106">
        <f t="shared" si="4"/>
        <v>0</v>
      </c>
      <c r="T4" s="77"/>
      <c r="U4" s="106">
        <f t="shared" si="4"/>
        <v>0</v>
      </c>
      <c r="V4" s="77"/>
      <c r="W4" s="106">
        <f t="shared" si="4"/>
        <v>0</v>
      </c>
      <c r="X4" s="151"/>
      <c r="Y4" s="365"/>
      <c r="Z4" s="366"/>
      <c r="AA4" s="366"/>
      <c r="AB4" s="366"/>
      <c r="AC4" s="366"/>
      <c r="AD4" s="367"/>
    </row>
    <row r="5" spans="1:30" ht="11.45" hidden="1" customHeight="1" x14ac:dyDescent="0.2">
      <c r="A5" s="52" t="s">
        <v>102</v>
      </c>
      <c r="B5" s="52">
        <f>B4+1</f>
        <v>2</v>
      </c>
      <c r="C5" s="262"/>
      <c r="D5" s="262"/>
      <c r="E5" s="262"/>
      <c r="F5" s="44">
        <f t="shared" si="0"/>
        <v>0</v>
      </c>
      <c r="G5" s="57" t="str">
        <f t="shared" si="1"/>
        <v/>
      </c>
      <c r="H5" s="263"/>
      <c r="I5" s="263"/>
      <c r="J5" s="263"/>
      <c r="K5" s="44">
        <f t="shared" si="2"/>
        <v>0</v>
      </c>
      <c r="L5" s="203" t="str">
        <f t="shared" si="3"/>
        <v/>
      </c>
      <c r="M5" s="264"/>
      <c r="N5" s="264"/>
      <c r="O5" s="106">
        <f>IF(N5="",O4,O4+1)</f>
        <v>0</v>
      </c>
      <c r="P5" s="264"/>
      <c r="Q5" s="106">
        <f>IF(P5="",Q4,Q4+1)</f>
        <v>0</v>
      </c>
      <c r="R5" s="264"/>
      <c r="S5" s="106">
        <f>IF(R5="",S4,S4+1)</f>
        <v>0</v>
      </c>
      <c r="T5" s="264"/>
      <c r="U5" s="106">
        <f>IF(T5="",U4,U4+1)</f>
        <v>0</v>
      </c>
      <c r="V5" s="264"/>
      <c r="W5" s="106">
        <f>IF(V5="",W4,W4+1)</f>
        <v>0</v>
      </c>
      <c r="X5" s="271"/>
      <c r="Y5" s="489"/>
      <c r="Z5" s="490"/>
      <c r="AA5" s="490"/>
      <c r="AB5" s="490"/>
      <c r="AC5" s="490"/>
      <c r="AD5" s="491"/>
    </row>
    <row r="6" spans="1:30" ht="11.45" customHeight="1" x14ac:dyDescent="0.2">
      <c r="A6" s="52" t="s">
        <v>99</v>
      </c>
      <c r="B6" s="52">
        <v>1</v>
      </c>
      <c r="C6" s="262"/>
      <c r="D6" s="262"/>
      <c r="E6" s="262"/>
      <c r="F6" s="44">
        <f t="shared" si="0"/>
        <v>0</v>
      </c>
      <c r="G6" s="57" t="str">
        <f t="shared" si="1"/>
        <v/>
      </c>
      <c r="H6" s="263"/>
      <c r="I6" s="263"/>
      <c r="J6" s="263"/>
      <c r="K6" s="44">
        <f t="shared" si="2"/>
        <v>0</v>
      </c>
      <c r="L6" s="203" t="str">
        <f t="shared" si="3"/>
        <v/>
      </c>
      <c r="M6" s="264"/>
      <c r="N6" s="264"/>
      <c r="O6" s="106">
        <f t="shared" ref="O6:W9" si="5">IF(N6="",O5,O5+1)</f>
        <v>0</v>
      </c>
      <c r="P6" s="264"/>
      <c r="Q6" s="106">
        <f t="shared" si="5"/>
        <v>0</v>
      </c>
      <c r="R6" s="264"/>
      <c r="S6" s="106">
        <f t="shared" si="5"/>
        <v>0</v>
      </c>
      <c r="T6" s="264"/>
      <c r="U6" s="106">
        <f t="shared" si="5"/>
        <v>0</v>
      </c>
      <c r="V6" s="264"/>
      <c r="W6" s="106">
        <f t="shared" si="5"/>
        <v>0</v>
      </c>
      <c r="X6" s="271"/>
      <c r="Y6" s="489"/>
      <c r="Z6" s="490"/>
      <c r="AA6" s="490"/>
      <c r="AB6" s="490"/>
      <c r="AC6" s="490"/>
      <c r="AD6" s="491"/>
    </row>
    <row r="7" spans="1:30" ht="11.45" customHeight="1" x14ac:dyDescent="0.2">
      <c r="A7" s="52" t="s">
        <v>95</v>
      </c>
      <c r="B7" s="52">
        <f t="shared" ref="B7:B9" si="6">B6+1</f>
        <v>2</v>
      </c>
      <c r="C7" s="262"/>
      <c r="D7" s="262"/>
      <c r="E7" s="262"/>
      <c r="F7" s="44">
        <f t="shared" si="0"/>
        <v>0</v>
      </c>
      <c r="G7" s="57" t="str">
        <f t="shared" si="1"/>
        <v/>
      </c>
      <c r="H7" s="263"/>
      <c r="I7" s="263"/>
      <c r="J7" s="263"/>
      <c r="K7" s="44">
        <f t="shared" si="2"/>
        <v>0</v>
      </c>
      <c r="L7" s="203" t="str">
        <f t="shared" si="3"/>
        <v/>
      </c>
      <c r="M7" s="264"/>
      <c r="N7" s="264"/>
      <c r="O7" s="106">
        <f t="shared" si="5"/>
        <v>0</v>
      </c>
      <c r="P7" s="264"/>
      <c r="Q7" s="106">
        <f t="shared" si="5"/>
        <v>0</v>
      </c>
      <c r="R7" s="264"/>
      <c r="S7" s="106">
        <f t="shared" si="5"/>
        <v>0</v>
      </c>
      <c r="T7" s="264"/>
      <c r="U7" s="106">
        <f t="shared" si="5"/>
        <v>0</v>
      </c>
      <c r="V7" s="264"/>
      <c r="W7" s="106">
        <f t="shared" si="5"/>
        <v>0</v>
      </c>
      <c r="X7" s="271"/>
      <c r="Y7" s="489"/>
      <c r="Z7" s="490"/>
      <c r="AA7" s="490"/>
      <c r="AB7" s="490"/>
      <c r="AC7" s="490"/>
      <c r="AD7" s="491"/>
    </row>
    <row r="8" spans="1:30" ht="11.45" customHeight="1" x14ac:dyDescent="0.2">
      <c r="A8" s="52" t="s">
        <v>96</v>
      </c>
      <c r="B8" s="52">
        <f t="shared" si="6"/>
        <v>3</v>
      </c>
      <c r="C8" s="262"/>
      <c r="D8" s="262"/>
      <c r="E8" s="262"/>
      <c r="F8" s="44">
        <f t="shared" si="0"/>
        <v>0</v>
      </c>
      <c r="G8" s="57" t="str">
        <f t="shared" si="1"/>
        <v/>
      </c>
      <c r="H8" s="263"/>
      <c r="I8" s="263"/>
      <c r="J8" s="263"/>
      <c r="K8" s="44">
        <f t="shared" si="2"/>
        <v>0</v>
      </c>
      <c r="L8" s="203" t="str">
        <f t="shared" si="3"/>
        <v/>
      </c>
      <c r="M8" s="264"/>
      <c r="N8" s="264"/>
      <c r="O8" s="106">
        <f t="shared" si="5"/>
        <v>0</v>
      </c>
      <c r="P8" s="264"/>
      <c r="Q8" s="106">
        <f t="shared" si="5"/>
        <v>0</v>
      </c>
      <c r="R8" s="264"/>
      <c r="S8" s="106">
        <f t="shared" si="5"/>
        <v>0</v>
      </c>
      <c r="T8" s="264"/>
      <c r="U8" s="106">
        <f t="shared" si="5"/>
        <v>0</v>
      </c>
      <c r="V8" s="264"/>
      <c r="W8" s="106">
        <f t="shared" si="5"/>
        <v>0</v>
      </c>
      <c r="X8" s="271"/>
      <c r="Y8" s="489"/>
      <c r="Z8" s="490"/>
      <c r="AA8" s="490"/>
      <c r="AB8" s="490"/>
      <c r="AC8" s="490"/>
      <c r="AD8" s="491"/>
    </row>
    <row r="9" spans="1:30" ht="11.45" customHeight="1" x14ac:dyDescent="0.2">
      <c r="A9" s="44" t="s">
        <v>5</v>
      </c>
      <c r="B9" s="75">
        <f t="shared" si="6"/>
        <v>4</v>
      </c>
      <c r="C9" s="24"/>
      <c r="D9" s="24"/>
      <c r="E9" s="24"/>
      <c r="F9" s="44">
        <f t="shared" si="0"/>
        <v>0</v>
      </c>
      <c r="G9" s="57" t="str">
        <f t="shared" si="1"/>
        <v/>
      </c>
      <c r="H9" s="197"/>
      <c r="I9" s="197"/>
      <c r="J9" s="197"/>
      <c r="K9" s="44">
        <f t="shared" si="2"/>
        <v>0</v>
      </c>
      <c r="L9" s="203" t="str">
        <f t="shared" si="3"/>
        <v/>
      </c>
      <c r="M9" s="77"/>
      <c r="N9" s="77"/>
      <c r="O9" s="106">
        <f t="shared" si="5"/>
        <v>0</v>
      </c>
      <c r="P9" s="77"/>
      <c r="Q9" s="106">
        <f t="shared" si="5"/>
        <v>0</v>
      </c>
      <c r="R9" s="77"/>
      <c r="S9" s="106">
        <f t="shared" si="5"/>
        <v>0</v>
      </c>
      <c r="T9" s="77"/>
      <c r="U9" s="106">
        <f t="shared" si="5"/>
        <v>0</v>
      </c>
      <c r="V9" s="77"/>
      <c r="W9" s="106">
        <f t="shared" si="5"/>
        <v>0</v>
      </c>
      <c r="X9" s="151"/>
      <c r="Y9" s="365"/>
      <c r="Z9" s="366"/>
      <c r="AA9" s="366"/>
      <c r="AB9" s="366"/>
      <c r="AC9" s="366"/>
      <c r="AD9" s="367"/>
    </row>
    <row r="10" spans="1:30" ht="11.45" customHeight="1" x14ac:dyDescent="0.2">
      <c r="A10" s="382" t="s">
        <v>23</v>
      </c>
      <c r="B10" s="383"/>
      <c r="C10" s="11">
        <f>SUM(C4:C9)</f>
        <v>0</v>
      </c>
      <c r="D10" s="11">
        <f>SUM(D4:D9)+ROUNDDOWN(F10/60,0)</f>
        <v>0</v>
      </c>
      <c r="E10" s="11">
        <f>F10-60*ROUNDDOWN(F10/60,0)</f>
        <v>0</v>
      </c>
      <c r="F10" s="11">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2"/>
      <c r="Z10" s="393"/>
      <c r="AA10" s="393"/>
      <c r="AB10" s="393"/>
      <c r="AC10" s="393"/>
      <c r="AD10" s="394"/>
    </row>
    <row r="11" spans="1:30" ht="11.45" customHeight="1" x14ac:dyDescent="0.2">
      <c r="A11" s="437" t="s">
        <v>78</v>
      </c>
      <c r="B11" s="438"/>
      <c r="C11" s="46">
        <f>C10+Juillet!C46</f>
        <v>0</v>
      </c>
      <c r="D11" s="46">
        <f>D10+Juillet!D46++ROUNDDOWN(F11/60,0)</f>
        <v>0</v>
      </c>
      <c r="E11" s="46">
        <f>F11-60*ROUNDDOWN(F11/60,0)</f>
        <v>0</v>
      </c>
      <c r="F11" s="90">
        <f>E10+Juillet!E46</f>
        <v>0</v>
      </c>
      <c r="G11" s="46">
        <f>IF((D11*60+E11)=0,0,ROUND((C11*60)/(D11*60+E11),1))</f>
        <v>0</v>
      </c>
      <c r="H11" s="46">
        <f>H10+Juillet!H46</f>
        <v>0</v>
      </c>
      <c r="I11" s="46">
        <f>I10+Juillet!I46++ROUNDDOWN(K11/60,0)</f>
        <v>0</v>
      </c>
      <c r="J11" s="46">
        <f>K11-60*ROUNDDOWN(K11/60,0)</f>
        <v>0</v>
      </c>
      <c r="K11" s="90">
        <f>J10+Juillet!J46</f>
        <v>0</v>
      </c>
      <c r="L11" s="46">
        <f>IF((I11*60+J11)=0,0,ROUND((H11*60)/(I11*60+J11),1))</f>
        <v>0</v>
      </c>
      <c r="M11" s="55">
        <f>M10+Juillet!M46</f>
        <v>0</v>
      </c>
      <c r="N11" s="55" t="str">
        <f>IF(N10+Juillet!N46=0,"",ROUND((SUM(N4:N9)+(SUM(Juillet!N43:'Juillet'!N45)))/(O9+Juillet!O45),0))</f>
        <v/>
      </c>
      <c r="O11" s="117"/>
      <c r="P11" s="55" t="str">
        <f>IF(P10+Juillet!P46=0,"",ROUND((SUM(P4:P9)+(SUM(Juillet!P43:'Juillet'!P45)))/(Q9+Juillet!Q45),0))</f>
        <v/>
      </c>
      <c r="Q11" s="117"/>
      <c r="R11" s="55" t="str">
        <f>IF(R10+Juillet!R46=0,"",ROUND((SUM(R4:R9)+(SUM(Juillet!R43:'Juillet'!R45)))/(S9+Juillet!S45),0))</f>
        <v/>
      </c>
      <c r="S11" s="117"/>
      <c r="T11" s="55" t="str">
        <f>IF(T10+Juillet!T46=0,"",ROUND((SUM(T4:T9)+(SUM(Juillet!T43:'Juillet'!T45)))/(U9+Juillet!U45),0))</f>
        <v/>
      </c>
      <c r="U11" s="117"/>
      <c r="V11" s="55" t="str">
        <f>IF(V10+Juillet!V46=0,"",ROUND((SUM(V4:V9)+(SUM(Juillet!V43:'Juillet'!V45)))/(W9+Juillet!W45),0))</f>
        <v/>
      </c>
      <c r="W11" s="117"/>
      <c r="X11" s="150"/>
      <c r="Y11" s="450"/>
      <c r="Z11" s="451"/>
      <c r="AA11" s="451"/>
      <c r="AB11" s="451"/>
      <c r="AC11" s="451"/>
      <c r="AD11" s="452"/>
    </row>
    <row r="12" spans="1:30" ht="11.45" customHeight="1" x14ac:dyDescent="0.2">
      <c r="A12" s="2" t="s">
        <v>6</v>
      </c>
      <c r="B12" s="2">
        <f>B9+1</f>
        <v>5</v>
      </c>
      <c r="C12" s="24"/>
      <c r="D12" s="24"/>
      <c r="E12" s="24"/>
      <c r="F12" s="44">
        <f>E12</f>
        <v>0</v>
      </c>
      <c r="G12" s="76" t="str">
        <f t="shared" si="1"/>
        <v/>
      </c>
      <c r="H12" s="197"/>
      <c r="I12" s="197"/>
      <c r="J12" s="197"/>
      <c r="K12" s="44">
        <f>J12</f>
        <v>0</v>
      </c>
      <c r="L12" s="203" t="str">
        <f t="shared" si="3"/>
        <v/>
      </c>
      <c r="M12" s="77"/>
      <c r="N12" s="77"/>
      <c r="O12" s="106">
        <f>IF(N12="",0,1)</f>
        <v>0</v>
      </c>
      <c r="P12" s="77"/>
      <c r="Q12" s="106">
        <f>IF(P12="",0,1)</f>
        <v>0</v>
      </c>
      <c r="R12" s="77"/>
      <c r="S12" s="106">
        <f>IF(R12="",0,1)</f>
        <v>0</v>
      </c>
      <c r="T12" s="77"/>
      <c r="U12" s="106">
        <f>IF(T12="",0,1)</f>
        <v>0</v>
      </c>
      <c r="V12" s="77"/>
      <c r="W12" s="106">
        <f>IF(V12="",0,1)</f>
        <v>0</v>
      </c>
      <c r="X12" s="82"/>
      <c r="Y12" s="365"/>
      <c r="Z12" s="366"/>
      <c r="AA12" s="366"/>
      <c r="AB12" s="366"/>
      <c r="AC12" s="366"/>
      <c r="AD12" s="367"/>
    </row>
    <row r="13" spans="1:30" ht="11.45" customHeight="1" x14ac:dyDescent="0.2">
      <c r="A13" s="2" t="s">
        <v>7</v>
      </c>
      <c r="B13" s="2">
        <f>B12+1</f>
        <v>6</v>
      </c>
      <c r="C13" s="24"/>
      <c r="D13" s="24"/>
      <c r="E13" s="24"/>
      <c r="F13" s="44">
        <f t="shared" ref="F13:F18" si="7">E13</f>
        <v>0</v>
      </c>
      <c r="G13" s="76" t="str">
        <f t="shared" si="1"/>
        <v/>
      </c>
      <c r="H13" s="197"/>
      <c r="I13" s="197"/>
      <c r="J13" s="197"/>
      <c r="K13" s="44">
        <f t="shared" ref="K13:K18" si="8">J13</f>
        <v>0</v>
      </c>
      <c r="L13" s="203" t="str">
        <f t="shared" si="3"/>
        <v/>
      </c>
      <c r="M13" s="77"/>
      <c r="N13" s="77"/>
      <c r="O13" s="106">
        <f>IF(N13="",O12,O12+1)</f>
        <v>0</v>
      </c>
      <c r="P13" s="77"/>
      <c r="Q13" s="106">
        <f>IF(P13="",Q12,Q12+1)</f>
        <v>0</v>
      </c>
      <c r="R13" s="77"/>
      <c r="S13" s="106">
        <f>IF(R13="",S12,S12+1)</f>
        <v>0</v>
      </c>
      <c r="T13" s="77"/>
      <c r="U13" s="106">
        <f>IF(T13="",U12,U12+1)</f>
        <v>0</v>
      </c>
      <c r="V13" s="77"/>
      <c r="W13" s="106">
        <f>IF(V13="",W12,W12+1)</f>
        <v>0</v>
      </c>
      <c r="X13" s="82"/>
      <c r="Y13" s="365"/>
      <c r="Z13" s="366"/>
      <c r="AA13" s="366"/>
      <c r="AB13" s="366"/>
      <c r="AC13" s="366"/>
      <c r="AD13" s="367"/>
    </row>
    <row r="14" spans="1:30" ht="11.45" customHeight="1" x14ac:dyDescent="0.2">
      <c r="A14" s="2" t="s">
        <v>8</v>
      </c>
      <c r="B14" s="2">
        <f t="shared" ref="B14:B18" si="9">B13+1</f>
        <v>7</v>
      </c>
      <c r="C14" s="24"/>
      <c r="D14" s="24"/>
      <c r="E14" s="24"/>
      <c r="F14" s="44">
        <f t="shared" si="7"/>
        <v>0</v>
      </c>
      <c r="G14" s="57" t="str">
        <f t="shared" si="1"/>
        <v/>
      </c>
      <c r="H14" s="197"/>
      <c r="I14" s="197"/>
      <c r="J14" s="197"/>
      <c r="K14" s="44">
        <f t="shared" si="8"/>
        <v>0</v>
      </c>
      <c r="L14" s="203" t="str">
        <f t="shared" si="3"/>
        <v/>
      </c>
      <c r="M14" s="77"/>
      <c r="N14" s="77"/>
      <c r="O14" s="106">
        <f t="shared" ref="O14:W18" si="10">IF(N14="",O13,O13+1)</f>
        <v>0</v>
      </c>
      <c r="P14" s="77"/>
      <c r="Q14" s="106">
        <f t="shared" si="10"/>
        <v>0</v>
      </c>
      <c r="R14" s="77"/>
      <c r="S14" s="106">
        <f t="shared" si="10"/>
        <v>0</v>
      </c>
      <c r="T14" s="77"/>
      <c r="U14" s="106">
        <f t="shared" si="10"/>
        <v>0</v>
      </c>
      <c r="V14" s="77"/>
      <c r="W14" s="106">
        <f t="shared" si="10"/>
        <v>0</v>
      </c>
      <c r="X14" s="82"/>
      <c r="Y14" s="365"/>
      <c r="Z14" s="366"/>
      <c r="AA14" s="366"/>
      <c r="AB14" s="366"/>
      <c r="AC14" s="366"/>
      <c r="AD14" s="367"/>
    </row>
    <row r="15" spans="1:30" ht="11.45" customHeight="1" x14ac:dyDescent="0.2">
      <c r="A15" s="2" t="s">
        <v>2</v>
      </c>
      <c r="B15" s="2">
        <f t="shared" si="9"/>
        <v>8</v>
      </c>
      <c r="C15" s="24"/>
      <c r="D15" s="24"/>
      <c r="E15" s="24"/>
      <c r="F15" s="44">
        <f t="shared" si="7"/>
        <v>0</v>
      </c>
      <c r="G15" s="57" t="str">
        <f t="shared" si="1"/>
        <v/>
      </c>
      <c r="H15" s="197"/>
      <c r="I15" s="197"/>
      <c r="J15" s="197"/>
      <c r="K15" s="44">
        <f t="shared" si="8"/>
        <v>0</v>
      </c>
      <c r="L15" s="203" t="str">
        <f t="shared" si="3"/>
        <v/>
      </c>
      <c r="M15" s="77"/>
      <c r="N15" s="77"/>
      <c r="O15" s="106">
        <f t="shared" si="10"/>
        <v>0</v>
      </c>
      <c r="P15" s="77"/>
      <c r="Q15" s="106">
        <f t="shared" si="10"/>
        <v>0</v>
      </c>
      <c r="R15" s="77"/>
      <c r="S15" s="106">
        <f t="shared" si="10"/>
        <v>0</v>
      </c>
      <c r="T15" s="77"/>
      <c r="U15" s="106">
        <f t="shared" si="10"/>
        <v>0</v>
      </c>
      <c r="V15" s="77"/>
      <c r="W15" s="106">
        <f t="shared" si="10"/>
        <v>0</v>
      </c>
      <c r="X15" s="82"/>
      <c r="Y15" s="365"/>
      <c r="Z15" s="366"/>
      <c r="AA15" s="366"/>
      <c r="AB15" s="366"/>
      <c r="AC15" s="366"/>
      <c r="AD15" s="367"/>
    </row>
    <row r="16" spans="1:30" ht="11.45" customHeight="1" x14ac:dyDescent="0.2">
      <c r="A16" s="2" t="s">
        <v>3</v>
      </c>
      <c r="B16" s="2">
        <f t="shared" si="9"/>
        <v>9</v>
      </c>
      <c r="C16" s="24"/>
      <c r="D16" s="24"/>
      <c r="E16" s="24"/>
      <c r="F16" s="44">
        <f t="shared" si="7"/>
        <v>0</v>
      </c>
      <c r="G16" s="57" t="str">
        <f t="shared" si="1"/>
        <v/>
      </c>
      <c r="H16" s="197"/>
      <c r="I16" s="197"/>
      <c r="J16" s="197"/>
      <c r="K16" s="44">
        <f t="shared" si="8"/>
        <v>0</v>
      </c>
      <c r="L16" s="203" t="str">
        <f t="shared" si="3"/>
        <v/>
      </c>
      <c r="M16" s="77"/>
      <c r="N16" s="77"/>
      <c r="O16" s="106">
        <f t="shared" si="10"/>
        <v>0</v>
      </c>
      <c r="P16" s="77"/>
      <c r="Q16" s="106">
        <f t="shared" si="10"/>
        <v>0</v>
      </c>
      <c r="R16" s="77"/>
      <c r="S16" s="106">
        <f t="shared" si="10"/>
        <v>0</v>
      </c>
      <c r="T16" s="77"/>
      <c r="U16" s="106">
        <f t="shared" si="10"/>
        <v>0</v>
      </c>
      <c r="V16" s="77"/>
      <c r="W16" s="106">
        <f t="shared" si="10"/>
        <v>0</v>
      </c>
      <c r="X16" s="82"/>
      <c r="Y16" s="365"/>
      <c r="Z16" s="366"/>
      <c r="AA16" s="366"/>
      <c r="AB16" s="366"/>
      <c r="AC16" s="366"/>
      <c r="AD16" s="367"/>
    </row>
    <row r="17" spans="1:48" ht="11.45" customHeight="1" x14ac:dyDescent="0.2">
      <c r="A17" s="2" t="s">
        <v>4</v>
      </c>
      <c r="B17" s="2">
        <f t="shared" si="9"/>
        <v>10</v>
      </c>
      <c r="C17" s="24"/>
      <c r="D17" s="24"/>
      <c r="E17" s="24"/>
      <c r="F17" s="44">
        <f t="shared" si="7"/>
        <v>0</v>
      </c>
      <c r="G17" s="57" t="str">
        <f t="shared" si="1"/>
        <v/>
      </c>
      <c r="H17" s="197"/>
      <c r="I17" s="197"/>
      <c r="J17" s="197"/>
      <c r="K17" s="44">
        <f t="shared" si="8"/>
        <v>0</v>
      </c>
      <c r="L17" s="203" t="str">
        <f t="shared" si="3"/>
        <v/>
      </c>
      <c r="M17" s="77"/>
      <c r="N17" s="77"/>
      <c r="O17" s="106">
        <f t="shared" si="10"/>
        <v>0</v>
      </c>
      <c r="P17" s="77"/>
      <c r="Q17" s="106">
        <f t="shared" si="10"/>
        <v>0</v>
      </c>
      <c r="R17" s="77"/>
      <c r="S17" s="106">
        <f t="shared" si="10"/>
        <v>0</v>
      </c>
      <c r="T17" s="77"/>
      <c r="U17" s="106">
        <f t="shared" si="10"/>
        <v>0</v>
      </c>
      <c r="V17" s="77"/>
      <c r="W17" s="106">
        <f t="shared" si="10"/>
        <v>0</v>
      </c>
      <c r="X17" s="82"/>
      <c r="Y17" s="365"/>
      <c r="Z17" s="366"/>
      <c r="AA17" s="366"/>
      <c r="AB17" s="366"/>
      <c r="AC17" s="366"/>
      <c r="AD17" s="367"/>
    </row>
    <row r="18" spans="1:48" ht="11.45" customHeight="1" x14ac:dyDescent="0.2">
      <c r="A18" s="75" t="s">
        <v>5</v>
      </c>
      <c r="B18" s="44">
        <f t="shared" si="9"/>
        <v>11</v>
      </c>
      <c r="C18" s="24"/>
      <c r="D18" s="24"/>
      <c r="E18" s="24"/>
      <c r="F18" s="44">
        <f t="shared" si="7"/>
        <v>0</v>
      </c>
      <c r="G18" s="57" t="str">
        <f t="shared" si="1"/>
        <v/>
      </c>
      <c r="H18" s="197"/>
      <c r="I18" s="197"/>
      <c r="J18" s="197"/>
      <c r="K18" s="44">
        <f t="shared" si="8"/>
        <v>0</v>
      </c>
      <c r="L18" s="203" t="str">
        <f t="shared" si="3"/>
        <v/>
      </c>
      <c r="M18" s="77"/>
      <c r="N18" s="77"/>
      <c r="O18" s="106">
        <f t="shared" si="10"/>
        <v>0</v>
      </c>
      <c r="P18" s="77"/>
      <c r="Q18" s="106">
        <f t="shared" si="10"/>
        <v>0</v>
      </c>
      <c r="R18" s="77"/>
      <c r="S18" s="106">
        <f t="shared" si="10"/>
        <v>0</v>
      </c>
      <c r="T18" s="77"/>
      <c r="U18" s="106">
        <f t="shared" si="10"/>
        <v>0</v>
      </c>
      <c r="V18" s="77"/>
      <c r="W18" s="106">
        <f t="shared" si="10"/>
        <v>0</v>
      </c>
      <c r="X18" s="82"/>
      <c r="Y18" s="365"/>
      <c r="Z18" s="366"/>
      <c r="AA18" s="366"/>
      <c r="AB18" s="366"/>
      <c r="AC18" s="366"/>
      <c r="AD18" s="367"/>
    </row>
    <row r="19" spans="1:48" ht="11.45" customHeight="1" x14ac:dyDescent="0.2">
      <c r="A19" s="382" t="s">
        <v>184</v>
      </c>
      <c r="B19" s="383"/>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2"/>
      <c r="Z19" s="393"/>
      <c r="AA19" s="393"/>
      <c r="AB19" s="393"/>
      <c r="AC19" s="393"/>
      <c r="AD19" s="394"/>
    </row>
    <row r="20" spans="1:48" ht="11.45" customHeight="1" x14ac:dyDescent="0.2">
      <c r="A20" s="2" t="s">
        <v>6</v>
      </c>
      <c r="B20" s="2">
        <f>B18+1</f>
        <v>12</v>
      </c>
      <c r="C20" s="24"/>
      <c r="D20" s="24"/>
      <c r="E20" s="24"/>
      <c r="F20" s="44">
        <f t="shared" ref="F20:F26" si="11">E20</f>
        <v>0</v>
      </c>
      <c r="G20" s="57" t="str">
        <f t="shared" si="1"/>
        <v/>
      </c>
      <c r="H20" s="197"/>
      <c r="I20" s="197"/>
      <c r="J20" s="197"/>
      <c r="K20" s="44">
        <f>J20</f>
        <v>0</v>
      </c>
      <c r="L20" s="203" t="str">
        <f t="shared" si="3"/>
        <v/>
      </c>
      <c r="M20" s="77"/>
      <c r="N20" s="77"/>
      <c r="O20" s="106">
        <f>IF(N20="",0,1)</f>
        <v>0</v>
      </c>
      <c r="P20" s="77"/>
      <c r="Q20" s="106">
        <f>IF(P20="",0,1)</f>
        <v>0</v>
      </c>
      <c r="R20" s="77"/>
      <c r="S20" s="106">
        <f>IF(R20="",0,1)</f>
        <v>0</v>
      </c>
      <c r="T20" s="77"/>
      <c r="U20" s="106">
        <f>IF(T20="",0,1)</f>
        <v>0</v>
      </c>
      <c r="V20" s="77"/>
      <c r="W20" s="106">
        <f>IF(V20="",0,1)</f>
        <v>0</v>
      </c>
      <c r="X20" s="151"/>
      <c r="Y20" s="365"/>
      <c r="Z20" s="366"/>
      <c r="AA20" s="366"/>
      <c r="AB20" s="366"/>
      <c r="AC20" s="366"/>
      <c r="AD20" s="367"/>
    </row>
    <row r="21" spans="1:48" ht="11.45" customHeight="1" x14ac:dyDescent="0.2">
      <c r="A21" s="2" t="s">
        <v>7</v>
      </c>
      <c r="B21" s="2">
        <f t="shared" ref="B21:B26" si="12">B20+1</f>
        <v>13</v>
      </c>
      <c r="C21" s="24"/>
      <c r="D21" s="24"/>
      <c r="E21" s="24"/>
      <c r="F21" s="44">
        <f t="shared" si="11"/>
        <v>0</v>
      </c>
      <c r="G21" s="57" t="str">
        <f t="shared" si="1"/>
        <v/>
      </c>
      <c r="H21" s="197"/>
      <c r="I21" s="197"/>
      <c r="J21" s="197"/>
      <c r="K21" s="44">
        <f t="shared" ref="K21:K26" si="13">J21</f>
        <v>0</v>
      </c>
      <c r="L21" s="203" t="str">
        <f t="shared" si="3"/>
        <v/>
      </c>
      <c r="M21" s="77"/>
      <c r="N21" s="77"/>
      <c r="O21" s="106">
        <f t="shared" ref="O21:O26" si="14">IF(N21="",O20,O20+1)</f>
        <v>0</v>
      </c>
      <c r="P21" s="77"/>
      <c r="Q21" s="106">
        <f t="shared" ref="Q21:Q26" si="15">IF(P21="",Q20,Q20+1)</f>
        <v>0</v>
      </c>
      <c r="R21" s="77"/>
      <c r="S21" s="106">
        <f t="shared" ref="S21:S26" si="16">IF(R21="",S20,S20+1)</f>
        <v>0</v>
      </c>
      <c r="T21" s="77"/>
      <c r="U21" s="106">
        <f t="shared" ref="U21:U26" si="17">IF(T21="",U20,U20+1)</f>
        <v>0</v>
      </c>
      <c r="V21" s="77"/>
      <c r="W21" s="106">
        <f t="shared" ref="W21:W26" si="18">IF(V21="",W20,W20+1)</f>
        <v>0</v>
      </c>
      <c r="X21" s="151"/>
      <c r="Y21" s="365"/>
      <c r="Z21" s="366"/>
      <c r="AA21" s="366"/>
      <c r="AB21" s="366"/>
      <c r="AC21" s="366"/>
      <c r="AD21" s="367"/>
    </row>
    <row r="22" spans="1:48" ht="11.45" customHeight="1" x14ac:dyDescent="0.2">
      <c r="A22" s="2" t="s">
        <v>8</v>
      </c>
      <c r="B22" s="2">
        <f t="shared" si="12"/>
        <v>14</v>
      </c>
      <c r="C22" s="24"/>
      <c r="D22" s="24"/>
      <c r="E22" s="24"/>
      <c r="F22" s="44">
        <f t="shared" si="11"/>
        <v>0</v>
      </c>
      <c r="G22" s="57" t="str">
        <f>IF((D22*60+F22)=0,"",ROUND((C22*60)/(D22*60+F22),1))</f>
        <v/>
      </c>
      <c r="H22" s="197"/>
      <c r="I22" s="197"/>
      <c r="J22" s="197"/>
      <c r="K22" s="44">
        <f t="shared" si="13"/>
        <v>0</v>
      </c>
      <c r="L22" s="203" t="str">
        <f>IF((I22*60+K22)=0,"",ROUND((H22*60)/(I22*60+K22),1))</f>
        <v/>
      </c>
      <c r="M22" s="77"/>
      <c r="N22" s="77"/>
      <c r="O22" s="106">
        <f t="shared" si="14"/>
        <v>0</v>
      </c>
      <c r="P22" s="77"/>
      <c r="Q22" s="106">
        <f t="shared" si="15"/>
        <v>0</v>
      </c>
      <c r="R22" s="77"/>
      <c r="S22" s="106">
        <f t="shared" si="16"/>
        <v>0</v>
      </c>
      <c r="T22" s="77"/>
      <c r="U22" s="106">
        <f t="shared" si="17"/>
        <v>0</v>
      </c>
      <c r="V22" s="77"/>
      <c r="W22" s="106">
        <f t="shared" si="18"/>
        <v>0</v>
      </c>
      <c r="X22" s="151"/>
      <c r="Y22" s="365"/>
      <c r="Z22" s="366"/>
      <c r="AA22" s="366"/>
      <c r="AB22" s="366"/>
      <c r="AC22" s="366"/>
      <c r="AD22" s="367"/>
    </row>
    <row r="23" spans="1:48" ht="11.45" customHeight="1" x14ac:dyDescent="0.2">
      <c r="A23" s="44" t="s">
        <v>2</v>
      </c>
      <c r="B23" s="44">
        <f t="shared" si="12"/>
        <v>15</v>
      </c>
      <c r="C23" s="24"/>
      <c r="D23" s="24"/>
      <c r="E23" s="24"/>
      <c r="F23" s="44">
        <f t="shared" si="11"/>
        <v>0</v>
      </c>
      <c r="G23" s="57" t="str">
        <f t="shared" si="1"/>
        <v/>
      </c>
      <c r="H23" s="197"/>
      <c r="I23" s="197"/>
      <c r="J23" s="197"/>
      <c r="K23" s="44">
        <f t="shared" si="13"/>
        <v>0</v>
      </c>
      <c r="L23" s="203" t="str">
        <f t="shared" si="3"/>
        <v/>
      </c>
      <c r="M23" s="77"/>
      <c r="N23" s="77"/>
      <c r="O23" s="106">
        <f t="shared" si="14"/>
        <v>0</v>
      </c>
      <c r="P23" s="77"/>
      <c r="Q23" s="106">
        <f t="shared" si="15"/>
        <v>0</v>
      </c>
      <c r="R23" s="77"/>
      <c r="S23" s="106">
        <f t="shared" si="16"/>
        <v>0</v>
      </c>
      <c r="T23" s="77"/>
      <c r="U23" s="106">
        <f t="shared" si="17"/>
        <v>0</v>
      </c>
      <c r="V23" s="77"/>
      <c r="W23" s="106">
        <f t="shared" si="18"/>
        <v>0</v>
      </c>
      <c r="X23" s="151"/>
      <c r="Y23" s="368" t="s">
        <v>284</v>
      </c>
      <c r="Z23" s="369"/>
      <c r="AA23" s="369"/>
      <c r="AB23" s="369"/>
      <c r="AC23" s="369"/>
      <c r="AD23" s="370"/>
    </row>
    <row r="24" spans="1:48" ht="11.45" customHeight="1" x14ac:dyDescent="0.2">
      <c r="A24" s="2" t="s">
        <v>3</v>
      </c>
      <c r="B24" s="2">
        <f t="shared" si="12"/>
        <v>16</v>
      </c>
      <c r="C24" s="24"/>
      <c r="D24" s="24"/>
      <c r="E24" s="24"/>
      <c r="F24" s="44">
        <f t="shared" si="11"/>
        <v>0</v>
      </c>
      <c r="G24" s="57" t="str">
        <f t="shared" si="1"/>
        <v/>
      </c>
      <c r="H24" s="197"/>
      <c r="I24" s="197"/>
      <c r="J24" s="197"/>
      <c r="K24" s="44">
        <f t="shared" si="13"/>
        <v>0</v>
      </c>
      <c r="L24" s="203" t="str">
        <f t="shared" si="3"/>
        <v/>
      </c>
      <c r="M24" s="77"/>
      <c r="N24" s="77"/>
      <c r="O24" s="106">
        <f t="shared" si="14"/>
        <v>0</v>
      </c>
      <c r="P24" s="77"/>
      <c r="Q24" s="106">
        <f t="shared" si="15"/>
        <v>0</v>
      </c>
      <c r="R24" s="77"/>
      <c r="S24" s="106">
        <f t="shared" si="16"/>
        <v>0</v>
      </c>
      <c r="T24" s="77"/>
      <c r="U24" s="106">
        <f t="shared" si="17"/>
        <v>0</v>
      </c>
      <c r="V24" s="77"/>
      <c r="W24" s="106">
        <f t="shared" si="18"/>
        <v>0</v>
      </c>
      <c r="X24" s="151"/>
      <c r="Y24" s="365"/>
      <c r="Z24" s="366"/>
      <c r="AA24" s="366"/>
      <c r="AB24" s="366"/>
      <c r="AC24" s="366"/>
      <c r="AD24" s="367"/>
    </row>
    <row r="25" spans="1:48" ht="11.45" customHeight="1" x14ac:dyDescent="0.2">
      <c r="A25" s="52" t="s">
        <v>4</v>
      </c>
      <c r="B25" s="52">
        <f t="shared" si="12"/>
        <v>17</v>
      </c>
      <c r="C25" s="24"/>
      <c r="D25" s="24"/>
      <c r="E25" s="24"/>
      <c r="F25" s="44">
        <f t="shared" si="11"/>
        <v>0</v>
      </c>
      <c r="G25" s="57" t="str">
        <f t="shared" si="1"/>
        <v/>
      </c>
      <c r="H25" s="197"/>
      <c r="I25" s="197"/>
      <c r="J25" s="197"/>
      <c r="K25" s="44">
        <f t="shared" si="13"/>
        <v>0</v>
      </c>
      <c r="L25" s="203" t="str">
        <f t="shared" si="3"/>
        <v/>
      </c>
      <c r="M25" s="77"/>
      <c r="N25" s="77"/>
      <c r="O25" s="106">
        <f t="shared" si="14"/>
        <v>0</v>
      </c>
      <c r="P25" s="77"/>
      <c r="Q25" s="106">
        <f t="shared" si="15"/>
        <v>0</v>
      </c>
      <c r="R25" s="77"/>
      <c r="S25" s="106">
        <f t="shared" si="16"/>
        <v>0</v>
      </c>
      <c r="T25" s="77"/>
      <c r="U25" s="106">
        <f t="shared" si="17"/>
        <v>0</v>
      </c>
      <c r="V25" s="77"/>
      <c r="W25" s="106">
        <f t="shared" si="18"/>
        <v>0</v>
      </c>
      <c r="X25" s="151"/>
      <c r="Y25" s="365"/>
      <c r="Z25" s="366"/>
      <c r="AA25" s="366"/>
      <c r="AB25" s="366"/>
      <c r="AC25" s="366"/>
      <c r="AD25" s="367"/>
    </row>
    <row r="26" spans="1:48" ht="11.45" customHeight="1" x14ac:dyDescent="0.2">
      <c r="A26" s="44" t="s">
        <v>5</v>
      </c>
      <c r="B26" s="44">
        <f t="shared" si="12"/>
        <v>18</v>
      </c>
      <c r="C26" s="24"/>
      <c r="D26" s="24"/>
      <c r="E26" s="24"/>
      <c r="F26" s="44">
        <f t="shared" si="11"/>
        <v>0</v>
      </c>
      <c r="G26" s="57" t="str">
        <f t="shared" si="1"/>
        <v/>
      </c>
      <c r="H26" s="197"/>
      <c r="I26" s="197"/>
      <c r="J26" s="197"/>
      <c r="K26" s="44">
        <f t="shared" si="13"/>
        <v>0</v>
      </c>
      <c r="L26" s="203" t="str">
        <f t="shared" si="3"/>
        <v/>
      </c>
      <c r="M26" s="77"/>
      <c r="N26" s="77"/>
      <c r="O26" s="106">
        <f t="shared" si="14"/>
        <v>0</v>
      </c>
      <c r="P26" s="77"/>
      <c r="Q26" s="106">
        <f t="shared" si="15"/>
        <v>0</v>
      </c>
      <c r="R26" s="77"/>
      <c r="S26" s="106">
        <f t="shared" si="16"/>
        <v>0</v>
      </c>
      <c r="T26" s="77"/>
      <c r="U26" s="106">
        <f t="shared" si="17"/>
        <v>0</v>
      </c>
      <c r="V26" s="77"/>
      <c r="W26" s="106">
        <f t="shared" si="18"/>
        <v>0</v>
      </c>
      <c r="X26" s="151"/>
      <c r="Y26" s="365"/>
      <c r="Z26" s="366"/>
      <c r="AA26" s="366"/>
      <c r="AB26" s="366"/>
      <c r="AC26" s="366"/>
      <c r="AD26" s="367"/>
    </row>
    <row r="27" spans="1:48" ht="11.45" customHeight="1" x14ac:dyDescent="0.2">
      <c r="A27" s="382" t="s">
        <v>79</v>
      </c>
      <c r="B27" s="383"/>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2"/>
      <c r="Z27" s="393"/>
      <c r="AA27" s="393"/>
      <c r="AB27" s="393"/>
      <c r="AC27" s="393"/>
      <c r="AD27" s="394"/>
    </row>
    <row r="28" spans="1:48" s="48" customFormat="1" ht="11.45" customHeight="1" x14ac:dyDescent="0.2">
      <c r="A28" s="52" t="s">
        <v>6</v>
      </c>
      <c r="B28" s="52">
        <f>B26+1</f>
        <v>19</v>
      </c>
      <c r="C28" s="24"/>
      <c r="D28" s="24"/>
      <c r="E28" s="24"/>
      <c r="F28" s="44">
        <f t="shared" ref="F28:F42" si="19">E28</f>
        <v>0</v>
      </c>
      <c r="G28" s="57" t="str">
        <f t="shared" ref="G28:G42" si="20">IF((D28*60+F28)=0,"",ROUND((C28*60)/(D28*60+F28),1))</f>
        <v/>
      </c>
      <c r="H28" s="197"/>
      <c r="I28" s="197"/>
      <c r="J28" s="197"/>
      <c r="K28" s="44">
        <f>J28</f>
        <v>0</v>
      </c>
      <c r="L28" s="203" t="str">
        <f t="shared" ref="L28:L42" si="21">IF((I28*60+K28)=0,"",ROUND((H28*60)/(I28*60+K28),1))</f>
        <v/>
      </c>
      <c r="M28" s="77"/>
      <c r="N28" s="77"/>
      <c r="O28" s="106">
        <f>IF(N28="",0,1)</f>
        <v>0</v>
      </c>
      <c r="P28" s="77"/>
      <c r="Q28" s="106">
        <f>IF(P28="",0,1)</f>
        <v>0</v>
      </c>
      <c r="R28" s="77"/>
      <c r="S28" s="106">
        <f>IF(R28="",0,1)</f>
        <v>0</v>
      </c>
      <c r="T28" s="77"/>
      <c r="U28" s="106">
        <f>IF(T28="",0,1)</f>
        <v>0</v>
      </c>
      <c r="V28" s="77"/>
      <c r="W28" s="106">
        <f>IF(V28="",0,1)</f>
        <v>0</v>
      </c>
      <c r="X28" s="153"/>
      <c r="Y28" s="365"/>
      <c r="Z28" s="366"/>
      <c r="AA28" s="366"/>
      <c r="AB28" s="366"/>
      <c r="AC28" s="366"/>
      <c r="AD28" s="367"/>
      <c r="AE28"/>
      <c r="AF28"/>
      <c r="AG28"/>
      <c r="AH28"/>
      <c r="AI28"/>
      <c r="AJ28"/>
      <c r="AK28"/>
      <c r="AL28"/>
      <c r="AM28"/>
      <c r="AN28"/>
      <c r="AO28"/>
      <c r="AP28"/>
      <c r="AQ28"/>
      <c r="AR28"/>
      <c r="AS28"/>
      <c r="AT28"/>
      <c r="AU28"/>
      <c r="AV28"/>
    </row>
    <row r="29" spans="1:48" ht="11.45" customHeight="1" x14ac:dyDescent="0.2">
      <c r="A29" s="14" t="s">
        <v>7</v>
      </c>
      <c r="B29" s="2">
        <f t="shared" ref="B29:B34" si="22">B28+1</f>
        <v>20</v>
      </c>
      <c r="C29" s="24"/>
      <c r="D29" s="24"/>
      <c r="E29" s="24"/>
      <c r="F29" s="44">
        <f t="shared" si="19"/>
        <v>0</v>
      </c>
      <c r="G29" s="57" t="str">
        <f t="shared" si="20"/>
        <v/>
      </c>
      <c r="H29" s="197"/>
      <c r="I29" s="197"/>
      <c r="J29" s="197"/>
      <c r="K29" s="44">
        <f t="shared" ref="K29:K34" si="23">J29</f>
        <v>0</v>
      </c>
      <c r="L29" s="203" t="str">
        <f t="shared" si="21"/>
        <v/>
      </c>
      <c r="M29" s="77"/>
      <c r="N29" s="77"/>
      <c r="O29" s="106">
        <f t="shared" ref="O29:O34" si="24">IF(N29="",O28,O28+1)</f>
        <v>0</v>
      </c>
      <c r="P29" s="77"/>
      <c r="Q29" s="106">
        <f t="shared" ref="Q29:Q34" si="25">IF(P29="",Q28,Q28+1)</f>
        <v>0</v>
      </c>
      <c r="R29" s="77"/>
      <c r="S29" s="106">
        <f t="shared" ref="S29:S34" si="26">IF(R29="",S28,S28+1)</f>
        <v>0</v>
      </c>
      <c r="T29" s="77"/>
      <c r="U29" s="106">
        <f t="shared" ref="U29:U34" si="27">IF(T29="",U28,U28+1)</f>
        <v>0</v>
      </c>
      <c r="V29" s="77"/>
      <c r="W29" s="106">
        <f t="shared" ref="W29:W34" si="28">IF(V29="",W28,W28+1)</f>
        <v>0</v>
      </c>
      <c r="X29" s="153"/>
      <c r="Y29" s="365"/>
      <c r="Z29" s="366"/>
      <c r="AA29" s="366"/>
      <c r="AB29" s="366"/>
      <c r="AC29" s="366"/>
      <c r="AD29" s="367"/>
    </row>
    <row r="30" spans="1:48" ht="11.45" customHeight="1" x14ac:dyDescent="0.2">
      <c r="A30" s="14" t="s">
        <v>8</v>
      </c>
      <c r="B30" s="2">
        <f t="shared" si="22"/>
        <v>21</v>
      </c>
      <c r="C30" s="24"/>
      <c r="D30" s="24"/>
      <c r="E30" s="24"/>
      <c r="F30" s="44">
        <f t="shared" si="19"/>
        <v>0</v>
      </c>
      <c r="G30" s="57" t="str">
        <f t="shared" si="20"/>
        <v/>
      </c>
      <c r="H30" s="197"/>
      <c r="I30" s="197"/>
      <c r="J30" s="197"/>
      <c r="K30" s="44">
        <f t="shared" si="23"/>
        <v>0</v>
      </c>
      <c r="L30" s="203" t="str">
        <f t="shared" si="21"/>
        <v/>
      </c>
      <c r="M30" s="77"/>
      <c r="N30" s="77"/>
      <c r="O30" s="106">
        <f t="shared" si="24"/>
        <v>0</v>
      </c>
      <c r="P30" s="77"/>
      <c r="Q30" s="106">
        <f t="shared" si="25"/>
        <v>0</v>
      </c>
      <c r="R30" s="77"/>
      <c r="S30" s="106">
        <f t="shared" si="26"/>
        <v>0</v>
      </c>
      <c r="T30" s="77"/>
      <c r="U30" s="106">
        <f t="shared" si="27"/>
        <v>0</v>
      </c>
      <c r="V30" s="77"/>
      <c r="W30" s="106">
        <f t="shared" si="28"/>
        <v>0</v>
      </c>
      <c r="X30" s="153"/>
      <c r="Y30" s="365"/>
      <c r="Z30" s="366"/>
      <c r="AA30" s="366"/>
      <c r="AB30" s="366"/>
      <c r="AC30" s="366"/>
      <c r="AD30" s="367"/>
    </row>
    <row r="31" spans="1:48" ht="11.45" customHeight="1" x14ac:dyDescent="0.2">
      <c r="A31" s="14" t="s">
        <v>2</v>
      </c>
      <c r="B31" s="2">
        <f t="shared" si="22"/>
        <v>22</v>
      </c>
      <c r="C31" s="24"/>
      <c r="D31" s="24"/>
      <c r="E31" s="24"/>
      <c r="F31" s="44">
        <f t="shared" si="19"/>
        <v>0</v>
      </c>
      <c r="G31" s="57" t="str">
        <f t="shared" si="20"/>
        <v/>
      </c>
      <c r="H31" s="197"/>
      <c r="I31" s="197"/>
      <c r="J31" s="197"/>
      <c r="K31" s="44">
        <f t="shared" si="23"/>
        <v>0</v>
      </c>
      <c r="L31" s="203" t="str">
        <f t="shared" si="21"/>
        <v/>
      </c>
      <c r="M31" s="77"/>
      <c r="N31" s="77"/>
      <c r="O31" s="106">
        <f t="shared" si="24"/>
        <v>0</v>
      </c>
      <c r="P31" s="77"/>
      <c r="Q31" s="106">
        <f t="shared" si="25"/>
        <v>0</v>
      </c>
      <c r="R31" s="77"/>
      <c r="S31" s="106">
        <f t="shared" si="26"/>
        <v>0</v>
      </c>
      <c r="T31" s="77"/>
      <c r="U31" s="106">
        <f t="shared" si="27"/>
        <v>0</v>
      </c>
      <c r="V31" s="77"/>
      <c r="W31" s="106">
        <f t="shared" si="28"/>
        <v>0</v>
      </c>
      <c r="X31" s="153"/>
      <c r="Y31" s="365"/>
      <c r="Z31" s="366"/>
      <c r="AA31" s="366"/>
      <c r="AB31" s="366"/>
      <c r="AC31" s="366"/>
      <c r="AD31" s="367"/>
    </row>
    <row r="32" spans="1:48" ht="11.45" customHeight="1" x14ac:dyDescent="0.2">
      <c r="A32" s="14" t="s">
        <v>3</v>
      </c>
      <c r="B32" s="2">
        <f t="shared" si="22"/>
        <v>23</v>
      </c>
      <c r="C32" s="24"/>
      <c r="D32" s="24"/>
      <c r="E32" s="24"/>
      <c r="F32" s="44">
        <f t="shared" si="19"/>
        <v>0</v>
      </c>
      <c r="G32" s="57" t="str">
        <f t="shared" si="20"/>
        <v/>
      </c>
      <c r="H32" s="197"/>
      <c r="I32" s="197"/>
      <c r="J32" s="197"/>
      <c r="K32" s="44">
        <f t="shared" si="23"/>
        <v>0</v>
      </c>
      <c r="L32" s="203" t="str">
        <f t="shared" si="21"/>
        <v/>
      </c>
      <c r="M32" s="77"/>
      <c r="N32" s="77"/>
      <c r="O32" s="106">
        <f t="shared" si="24"/>
        <v>0</v>
      </c>
      <c r="P32" s="77"/>
      <c r="Q32" s="106">
        <f t="shared" si="25"/>
        <v>0</v>
      </c>
      <c r="R32" s="77"/>
      <c r="S32" s="106">
        <f t="shared" si="26"/>
        <v>0</v>
      </c>
      <c r="T32" s="77"/>
      <c r="U32" s="106">
        <f t="shared" si="27"/>
        <v>0</v>
      </c>
      <c r="V32" s="77"/>
      <c r="W32" s="106">
        <f t="shared" si="28"/>
        <v>0</v>
      </c>
      <c r="X32" s="153"/>
      <c r="Y32" s="365"/>
      <c r="Z32" s="366"/>
      <c r="AA32" s="366"/>
      <c r="AB32" s="366"/>
      <c r="AC32" s="366"/>
      <c r="AD32" s="367"/>
    </row>
    <row r="33" spans="1:32" ht="11.45" customHeight="1" x14ac:dyDescent="0.2">
      <c r="A33" s="52" t="s">
        <v>4</v>
      </c>
      <c r="B33" s="52">
        <f t="shared" si="22"/>
        <v>24</v>
      </c>
      <c r="C33" s="24"/>
      <c r="D33" s="24"/>
      <c r="E33" s="24"/>
      <c r="F33" s="44">
        <f t="shared" si="19"/>
        <v>0</v>
      </c>
      <c r="G33" s="57" t="str">
        <f t="shared" si="20"/>
        <v/>
      </c>
      <c r="H33" s="197"/>
      <c r="I33" s="197"/>
      <c r="J33" s="197"/>
      <c r="K33" s="44">
        <f t="shared" si="23"/>
        <v>0</v>
      </c>
      <c r="L33" s="203" t="str">
        <f t="shared" si="21"/>
        <v/>
      </c>
      <c r="M33" s="77"/>
      <c r="N33" s="77"/>
      <c r="O33" s="106">
        <f t="shared" si="24"/>
        <v>0</v>
      </c>
      <c r="P33" s="77"/>
      <c r="Q33" s="106">
        <f t="shared" si="25"/>
        <v>0</v>
      </c>
      <c r="R33" s="77"/>
      <c r="S33" s="106">
        <f t="shared" si="26"/>
        <v>0</v>
      </c>
      <c r="T33" s="77"/>
      <c r="U33" s="106">
        <f t="shared" si="27"/>
        <v>0</v>
      </c>
      <c r="V33" s="77"/>
      <c r="W33" s="106">
        <f t="shared" si="28"/>
        <v>0</v>
      </c>
      <c r="X33" s="153"/>
      <c r="Y33" s="365"/>
      <c r="Z33" s="366"/>
      <c r="AA33" s="366"/>
      <c r="AB33" s="366"/>
      <c r="AC33" s="366"/>
      <c r="AD33" s="367"/>
    </row>
    <row r="34" spans="1:32" s="1" customFormat="1" ht="11.45" customHeight="1" x14ac:dyDescent="0.2">
      <c r="A34" s="74" t="s">
        <v>5</v>
      </c>
      <c r="B34" s="44">
        <f t="shared" si="22"/>
        <v>25</v>
      </c>
      <c r="C34" s="24"/>
      <c r="D34" s="24"/>
      <c r="E34" s="24"/>
      <c r="F34" s="44">
        <f t="shared" si="19"/>
        <v>0</v>
      </c>
      <c r="G34" s="57" t="str">
        <f t="shared" si="20"/>
        <v/>
      </c>
      <c r="H34" s="197"/>
      <c r="I34" s="197"/>
      <c r="J34" s="197"/>
      <c r="K34" s="44">
        <f t="shared" si="23"/>
        <v>0</v>
      </c>
      <c r="L34" s="203" t="str">
        <f t="shared" si="21"/>
        <v/>
      </c>
      <c r="M34" s="77"/>
      <c r="N34" s="77"/>
      <c r="O34" s="106">
        <f t="shared" si="24"/>
        <v>0</v>
      </c>
      <c r="P34" s="77"/>
      <c r="Q34" s="106">
        <f t="shared" si="25"/>
        <v>0</v>
      </c>
      <c r="R34" s="77"/>
      <c r="S34" s="106">
        <f t="shared" si="26"/>
        <v>0</v>
      </c>
      <c r="T34" s="77"/>
      <c r="U34" s="106">
        <f t="shared" si="27"/>
        <v>0</v>
      </c>
      <c r="V34" s="77"/>
      <c r="W34" s="106">
        <f t="shared" si="28"/>
        <v>0</v>
      </c>
      <c r="X34" s="153"/>
      <c r="Y34" s="365"/>
      <c r="Z34" s="366"/>
      <c r="AA34" s="366"/>
      <c r="AB34" s="366"/>
      <c r="AC34" s="366"/>
      <c r="AD34" s="367"/>
    </row>
    <row r="35" spans="1:32" ht="11.45" customHeight="1" x14ac:dyDescent="0.2">
      <c r="A35" s="382" t="s">
        <v>80</v>
      </c>
      <c r="B35" s="383"/>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92"/>
      <c r="Z35" s="393"/>
      <c r="AA35" s="393"/>
      <c r="AB35" s="393"/>
      <c r="AC35" s="393"/>
      <c r="AD35" s="394"/>
    </row>
    <row r="36" spans="1:32" ht="11.45" customHeight="1" x14ac:dyDescent="0.2">
      <c r="A36" s="14" t="s">
        <v>6</v>
      </c>
      <c r="B36" s="2">
        <f>B34+1</f>
        <v>26</v>
      </c>
      <c r="C36" s="24"/>
      <c r="D36" s="24"/>
      <c r="E36" s="24"/>
      <c r="F36" s="44">
        <f t="shared" si="19"/>
        <v>0</v>
      </c>
      <c r="G36" s="57" t="str">
        <f t="shared" si="20"/>
        <v/>
      </c>
      <c r="H36" s="197"/>
      <c r="I36" s="197"/>
      <c r="J36" s="197"/>
      <c r="K36" s="44">
        <f>J36</f>
        <v>0</v>
      </c>
      <c r="L36" s="203" t="str">
        <f t="shared" si="21"/>
        <v/>
      </c>
      <c r="M36" s="77"/>
      <c r="N36" s="77"/>
      <c r="O36" s="106">
        <f>IF(N36="",0,1)</f>
        <v>0</v>
      </c>
      <c r="P36" s="77"/>
      <c r="Q36" s="106">
        <f>IF(P36="",0,1)</f>
        <v>0</v>
      </c>
      <c r="R36" s="77"/>
      <c r="S36" s="106">
        <f>IF(R36="",0,1)</f>
        <v>0</v>
      </c>
      <c r="T36" s="77"/>
      <c r="U36" s="106">
        <f>IF(T36="",0,1)</f>
        <v>0</v>
      </c>
      <c r="V36" s="77"/>
      <c r="W36" s="106">
        <f>IF(V36="",0,1)</f>
        <v>0</v>
      </c>
      <c r="X36" s="151"/>
      <c r="Y36" s="365"/>
      <c r="Z36" s="366"/>
      <c r="AA36" s="366"/>
      <c r="AB36" s="366"/>
      <c r="AC36" s="366"/>
      <c r="AD36" s="367"/>
    </row>
    <row r="37" spans="1:32" ht="11.45" customHeight="1" x14ac:dyDescent="0.2">
      <c r="A37" s="14" t="s">
        <v>7</v>
      </c>
      <c r="B37" s="2">
        <f>B36+1</f>
        <v>27</v>
      </c>
      <c r="C37" s="24"/>
      <c r="D37" s="24"/>
      <c r="E37" s="24"/>
      <c r="F37" s="44">
        <f t="shared" si="19"/>
        <v>0</v>
      </c>
      <c r="G37" s="57" t="str">
        <f t="shared" si="20"/>
        <v/>
      </c>
      <c r="H37" s="197"/>
      <c r="I37" s="197"/>
      <c r="J37" s="197"/>
      <c r="K37" s="44">
        <f t="shared" ref="K37:K42" si="29">J37</f>
        <v>0</v>
      </c>
      <c r="L37" s="203" t="str">
        <f t="shared" si="21"/>
        <v/>
      </c>
      <c r="M37" s="77"/>
      <c r="N37" s="77"/>
      <c r="O37" s="106">
        <f>IF(N37="",O36,O36+1)</f>
        <v>0</v>
      </c>
      <c r="P37" s="77"/>
      <c r="Q37" s="106">
        <f>IF(P37="",Q36,Q36+1)</f>
        <v>0</v>
      </c>
      <c r="R37" s="77"/>
      <c r="S37" s="106">
        <f>IF(R37="",S36,S36+1)</f>
        <v>0</v>
      </c>
      <c r="T37" s="77"/>
      <c r="U37" s="106">
        <f>IF(T37="",U36,U36+1)</f>
        <v>0</v>
      </c>
      <c r="V37" s="77"/>
      <c r="W37" s="106">
        <f>IF(V37="",W36,W36+1)</f>
        <v>0</v>
      </c>
      <c r="X37" s="151"/>
      <c r="Y37" s="365"/>
      <c r="Z37" s="366"/>
      <c r="AA37" s="366"/>
      <c r="AB37" s="366"/>
      <c r="AC37" s="366"/>
      <c r="AD37" s="367"/>
    </row>
    <row r="38" spans="1:32" ht="11.45" customHeight="1" x14ac:dyDescent="0.2">
      <c r="A38" s="14" t="s">
        <v>8</v>
      </c>
      <c r="B38" s="2">
        <f t="shared" ref="B38:B42" si="30">B37+1</f>
        <v>28</v>
      </c>
      <c r="C38" s="24"/>
      <c r="D38" s="24"/>
      <c r="E38" s="24"/>
      <c r="F38" s="44">
        <f t="shared" si="19"/>
        <v>0</v>
      </c>
      <c r="G38" s="57" t="str">
        <f t="shared" si="20"/>
        <v/>
      </c>
      <c r="H38" s="197"/>
      <c r="I38" s="197"/>
      <c r="J38" s="197"/>
      <c r="K38" s="44">
        <f t="shared" si="29"/>
        <v>0</v>
      </c>
      <c r="L38" s="203" t="str">
        <f t="shared" si="21"/>
        <v/>
      </c>
      <c r="M38" s="77"/>
      <c r="N38" s="77"/>
      <c r="O38" s="106">
        <f t="shared" ref="O38:O42" si="31">IF(N38="",O37,O37+1)</f>
        <v>0</v>
      </c>
      <c r="P38" s="77"/>
      <c r="Q38" s="106">
        <f t="shared" ref="Q38:Q42" si="32">IF(P38="",Q37,Q37+1)</f>
        <v>0</v>
      </c>
      <c r="R38" s="77"/>
      <c r="S38" s="106">
        <f t="shared" ref="S38:S42" si="33">IF(R38="",S37,S37+1)</f>
        <v>0</v>
      </c>
      <c r="T38" s="77"/>
      <c r="U38" s="106">
        <f t="shared" ref="U38:U42" si="34">IF(T38="",U37,U37+1)</f>
        <v>0</v>
      </c>
      <c r="V38" s="77"/>
      <c r="W38" s="106">
        <f t="shared" ref="W38:W42" si="35">IF(V38="",W37,W37+1)</f>
        <v>0</v>
      </c>
      <c r="X38" s="151"/>
      <c r="Y38" s="365"/>
      <c r="Z38" s="366"/>
      <c r="AA38" s="366"/>
      <c r="AB38" s="366"/>
      <c r="AC38" s="366"/>
      <c r="AD38" s="367"/>
    </row>
    <row r="39" spans="1:32" ht="11.45" customHeight="1" x14ac:dyDescent="0.2">
      <c r="A39" s="14" t="s">
        <v>2</v>
      </c>
      <c r="B39" s="2">
        <f t="shared" si="30"/>
        <v>29</v>
      </c>
      <c r="C39" s="24"/>
      <c r="D39" s="24"/>
      <c r="E39" s="24"/>
      <c r="F39" s="44">
        <f t="shared" si="19"/>
        <v>0</v>
      </c>
      <c r="G39" s="57" t="str">
        <f t="shared" si="20"/>
        <v/>
      </c>
      <c r="H39" s="197"/>
      <c r="I39" s="197"/>
      <c r="J39" s="197"/>
      <c r="K39" s="44">
        <f t="shared" si="29"/>
        <v>0</v>
      </c>
      <c r="L39" s="203" t="str">
        <f t="shared" si="21"/>
        <v/>
      </c>
      <c r="M39" s="77"/>
      <c r="N39" s="77"/>
      <c r="O39" s="106">
        <f t="shared" si="31"/>
        <v>0</v>
      </c>
      <c r="P39" s="77"/>
      <c r="Q39" s="106">
        <f t="shared" si="32"/>
        <v>0</v>
      </c>
      <c r="R39" s="77"/>
      <c r="S39" s="106">
        <f t="shared" si="33"/>
        <v>0</v>
      </c>
      <c r="T39" s="77"/>
      <c r="U39" s="106">
        <f t="shared" si="34"/>
        <v>0</v>
      </c>
      <c r="V39" s="77"/>
      <c r="W39" s="106">
        <f t="shared" si="35"/>
        <v>0</v>
      </c>
      <c r="X39" s="151"/>
      <c r="Y39" s="365"/>
      <c r="Z39" s="366"/>
      <c r="AA39" s="366"/>
      <c r="AB39" s="366"/>
      <c r="AC39" s="366"/>
      <c r="AD39" s="367"/>
    </row>
    <row r="40" spans="1:32" ht="11.45" customHeight="1" x14ac:dyDescent="0.2">
      <c r="A40" s="14" t="s">
        <v>3</v>
      </c>
      <c r="B40" s="2">
        <f t="shared" si="30"/>
        <v>30</v>
      </c>
      <c r="C40" s="24"/>
      <c r="D40" s="24"/>
      <c r="E40" s="24"/>
      <c r="F40" s="44">
        <f t="shared" si="19"/>
        <v>0</v>
      </c>
      <c r="G40" s="57" t="str">
        <f t="shared" si="20"/>
        <v/>
      </c>
      <c r="H40" s="197"/>
      <c r="I40" s="197"/>
      <c r="J40" s="197"/>
      <c r="K40" s="44">
        <f t="shared" si="29"/>
        <v>0</v>
      </c>
      <c r="L40" s="203" t="str">
        <f t="shared" si="21"/>
        <v/>
      </c>
      <c r="M40" s="77"/>
      <c r="N40" s="77"/>
      <c r="O40" s="106">
        <f t="shared" si="31"/>
        <v>0</v>
      </c>
      <c r="P40" s="77"/>
      <c r="Q40" s="106">
        <f t="shared" si="32"/>
        <v>0</v>
      </c>
      <c r="R40" s="77"/>
      <c r="S40" s="106">
        <f t="shared" si="33"/>
        <v>0</v>
      </c>
      <c r="T40" s="77"/>
      <c r="U40" s="106">
        <f t="shared" si="34"/>
        <v>0</v>
      </c>
      <c r="V40" s="77"/>
      <c r="W40" s="106">
        <f t="shared" si="35"/>
        <v>0</v>
      </c>
      <c r="X40" s="151"/>
      <c r="Y40" s="365"/>
      <c r="Z40" s="366"/>
      <c r="AA40" s="366"/>
      <c r="AB40" s="366"/>
      <c r="AC40" s="366"/>
      <c r="AD40" s="367"/>
    </row>
    <row r="41" spans="1:32" ht="11.45" customHeight="1" x14ac:dyDescent="0.2">
      <c r="A41" s="14" t="s">
        <v>4</v>
      </c>
      <c r="B41" s="2">
        <f t="shared" si="30"/>
        <v>31</v>
      </c>
      <c r="C41" s="24"/>
      <c r="D41" s="24"/>
      <c r="E41" s="24"/>
      <c r="F41" s="44">
        <f t="shared" si="19"/>
        <v>0</v>
      </c>
      <c r="G41" s="57" t="str">
        <f t="shared" si="20"/>
        <v/>
      </c>
      <c r="H41" s="197"/>
      <c r="I41" s="197"/>
      <c r="J41" s="197"/>
      <c r="K41" s="44">
        <f t="shared" si="29"/>
        <v>0</v>
      </c>
      <c r="L41" s="203" t="str">
        <f t="shared" si="21"/>
        <v/>
      </c>
      <c r="M41" s="77"/>
      <c r="N41" s="77"/>
      <c r="O41" s="106">
        <f t="shared" si="31"/>
        <v>0</v>
      </c>
      <c r="P41" s="77"/>
      <c r="Q41" s="106">
        <f t="shared" si="32"/>
        <v>0</v>
      </c>
      <c r="R41" s="77"/>
      <c r="S41" s="106">
        <f t="shared" si="33"/>
        <v>0</v>
      </c>
      <c r="T41" s="77"/>
      <c r="U41" s="106">
        <f t="shared" si="34"/>
        <v>0</v>
      </c>
      <c r="V41" s="77"/>
      <c r="W41" s="106">
        <f t="shared" si="35"/>
        <v>0</v>
      </c>
      <c r="X41" s="151"/>
      <c r="Y41" s="365"/>
      <c r="Z41" s="366"/>
      <c r="AA41" s="366"/>
      <c r="AB41" s="366"/>
      <c r="AC41" s="366"/>
      <c r="AD41" s="367"/>
    </row>
    <row r="42" spans="1:32" ht="11.45" hidden="1" customHeight="1" x14ac:dyDescent="0.2">
      <c r="A42" s="74" t="s">
        <v>5</v>
      </c>
      <c r="B42" s="44">
        <f t="shared" si="30"/>
        <v>32</v>
      </c>
      <c r="C42" s="24"/>
      <c r="D42" s="24"/>
      <c r="E42" s="24"/>
      <c r="F42" s="44">
        <f t="shared" si="19"/>
        <v>0</v>
      </c>
      <c r="G42" s="57" t="str">
        <f t="shared" si="20"/>
        <v/>
      </c>
      <c r="H42" s="197"/>
      <c r="I42" s="197"/>
      <c r="J42" s="197"/>
      <c r="K42" s="44">
        <f t="shared" si="29"/>
        <v>0</v>
      </c>
      <c r="L42" s="203" t="str">
        <f t="shared" si="21"/>
        <v/>
      </c>
      <c r="M42" s="77"/>
      <c r="N42" s="77"/>
      <c r="O42" s="106">
        <f t="shared" si="31"/>
        <v>0</v>
      </c>
      <c r="P42" s="77"/>
      <c r="Q42" s="106">
        <f t="shared" si="32"/>
        <v>0</v>
      </c>
      <c r="R42" s="77"/>
      <c r="S42" s="106">
        <f t="shared" si="33"/>
        <v>0</v>
      </c>
      <c r="T42" s="77"/>
      <c r="U42" s="106">
        <f t="shared" si="34"/>
        <v>0</v>
      </c>
      <c r="V42" s="77"/>
      <c r="W42" s="106">
        <f t="shared" si="35"/>
        <v>0</v>
      </c>
      <c r="X42" s="151"/>
      <c r="Y42" s="365"/>
      <c r="Z42" s="366"/>
      <c r="AA42" s="366"/>
      <c r="AB42" s="366"/>
      <c r="AC42" s="366"/>
      <c r="AD42" s="367"/>
    </row>
    <row r="43" spans="1:32" ht="11.45" customHeight="1" x14ac:dyDescent="0.2">
      <c r="A43" s="487" t="s">
        <v>10</v>
      </c>
      <c r="B43" s="488"/>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434"/>
      <c r="Z43" s="435"/>
      <c r="AA43" s="435"/>
      <c r="AB43" s="435"/>
      <c r="AC43" s="435"/>
      <c r="AD43" s="436"/>
    </row>
    <row r="44" spans="1:32" ht="11.45" customHeight="1" x14ac:dyDescent="0.2">
      <c r="A44" s="379" t="s">
        <v>34</v>
      </c>
      <c r="B44" s="380"/>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7"/>
      <c r="P44" s="19" t="str">
        <f>IF(P45=0,"",(P10+P19+P27+P35+P43)/P45)</f>
        <v/>
      </c>
      <c r="Q44" s="237"/>
      <c r="R44" s="19" t="str">
        <f>IF(R45=0,"",(R10+R19+R27+R35+R43)/R45)</f>
        <v/>
      </c>
      <c r="S44" s="237"/>
      <c r="T44" s="19" t="str">
        <f>IF(T45=0,"",(T10+T19+T27+T35+T43)/T45)</f>
        <v/>
      </c>
      <c r="U44" s="237"/>
      <c r="V44" s="19" t="str">
        <f>IF(V45=0,"",(V10+V19+V27+V35+V43)/V45)</f>
        <v/>
      </c>
      <c r="W44" s="237"/>
      <c r="X44" s="20"/>
      <c r="Y44" s="21"/>
      <c r="Z44" s="2" t="s">
        <v>0</v>
      </c>
      <c r="AA44" s="2" t="s">
        <v>29</v>
      </c>
      <c r="AB44" s="2" t="s">
        <v>15</v>
      </c>
      <c r="AC44" s="147" t="s">
        <v>22</v>
      </c>
      <c r="AD44" s="2" t="s">
        <v>25</v>
      </c>
    </row>
    <row r="45" spans="1:32" ht="11.45" customHeight="1" x14ac:dyDescent="0.2">
      <c r="A45" s="381"/>
      <c r="B45" s="381"/>
      <c r="C45" s="2" t="s">
        <v>0</v>
      </c>
      <c r="D45" s="2" t="s">
        <v>14</v>
      </c>
      <c r="E45" s="2" t="s">
        <v>15</v>
      </c>
      <c r="F45" s="44"/>
      <c r="G45" s="2" t="s">
        <v>12</v>
      </c>
      <c r="H45" s="203" t="s">
        <v>0</v>
      </c>
      <c r="I45" s="203" t="s">
        <v>14</v>
      </c>
      <c r="J45" s="203" t="s">
        <v>15</v>
      </c>
      <c r="K45" s="2"/>
      <c r="L45" s="203" t="s">
        <v>12</v>
      </c>
      <c r="M45" s="22" t="s">
        <v>16</v>
      </c>
      <c r="N45" s="102">
        <f>O10+O19+O27+O35+O43</f>
        <v>0</v>
      </c>
      <c r="O45" s="103"/>
      <c r="P45" s="102">
        <f>Q10+Q19+Q27+Q35+Q43</f>
        <v>0</v>
      </c>
      <c r="Q45" s="103"/>
      <c r="R45" s="102">
        <f>S10+S19+S27+S35+S43</f>
        <v>0</v>
      </c>
      <c r="S45" s="103"/>
      <c r="T45" s="102">
        <f>U10+U19+U27+U35+U43</f>
        <v>0</v>
      </c>
      <c r="U45" s="104"/>
      <c r="V45" s="102">
        <f>W10+W19+W27+W35+W43</f>
        <v>0</v>
      </c>
      <c r="W45" s="100"/>
      <c r="X45" s="1"/>
      <c r="Y45" s="109" t="s">
        <v>136</v>
      </c>
      <c r="Z45" s="15">
        <f>C44+Juillet!Z48</f>
        <v>0</v>
      </c>
      <c r="AA45" s="15">
        <f>D44+Juillet!AA48+ROUNDDOWN(AE45/60,0)</f>
        <v>0</v>
      </c>
      <c r="AB45" s="10">
        <f>AE45-60*ROUNDDOWN(AE45/60,0)</f>
        <v>0</v>
      </c>
      <c r="AC45" s="10">
        <f>IF((AA45*60+AB45)=0,0,ROUND((Z45*60)/(AA45*60+AB45),1))</f>
        <v>0</v>
      </c>
      <c r="AD45" s="7">
        <f>M44+Juillet!AD48</f>
        <v>0</v>
      </c>
      <c r="AE45" s="8">
        <f>E44+Juillet!AB48</f>
        <v>0</v>
      </c>
    </row>
    <row r="46" spans="1:32" ht="11.45" customHeight="1" x14ac:dyDescent="0.2">
      <c r="A46" s="428" t="s">
        <v>249</v>
      </c>
      <c r="B46" s="428"/>
      <c r="C46" s="31">
        <f>'Décembre 23'!$C$46</f>
        <v>0</v>
      </c>
      <c r="D46" s="30">
        <f>'Décembre 23'!$D$46</f>
        <v>0</v>
      </c>
      <c r="E46" s="30">
        <f>'Décembre 23'!$E$46</f>
        <v>0</v>
      </c>
      <c r="F46" s="238"/>
      <c r="G46" s="32">
        <f>IF((D46*60+E46)=0,0,ROUND((C46*60)/(D46*60+E46),1))</f>
        <v>0</v>
      </c>
      <c r="H46" s="206">
        <f>Juillet!H49</f>
        <v>0</v>
      </c>
      <c r="I46" s="204">
        <f>Mai!$I$49</f>
        <v>0</v>
      </c>
      <c r="J46" s="204">
        <f>Mai!$J$49</f>
        <v>0</v>
      </c>
      <c r="K46" s="60"/>
      <c r="L46" s="204">
        <f>IF((I46*60+J46)=0,0,ROUND((H46*60)/(I46*60+J46),1))</f>
        <v>0</v>
      </c>
      <c r="M46" s="35">
        <f>'Décembre 23'!$M$46</f>
        <v>0</v>
      </c>
      <c r="N46" s="102"/>
      <c r="O46" s="103"/>
      <c r="P46" s="102"/>
      <c r="Q46" s="103"/>
      <c r="R46" s="102"/>
      <c r="S46" s="103"/>
      <c r="T46" s="102"/>
      <c r="U46" s="104"/>
      <c r="V46" s="102"/>
      <c r="W46" s="100"/>
      <c r="X46" s="129"/>
      <c r="Y46" s="140" t="s">
        <v>250</v>
      </c>
      <c r="Z46" s="142">
        <f>$C$44+Juillet!Z49</f>
        <v>0</v>
      </c>
      <c r="AA46" s="140">
        <f>$D$44+Juillet!AA49+ROUNDDOWN(AE46/60,0)</f>
        <v>0</v>
      </c>
      <c r="AB46" s="140">
        <f>AE46-60*ROUNDDOWN(AE46/60,0)</f>
        <v>0</v>
      </c>
      <c r="AC46" s="140">
        <f>IF((AA46*60+AB46)=0,0,ROUND((Z46*60)/(AA46*60+AB46),1))</f>
        <v>0</v>
      </c>
      <c r="AD46" s="142">
        <f>M44+Juillet!AD49</f>
        <v>0</v>
      </c>
      <c r="AE46" s="146">
        <f>E44+Juillet!AB49</f>
        <v>0</v>
      </c>
    </row>
    <row r="47" spans="1:32" ht="9.75" customHeight="1" x14ac:dyDescent="0.2">
      <c r="A47" s="458" t="s">
        <v>24</v>
      </c>
      <c r="B47" s="458"/>
      <c r="C47" s="31">
        <f>Janvier!C50</f>
        <v>0</v>
      </c>
      <c r="D47" s="31">
        <f>Janvier!D50</f>
        <v>0</v>
      </c>
      <c r="E47" s="31">
        <f>Janvier!E50</f>
        <v>0</v>
      </c>
      <c r="F47" s="80"/>
      <c r="G47" s="30">
        <f t="shared" ref="G47:G53" si="36">IF((D47*60+E47)=0,0,ROUND((C47*60)/(D47*60+E47),1))</f>
        <v>0</v>
      </c>
      <c r="H47" s="206">
        <f>Juillet!H50</f>
        <v>0</v>
      </c>
      <c r="I47" s="203">
        <f>Mai!$I$50</f>
        <v>0</v>
      </c>
      <c r="J47" s="203">
        <f>Mai!$J$50</f>
        <v>0</v>
      </c>
      <c r="K47" s="54"/>
      <c r="L47" s="204">
        <f>IF((I47*60+J47)=0,0,ROUND((H47*60)/(I47*60+J47),1))</f>
        <v>0</v>
      </c>
      <c r="M47" s="33">
        <f>Janvier!M50</f>
        <v>0</v>
      </c>
      <c r="N47" s="189"/>
      <c r="O47" s="135"/>
      <c r="P47" s="135"/>
      <c r="Q47" s="135"/>
      <c r="R47" s="135"/>
      <c r="S47" s="135"/>
      <c r="T47" s="135"/>
      <c r="U47" s="86"/>
      <c r="X47" s="39"/>
      <c r="Y47" s="39"/>
    </row>
    <row r="48" spans="1:32" ht="13.5" customHeight="1" x14ac:dyDescent="0.2">
      <c r="A48" s="458" t="s">
        <v>26</v>
      </c>
      <c r="B48" s="468"/>
      <c r="C48" s="31">
        <f>Février!C46</f>
        <v>0</v>
      </c>
      <c r="D48" s="31">
        <f>Février!D46</f>
        <v>0</v>
      </c>
      <c r="E48" s="31">
        <f>Février!E46</f>
        <v>0</v>
      </c>
      <c r="F48" s="80"/>
      <c r="G48" s="30">
        <f t="shared" si="36"/>
        <v>0</v>
      </c>
      <c r="H48" s="206">
        <f>Juillet!H51</f>
        <v>0</v>
      </c>
      <c r="I48" s="203">
        <f>Mai!$I$51</f>
        <v>0</v>
      </c>
      <c r="J48" s="203">
        <f>Mai!$J$51</f>
        <v>0</v>
      </c>
      <c r="K48" s="54"/>
      <c r="L48" s="204">
        <f>IF((I48*60+J48)=0,0,ROUND((H48*60)/(I48*60+J48),1))</f>
        <v>0</v>
      </c>
      <c r="M48" s="33">
        <f>Février!M46</f>
        <v>0</v>
      </c>
      <c r="T48" s="135"/>
      <c r="U48" s="86"/>
      <c r="X48" s="39"/>
      <c r="Y48" s="39"/>
      <c r="Z48" s="39"/>
      <c r="AA48" s="39"/>
      <c r="AB48" s="13"/>
      <c r="AC48" s="13"/>
      <c r="AD48" s="13"/>
      <c r="AE48" s="40"/>
      <c r="AF48" s="134">
        <f>J44+SUM(J46:J53)</f>
        <v>0</v>
      </c>
    </row>
    <row r="49" spans="1:32" ht="11.45" customHeight="1" x14ac:dyDescent="0.2">
      <c r="A49" s="458" t="s">
        <v>27</v>
      </c>
      <c r="B49" s="458"/>
      <c r="C49" s="31">
        <f>Mars!C46</f>
        <v>0</v>
      </c>
      <c r="D49" s="31">
        <f>Mars!D46</f>
        <v>0</v>
      </c>
      <c r="E49" s="31">
        <f>Mars!E46</f>
        <v>0</v>
      </c>
      <c r="F49" s="80"/>
      <c r="G49" s="30">
        <f t="shared" si="36"/>
        <v>0</v>
      </c>
      <c r="H49" s="206">
        <f>Juillet!H52</f>
        <v>0</v>
      </c>
      <c r="I49" s="203">
        <f>Mai!$I$52</f>
        <v>0</v>
      </c>
      <c r="J49" s="203">
        <f>Mai!$J$52</f>
        <v>0</v>
      </c>
      <c r="K49" s="54"/>
      <c r="L49" s="204">
        <f>IF((I49*60+J49)=0,0,ROUND((H49*60)/(I49*60+J49),1))</f>
        <v>0</v>
      </c>
      <c r="M49" s="33">
        <f>Mars!M46</f>
        <v>0</v>
      </c>
      <c r="T49" s="135"/>
      <c r="U49" s="86"/>
      <c r="X49" s="39"/>
      <c r="Y49" s="39"/>
      <c r="Z49" s="39"/>
      <c r="AA49" s="39"/>
      <c r="AB49" s="13"/>
      <c r="AC49" s="13"/>
      <c r="AD49" s="13"/>
      <c r="AE49" s="39"/>
      <c r="AF49" s="130">
        <f>J44+SUM(J47:J53)</f>
        <v>0</v>
      </c>
    </row>
    <row r="50" spans="1:32" ht="11.45" customHeight="1" x14ac:dyDescent="0.2">
      <c r="A50" s="458" t="s">
        <v>30</v>
      </c>
      <c r="B50" s="458"/>
      <c r="C50" s="31">
        <f>Avril!C45</f>
        <v>0</v>
      </c>
      <c r="D50" s="31">
        <f>Avril!D45</f>
        <v>0</v>
      </c>
      <c r="E50" s="30">
        <f>Avril!E45</f>
        <v>0</v>
      </c>
      <c r="F50" s="80"/>
      <c r="G50" s="30">
        <f t="shared" si="36"/>
        <v>0</v>
      </c>
      <c r="H50" s="206">
        <f>Juillet!H53</f>
        <v>0</v>
      </c>
      <c r="I50" s="205">
        <f>Mai!$I$53</f>
        <v>0</v>
      </c>
      <c r="J50" s="203">
        <f>Mai!$J$53</f>
        <v>0</v>
      </c>
      <c r="K50" s="54"/>
      <c r="L50" s="204">
        <f>IF((I50*60+J50)=0,0,ROUND((H50*60)/(I50*60+J50),1))</f>
        <v>0</v>
      </c>
      <c r="M50" s="33">
        <f>Avril!M45</f>
        <v>0</v>
      </c>
      <c r="T50" s="135"/>
      <c r="U50" s="86"/>
      <c r="X50" s="39"/>
      <c r="Y50" s="39"/>
      <c r="Z50" s="39"/>
      <c r="AA50" s="39"/>
    </row>
    <row r="51" spans="1:32" ht="11.45" customHeight="1" x14ac:dyDescent="0.2">
      <c r="A51" s="458" t="s">
        <v>31</v>
      </c>
      <c r="B51" s="458"/>
      <c r="C51" s="31">
        <f>Mai!C47</f>
        <v>0</v>
      </c>
      <c r="D51" s="30">
        <f>Mai!D47</f>
        <v>0</v>
      </c>
      <c r="E51" s="30">
        <f>Mai!E47</f>
        <v>0</v>
      </c>
      <c r="F51" s="80"/>
      <c r="G51" s="30">
        <f t="shared" si="36"/>
        <v>0</v>
      </c>
      <c r="H51" s="206">
        <f>Juillet!H54</f>
        <v>0</v>
      </c>
      <c r="I51" s="203">
        <f>Mai!$I$47</f>
        <v>0</v>
      </c>
      <c r="J51" s="203">
        <f>Mai!$J$47</f>
        <v>0</v>
      </c>
      <c r="K51" s="54"/>
      <c r="L51" s="204">
        <f t="shared" ref="L51:L53" si="37">IF((I51*60+J51)=0,0,ROUND((H51*60)/(I51*60+J51),1))</f>
        <v>0</v>
      </c>
      <c r="M51" s="33">
        <f>Mai!M47</f>
        <v>0</v>
      </c>
      <c r="X51" s="42"/>
      <c r="Y51" s="41"/>
      <c r="AA51" s="41"/>
      <c r="AB51" s="41"/>
      <c r="AC51" s="41"/>
      <c r="AD51" s="41"/>
    </row>
    <row r="52" spans="1:32" ht="11.45" customHeight="1" x14ac:dyDescent="0.2">
      <c r="A52" s="458" t="s">
        <v>32</v>
      </c>
      <c r="B52" s="458"/>
      <c r="C52" s="31">
        <f>Juin!C47</f>
        <v>0</v>
      </c>
      <c r="D52" s="31">
        <f>Juin!D47</f>
        <v>0</v>
      </c>
      <c r="E52" s="31">
        <f>Juin!E47</f>
        <v>0</v>
      </c>
      <c r="F52" s="244"/>
      <c r="G52" s="30">
        <f t="shared" si="36"/>
        <v>0</v>
      </c>
      <c r="H52" s="206">
        <f>Juillet!H55</f>
        <v>0</v>
      </c>
      <c r="I52" s="203">
        <f>Juin!$I$47</f>
        <v>0</v>
      </c>
      <c r="J52" s="203">
        <f>Juin!$J$47</f>
        <v>0</v>
      </c>
      <c r="K52" s="54"/>
      <c r="L52" s="204">
        <f t="shared" si="37"/>
        <v>0</v>
      </c>
      <c r="M52" s="35">
        <f>Juin!M47</f>
        <v>0</v>
      </c>
    </row>
    <row r="53" spans="1:32" ht="11.45" customHeight="1" x14ac:dyDescent="0.2">
      <c r="A53" s="458" t="s">
        <v>33</v>
      </c>
      <c r="B53" s="458"/>
      <c r="C53" s="31">
        <f>Juillet!$C$47</f>
        <v>0</v>
      </c>
      <c r="D53" s="31">
        <f>Juillet!$D$47</f>
        <v>0</v>
      </c>
      <c r="E53" s="31">
        <f>Juillet!$E$47</f>
        <v>0</v>
      </c>
      <c r="F53" s="80"/>
      <c r="G53" s="30">
        <f t="shared" si="36"/>
        <v>0</v>
      </c>
      <c r="H53" s="205">
        <f>Juillet!H47</f>
        <v>0</v>
      </c>
      <c r="I53" s="203">
        <f>Juillet!$I$47</f>
        <v>0</v>
      </c>
      <c r="J53" s="203">
        <f>Juillet!$J$47</f>
        <v>0</v>
      </c>
      <c r="K53" s="54"/>
      <c r="L53" s="204">
        <f t="shared" si="37"/>
        <v>0</v>
      </c>
      <c r="M53" s="35">
        <f>Juillet!$M$47</f>
        <v>0</v>
      </c>
    </row>
    <row r="54" spans="1:32" hidden="1" x14ac:dyDescent="0.2">
      <c r="C54" s="138">
        <f>SUM(C46:C53)+C44</f>
        <v>0</v>
      </c>
      <c r="D54" s="138">
        <f>SUM(D46:D53)+D44</f>
        <v>0</v>
      </c>
      <c r="E54" s="138">
        <f>SUM(E46:E53)+E44</f>
        <v>0</v>
      </c>
      <c r="M54" s="138">
        <f>SUM(M46:M53)+M44</f>
        <v>0</v>
      </c>
    </row>
    <row r="55" spans="1:32" hidden="1" x14ac:dyDescent="0.2">
      <c r="C55" s="138">
        <f>SUM(C47:C53)+C44</f>
        <v>0</v>
      </c>
      <c r="D55" s="138">
        <f>SUM(D47:D53)+D44</f>
        <v>0</v>
      </c>
      <c r="E55" s="138">
        <f>SUM(E47:E53)+E44</f>
        <v>0</v>
      </c>
      <c r="M55" s="138">
        <f>SUM(M47:M53)+M44</f>
        <v>0</v>
      </c>
    </row>
  </sheetData>
  <sheetProtection sheet="1" selectLockedCells="1"/>
  <mergeCells count="69">
    <mergeCell ref="Y5:AD5"/>
    <mergeCell ref="Y6:AD6"/>
    <mergeCell ref="Y7:AD7"/>
    <mergeCell ref="Y8:AD8"/>
    <mergeCell ref="A53:B53"/>
    <mergeCell ref="A44:B44"/>
    <mergeCell ref="A19:B19"/>
    <mergeCell ref="A11:B11"/>
    <mergeCell ref="A52:B52"/>
    <mergeCell ref="A49:B49"/>
    <mergeCell ref="A50:B50"/>
    <mergeCell ref="A51:B51"/>
    <mergeCell ref="A48:B48"/>
    <mergeCell ref="A46:B46"/>
    <mergeCell ref="A47:B47"/>
    <mergeCell ref="A27:B27"/>
    <mergeCell ref="A43:B43"/>
    <mergeCell ref="A35:B35"/>
    <mergeCell ref="A45:B45"/>
    <mergeCell ref="Y26:AD26"/>
    <mergeCell ref="Y27:AD27"/>
    <mergeCell ref="Y29:AD29"/>
    <mergeCell ref="Y40:AD40"/>
    <mergeCell ref="Y41:AD41"/>
    <mergeCell ref="Y30:AD30"/>
    <mergeCell ref="Y31:AD31"/>
    <mergeCell ref="Y4:AD4"/>
    <mergeCell ref="A1:AC1"/>
    <mergeCell ref="A2:A3"/>
    <mergeCell ref="B2:B3"/>
    <mergeCell ref="C2:C3"/>
    <mergeCell ref="D2:D3"/>
    <mergeCell ref="P2:P3"/>
    <mergeCell ref="E2:E3"/>
    <mergeCell ref="Y2:AD3"/>
    <mergeCell ref="G2:G3"/>
    <mergeCell ref="N2:N3"/>
    <mergeCell ref="X2:X3"/>
    <mergeCell ref="R2:R3"/>
    <mergeCell ref="H2:L2"/>
    <mergeCell ref="Y43:AD43"/>
    <mergeCell ref="Y32:AD32"/>
    <mergeCell ref="Y33:AD33"/>
    <mergeCell ref="Y34:AD34"/>
    <mergeCell ref="Y35:AD35"/>
    <mergeCell ref="Y36:AD36"/>
    <mergeCell ref="Y37:AD37"/>
    <mergeCell ref="Y39:AD39"/>
    <mergeCell ref="Y42:AD42"/>
    <mergeCell ref="Y38:AD38"/>
    <mergeCell ref="Y9:AD9"/>
    <mergeCell ref="Y10:AD10"/>
    <mergeCell ref="A10:B10"/>
    <mergeCell ref="Y11:AD11"/>
    <mergeCell ref="Y12:AD12"/>
    <mergeCell ref="Y25:AD25"/>
    <mergeCell ref="Y28:AD28"/>
    <mergeCell ref="Y13:AD13"/>
    <mergeCell ref="Y15:AD15"/>
    <mergeCell ref="Y14:AD14"/>
    <mergeCell ref="Y23:AD23"/>
    <mergeCell ref="Y22:AD22"/>
    <mergeCell ref="Y16:AD16"/>
    <mergeCell ref="Y17:AD17"/>
    <mergeCell ref="Y18:AD18"/>
    <mergeCell ref="Y19:AD19"/>
    <mergeCell ref="Y20:AD20"/>
    <mergeCell ref="Y21:AD21"/>
    <mergeCell ref="Y24:AD24"/>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5"/>
  <sheetViews>
    <sheetView zoomScale="130" zoomScaleNormal="130" workbookViewId="0">
      <pane ySplit="3" topLeftCell="A4" activePane="bottomLeft" state="frozen"/>
      <selection activeCell="H50" sqref="H50"/>
      <selection pane="bottomLeft" activeCell="C9" sqref="C9"/>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47" hidden="1" customWidth="1"/>
    <col min="7" max="7" width="5.7109375" customWidth="1"/>
    <col min="8" max="8" width="8.7109375" hidden="1" customWidth="1"/>
    <col min="9" max="9" width="6.140625" hidden="1" customWidth="1"/>
    <col min="10" max="10" width="7" hidden="1" customWidth="1"/>
    <col min="11" max="11" width="5.7109375" hidden="1" customWidth="1"/>
    <col min="12" max="12" width="6.85546875" hidden="1" customWidth="1"/>
    <col min="13" max="13" width="6" customWidth="1"/>
    <col min="14" max="14" width="3.42578125" customWidth="1"/>
    <col min="15" max="15" width="3.42578125" style="47" hidden="1" customWidth="1"/>
    <col min="16" max="16" width="4.140625" customWidth="1"/>
    <col min="17" max="17" width="3.140625" style="47" hidden="1" customWidth="1"/>
    <col min="18" max="18" width="5" customWidth="1"/>
    <col min="19" max="19" width="3.42578125" style="47" hidden="1" customWidth="1"/>
    <col min="20" max="20" width="4.140625" customWidth="1"/>
    <col min="21" max="21" width="3.85546875" style="47" hidden="1" customWidth="1"/>
    <col min="22" max="22" width="3.85546875" customWidth="1"/>
    <col min="23" max="23" width="3.85546875" style="47"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405" t="s">
        <v>258</v>
      </c>
      <c r="B1" s="405"/>
      <c r="C1" s="405"/>
      <c r="D1" s="405"/>
      <c r="E1" s="405"/>
      <c r="F1" s="405"/>
      <c r="G1" s="405"/>
      <c r="H1" s="405"/>
      <c r="I1" s="405"/>
      <c r="J1" s="405"/>
      <c r="K1" s="405"/>
      <c r="L1" s="405"/>
      <c r="M1" s="405"/>
      <c r="N1" s="405"/>
      <c r="O1" s="405"/>
      <c r="P1" s="405"/>
      <c r="Q1" s="405"/>
      <c r="R1" s="405"/>
      <c r="S1" s="405"/>
      <c r="T1" s="405"/>
      <c r="U1" s="405"/>
      <c r="V1" s="405"/>
      <c r="W1" s="405"/>
      <c r="X1" s="405"/>
      <c r="Y1" s="406"/>
      <c r="Z1" s="406"/>
      <c r="AA1" s="406"/>
      <c r="AB1" s="406"/>
      <c r="AC1" s="406"/>
      <c r="AD1" s="406"/>
      <c r="AE1" s="131"/>
    </row>
    <row r="2" spans="1:44" ht="17.25" customHeight="1" x14ac:dyDescent="0.2">
      <c r="A2" s="506" t="s">
        <v>1</v>
      </c>
      <c r="B2" s="506" t="s">
        <v>9</v>
      </c>
      <c r="C2" s="506" t="s">
        <v>0</v>
      </c>
      <c r="D2" s="506" t="s">
        <v>14</v>
      </c>
      <c r="E2" s="506" t="s">
        <v>15</v>
      </c>
      <c r="F2" s="43" t="s">
        <v>15</v>
      </c>
      <c r="G2" s="495" t="s">
        <v>12</v>
      </c>
      <c r="H2" s="421" t="s">
        <v>294</v>
      </c>
      <c r="I2" s="422"/>
      <c r="J2" s="422"/>
      <c r="K2" s="422"/>
      <c r="L2" s="423"/>
      <c r="M2" s="25" t="s">
        <v>16</v>
      </c>
      <c r="N2" s="493" t="s">
        <v>39</v>
      </c>
      <c r="O2" s="83"/>
      <c r="P2" s="493" t="s">
        <v>11</v>
      </c>
      <c r="Q2" s="83"/>
      <c r="R2" s="493" t="s">
        <v>21</v>
      </c>
      <c r="S2" s="83"/>
      <c r="T2" s="25" t="s">
        <v>18</v>
      </c>
      <c r="U2" s="83"/>
      <c r="V2" s="25" t="s">
        <v>18</v>
      </c>
      <c r="W2" s="87"/>
      <c r="X2" s="501" t="s">
        <v>13</v>
      </c>
      <c r="Y2" s="508" t="s">
        <v>201</v>
      </c>
      <c r="Z2" s="508"/>
      <c r="AA2" s="508"/>
      <c r="AB2" s="508"/>
      <c r="AC2" s="508"/>
      <c r="AD2" s="508"/>
      <c r="AE2" s="509"/>
    </row>
    <row r="3" spans="1:44" ht="12.75" customHeight="1" x14ac:dyDescent="0.2">
      <c r="A3" s="507"/>
      <c r="B3" s="507"/>
      <c r="C3" s="507"/>
      <c r="D3" s="507"/>
      <c r="E3" s="507"/>
      <c r="F3" s="43"/>
      <c r="G3" s="496"/>
      <c r="H3" s="220" t="s">
        <v>0</v>
      </c>
      <c r="I3" s="195" t="s">
        <v>14</v>
      </c>
      <c r="J3" s="195" t="s">
        <v>15</v>
      </c>
      <c r="K3" s="201"/>
      <c r="L3" s="220" t="s">
        <v>12</v>
      </c>
      <c r="M3" s="26" t="s">
        <v>17</v>
      </c>
      <c r="N3" s="494"/>
      <c r="O3" s="84"/>
      <c r="P3" s="494"/>
      <c r="Q3" s="84"/>
      <c r="R3" s="494"/>
      <c r="S3" s="84"/>
      <c r="T3" s="26" t="s">
        <v>19</v>
      </c>
      <c r="U3" s="84"/>
      <c r="V3" s="26" t="s">
        <v>20</v>
      </c>
      <c r="W3" s="88"/>
      <c r="X3" s="501"/>
      <c r="Y3" s="508"/>
      <c r="Z3" s="508"/>
      <c r="AA3" s="508"/>
      <c r="AB3" s="508"/>
      <c r="AC3" s="508"/>
      <c r="AD3" s="508"/>
      <c r="AE3" s="509"/>
    </row>
    <row r="4" spans="1:44" s="47" customFormat="1" ht="12" hidden="1" customHeight="1" x14ac:dyDescent="0.2">
      <c r="A4" s="2" t="s">
        <v>7</v>
      </c>
      <c r="B4" s="52">
        <v>1</v>
      </c>
      <c r="C4" s="24"/>
      <c r="D4" s="24"/>
      <c r="E4" s="24"/>
      <c r="F4" s="44">
        <f>E4</f>
        <v>0</v>
      </c>
      <c r="G4" s="57" t="str">
        <f t="shared" ref="G4:G18" si="0">IF((D4*60+F4)=0,"",ROUND((C4*60)/(D4*60+F4),1))</f>
        <v/>
      </c>
      <c r="H4" s="197"/>
      <c r="I4" s="197"/>
      <c r="J4" s="197"/>
      <c r="K4" s="44">
        <f t="shared" ref="K4:K9" si="1">J4</f>
        <v>0</v>
      </c>
      <c r="L4" s="203" t="str">
        <f t="shared" ref="L4:L18" si="2">IF((I4*60+K4)=0,"",ROUND((H4*60)/(I4*60+K4),1))</f>
        <v/>
      </c>
      <c r="M4" s="77"/>
      <c r="N4" s="77"/>
      <c r="O4" s="106">
        <f>IF(N4="",0,1)</f>
        <v>0</v>
      </c>
      <c r="P4" s="77"/>
      <c r="Q4" s="106">
        <f>IF(P4="",0,1)</f>
        <v>0</v>
      </c>
      <c r="R4" s="77"/>
      <c r="S4" s="106">
        <f>IF(R4="",0,1)</f>
        <v>0</v>
      </c>
      <c r="T4" s="77"/>
      <c r="U4" s="106">
        <f>IF(T4="",0,1)</f>
        <v>0</v>
      </c>
      <c r="V4" s="77"/>
      <c r="W4" s="106">
        <f>IF(V4="",0,1)</f>
        <v>0</v>
      </c>
      <c r="X4" s="151"/>
      <c r="Y4" s="502" t="s">
        <v>200</v>
      </c>
      <c r="Z4" s="502"/>
      <c r="AA4" s="502"/>
      <c r="AB4" s="502"/>
      <c r="AC4" s="502"/>
      <c r="AD4" s="502"/>
      <c r="AE4" s="503"/>
      <c r="AK4"/>
      <c r="AL4"/>
      <c r="AM4"/>
      <c r="AN4"/>
      <c r="AO4"/>
      <c r="AP4"/>
      <c r="AQ4"/>
      <c r="AR4"/>
    </row>
    <row r="5" spans="1:44" s="47" customFormat="1" ht="12" hidden="1" customHeight="1" x14ac:dyDescent="0.2">
      <c r="A5" s="2" t="s">
        <v>8</v>
      </c>
      <c r="B5" s="228">
        <v>1</v>
      </c>
      <c r="C5" s="24"/>
      <c r="D5" s="24"/>
      <c r="E5" s="24"/>
      <c r="F5" s="44">
        <f t="shared" ref="F5:F9" si="3">E5</f>
        <v>0</v>
      </c>
      <c r="G5" s="57" t="str">
        <f t="shared" si="0"/>
        <v/>
      </c>
      <c r="H5" s="197"/>
      <c r="I5" s="197"/>
      <c r="J5" s="197"/>
      <c r="K5" s="44">
        <f t="shared" si="1"/>
        <v>0</v>
      </c>
      <c r="L5" s="203" t="str">
        <f t="shared" si="2"/>
        <v/>
      </c>
      <c r="M5" s="77"/>
      <c r="N5" s="77"/>
      <c r="O5" s="106">
        <f t="shared" ref="O5:W9" si="4">IF(N5="",O4,O4+1)</f>
        <v>0</v>
      </c>
      <c r="P5" s="77"/>
      <c r="Q5" s="106">
        <f t="shared" si="4"/>
        <v>0</v>
      </c>
      <c r="R5" s="77"/>
      <c r="S5" s="106">
        <f t="shared" si="4"/>
        <v>0</v>
      </c>
      <c r="T5" s="77"/>
      <c r="U5" s="106">
        <f t="shared" si="4"/>
        <v>0</v>
      </c>
      <c r="V5" s="77"/>
      <c r="W5" s="106">
        <f t="shared" si="4"/>
        <v>0</v>
      </c>
      <c r="X5" s="151"/>
      <c r="Y5" s="502" t="s">
        <v>213</v>
      </c>
      <c r="Z5" s="502"/>
      <c r="AA5" s="502"/>
      <c r="AB5" s="502"/>
      <c r="AC5" s="502"/>
      <c r="AD5" s="502"/>
      <c r="AE5" s="503"/>
      <c r="AK5"/>
      <c r="AL5"/>
      <c r="AM5"/>
      <c r="AN5"/>
      <c r="AO5"/>
      <c r="AP5"/>
      <c r="AQ5"/>
      <c r="AR5"/>
    </row>
    <row r="6" spans="1:44" s="47" customFormat="1" ht="12" hidden="1" customHeight="1" x14ac:dyDescent="0.2">
      <c r="A6" s="2" t="s">
        <v>2</v>
      </c>
      <c r="B6" s="228">
        <v>1</v>
      </c>
      <c r="C6" s="24"/>
      <c r="D6" s="24"/>
      <c r="E6" s="24"/>
      <c r="F6" s="44">
        <f t="shared" si="3"/>
        <v>0</v>
      </c>
      <c r="G6" s="57" t="str">
        <f t="shared" si="0"/>
        <v/>
      </c>
      <c r="H6" s="197"/>
      <c r="I6" s="197"/>
      <c r="J6" s="197"/>
      <c r="K6" s="44">
        <f t="shared" si="1"/>
        <v>0</v>
      </c>
      <c r="L6" s="203" t="str">
        <f t="shared" si="2"/>
        <v/>
      </c>
      <c r="M6" s="77"/>
      <c r="N6" s="77"/>
      <c r="O6" s="106">
        <f t="shared" si="4"/>
        <v>0</v>
      </c>
      <c r="P6" s="77"/>
      <c r="Q6" s="106">
        <f t="shared" si="4"/>
        <v>0</v>
      </c>
      <c r="R6" s="77"/>
      <c r="S6" s="106">
        <f t="shared" si="4"/>
        <v>0</v>
      </c>
      <c r="T6" s="77"/>
      <c r="U6" s="106">
        <f t="shared" si="4"/>
        <v>0</v>
      </c>
      <c r="V6" s="77"/>
      <c r="W6" s="106">
        <f t="shared" si="4"/>
        <v>0</v>
      </c>
      <c r="X6" s="151"/>
      <c r="Y6" s="471" t="s">
        <v>226</v>
      </c>
      <c r="Z6" s="472"/>
      <c r="AA6" s="472"/>
      <c r="AB6" s="472"/>
      <c r="AC6" s="472"/>
      <c r="AD6" s="472"/>
      <c r="AE6" s="473"/>
      <c r="AK6"/>
      <c r="AL6"/>
      <c r="AM6"/>
      <c r="AN6"/>
      <c r="AO6"/>
      <c r="AP6"/>
      <c r="AQ6"/>
      <c r="AR6"/>
    </row>
    <row r="7" spans="1:44" s="47" customFormat="1" ht="12" hidden="1" customHeight="1" x14ac:dyDescent="0.2">
      <c r="A7" s="2" t="s">
        <v>3</v>
      </c>
      <c r="B7" s="228">
        <v>1</v>
      </c>
      <c r="C7" s="24"/>
      <c r="D7" s="24"/>
      <c r="E7" s="24"/>
      <c r="F7" s="44">
        <f t="shared" si="3"/>
        <v>0</v>
      </c>
      <c r="G7" s="57" t="str">
        <f t="shared" si="0"/>
        <v/>
      </c>
      <c r="H7" s="197"/>
      <c r="I7" s="197"/>
      <c r="J7" s="197"/>
      <c r="K7" s="44">
        <f t="shared" si="1"/>
        <v>0</v>
      </c>
      <c r="L7" s="203" t="str">
        <f t="shared" si="2"/>
        <v/>
      </c>
      <c r="M7" s="77"/>
      <c r="N7" s="77"/>
      <c r="O7" s="106">
        <f t="shared" si="4"/>
        <v>0</v>
      </c>
      <c r="P7" s="77"/>
      <c r="Q7" s="106">
        <f t="shared" si="4"/>
        <v>0</v>
      </c>
      <c r="R7" s="77"/>
      <c r="S7" s="106">
        <f t="shared" si="4"/>
        <v>0</v>
      </c>
      <c r="T7" s="77"/>
      <c r="U7" s="106">
        <f t="shared" si="4"/>
        <v>0</v>
      </c>
      <c r="V7" s="77"/>
      <c r="W7" s="106">
        <f t="shared" si="4"/>
        <v>0</v>
      </c>
      <c r="X7" s="151"/>
      <c r="Y7" s="471" t="s">
        <v>226</v>
      </c>
      <c r="Z7" s="472"/>
      <c r="AA7" s="472"/>
      <c r="AB7" s="472"/>
      <c r="AC7" s="472"/>
      <c r="AD7" s="472"/>
      <c r="AE7" s="473"/>
      <c r="AK7"/>
      <c r="AL7"/>
      <c r="AM7"/>
      <c r="AN7"/>
      <c r="AO7"/>
      <c r="AP7"/>
      <c r="AQ7"/>
      <c r="AR7"/>
    </row>
    <row r="8" spans="1:44" s="47" customFormat="1" ht="12" hidden="1" customHeight="1" x14ac:dyDescent="0.2">
      <c r="A8" s="52" t="s">
        <v>4</v>
      </c>
      <c r="B8" s="228">
        <f t="shared" ref="B8" si="5">B7+1</f>
        <v>2</v>
      </c>
      <c r="C8" s="24"/>
      <c r="D8" s="24"/>
      <c r="E8" s="24"/>
      <c r="F8" s="44">
        <f t="shared" si="3"/>
        <v>0</v>
      </c>
      <c r="G8" s="57" t="str">
        <f t="shared" si="0"/>
        <v/>
      </c>
      <c r="H8" s="197"/>
      <c r="I8" s="197"/>
      <c r="J8" s="197"/>
      <c r="K8" s="44">
        <f t="shared" si="1"/>
        <v>0</v>
      </c>
      <c r="L8" s="203" t="str">
        <f t="shared" si="2"/>
        <v/>
      </c>
      <c r="M8" s="77"/>
      <c r="N8" s="77"/>
      <c r="O8" s="106">
        <f t="shared" si="4"/>
        <v>0</v>
      </c>
      <c r="P8" s="77"/>
      <c r="Q8" s="106">
        <f t="shared" si="4"/>
        <v>0</v>
      </c>
      <c r="R8" s="77"/>
      <c r="S8" s="106">
        <f t="shared" si="4"/>
        <v>0</v>
      </c>
      <c r="T8" s="77"/>
      <c r="U8" s="106">
        <f t="shared" si="4"/>
        <v>0</v>
      </c>
      <c r="V8" s="77"/>
      <c r="W8" s="106">
        <f t="shared" si="4"/>
        <v>0</v>
      </c>
      <c r="X8" s="151"/>
      <c r="Y8" s="425"/>
      <c r="Z8" s="426"/>
      <c r="AA8" s="426"/>
      <c r="AB8" s="426"/>
      <c r="AC8" s="426"/>
      <c r="AD8" s="426"/>
      <c r="AE8" s="427"/>
      <c r="AK8"/>
      <c r="AL8"/>
      <c r="AM8"/>
      <c r="AN8"/>
      <c r="AO8"/>
      <c r="AP8"/>
      <c r="AQ8"/>
      <c r="AR8"/>
    </row>
    <row r="9" spans="1:44" s="47" customFormat="1" ht="12" customHeight="1" x14ac:dyDescent="0.2">
      <c r="A9" s="44" t="s">
        <v>5</v>
      </c>
      <c r="B9" s="227">
        <v>1</v>
      </c>
      <c r="C9" s="24"/>
      <c r="D9" s="24"/>
      <c r="E9" s="24"/>
      <c r="F9" s="44">
        <f t="shared" si="3"/>
        <v>0</v>
      </c>
      <c r="G9" s="57" t="str">
        <f t="shared" si="0"/>
        <v/>
      </c>
      <c r="H9" s="197"/>
      <c r="I9" s="197"/>
      <c r="J9" s="197"/>
      <c r="K9" s="44">
        <f t="shared" si="1"/>
        <v>0</v>
      </c>
      <c r="L9" s="203" t="str">
        <f t="shared" si="2"/>
        <v/>
      </c>
      <c r="M9" s="77"/>
      <c r="N9" s="77"/>
      <c r="O9" s="106">
        <f t="shared" si="4"/>
        <v>0</v>
      </c>
      <c r="P9" s="77"/>
      <c r="Q9" s="106">
        <f t="shared" si="4"/>
        <v>0</v>
      </c>
      <c r="R9" s="77"/>
      <c r="S9" s="106">
        <f t="shared" si="4"/>
        <v>0</v>
      </c>
      <c r="T9" s="77"/>
      <c r="U9" s="106">
        <f t="shared" si="4"/>
        <v>0</v>
      </c>
      <c r="V9" s="77"/>
      <c r="W9" s="106">
        <f t="shared" si="4"/>
        <v>0</v>
      </c>
      <c r="X9" s="151"/>
      <c r="Y9" s="365"/>
      <c r="Z9" s="366"/>
      <c r="AA9" s="366"/>
      <c r="AB9" s="366"/>
      <c r="AC9" s="366"/>
      <c r="AD9" s="366"/>
      <c r="AE9" s="367"/>
      <c r="AK9"/>
      <c r="AL9"/>
      <c r="AM9"/>
      <c r="AN9"/>
      <c r="AO9"/>
      <c r="AP9"/>
      <c r="AQ9"/>
      <c r="AR9"/>
    </row>
    <row r="10" spans="1:44" s="47" customFormat="1" ht="12" hidden="1" customHeight="1" x14ac:dyDescent="0.2">
      <c r="A10" s="382" t="s">
        <v>10</v>
      </c>
      <c r="B10" s="383"/>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3"/>
      <c r="Z10" s="393"/>
      <c r="AA10" s="393"/>
      <c r="AB10" s="393"/>
      <c r="AC10" s="393"/>
      <c r="AD10" s="393"/>
      <c r="AE10" s="394"/>
      <c r="AK10"/>
      <c r="AL10"/>
      <c r="AM10"/>
      <c r="AN10"/>
      <c r="AO10"/>
      <c r="AP10"/>
      <c r="AQ10"/>
      <c r="AR10"/>
    </row>
    <row r="11" spans="1:44" ht="12" customHeight="1" x14ac:dyDescent="0.2">
      <c r="A11" s="437" t="s">
        <v>185</v>
      </c>
      <c r="B11" s="438"/>
      <c r="C11" s="46">
        <f>C10+Août!C43</f>
        <v>0</v>
      </c>
      <c r="D11" s="46">
        <f>D10+Août!D43+ROUNDDOWN(F11/60,0)</f>
        <v>0</v>
      </c>
      <c r="E11" s="46">
        <f>F11-60*ROUNDDOWN(F11/60,0)</f>
        <v>0</v>
      </c>
      <c r="F11" s="90">
        <f>E10+Août!E43</f>
        <v>0</v>
      </c>
      <c r="G11" s="46">
        <f>IF((D11*60+E11)=0,0,ROUND((C11*60)/(D11*60+E11),1))</f>
        <v>0</v>
      </c>
      <c r="H11" s="46">
        <f>H10+Août!H43</f>
        <v>0</v>
      </c>
      <c r="I11" s="46">
        <f>I10+Août!I43+ROUNDDOWN(K11/60,0)</f>
        <v>0</v>
      </c>
      <c r="J11" s="46">
        <f>K11-60*ROUNDDOWN(K11/60,0)</f>
        <v>0</v>
      </c>
      <c r="K11" s="90">
        <f>J10+Août!J43</f>
        <v>0</v>
      </c>
      <c r="L11" s="46">
        <f>IF((I11*60+J11)=0,0,ROUND((H11*60)/(I11*60+J11),1))</f>
        <v>0</v>
      </c>
      <c r="M11" s="55">
        <f>M10+Août!M43</f>
        <v>0</v>
      </c>
      <c r="N11" s="55" t="str">
        <f>IF(N10+Août!N43=0,"",ROUND((SUM(N4:N9)+SUM(Août!N36:'Août'!N41))/(O9+Août!O41),0))</f>
        <v/>
      </c>
      <c r="O11" s="237"/>
      <c r="P11" s="55" t="str">
        <f>IF(P10+Août!P43=0,"",ROUND((SUM(P4:P9)+SUM(Août!P36:'Août'!P41))/(Q9+Août!Q41),0))</f>
        <v/>
      </c>
      <c r="Q11" s="237"/>
      <c r="R11" s="55" t="str">
        <f>IF(R10+Août!R43=0,"",ROUND((SUM(R4:R9)+SUM(Août!R36:'Août'!R41))/(S9+Août!S41),0))</f>
        <v/>
      </c>
      <c r="S11" s="237"/>
      <c r="T11" s="55" t="str">
        <f>IF(T10+Août!T43=0,"",ROUND((SUM(T4:T9)+SUM(Août!T36:'Août'!T41))/(U9+Août!U41),0))</f>
        <v/>
      </c>
      <c r="U11" s="237"/>
      <c r="V11" s="55" t="str">
        <f>IF(V10+Août!V43=0,"",ROUND((SUM(V4:V9)+SUM(Août!V36:'Août'!V41))/(W9+Août!W41),0))</f>
        <v/>
      </c>
      <c r="W11" s="237"/>
      <c r="X11" s="150"/>
      <c r="Y11" s="504"/>
      <c r="Z11" s="504"/>
      <c r="AA11" s="504"/>
      <c r="AB11" s="504"/>
      <c r="AC11" s="504"/>
      <c r="AD11" s="504"/>
      <c r="AE11" s="505"/>
    </row>
    <row r="12" spans="1:44" ht="12" customHeight="1" x14ac:dyDescent="0.2">
      <c r="A12" s="2" t="s">
        <v>6</v>
      </c>
      <c r="B12" s="2">
        <f>B9+1</f>
        <v>2</v>
      </c>
      <c r="C12" s="24"/>
      <c r="D12" s="24"/>
      <c r="E12" s="24"/>
      <c r="F12" s="44">
        <f t="shared" ref="F12:F18" si="6">E12</f>
        <v>0</v>
      </c>
      <c r="G12" s="57" t="str">
        <f t="shared" si="0"/>
        <v/>
      </c>
      <c r="H12" s="197"/>
      <c r="I12" s="197"/>
      <c r="J12" s="197"/>
      <c r="K12" s="44">
        <f>J12</f>
        <v>0</v>
      </c>
      <c r="L12" s="203" t="str">
        <f t="shared" si="2"/>
        <v/>
      </c>
      <c r="M12" s="77"/>
      <c r="N12" s="77"/>
      <c r="O12" s="106">
        <f>IF(N12="",0,1)</f>
        <v>0</v>
      </c>
      <c r="P12" s="77"/>
      <c r="Q12" s="106">
        <f>IF(P12="",0,1)</f>
        <v>0</v>
      </c>
      <c r="R12" s="77"/>
      <c r="S12" s="106">
        <f>IF(R12="",0,1)</f>
        <v>0</v>
      </c>
      <c r="T12" s="77"/>
      <c r="U12" s="106">
        <f>IF(T12="",0,1)</f>
        <v>0</v>
      </c>
      <c r="V12" s="77"/>
      <c r="W12" s="106">
        <f>IF(V12="",0,1)</f>
        <v>0</v>
      </c>
      <c r="X12" s="151"/>
      <c r="Y12" s="502" t="s">
        <v>285</v>
      </c>
      <c r="Z12" s="502"/>
      <c r="AA12" s="502"/>
      <c r="AB12" s="502"/>
      <c r="AC12" s="502"/>
      <c r="AD12" s="502"/>
      <c r="AE12" s="503"/>
    </row>
    <row r="13" spans="1:44" ht="12" customHeight="1" x14ac:dyDescent="0.2">
      <c r="A13" s="2" t="s">
        <v>7</v>
      </c>
      <c r="B13" s="2">
        <f t="shared" ref="B13:B18" si="7">B12+1</f>
        <v>3</v>
      </c>
      <c r="C13" s="24"/>
      <c r="D13" s="24"/>
      <c r="E13" s="24"/>
      <c r="F13" s="44">
        <f t="shared" si="6"/>
        <v>0</v>
      </c>
      <c r="G13" s="57" t="str">
        <f t="shared" si="0"/>
        <v/>
      </c>
      <c r="H13" s="197"/>
      <c r="I13" s="197"/>
      <c r="J13" s="197"/>
      <c r="K13" s="44">
        <f t="shared" ref="K13:K18" si="8">J13</f>
        <v>0</v>
      </c>
      <c r="L13" s="203"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90"/>
      <c r="Z13" s="390"/>
      <c r="AA13" s="390"/>
      <c r="AB13" s="390"/>
      <c r="AC13" s="390"/>
      <c r="AD13" s="390"/>
      <c r="AE13" s="391"/>
    </row>
    <row r="14" spans="1:44" ht="12" customHeight="1" x14ac:dyDescent="0.2">
      <c r="A14" s="2" t="s">
        <v>8</v>
      </c>
      <c r="B14" s="2">
        <f t="shared" si="7"/>
        <v>4</v>
      </c>
      <c r="C14" s="24"/>
      <c r="D14" s="24"/>
      <c r="E14" s="24"/>
      <c r="F14" s="44">
        <f t="shared" si="6"/>
        <v>0</v>
      </c>
      <c r="G14" s="57" t="str">
        <f>IF((D14*60+F14)=0,"",ROUND((C14*60)/(D14*60+F14),1))</f>
        <v/>
      </c>
      <c r="H14" s="197"/>
      <c r="I14" s="197"/>
      <c r="J14" s="197"/>
      <c r="K14" s="44">
        <f t="shared" si="8"/>
        <v>0</v>
      </c>
      <c r="L14" s="203"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90"/>
      <c r="Z14" s="390"/>
      <c r="AA14" s="390"/>
      <c r="AB14" s="390"/>
      <c r="AC14" s="390"/>
      <c r="AD14" s="390"/>
      <c r="AE14" s="391"/>
    </row>
    <row r="15" spans="1:44" ht="12" customHeight="1" x14ac:dyDescent="0.2">
      <c r="A15" s="2" t="s">
        <v>2</v>
      </c>
      <c r="B15" s="2">
        <f t="shared" si="7"/>
        <v>5</v>
      </c>
      <c r="C15" s="24"/>
      <c r="D15" s="24"/>
      <c r="E15" s="24"/>
      <c r="F15" s="44">
        <f t="shared" si="6"/>
        <v>0</v>
      </c>
      <c r="G15" s="57" t="str">
        <f t="shared" si="0"/>
        <v/>
      </c>
      <c r="H15" s="197"/>
      <c r="I15" s="197"/>
      <c r="J15" s="197"/>
      <c r="K15" s="44">
        <f t="shared" si="8"/>
        <v>0</v>
      </c>
      <c r="L15" s="203" t="str">
        <f t="shared" si="2"/>
        <v/>
      </c>
      <c r="M15" s="77"/>
      <c r="N15" s="77"/>
      <c r="O15" s="106">
        <f t="shared" si="9"/>
        <v>0</v>
      </c>
      <c r="P15" s="77"/>
      <c r="Q15" s="106">
        <f t="shared" si="10"/>
        <v>0</v>
      </c>
      <c r="R15" s="77"/>
      <c r="S15" s="106">
        <f t="shared" si="11"/>
        <v>0</v>
      </c>
      <c r="T15" s="77"/>
      <c r="U15" s="106">
        <f t="shared" si="12"/>
        <v>0</v>
      </c>
      <c r="V15" s="77"/>
      <c r="W15" s="106">
        <f t="shared" si="13"/>
        <v>0</v>
      </c>
      <c r="X15" s="151"/>
      <c r="Y15" s="390"/>
      <c r="Z15" s="390"/>
      <c r="AA15" s="390"/>
      <c r="AB15" s="390"/>
      <c r="AC15" s="390"/>
      <c r="AD15" s="390"/>
      <c r="AE15" s="391"/>
    </row>
    <row r="16" spans="1:44" ht="12" customHeight="1" x14ac:dyDescent="0.2">
      <c r="A16" s="2" t="s">
        <v>3</v>
      </c>
      <c r="B16" s="2">
        <f t="shared" si="7"/>
        <v>6</v>
      </c>
      <c r="C16" s="24"/>
      <c r="D16" s="24"/>
      <c r="E16" s="24"/>
      <c r="F16" s="44">
        <f t="shared" si="6"/>
        <v>0</v>
      </c>
      <c r="G16" s="57" t="str">
        <f t="shared" si="0"/>
        <v/>
      </c>
      <c r="H16" s="197"/>
      <c r="I16" s="197"/>
      <c r="J16" s="197"/>
      <c r="K16" s="44">
        <f t="shared" si="8"/>
        <v>0</v>
      </c>
      <c r="L16" s="203" t="str">
        <f t="shared" si="2"/>
        <v/>
      </c>
      <c r="M16" s="77"/>
      <c r="N16" s="77"/>
      <c r="O16" s="106">
        <f t="shared" si="9"/>
        <v>0</v>
      </c>
      <c r="P16" s="77"/>
      <c r="Q16" s="106">
        <f t="shared" si="10"/>
        <v>0</v>
      </c>
      <c r="R16" s="77"/>
      <c r="S16" s="106">
        <f t="shared" si="11"/>
        <v>0</v>
      </c>
      <c r="T16" s="77"/>
      <c r="U16" s="106">
        <f t="shared" si="12"/>
        <v>0</v>
      </c>
      <c r="V16" s="77"/>
      <c r="W16" s="106">
        <f t="shared" si="13"/>
        <v>0</v>
      </c>
      <c r="X16" s="151"/>
      <c r="Y16" s="390"/>
      <c r="Z16" s="390"/>
      <c r="AA16" s="390"/>
      <c r="AB16" s="390"/>
      <c r="AC16" s="390"/>
      <c r="AD16" s="390"/>
      <c r="AE16" s="391"/>
    </row>
    <row r="17" spans="1:31" ht="12" customHeight="1" x14ac:dyDescent="0.2">
      <c r="A17" s="52" t="s">
        <v>4</v>
      </c>
      <c r="B17" s="52">
        <f t="shared" si="7"/>
        <v>7</v>
      </c>
      <c r="C17" s="24"/>
      <c r="D17" s="24"/>
      <c r="E17" s="24"/>
      <c r="F17" s="44">
        <f t="shared" si="6"/>
        <v>0</v>
      </c>
      <c r="G17" s="57" t="str">
        <f t="shared" si="0"/>
        <v/>
      </c>
      <c r="H17" s="197"/>
      <c r="I17" s="197"/>
      <c r="J17" s="197"/>
      <c r="K17" s="44">
        <f t="shared" si="8"/>
        <v>0</v>
      </c>
      <c r="L17" s="203" t="str">
        <f t="shared" si="2"/>
        <v/>
      </c>
      <c r="M17" s="77"/>
      <c r="N17" s="77"/>
      <c r="O17" s="106">
        <f t="shared" si="9"/>
        <v>0</v>
      </c>
      <c r="P17" s="77"/>
      <c r="Q17" s="106">
        <f t="shared" si="10"/>
        <v>0</v>
      </c>
      <c r="R17" s="77"/>
      <c r="S17" s="106">
        <f t="shared" si="11"/>
        <v>0</v>
      </c>
      <c r="T17" s="77"/>
      <c r="U17" s="106">
        <f t="shared" si="12"/>
        <v>0</v>
      </c>
      <c r="V17" s="77"/>
      <c r="W17" s="106">
        <f t="shared" si="13"/>
        <v>0</v>
      </c>
      <c r="X17" s="151"/>
      <c r="Y17" s="390"/>
      <c r="Z17" s="390"/>
      <c r="AA17" s="390"/>
      <c r="AB17" s="390"/>
      <c r="AC17" s="390"/>
      <c r="AD17" s="390"/>
      <c r="AE17" s="391"/>
    </row>
    <row r="18" spans="1:31" ht="12" customHeight="1" x14ac:dyDescent="0.2">
      <c r="A18" s="44" t="s">
        <v>5</v>
      </c>
      <c r="B18" s="44">
        <f t="shared" si="7"/>
        <v>8</v>
      </c>
      <c r="C18" s="24"/>
      <c r="D18" s="24"/>
      <c r="E18" s="24"/>
      <c r="F18" s="44">
        <f t="shared" si="6"/>
        <v>0</v>
      </c>
      <c r="G18" s="57" t="str">
        <f t="shared" si="0"/>
        <v/>
      </c>
      <c r="H18" s="197"/>
      <c r="I18" s="197"/>
      <c r="J18" s="197"/>
      <c r="K18" s="44">
        <f t="shared" si="8"/>
        <v>0</v>
      </c>
      <c r="L18" s="203" t="str">
        <f t="shared" si="2"/>
        <v/>
      </c>
      <c r="M18" s="77"/>
      <c r="N18" s="77"/>
      <c r="O18" s="106">
        <f t="shared" si="9"/>
        <v>0</v>
      </c>
      <c r="P18" s="77"/>
      <c r="Q18" s="106">
        <f t="shared" si="10"/>
        <v>0</v>
      </c>
      <c r="R18" s="77"/>
      <c r="S18" s="106">
        <f t="shared" si="11"/>
        <v>0</v>
      </c>
      <c r="T18" s="77"/>
      <c r="U18" s="106">
        <f t="shared" si="12"/>
        <v>0</v>
      </c>
      <c r="V18" s="77"/>
      <c r="W18" s="106">
        <f t="shared" si="13"/>
        <v>0</v>
      </c>
      <c r="X18" s="151"/>
      <c r="Y18" s="390"/>
      <c r="Z18" s="390"/>
      <c r="AA18" s="390"/>
      <c r="AB18" s="390"/>
      <c r="AC18" s="390"/>
      <c r="AD18" s="390"/>
      <c r="AE18" s="391"/>
    </row>
    <row r="19" spans="1:31" ht="12" customHeight="1" x14ac:dyDescent="0.2">
      <c r="A19" s="382" t="s">
        <v>81</v>
      </c>
      <c r="B19" s="383"/>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3"/>
      <c r="Z19" s="393"/>
      <c r="AA19" s="393"/>
      <c r="AB19" s="393"/>
      <c r="AC19" s="393"/>
      <c r="AD19" s="393"/>
      <c r="AE19" s="394"/>
    </row>
    <row r="20" spans="1:31" ht="12" customHeight="1" x14ac:dyDescent="0.2">
      <c r="A20" s="14" t="s">
        <v>6</v>
      </c>
      <c r="B20" s="2">
        <f>B18+1</f>
        <v>9</v>
      </c>
      <c r="C20" s="24"/>
      <c r="D20" s="24"/>
      <c r="E20" s="24"/>
      <c r="F20" s="44">
        <f t="shared" ref="F20:F26" si="14">E20</f>
        <v>0</v>
      </c>
      <c r="G20" s="57" t="str">
        <f t="shared" ref="G20:G26" si="15">IF((D20*60+F20)=0,"",ROUND((C20*60)/(D20*60+F20),1))</f>
        <v/>
      </c>
      <c r="H20" s="197"/>
      <c r="I20" s="197"/>
      <c r="J20" s="197"/>
      <c r="K20" s="44">
        <f>J20</f>
        <v>0</v>
      </c>
      <c r="L20" s="203"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90"/>
      <c r="Z20" s="390"/>
      <c r="AA20" s="390"/>
      <c r="AB20" s="390"/>
      <c r="AC20" s="390"/>
      <c r="AD20" s="390"/>
      <c r="AE20" s="391"/>
    </row>
    <row r="21" spans="1:31" ht="12" customHeight="1" x14ac:dyDescent="0.2">
      <c r="A21" s="14" t="s">
        <v>7</v>
      </c>
      <c r="B21" s="2">
        <f t="shared" ref="B21:B26" si="17">B20+1</f>
        <v>10</v>
      </c>
      <c r="C21" s="24"/>
      <c r="D21" s="24"/>
      <c r="E21" s="24"/>
      <c r="F21" s="44">
        <f t="shared" si="14"/>
        <v>0</v>
      </c>
      <c r="G21" s="57" t="str">
        <f t="shared" si="15"/>
        <v/>
      </c>
      <c r="H21" s="197"/>
      <c r="I21" s="197"/>
      <c r="J21" s="197"/>
      <c r="K21" s="44">
        <f t="shared" ref="K21:K26" si="18">J21</f>
        <v>0</v>
      </c>
      <c r="L21" s="203"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390"/>
      <c r="Z21" s="390"/>
      <c r="AA21" s="390"/>
      <c r="AB21" s="390"/>
      <c r="AC21" s="390"/>
      <c r="AD21" s="390"/>
      <c r="AE21" s="391"/>
    </row>
    <row r="22" spans="1:31" ht="12" customHeight="1" x14ac:dyDescent="0.2">
      <c r="A22" s="14" t="s">
        <v>8</v>
      </c>
      <c r="B22" s="2">
        <f t="shared" si="17"/>
        <v>11</v>
      </c>
      <c r="C22" s="24"/>
      <c r="D22" s="24"/>
      <c r="E22" s="24"/>
      <c r="F22" s="44">
        <f t="shared" si="14"/>
        <v>0</v>
      </c>
      <c r="G22" s="57" t="str">
        <f t="shared" si="15"/>
        <v/>
      </c>
      <c r="H22" s="197"/>
      <c r="I22" s="197"/>
      <c r="J22" s="197"/>
      <c r="K22" s="44">
        <f t="shared" si="18"/>
        <v>0</v>
      </c>
      <c r="L22" s="203" t="str">
        <f t="shared" si="16"/>
        <v/>
      </c>
      <c r="M22" s="77"/>
      <c r="N22" s="77"/>
      <c r="O22" s="106">
        <f t="shared" si="19"/>
        <v>0</v>
      </c>
      <c r="P22" s="77"/>
      <c r="Q22" s="106">
        <f t="shared" si="20"/>
        <v>0</v>
      </c>
      <c r="R22" s="77"/>
      <c r="S22" s="106">
        <f t="shared" si="21"/>
        <v>0</v>
      </c>
      <c r="T22" s="77"/>
      <c r="U22" s="106">
        <f t="shared" si="22"/>
        <v>0</v>
      </c>
      <c r="V22" s="77"/>
      <c r="W22" s="106">
        <f t="shared" si="23"/>
        <v>0</v>
      </c>
      <c r="X22" s="151"/>
      <c r="Y22" s="390"/>
      <c r="Z22" s="390"/>
      <c r="AA22" s="390"/>
      <c r="AB22" s="390"/>
      <c r="AC22" s="390"/>
      <c r="AD22" s="390"/>
      <c r="AE22" s="391"/>
    </row>
    <row r="23" spans="1:31" ht="12" customHeight="1" x14ac:dyDescent="0.2">
      <c r="A23" s="14" t="s">
        <v>2</v>
      </c>
      <c r="B23" s="2">
        <f t="shared" si="17"/>
        <v>12</v>
      </c>
      <c r="C23" s="24"/>
      <c r="D23" s="24"/>
      <c r="E23" s="24"/>
      <c r="F23" s="44">
        <f t="shared" si="14"/>
        <v>0</v>
      </c>
      <c r="G23" s="57" t="str">
        <f t="shared" si="15"/>
        <v/>
      </c>
      <c r="H23" s="197"/>
      <c r="I23" s="197"/>
      <c r="J23" s="197"/>
      <c r="K23" s="44">
        <f t="shared" si="18"/>
        <v>0</v>
      </c>
      <c r="L23" s="203" t="str">
        <f t="shared" si="16"/>
        <v/>
      </c>
      <c r="M23" s="77"/>
      <c r="N23" s="77"/>
      <c r="O23" s="106">
        <f t="shared" si="19"/>
        <v>0</v>
      </c>
      <c r="P23" s="77"/>
      <c r="Q23" s="106">
        <f t="shared" si="20"/>
        <v>0</v>
      </c>
      <c r="R23" s="77"/>
      <c r="S23" s="106">
        <f t="shared" si="21"/>
        <v>0</v>
      </c>
      <c r="T23" s="77"/>
      <c r="U23" s="106">
        <f t="shared" si="22"/>
        <v>0</v>
      </c>
      <c r="V23" s="77"/>
      <c r="W23" s="106">
        <f t="shared" si="23"/>
        <v>0</v>
      </c>
      <c r="X23" s="151"/>
      <c r="Y23" s="390"/>
      <c r="Z23" s="390"/>
      <c r="AA23" s="390"/>
      <c r="AB23" s="390"/>
      <c r="AC23" s="390"/>
      <c r="AD23" s="390"/>
      <c r="AE23" s="391"/>
    </row>
    <row r="24" spans="1:31" ht="12" customHeight="1" x14ac:dyDescent="0.2">
      <c r="A24" s="14" t="s">
        <v>3</v>
      </c>
      <c r="B24" s="2">
        <f t="shared" si="17"/>
        <v>13</v>
      </c>
      <c r="C24" s="24"/>
      <c r="D24" s="24"/>
      <c r="E24" s="24"/>
      <c r="F24" s="44">
        <f t="shared" si="14"/>
        <v>0</v>
      </c>
      <c r="G24" s="57" t="str">
        <f t="shared" si="15"/>
        <v/>
      </c>
      <c r="H24" s="197"/>
      <c r="I24" s="197"/>
      <c r="J24" s="197"/>
      <c r="K24" s="44">
        <f t="shared" si="18"/>
        <v>0</v>
      </c>
      <c r="L24" s="203" t="str">
        <f t="shared" si="16"/>
        <v/>
      </c>
      <c r="M24" s="77"/>
      <c r="N24" s="77"/>
      <c r="O24" s="106">
        <f t="shared" si="19"/>
        <v>0</v>
      </c>
      <c r="P24" s="77"/>
      <c r="Q24" s="106">
        <f t="shared" si="20"/>
        <v>0</v>
      </c>
      <c r="R24" s="77"/>
      <c r="S24" s="106">
        <f t="shared" si="21"/>
        <v>0</v>
      </c>
      <c r="T24" s="77"/>
      <c r="U24" s="106">
        <f t="shared" si="22"/>
        <v>0</v>
      </c>
      <c r="V24" s="77"/>
      <c r="W24" s="106">
        <f t="shared" si="23"/>
        <v>0</v>
      </c>
      <c r="X24" s="151"/>
      <c r="Y24" s="390"/>
      <c r="Z24" s="390"/>
      <c r="AA24" s="390"/>
      <c r="AB24" s="390"/>
      <c r="AC24" s="390"/>
      <c r="AD24" s="390"/>
      <c r="AE24" s="391"/>
    </row>
    <row r="25" spans="1:31" ht="12" customHeight="1" x14ac:dyDescent="0.2">
      <c r="A25" s="52" t="s">
        <v>4</v>
      </c>
      <c r="B25" s="52">
        <f t="shared" si="17"/>
        <v>14</v>
      </c>
      <c r="C25" s="24"/>
      <c r="D25" s="24"/>
      <c r="E25" s="24"/>
      <c r="F25" s="44">
        <f t="shared" si="14"/>
        <v>0</v>
      </c>
      <c r="G25" s="57" t="str">
        <f t="shared" si="15"/>
        <v/>
      </c>
      <c r="H25" s="197"/>
      <c r="I25" s="197"/>
      <c r="J25" s="197"/>
      <c r="K25" s="44">
        <f t="shared" si="18"/>
        <v>0</v>
      </c>
      <c r="L25" s="203" t="str">
        <f t="shared" si="16"/>
        <v/>
      </c>
      <c r="M25" s="77"/>
      <c r="N25" s="77"/>
      <c r="O25" s="106">
        <f t="shared" si="19"/>
        <v>0</v>
      </c>
      <c r="P25" s="77"/>
      <c r="Q25" s="106">
        <f t="shared" si="20"/>
        <v>0</v>
      </c>
      <c r="R25" s="77"/>
      <c r="S25" s="106">
        <f t="shared" si="21"/>
        <v>0</v>
      </c>
      <c r="T25" s="77"/>
      <c r="U25" s="106">
        <f t="shared" si="22"/>
        <v>0</v>
      </c>
      <c r="V25" s="77"/>
      <c r="W25" s="106">
        <f t="shared" si="23"/>
        <v>0</v>
      </c>
      <c r="X25" s="151"/>
      <c r="Y25" s="390"/>
      <c r="Z25" s="390"/>
      <c r="AA25" s="390"/>
      <c r="AB25" s="390"/>
      <c r="AC25" s="390"/>
      <c r="AD25" s="390"/>
      <c r="AE25" s="391"/>
    </row>
    <row r="26" spans="1:31" ht="12" customHeight="1" x14ac:dyDescent="0.2">
      <c r="A26" s="74" t="s">
        <v>5</v>
      </c>
      <c r="B26" s="44">
        <f t="shared" si="17"/>
        <v>15</v>
      </c>
      <c r="C26" s="24"/>
      <c r="D26" s="24"/>
      <c r="E26" s="24"/>
      <c r="F26" s="44">
        <f t="shared" si="14"/>
        <v>0</v>
      </c>
      <c r="G26" s="57" t="str">
        <f t="shared" si="15"/>
        <v/>
      </c>
      <c r="H26" s="197"/>
      <c r="I26" s="197"/>
      <c r="J26" s="197"/>
      <c r="K26" s="44">
        <f t="shared" si="18"/>
        <v>0</v>
      </c>
      <c r="L26" s="203" t="str">
        <f t="shared" si="16"/>
        <v/>
      </c>
      <c r="M26" s="77"/>
      <c r="N26" s="77"/>
      <c r="O26" s="106">
        <f t="shared" si="19"/>
        <v>0</v>
      </c>
      <c r="P26" s="77"/>
      <c r="Q26" s="106">
        <f t="shared" si="20"/>
        <v>0</v>
      </c>
      <c r="R26" s="77"/>
      <c r="S26" s="106">
        <f t="shared" si="21"/>
        <v>0</v>
      </c>
      <c r="T26" s="77"/>
      <c r="U26" s="106">
        <f t="shared" si="22"/>
        <v>0</v>
      </c>
      <c r="V26" s="77"/>
      <c r="W26" s="106">
        <f t="shared" si="23"/>
        <v>0</v>
      </c>
      <c r="X26" s="151"/>
      <c r="Y26" s="390"/>
      <c r="Z26" s="390"/>
      <c r="AA26" s="390"/>
      <c r="AB26" s="390"/>
      <c r="AC26" s="390"/>
      <c r="AD26" s="390"/>
      <c r="AE26" s="391"/>
    </row>
    <row r="27" spans="1:31" ht="12" customHeight="1" x14ac:dyDescent="0.2">
      <c r="A27" s="382" t="s">
        <v>82</v>
      </c>
      <c r="B27" s="383"/>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3"/>
      <c r="Z27" s="393"/>
      <c r="AA27" s="393"/>
      <c r="AB27" s="393"/>
      <c r="AC27" s="393"/>
      <c r="AD27" s="393"/>
      <c r="AE27" s="394"/>
    </row>
    <row r="28" spans="1:31" ht="12" customHeight="1" x14ac:dyDescent="0.2">
      <c r="A28" s="2" t="s">
        <v>6</v>
      </c>
      <c r="B28" s="2">
        <f>B26+1</f>
        <v>16</v>
      </c>
      <c r="C28" s="24"/>
      <c r="D28" s="24"/>
      <c r="E28" s="24"/>
      <c r="F28" s="44">
        <f t="shared" ref="F28:F42" si="24">E28</f>
        <v>0</v>
      </c>
      <c r="G28" s="57" t="str">
        <f t="shared" ref="G28:G42" si="25">IF((D28*60+F28)=0,"",ROUND((C28*60)/(D28*60+F28),1))</f>
        <v/>
      </c>
      <c r="H28" s="197"/>
      <c r="I28" s="197"/>
      <c r="J28" s="197"/>
      <c r="K28" s="44">
        <f>J28</f>
        <v>0</v>
      </c>
      <c r="L28" s="203" t="str">
        <f t="shared" ref="L28:L42" si="26">IF((I28*60+K28)=0,"",ROUND((H28*60)/(I28*60+K28),1))</f>
        <v/>
      </c>
      <c r="M28" s="77"/>
      <c r="N28" s="77"/>
      <c r="O28" s="106">
        <f>IF(N28="",0,1)</f>
        <v>0</v>
      </c>
      <c r="P28" s="77"/>
      <c r="Q28" s="106">
        <f>IF(P28="",0,1)</f>
        <v>0</v>
      </c>
      <c r="R28" s="77"/>
      <c r="S28" s="106">
        <f>IF(R28="",0,1)</f>
        <v>0</v>
      </c>
      <c r="T28" s="77"/>
      <c r="U28" s="106">
        <f>IF(T28="",0,1)</f>
        <v>0</v>
      </c>
      <c r="V28" s="77"/>
      <c r="W28" s="106">
        <f>IF(V28="",0,1)</f>
        <v>0</v>
      </c>
      <c r="X28" s="151"/>
      <c r="Y28" s="390"/>
      <c r="Z28" s="390"/>
      <c r="AA28" s="390"/>
      <c r="AB28" s="390"/>
      <c r="AC28" s="390"/>
      <c r="AD28" s="390"/>
      <c r="AE28" s="391"/>
    </row>
    <row r="29" spans="1:31" ht="12" customHeight="1" x14ac:dyDescent="0.2">
      <c r="A29" s="2" t="s">
        <v>7</v>
      </c>
      <c r="B29" s="2">
        <f t="shared" ref="B29:B34" si="27">B28+1</f>
        <v>17</v>
      </c>
      <c r="C29" s="24"/>
      <c r="D29" s="24"/>
      <c r="E29" s="24"/>
      <c r="F29" s="44">
        <f t="shared" si="24"/>
        <v>0</v>
      </c>
      <c r="G29" s="57" t="str">
        <f t="shared" si="25"/>
        <v/>
      </c>
      <c r="H29" s="197"/>
      <c r="I29" s="197"/>
      <c r="J29" s="197"/>
      <c r="K29" s="44">
        <f t="shared" ref="K29:K34" si="28">J29</f>
        <v>0</v>
      </c>
      <c r="L29" s="203"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90"/>
      <c r="Z29" s="390"/>
      <c r="AA29" s="390"/>
      <c r="AB29" s="390"/>
      <c r="AC29" s="390"/>
      <c r="AD29" s="390"/>
      <c r="AE29" s="391"/>
    </row>
    <row r="30" spans="1:31" s="1" customFormat="1" ht="12" customHeight="1" x14ac:dyDescent="0.2">
      <c r="A30" s="2" t="s">
        <v>8</v>
      </c>
      <c r="B30" s="2">
        <f t="shared" si="27"/>
        <v>18</v>
      </c>
      <c r="C30" s="24"/>
      <c r="D30" s="24"/>
      <c r="E30" s="24"/>
      <c r="F30" s="44">
        <f t="shared" si="24"/>
        <v>0</v>
      </c>
      <c r="G30" s="57" t="str">
        <f t="shared" si="25"/>
        <v/>
      </c>
      <c r="H30" s="197"/>
      <c r="I30" s="197"/>
      <c r="J30" s="197"/>
      <c r="K30" s="44">
        <f t="shared" si="28"/>
        <v>0</v>
      </c>
      <c r="L30" s="203" t="str">
        <f t="shared" si="26"/>
        <v/>
      </c>
      <c r="M30" s="77"/>
      <c r="N30" s="77"/>
      <c r="O30" s="106">
        <f t="shared" si="29"/>
        <v>0</v>
      </c>
      <c r="P30" s="77"/>
      <c r="Q30" s="106">
        <f t="shared" si="30"/>
        <v>0</v>
      </c>
      <c r="R30" s="77"/>
      <c r="S30" s="106">
        <f t="shared" si="31"/>
        <v>0</v>
      </c>
      <c r="T30" s="77"/>
      <c r="U30" s="106">
        <f t="shared" si="32"/>
        <v>0</v>
      </c>
      <c r="V30" s="77"/>
      <c r="W30" s="106">
        <f t="shared" si="33"/>
        <v>0</v>
      </c>
      <c r="X30" s="151"/>
      <c r="Y30" s="390"/>
      <c r="Z30" s="390"/>
      <c r="AA30" s="390"/>
      <c r="AB30" s="390"/>
      <c r="AC30" s="390"/>
      <c r="AD30" s="390"/>
      <c r="AE30" s="391"/>
    </row>
    <row r="31" spans="1:31" s="1" customFormat="1" ht="12" customHeight="1" x14ac:dyDescent="0.2">
      <c r="A31" s="2" t="s">
        <v>2</v>
      </c>
      <c r="B31" s="2">
        <f t="shared" si="27"/>
        <v>19</v>
      </c>
      <c r="C31" s="24"/>
      <c r="D31" s="24"/>
      <c r="E31" s="24"/>
      <c r="F31" s="44">
        <f t="shared" si="24"/>
        <v>0</v>
      </c>
      <c r="G31" s="57" t="str">
        <f t="shared" si="25"/>
        <v/>
      </c>
      <c r="H31" s="197"/>
      <c r="I31" s="197"/>
      <c r="J31" s="197"/>
      <c r="K31" s="44">
        <f t="shared" si="28"/>
        <v>0</v>
      </c>
      <c r="L31" s="203" t="str">
        <f t="shared" si="26"/>
        <v/>
      </c>
      <c r="M31" s="77"/>
      <c r="N31" s="77"/>
      <c r="O31" s="106">
        <f t="shared" si="29"/>
        <v>0</v>
      </c>
      <c r="P31" s="77"/>
      <c r="Q31" s="106">
        <f t="shared" si="30"/>
        <v>0</v>
      </c>
      <c r="R31" s="77"/>
      <c r="S31" s="106">
        <f t="shared" si="31"/>
        <v>0</v>
      </c>
      <c r="T31" s="77"/>
      <c r="U31" s="106">
        <f t="shared" si="32"/>
        <v>0</v>
      </c>
      <c r="V31" s="77"/>
      <c r="W31" s="106">
        <f t="shared" si="33"/>
        <v>0</v>
      </c>
      <c r="X31" s="151"/>
      <c r="Y31" s="390"/>
      <c r="Z31" s="390"/>
      <c r="AA31" s="390"/>
      <c r="AB31" s="390"/>
      <c r="AC31" s="390"/>
      <c r="AD31" s="390"/>
      <c r="AE31" s="391"/>
    </row>
    <row r="32" spans="1:31" s="1" customFormat="1" ht="12" customHeight="1" x14ac:dyDescent="0.2">
      <c r="A32" s="2" t="s">
        <v>3</v>
      </c>
      <c r="B32" s="2">
        <f t="shared" si="27"/>
        <v>20</v>
      </c>
      <c r="C32" s="24"/>
      <c r="D32" s="24"/>
      <c r="E32" s="24"/>
      <c r="F32" s="44">
        <f t="shared" si="24"/>
        <v>0</v>
      </c>
      <c r="G32" s="57" t="str">
        <f t="shared" si="25"/>
        <v/>
      </c>
      <c r="H32" s="197"/>
      <c r="I32" s="197"/>
      <c r="J32" s="197"/>
      <c r="K32" s="44">
        <f t="shared" si="28"/>
        <v>0</v>
      </c>
      <c r="L32" s="203" t="str">
        <f t="shared" si="26"/>
        <v/>
      </c>
      <c r="M32" s="77"/>
      <c r="N32" s="77"/>
      <c r="O32" s="106">
        <f t="shared" si="29"/>
        <v>0</v>
      </c>
      <c r="P32" s="77"/>
      <c r="Q32" s="106">
        <f t="shared" si="30"/>
        <v>0</v>
      </c>
      <c r="R32" s="77"/>
      <c r="S32" s="106">
        <f t="shared" si="31"/>
        <v>0</v>
      </c>
      <c r="T32" s="77"/>
      <c r="U32" s="106">
        <f t="shared" si="32"/>
        <v>0</v>
      </c>
      <c r="V32" s="77"/>
      <c r="W32" s="106">
        <f t="shared" si="33"/>
        <v>0</v>
      </c>
      <c r="X32" s="151"/>
      <c r="Y32" s="390"/>
      <c r="Z32" s="390"/>
      <c r="AA32" s="390"/>
      <c r="AB32" s="390"/>
      <c r="AC32" s="390"/>
      <c r="AD32" s="390"/>
      <c r="AE32" s="391"/>
    </row>
    <row r="33" spans="1:32" s="1" customFormat="1" ht="12" customHeight="1" x14ac:dyDescent="0.2">
      <c r="A33" s="2" t="s">
        <v>4</v>
      </c>
      <c r="B33" s="2">
        <f t="shared" si="27"/>
        <v>21</v>
      </c>
      <c r="C33" s="24"/>
      <c r="D33" s="24"/>
      <c r="E33" s="24"/>
      <c r="F33" s="44">
        <f t="shared" si="24"/>
        <v>0</v>
      </c>
      <c r="G33" s="57" t="str">
        <f t="shared" si="25"/>
        <v/>
      </c>
      <c r="H33" s="197"/>
      <c r="I33" s="197"/>
      <c r="J33" s="197"/>
      <c r="K33" s="44">
        <f t="shared" si="28"/>
        <v>0</v>
      </c>
      <c r="L33" s="203" t="str">
        <f t="shared" si="26"/>
        <v/>
      </c>
      <c r="M33" s="77"/>
      <c r="N33" s="77"/>
      <c r="O33" s="106">
        <f t="shared" si="29"/>
        <v>0</v>
      </c>
      <c r="P33" s="77"/>
      <c r="Q33" s="106">
        <f t="shared" si="30"/>
        <v>0</v>
      </c>
      <c r="R33" s="77"/>
      <c r="S33" s="106">
        <f t="shared" si="31"/>
        <v>0</v>
      </c>
      <c r="T33" s="77"/>
      <c r="U33" s="106">
        <f t="shared" si="32"/>
        <v>0</v>
      </c>
      <c r="V33" s="77"/>
      <c r="W33" s="106">
        <f t="shared" si="33"/>
        <v>0</v>
      </c>
      <c r="X33" s="151"/>
      <c r="Y33" s="390"/>
      <c r="Z33" s="390"/>
      <c r="AA33" s="390"/>
      <c r="AB33" s="390"/>
      <c r="AC33" s="390"/>
      <c r="AD33" s="390"/>
      <c r="AE33" s="391"/>
    </row>
    <row r="34" spans="1:32" s="1" customFormat="1" ht="12" customHeight="1" x14ac:dyDescent="0.2">
      <c r="A34" s="44" t="s">
        <v>5</v>
      </c>
      <c r="B34" s="44">
        <f t="shared" si="27"/>
        <v>22</v>
      </c>
      <c r="C34" s="24"/>
      <c r="D34" s="24"/>
      <c r="E34" s="24"/>
      <c r="F34" s="44">
        <f t="shared" si="24"/>
        <v>0</v>
      </c>
      <c r="G34" s="57" t="str">
        <f t="shared" si="25"/>
        <v/>
      </c>
      <c r="H34" s="197"/>
      <c r="I34" s="197"/>
      <c r="J34" s="197"/>
      <c r="K34" s="44">
        <f t="shared" si="28"/>
        <v>0</v>
      </c>
      <c r="L34" s="203" t="str">
        <f t="shared" si="26"/>
        <v/>
      </c>
      <c r="M34" s="77"/>
      <c r="N34" s="77"/>
      <c r="O34" s="106">
        <f t="shared" si="29"/>
        <v>0</v>
      </c>
      <c r="P34" s="77"/>
      <c r="Q34" s="106">
        <f t="shared" si="30"/>
        <v>0</v>
      </c>
      <c r="R34" s="77"/>
      <c r="S34" s="106">
        <f t="shared" si="31"/>
        <v>0</v>
      </c>
      <c r="T34" s="77"/>
      <c r="U34" s="106">
        <f t="shared" si="32"/>
        <v>0</v>
      </c>
      <c r="V34" s="77"/>
      <c r="W34" s="106">
        <f t="shared" si="33"/>
        <v>0</v>
      </c>
      <c r="X34" s="151"/>
      <c r="Y34" s="390"/>
      <c r="Z34" s="390"/>
      <c r="AA34" s="390"/>
      <c r="AB34" s="390"/>
      <c r="AC34" s="390"/>
      <c r="AD34" s="390"/>
      <c r="AE34" s="391"/>
    </row>
    <row r="35" spans="1:32" ht="12" customHeight="1" x14ac:dyDescent="0.2">
      <c r="A35" s="382" t="s">
        <v>83</v>
      </c>
      <c r="B35" s="383"/>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93"/>
      <c r="Z35" s="393"/>
      <c r="AA35" s="393"/>
      <c r="AB35" s="393"/>
      <c r="AC35" s="393"/>
      <c r="AD35" s="393"/>
      <c r="AE35" s="394"/>
    </row>
    <row r="36" spans="1:32" ht="12" customHeight="1" x14ac:dyDescent="0.2">
      <c r="A36" s="2" t="s">
        <v>6</v>
      </c>
      <c r="B36" s="2">
        <f>B34+1</f>
        <v>23</v>
      </c>
      <c r="C36" s="24"/>
      <c r="D36" s="24"/>
      <c r="E36" s="24"/>
      <c r="F36" s="44">
        <f t="shared" si="24"/>
        <v>0</v>
      </c>
      <c r="G36" s="57" t="str">
        <f t="shared" si="25"/>
        <v/>
      </c>
      <c r="H36" s="197"/>
      <c r="I36" s="197"/>
      <c r="J36" s="197"/>
      <c r="K36" s="44">
        <f>J36</f>
        <v>0</v>
      </c>
      <c r="L36" s="203" t="str">
        <f t="shared" si="26"/>
        <v/>
      </c>
      <c r="M36" s="77"/>
      <c r="N36" s="77"/>
      <c r="O36" s="106">
        <f>IF(N36="",0,1)</f>
        <v>0</v>
      </c>
      <c r="P36" s="77"/>
      <c r="Q36" s="106">
        <f>IF(P36="",0,1)</f>
        <v>0</v>
      </c>
      <c r="R36" s="77"/>
      <c r="S36" s="106">
        <f>IF(R36="",0,1)</f>
        <v>0</v>
      </c>
      <c r="T36" s="77"/>
      <c r="U36" s="106">
        <f>IF(T36="",0,1)</f>
        <v>0</v>
      </c>
      <c r="V36" s="77"/>
      <c r="W36" s="106">
        <f>IF(V36="",0,1)</f>
        <v>0</v>
      </c>
      <c r="X36" s="153"/>
      <c r="Y36" s="390"/>
      <c r="Z36" s="390"/>
      <c r="AA36" s="390"/>
      <c r="AB36" s="390"/>
      <c r="AC36" s="390"/>
      <c r="AD36" s="390"/>
      <c r="AE36" s="391"/>
    </row>
    <row r="37" spans="1:32" ht="12" customHeight="1" x14ac:dyDescent="0.2">
      <c r="A37" s="2" t="s">
        <v>101</v>
      </c>
      <c r="B37" s="2">
        <f>B36+1</f>
        <v>24</v>
      </c>
      <c r="C37" s="24"/>
      <c r="D37" s="24"/>
      <c r="E37" s="24"/>
      <c r="F37" s="44">
        <f t="shared" si="24"/>
        <v>0</v>
      </c>
      <c r="G37" s="57" t="str">
        <f t="shared" si="25"/>
        <v/>
      </c>
      <c r="H37" s="197"/>
      <c r="I37" s="197"/>
      <c r="J37" s="197"/>
      <c r="K37" s="44">
        <f t="shared" ref="K37:K42" si="34">J37</f>
        <v>0</v>
      </c>
      <c r="L37" s="203" t="str">
        <f t="shared" si="26"/>
        <v/>
      </c>
      <c r="M37" s="77"/>
      <c r="N37" s="77"/>
      <c r="O37" s="106">
        <f t="shared" ref="O37:W42" si="35">IF(N37="",O36,O36+1)</f>
        <v>0</v>
      </c>
      <c r="P37" s="77"/>
      <c r="Q37" s="106">
        <f t="shared" si="35"/>
        <v>0</v>
      </c>
      <c r="R37" s="77"/>
      <c r="S37" s="106">
        <f t="shared" si="35"/>
        <v>0</v>
      </c>
      <c r="T37" s="77"/>
      <c r="U37" s="106">
        <f t="shared" si="35"/>
        <v>0</v>
      </c>
      <c r="V37" s="77"/>
      <c r="W37" s="106">
        <f t="shared" si="35"/>
        <v>0</v>
      </c>
      <c r="X37" s="153"/>
      <c r="Y37" s="390"/>
      <c r="Z37" s="390"/>
      <c r="AA37" s="390"/>
      <c r="AB37" s="390"/>
      <c r="AC37" s="390"/>
      <c r="AD37" s="390"/>
      <c r="AE37" s="391"/>
    </row>
    <row r="38" spans="1:32" ht="12" customHeight="1" x14ac:dyDescent="0.2">
      <c r="A38" s="2" t="s">
        <v>102</v>
      </c>
      <c r="B38" s="2">
        <f t="shared" ref="B38:B42" si="36">B37+1</f>
        <v>25</v>
      </c>
      <c r="C38" s="24"/>
      <c r="D38" s="24"/>
      <c r="E38" s="24"/>
      <c r="F38" s="44">
        <f t="shared" si="24"/>
        <v>0</v>
      </c>
      <c r="G38" s="57" t="str">
        <f t="shared" si="25"/>
        <v/>
      </c>
      <c r="H38" s="197"/>
      <c r="I38" s="197"/>
      <c r="J38" s="197"/>
      <c r="K38" s="44">
        <f t="shared" si="34"/>
        <v>0</v>
      </c>
      <c r="L38" s="203" t="str">
        <f t="shared" si="26"/>
        <v/>
      </c>
      <c r="M38" s="77"/>
      <c r="N38" s="77"/>
      <c r="O38" s="106">
        <f t="shared" si="35"/>
        <v>0</v>
      </c>
      <c r="P38" s="77"/>
      <c r="Q38" s="106">
        <f t="shared" si="35"/>
        <v>0</v>
      </c>
      <c r="R38" s="77"/>
      <c r="S38" s="106">
        <f t="shared" si="35"/>
        <v>0</v>
      </c>
      <c r="T38" s="77"/>
      <c r="U38" s="106">
        <f t="shared" si="35"/>
        <v>0</v>
      </c>
      <c r="V38" s="77"/>
      <c r="W38" s="106">
        <f t="shared" si="35"/>
        <v>0</v>
      </c>
      <c r="X38" s="153"/>
      <c r="Y38" s="390"/>
      <c r="Z38" s="390"/>
      <c r="AA38" s="390"/>
      <c r="AB38" s="390"/>
      <c r="AC38" s="390"/>
      <c r="AD38" s="390"/>
      <c r="AE38" s="391"/>
    </row>
    <row r="39" spans="1:32" ht="12" customHeight="1" x14ac:dyDescent="0.2">
      <c r="A39" s="2" t="s">
        <v>99</v>
      </c>
      <c r="B39" s="2">
        <f t="shared" si="36"/>
        <v>26</v>
      </c>
      <c r="C39" s="24"/>
      <c r="D39" s="24"/>
      <c r="E39" s="24"/>
      <c r="F39" s="44">
        <f t="shared" si="24"/>
        <v>0</v>
      </c>
      <c r="G39" s="57" t="str">
        <f t="shared" si="25"/>
        <v/>
      </c>
      <c r="H39" s="197"/>
      <c r="I39" s="197"/>
      <c r="J39" s="197"/>
      <c r="K39" s="44">
        <f t="shared" si="34"/>
        <v>0</v>
      </c>
      <c r="L39" s="203" t="str">
        <f t="shared" si="26"/>
        <v/>
      </c>
      <c r="M39" s="77"/>
      <c r="N39" s="77"/>
      <c r="O39" s="106">
        <f t="shared" si="35"/>
        <v>0</v>
      </c>
      <c r="P39" s="77"/>
      <c r="Q39" s="106">
        <f t="shared" si="35"/>
        <v>0</v>
      </c>
      <c r="R39" s="77"/>
      <c r="S39" s="106">
        <f t="shared" si="35"/>
        <v>0</v>
      </c>
      <c r="T39" s="77"/>
      <c r="U39" s="106">
        <f t="shared" si="35"/>
        <v>0</v>
      </c>
      <c r="V39" s="77"/>
      <c r="W39" s="106">
        <f t="shared" si="35"/>
        <v>0</v>
      </c>
      <c r="X39" s="153"/>
      <c r="Y39" s="390"/>
      <c r="Z39" s="390"/>
      <c r="AA39" s="390"/>
      <c r="AB39" s="390"/>
      <c r="AC39" s="390"/>
      <c r="AD39" s="390"/>
      <c r="AE39" s="391"/>
    </row>
    <row r="40" spans="1:32" ht="12" customHeight="1" x14ac:dyDescent="0.2">
      <c r="A40" s="2" t="s">
        <v>95</v>
      </c>
      <c r="B40" s="2">
        <f t="shared" si="36"/>
        <v>27</v>
      </c>
      <c r="C40" s="24"/>
      <c r="D40" s="24"/>
      <c r="E40" s="24"/>
      <c r="F40" s="44">
        <f t="shared" si="24"/>
        <v>0</v>
      </c>
      <c r="G40" s="57" t="str">
        <f t="shared" si="25"/>
        <v/>
      </c>
      <c r="H40" s="197"/>
      <c r="I40" s="197"/>
      <c r="J40" s="197"/>
      <c r="K40" s="44">
        <f t="shared" si="34"/>
        <v>0</v>
      </c>
      <c r="L40" s="203" t="str">
        <f t="shared" si="26"/>
        <v/>
      </c>
      <c r="M40" s="77"/>
      <c r="N40" s="77"/>
      <c r="O40" s="106">
        <f t="shared" si="35"/>
        <v>0</v>
      </c>
      <c r="P40" s="77"/>
      <c r="Q40" s="106">
        <f t="shared" si="35"/>
        <v>0</v>
      </c>
      <c r="R40" s="77"/>
      <c r="S40" s="106">
        <f t="shared" si="35"/>
        <v>0</v>
      </c>
      <c r="T40" s="77"/>
      <c r="U40" s="106">
        <f t="shared" si="35"/>
        <v>0</v>
      </c>
      <c r="V40" s="77"/>
      <c r="W40" s="106">
        <f t="shared" si="35"/>
        <v>0</v>
      </c>
      <c r="X40" s="153"/>
      <c r="Y40" s="390"/>
      <c r="Z40" s="390"/>
      <c r="AA40" s="390"/>
      <c r="AB40" s="390"/>
      <c r="AC40" s="390"/>
      <c r="AD40" s="390"/>
      <c r="AE40" s="391"/>
    </row>
    <row r="41" spans="1:32" ht="12" customHeight="1" x14ac:dyDescent="0.2">
      <c r="A41" s="2" t="s">
        <v>96</v>
      </c>
      <c r="B41" s="2">
        <f t="shared" si="36"/>
        <v>28</v>
      </c>
      <c r="C41" s="24"/>
      <c r="D41" s="24"/>
      <c r="E41" s="24"/>
      <c r="F41" s="44">
        <f t="shared" si="24"/>
        <v>0</v>
      </c>
      <c r="G41" s="57" t="str">
        <f t="shared" si="25"/>
        <v/>
      </c>
      <c r="H41" s="197"/>
      <c r="I41" s="197"/>
      <c r="J41" s="197"/>
      <c r="K41" s="44">
        <f t="shared" si="34"/>
        <v>0</v>
      </c>
      <c r="L41" s="203" t="str">
        <f t="shared" si="26"/>
        <v/>
      </c>
      <c r="M41" s="77"/>
      <c r="N41" s="77"/>
      <c r="O41" s="106">
        <f t="shared" si="35"/>
        <v>0</v>
      </c>
      <c r="P41" s="77"/>
      <c r="Q41" s="106">
        <f t="shared" si="35"/>
        <v>0</v>
      </c>
      <c r="R41" s="77"/>
      <c r="S41" s="106">
        <f t="shared" si="35"/>
        <v>0</v>
      </c>
      <c r="T41" s="77"/>
      <c r="U41" s="106">
        <f t="shared" si="35"/>
        <v>0</v>
      </c>
      <c r="V41" s="77"/>
      <c r="W41" s="106">
        <f t="shared" si="35"/>
        <v>0</v>
      </c>
      <c r="X41" s="153"/>
      <c r="Y41" s="390"/>
      <c r="Z41" s="390"/>
      <c r="AA41" s="390"/>
      <c r="AB41" s="390"/>
      <c r="AC41" s="390"/>
      <c r="AD41" s="390"/>
      <c r="AE41" s="391"/>
    </row>
    <row r="42" spans="1:32" ht="12" customHeight="1" x14ac:dyDescent="0.2">
      <c r="A42" s="44" t="s">
        <v>97</v>
      </c>
      <c r="B42" s="2">
        <f t="shared" si="36"/>
        <v>29</v>
      </c>
      <c r="C42" s="24"/>
      <c r="D42" s="24"/>
      <c r="E42" s="24"/>
      <c r="F42" s="44">
        <f t="shared" si="24"/>
        <v>0</v>
      </c>
      <c r="G42" s="57" t="str">
        <f t="shared" si="25"/>
        <v/>
      </c>
      <c r="H42" s="197"/>
      <c r="I42" s="197"/>
      <c r="J42" s="197"/>
      <c r="K42" s="44">
        <f t="shared" si="34"/>
        <v>0</v>
      </c>
      <c r="L42" s="203" t="str">
        <f t="shared" si="26"/>
        <v/>
      </c>
      <c r="M42" s="77"/>
      <c r="N42" s="77"/>
      <c r="O42" s="106">
        <f t="shared" si="35"/>
        <v>0</v>
      </c>
      <c r="P42" s="77"/>
      <c r="Q42" s="106">
        <f t="shared" si="35"/>
        <v>0</v>
      </c>
      <c r="R42" s="77"/>
      <c r="S42" s="106">
        <f t="shared" si="35"/>
        <v>0</v>
      </c>
      <c r="T42" s="77"/>
      <c r="U42" s="106">
        <f t="shared" si="35"/>
        <v>0</v>
      </c>
      <c r="V42" s="77"/>
      <c r="W42" s="106">
        <f t="shared" si="35"/>
        <v>0</v>
      </c>
      <c r="X42" s="153"/>
      <c r="Y42" s="390"/>
      <c r="Z42" s="390"/>
      <c r="AA42" s="390"/>
      <c r="AB42" s="390"/>
      <c r="AC42" s="390"/>
      <c r="AD42" s="390"/>
      <c r="AE42" s="391"/>
    </row>
    <row r="43" spans="1:32" ht="12" customHeight="1" x14ac:dyDescent="0.2">
      <c r="A43" s="382" t="s">
        <v>186</v>
      </c>
      <c r="B43" s="383"/>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93"/>
      <c r="Z43" s="393"/>
      <c r="AA43" s="393"/>
      <c r="AB43" s="393"/>
      <c r="AC43" s="393"/>
      <c r="AD43" s="393"/>
      <c r="AE43" s="394"/>
    </row>
    <row r="44" spans="1:32" ht="12" customHeight="1" x14ac:dyDescent="0.2">
      <c r="A44" s="2" t="s">
        <v>6</v>
      </c>
      <c r="B44" s="2">
        <f>B42+1</f>
        <v>30</v>
      </c>
      <c r="C44" s="24"/>
      <c r="D44" s="24"/>
      <c r="E44" s="24"/>
      <c r="F44" s="44">
        <f t="shared" ref="F44" si="37">E44</f>
        <v>0</v>
      </c>
      <c r="G44" s="57" t="str">
        <f t="shared" ref="G44" si="38">IF((D44*60+F44)=0,"",ROUND((C44*60)/(D44*60+F44),1))</f>
        <v/>
      </c>
      <c r="H44" s="197"/>
      <c r="I44" s="197"/>
      <c r="J44" s="197"/>
      <c r="K44" s="44">
        <f>J44</f>
        <v>0</v>
      </c>
      <c r="L44" s="203" t="str">
        <f t="shared" ref="L44" si="39">IF((I44*60+K44)=0,"",ROUND((H44*60)/(I44*60+K44),1))</f>
        <v/>
      </c>
      <c r="M44" s="77"/>
      <c r="N44" s="77"/>
      <c r="O44" s="106">
        <f>IF(N44="",0,1)</f>
        <v>0</v>
      </c>
      <c r="P44" s="77"/>
      <c r="Q44" s="106">
        <f>IF(P44="",0,1)</f>
        <v>0</v>
      </c>
      <c r="R44" s="77"/>
      <c r="S44" s="106">
        <f>IF(R44="",0,1)</f>
        <v>0</v>
      </c>
      <c r="T44" s="77"/>
      <c r="U44" s="106">
        <f>IF(T44="",0,1)</f>
        <v>0</v>
      </c>
      <c r="V44" s="77"/>
      <c r="W44" s="106">
        <f>IF(V44="",0,1)</f>
        <v>0</v>
      </c>
      <c r="X44" s="207"/>
      <c r="Y44" s="499"/>
      <c r="Z44" s="499"/>
      <c r="AA44" s="499"/>
      <c r="AB44" s="499"/>
      <c r="AC44" s="499"/>
      <c r="AD44" s="499"/>
      <c r="AE44" s="500"/>
    </row>
    <row r="45" spans="1:32" ht="12" customHeight="1" x14ac:dyDescent="0.2">
      <c r="A45" s="379" t="s">
        <v>35</v>
      </c>
      <c r="B45" s="380"/>
      <c r="C45" s="12">
        <f>C10+C19+C27+C35+C43+C44</f>
        <v>0</v>
      </c>
      <c r="D45" s="9">
        <f>D10+D19+D27+D35+D43+D44+ROUNDDOWN(F45/60,0)</f>
        <v>0</v>
      </c>
      <c r="E45" s="9">
        <f>F45-60*ROUNDDOWN(F45/60,0)</f>
        <v>0</v>
      </c>
      <c r="F45" s="91">
        <f>E10+E19+E27+E35+E43+E44</f>
        <v>0</v>
      </c>
      <c r="G45" s="38">
        <f>IF((D45*60+E45)=0,0,ROUND((C45*60)/(D45*60+E45),1))</f>
        <v>0</v>
      </c>
      <c r="H45" s="12">
        <f>H10+H19+H27+H35+H43+H44</f>
        <v>0</v>
      </c>
      <c r="I45" s="9">
        <f>I10+I19+I27+I35+I43+I44+ROUNDDOWN(K45/60,0)</f>
        <v>0</v>
      </c>
      <c r="J45" s="9">
        <f>K45-60*ROUNDDOWN(K45/60,0)</f>
        <v>0</v>
      </c>
      <c r="K45" s="91">
        <f>J10+J19+J27+J35+J43+J44</f>
        <v>0</v>
      </c>
      <c r="L45" s="38">
        <f>IF((I45*60+J45)=0,0,ROUND((H45*60)/(I45*60+J45),1))</f>
        <v>0</v>
      </c>
      <c r="M45" s="19">
        <f>M10+M19+M27+M35+M43+M44</f>
        <v>0</v>
      </c>
      <c r="N45" s="19" t="str">
        <f>IF(N46=0,"",(N10+N19+N27+N35+N43+N44)/N46)</f>
        <v/>
      </c>
      <c r="O45" s="237"/>
      <c r="P45" s="28" t="str">
        <f>IF(P46=0,"",(P10+P19+P27+P35+P43+P44)/P46)</f>
        <v/>
      </c>
      <c r="Q45" s="237"/>
      <c r="R45" s="28" t="str">
        <f>IF(R46=0,"",(R10+R19+R27+R35+R43+R44)/R46)</f>
        <v/>
      </c>
      <c r="S45" s="237"/>
      <c r="T45" s="19" t="str">
        <f>IF(T46=0,"",(T10+T19+T27+T35+T43+T44)/T46)</f>
        <v/>
      </c>
      <c r="U45" s="237"/>
      <c r="V45" s="19" t="str">
        <f>IF(V46=0,"",(V10+V19+V27+V35+V43+V44)/V46)</f>
        <v/>
      </c>
      <c r="W45" s="237"/>
      <c r="X45" s="13"/>
      <c r="Y45" s="41"/>
      <c r="Z45" s="41"/>
      <c r="AA45" s="52" t="s">
        <v>0</v>
      </c>
      <c r="AB45" s="148" t="s">
        <v>29</v>
      </c>
      <c r="AC45" s="52" t="s">
        <v>15</v>
      </c>
      <c r="AD45" s="52" t="s">
        <v>12</v>
      </c>
      <c r="AE45" s="52" t="s">
        <v>16</v>
      </c>
    </row>
    <row r="46" spans="1:32" ht="12.75" customHeight="1" x14ac:dyDescent="0.2">
      <c r="A46" s="492"/>
      <c r="B46" s="492"/>
      <c r="C46" s="2" t="s">
        <v>0</v>
      </c>
      <c r="D46" s="2" t="s">
        <v>14</v>
      </c>
      <c r="E46" s="2" t="s">
        <v>15</v>
      </c>
      <c r="F46" s="44"/>
      <c r="G46" s="2" t="s">
        <v>12</v>
      </c>
      <c r="H46" s="203" t="s">
        <v>0</v>
      </c>
      <c r="I46" s="203" t="s">
        <v>14</v>
      </c>
      <c r="J46" s="203" t="s">
        <v>15</v>
      </c>
      <c r="K46" s="2"/>
      <c r="L46" s="203" t="s">
        <v>12</v>
      </c>
      <c r="M46" s="22" t="s">
        <v>16</v>
      </c>
      <c r="N46" s="20">
        <f>O10+O19+O27+O35+O43+O44</f>
        <v>0</v>
      </c>
      <c r="O46" s="128"/>
      <c r="P46" s="20">
        <f>Q10+Q19+Q27+Q35+Q43+Q44</f>
        <v>0</v>
      </c>
      <c r="Q46" s="128"/>
      <c r="R46" s="20">
        <f>S10+S19+S27+S35+S43+S44</f>
        <v>0</v>
      </c>
      <c r="S46" s="128"/>
      <c r="T46" s="20">
        <f>U10+U19+U27+U35+U43+U44</f>
        <v>0</v>
      </c>
      <c r="U46" s="128"/>
      <c r="V46" s="20">
        <f>W10+W19+W27+W35+W43+W44</f>
        <v>0</v>
      </c>
      <c r="W46" s="122"/>
      <c r="X46" s="13"/>
      <c r="Y46" s="498" t="s">
        <v>136</v>
      </c>
      <c r="Z46" s="498"/>
      <c r="AA46" s="15">
        <f>C45+Août!Z45</f>
        <v>0</v>
      </c>
      <c r="AB46" s="15">
        <f>D45+Août!AA45+ROUNDDOWN(AF46/60,0)</f>
        <v>0</v>
      </c>
      <c r="AC46" s="109">
        <f>AF46-60*ROUNDDOWN(AF46/60,0)</f>
        <v>0</v>
      </c>
      <c r="AD46" s="109">
        <f>IF((AB46*60+AC46)=0,0,ROUND((AA46*60)/(AB46*60+AC46),1))</f>
        <v>0</v>
      </c>
      <c r="AE46" s="108">
        <f>M45+Août!AD45</f>
        <v>0</v>
      </c>
      <c r="AF46" s="8">
        <f>E45+Août!AB45</f>
        <v>0</v>
      </c>
    </row>
    <row r="47" spans="1:32" ht="12" customHeight="1" x14ac:dyDescent="0.2">
      <c r="A47" s="428" t="s">
        <v>249</v>
      </c>
      <c r="B47" s="428"/>
      <c r="C47" s="31">
        <f>'Décembre 23'!$C$46</f>
        <v>0</v>
      </c>
      <c r="D47" s="30">
        <f>'Décembre 23'!$D$46</f>
        <v>0</v>
      </c>
      <c r="E47" s="30">
        <f>'Décembre 23'!$E$46</f>
        <v>0</v>
      </c>
      <c r="F47" s="238"/>
      <c r="G47" s="32">
        <f>IF((D47*60+E47)=0,0,ROUND((C47*60)/(D47*60+E47),1))</f>
        <v>0</v>
      </c>
      <c r="H47" s="206">
        <f>Août!H46</f>
        <v>0</v>
      </c>
      <c r="I47" s="204">
        <f>Mai!$I$49</f>
        <v>0</v>
      </c>
      <c r="J47" s="204">
        <f>Mai!$J$49</f>
        <v>0</v>
      </c>
      <c r="K47" s="60"/>
      <c r="L47" s="204">
        <f>IF((I47*60+J47)=0,0,ROUND((H47*60)/(I47*60+J47),1))</f>
        <v>0</v>
      </c>
      <c r="M47" s="35">
        <f>'Décembre 23'!$M$46</f>
        <v>0</v>
      </c>
      <c r="N47" s="13"/>
      <c r="O47" s="86"/>
      <c r="P47" s="13"/>
      <c r="Q47" s="86"/>
      <c r="R47" s="13"/>
      <c r="S47" s="86"/>
      <c r="T47" s="13"/>
      <c r="U47" s="86"/>
      <c r="V47" s="13"/>
      <c r="W47" s="86"/>
      <c r="X47" s="13"/>
      <c r="Y47" s="497" t="s">
        <v>250</v>
      </c>
      <c r="Z47" s="497"/>
      <c r="AA47" s="142">
        <f>C45+Août!Z46</f>
        <v>0</v>
      </c>
      <c r="AB47" s="140">
        <f>D45+Août!AA46+ROUNDDOWN(AF47/60,0)</f>
        <v>0</v>
      </c>
      <c r="AC47" s="140">
        <f>AF47-60*ROUNDDOWN(AF47/60,0)</f>
        <v>0</v>
      </c>
      <c r="AD47" s="140">
        <f>IF((AB47*60+AC47)=0,0,ROUND((AA47*60)/(AB47*60+AC47),1))</f>
        <v>0</v>
      </c>
      <c r="AE47" s="142">
        <f>M45+Août!AD46</f>
        <v>0</v>
      </c>
      <c r="AF47" s="146">
        <f>E45+Août!AB46</f>
        <v>0</v>
      </c>
    </row>
    <row r="48" spans="1:32" ht="12" customHeight="1" x14ac:dyDescent="0.2">
      <c r="A48" s="458" t="s">
        <v>24</v>
      </c>
      <c r="B48" s="458"/>
      <c r="C48" s="31">
        <f>Janvier!C50</f>
        <v>0</v>
      </c>
      <c r="D48" s="31">
        <f>Janvier!D50</f>
        <v>0</v>
      </c>
      <c r="E48" s="31">
        <f>Janvier!E50</f>
        <v>0</v>
      </c>
      <c r="F48" s="80"/>
      <c r="G48" s="30">
        <f t="shared" ref="G48:G55" si="40">IF((D48*60+E48)=0,0,ROUND((C48*60)/(D48*60+E48),1))</f>
        <v>0</v>
      </c>
      <c r="H48" s="206">
        <f>Août!H47</f>
        <v>0</v>
      </c>
      <c r="I48" s="203">
        <f>Mai!$I$50</f>
        <v>0</v>
      </c>
      <c r="J48" s="203">
        <f>Mai!$J$50</f>
        <v>0</v>
      </c>
      <c r="K48" s="54"/>
      <c r="L48" s="204">
        <f>IF((I48*60+J48)=0,0,ROUND((H48*60)/(I48*60+J48),1))</f>
        <v>0</v>
      </c>
      <c r="M48" s="33">
        <f>Janvier!M50</f>
        <v>0</v>
      </c>
      <c r="N48" s="13"/>
      <c r="O48" s="86"/>
      <c r="P48" s="13"/>
      <c r="Q48" s="86"/>
      <c r="R48" s="13"/>
      <c r="S48" s="86"/>
      <c r="T48" s="13"/>
      <c r="U48" s="86"/>
      <c r="V48" s="13"/>
      <c r="W48" s="86"/>
      <c r="X48" s="13"/>
    </row>
    <row r="49" spans="1:32" ht="13.5" customHeight="1" x14ac:dyDescent="0.2">
      <c r="A49" s="458" t="s">
        <v>26</v>
      </c>
      <c r="B49" s="468"/>
      <c r="C49" s="31">
        <f>Février!C46</f>
        <v>0</v>
      </c>
      <c r="D49" s="31">
        <f>Février!D46</f>
        <v>0</v>
      </c>
      <c r="E49" s="31">
        <f>Février!E46</f>
        <v>0</v>
      </c>
      <c r="F49" s="80"/>
      <c r="G49" s="30">
        <f t="shared" si="40"/>
        <v>0</v>
      </c>
      <c r="H49" s="206">
        <f>Août!H48</f>
        <v>0</v>
      </c>
      <c r="I49" s="203">
        <f>Mai!$I$51</f>
        <v>0</v>
      </c>
      <c r="J49" s="203">
        <f>Mai!$J$51</f>
        <v>0</v>
      </c>
      <c r="K49" s="54"/>
      <c r="L49" s="204">
        <f>IF((I49*60+J49)=0,0,ROUND((H49*60)/(I49*60+J49),1))</f>
        <v>0</v>
      </c>
      <c r="M49" s="33">
        <f>Février!M46</f>
        <v>0</v>
      </c>
      <c r="N49" s="13"/>
      <c r="O49" s="86"/>
      <c r="P49" s="13"/>
      <c r="Q49" s="86"/>
      <c r="R49" s="13"/>
      <c r="S49" s="86"/>
      <c r="T49" s="13"/>
      <c r="U49" s="86"/>
      <c r="V49" s="13"/>
      <c r="W49" s="86"/>
      <c r="X49" s="13"/>
      <c r="Y49" s="13"/>
      <c r="Z49" s="13"/>
      <c r="AA49" s="13"/>
      <c r="AB49" s="13"/>
      <c r="AC49" s="13"/>
      <c r="AD49" s="13"/>
      <c r="AE49" s="40"/>
      <c r="AF49" s="134">
        <f>J45+SUM(J47:J55)</f>
        <v>0</v>
      </c>
    </row>
    <row r="50" spans="1:32" ht="12" customHeight="1" x14ac:dyDescent="0.2">
      <c r="A50" s="458" t="s">
        <v>27</v>
      </c>
      <c r="B50" s="458"/>
      <c r="C50" s="31">
        <f>Mars!C46</f>
        <v>0</v>
      </c>
      <c r="D50" s="31">
        <f>Mars!D46</f>
        <v>0</v>
      </c>
      <c r="E50" s="31">
        <f>Mars!E46</f>
        <v>0</v>
      </c>
      <c r="F50" s="80"/>
      <c r="G50" s="30">
        <f t="shared" si="40"/>
        <v>0</v>
      </c>
      <c r="H50" s="206">
        <f>Août!H49</f>
        <v>0</v>
      </c>
      <c r="I50" s="203">
        <f>Mai!$I$52</f>
        <v>0</v>
      </c>
      <c r="J50" s="203">
        <f>Mai!$J$52</f>
        <v>0</v>
      </c>
      <c r="K50" s="54"/>
      <c r="L50" s="204">
        <f>IF((I50*60+J50)=0,0,ROUND((H50*60)/(I50*60+J50),1))</f>
        <v>0</v>
      </c>
      <c r="M50" s="33">
        <f>Mars!M46</f>
        <v>0</v>
      </c>
      <c r="N50" s="13"/>
      <c r="O50" s="86"/>
      <c r="P50" s="13"/>
      <c r="Q50" s="86"/>
      <c r="R50" s="13"/>
      <c r="S50" s="86"/>
      <c r="T50" s="13"/>
      <c r="U50" s="86"/>
      <c r="V50" s="13"/>
      <c r="W50" s="86"/>
      <c r="X50" s="13"/>
      <c r="Y50" s="13"/>
      <c r="Z50" s="13"/>
      <c r="AA50" s="13"/>
      <c r="AB50" s="13"/>
      <c r="AC50" s="13"/>
      <c r="AD50" s="13"/>
      <c r="AE50" s="39"/>
      <c r="AF50" s="130">
        <f>J45+SUM(J48:J55)</f>
        <v>0</v>
      </c>
    </row>
    <row r="51" spans="1:32" ht="12" customHeight="1" x14ac:dyDescent="0.2">
      <c r="A51" s="458" t="s">
        <v>30</v>
      </c>
      <c r="B51" s="458"/>
      <c r="C51" s="31">
        <f>Avril!C45</f>
        <v>0</v>
      </c>
      <c r="D51" s="31">
        <f>Avril!D45</f>
        <v>0</v>
      </c>
      <c r="E51" s="30">
        <f>Avril!E45</f>
        <v>0</v>
      </c>
      <c r="F51" s="80"/>
      <c r="G51" s="30">
        <f t="shared" si="40"/>
        <v>0</v>
      </c>
      <c r="H51" s="206">
        <f>Août!H50</f>
        <v>0</v>
      </c>
      <c r="I51" s="205">
        <f>Mai!$I$53</f>
        <v>0</v>
      </c>
      <c r="J51" s="203">
        <f>Mai!$J$53</f>
        <v>0</v>
      </c>
      <c r="K51" s="54"/>
      <c r="L51" s="204">
        <f>IF((I51*60+J51)=0,0,ROUND((H51*60)/(I51*60+J51),1))</f>
        <v>0</v>
      </c>
      <c r="M51" s="33">
        <f>Avril!M45</f>
        <v>0</v>
      </c>
      <c r="N51" s="13"/>
      <c r="O51" s="86"/>
      <c r="P51" s="13"/>
      <c r="Q51" s="86"/>
      <c r="R51" s="13"/>
      <c r="S51" s="86"/>
      <c r="T51" s="13"/>
      <c r="U51" s="86"/>
      <c r="V51" s="13"/>
      <c r="W51" s="86"/>
      <c r="X51" s="13"/>
      <c r="Y51" s="13"/>
      <c r="Z51" s="13"/>
      <c r="AA51" s="13"/>
    </row>
    <row r="52" spans="1:32" ht="12" customHeight="1" x14ac:dyDescent="0.2">
      <c r="A52" s="458" t="s">
        <v>31</v>
      </c>
      <c r="B52" s="458"/>
      <c r="C52" s="31">
        <f>Mai!C47</f>
        <v>0</v>
      </c>
      <c r="D52" s="30">
        <f>Mai!D47</f>
        <v>0</v>
      </c>
      <c r="E52" s="30">
        <f>Mai!E47</f>
        <v>0</v>
      </c>
      <c r="F52" s="80"/>
      <c r="G52" s="30">
        <f t="shared" si="40"/>
        <v>0</v>
      </c>
      <c r="H52" s="206">
        <f>Août!H51</f>
        <v>0</v>
      </c>
      <c r="I52" s="203">
        <f>Mai!$I$47</f>
        <v>0</v>
      </c>
      <c r="J52" s="203">
        <f>Mai!$J$47</f>
        <v>0</v>
      </c>
      <c r="K52" s="54"/>
      <c r="L52" s="204">
        <f t="shared" ref="L52:L55" si="41">IF((I52*60+J52)=0,0,ROUND((H52*60)/(I52*60+J52),1))</f>
        <v>0</v>
      </c>
      <c r="M52" s="33">
        <f>Mai!M47</f>
        <v>0</v>
      </c>
      <c r="N52" s="13"/>
      <c r="O52" s="86"/>
      <c r="P52" s="13"/>
      <c r="Q52" s="86"/>
      <c r="R52" s="13"/>
      <c r="S52" s="86"/>
      <c r="T52" s="13"/>
      <c r="U52" s="86"/>
      <c r="V52" s="13"/>
      <c r="W52" s="86"/>
      <c r="X52" s="13"/>
      <c r="Y52" s="41"/>
      <c r="AA52" s="41"/>
      <c r="AB52" s="41"/>
      <c r="AC52" s="41"/>
    </row>
    <row r="53" spans="1:32" ht="12" customHeight="1" x14ac:dyDescent="0.2">
      <c r="A53" s="458" t="s">
        <v>32</v>
      </c>
      <c r="B53" s="458"/>
      <c r="C53" s="31">
        <f>Juin!C47</f>
        <v>0</v>
      </c>
      <c r="D53" s="31">
        <f>Juin!D47</f>
        <v>0</v>
      </c>
      <c r="E53" s="31">
        <f>Juin!E47</f>
        <v>0</v>
      </c>
      <c r="F53" s="244"/>
      <c r="G53" s="30">
        <f t="shared" si="40"/>
        <v>0</v>
      </c>
      <c r="H53" s="206">
        <f>Août!H52</f>
        <v>0</v>
      </c>
      <c r="I53" s="203">
        <f>Juin!$I$47</f>
        <v>0</v>
      </c>
      <c r="J53" s="203">
        <f>Juin!$J$47</f>
        <v>0</v>
      </c>
      <c r="K53" s="54"/>
      <c r="L53" s="204">
        <f t="shared" si="41"/>
        <v>0</v>
      </c>
      <c r="M53" s="35">
        <f>Juin!M47</f>
        <v>0</v>
      </c>
      <c r="N53" s="13"/>
      <c r="O53" s="86"/>
      <c r="P53" s="13"/>
      <c r="Q53" s="86"/>
      <c r="R53" s="13"/>
      <c r="S53" s="86"/>
      <c r="T53" s="13"/>
      <c r="U53" s="86"/>
      <c r="V53" s="13"/>
      <c r="W53" s="86"/>
      <c r="X53" s="13"/>
      <c r="Y53" s="40"/>
      <c r="Z53" s="40"/>
      <c r="AA53" s="40"/>
      <c r="AB53" s="40"/>
    </row>
    <row r="54" spans="1:32" x14ac:dyDescent="0.2">
      <c r="A54" s="458" t="s">
        <v>33</v>
      </c>
      <c r="B54" s="458"/>
      <c r="C54" s="31">
        <f>Juillet!$C$47</f>
        <v>0</v>
      </c>
      <c r="D54" s="31">
        <f>Juillet!$D$47</f>
        <v>0</v>
      </c>
      <c r="E54" s="31">
        <f>Juillet!$E$47</f>
        <v>0</v>
      </c>
      <c r="F54" s="80"/>
      <c r="G54" s="30">
        <f t="shared" si="40"/>
        <v>0</v>
      </c>
      <c r="H54" s="206">
        <f>Août!H53</f>
        <v>0</v>
      </c>
      <c r="I54" s="203">
        <f>Juillet!$I$47</f>
        <v>0</v>
      </c>
      <c r="J54" s="203">
        <f>Juillet!$J$47</f>
        <v>0</v>
      </c>
      <c r="K54" s="54"/>
      <c r="L54" s="204">
        <f t="shared" si="41"/>
        <v>0</v>
      </c>
      <c r="M54" s="35">
        <f>Juillet!$M$47</f>
        <v>0</v>
      </c>
    </row>
    <row r="55" spans="1:32" x14ac:dyDescent="0.2">
      <c r="A55" s="458" t="s">
        <v>34</v>
      </c>
      <c r="B55" s="458"/>
      <c r="C55" s="31">
        <f>Août!$C$44</f>
        <v>0</v>
      </c>
      <c r="D55" s="31">
        <f>Août!$D$44</f>
        <v>0</v>
      </c>
      <c r="E55" s="31">
        <f>Août!$E$44</f>
        <v>0</v>
      </c>
      <c r="F55" s="54"/>
      <c r="G55" s="30">
        <f t="shared" si="40"/>
        <v>0</v>
      </c>
      <c r="H55" s="205">
        <f>Août!H44</f>
        <v>0</v>
      </c>
      <c r="I55" s="203">
        <f>Août!$I$44</f>
        <v>0</v>
      </c>
      <c r="J55" s="203">
        <f>Août!$J$44</f>
        <v>0</v>
      </c>
      <c r="K55" s="54"/>
      <c r="L55" s="204">
        <f t="shared" si="41"/>
        <v>0</v>
      </c>
      <c r="M55" s="36">
        <f>Août!$M$44</f>
        <v>0</v>
      </c>
    </row>
  </sheetData>
  <sheetProtection sheet="1" selectLockedCells="1"/>
  <mergeCells count="73">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 ref="X2:X3"/>
    <mergeCell ref="Y4:AE4"/>
    <mergeCell ref="Y18:AE18"/>
    <mergeCell ref="Y23:AE23"/>
    <mergeCell ref="Y13:AE13"/>
    <mergeCell ref="Y5:AE5"/>
    <mergeCell ref="Y6:AE6"/>
    <mergeCell ref="Y7:AE7"/>
    <mergeCell ref="Y8:AE8"/>
    <mergeCell ref="Y9:AE9"/>
    <mergeCell ref="Y46:Z46"/>
    <mergeCell ref="Y43:AE43"/>
    <mergeCell ref="Y32:AE32"/>
    <mergeCell ref="Y36:AE36"/>
    <mergeCell ref="Y41:AE41"/>
    <mergeCell ref="Y37:AE37"/>
    <mergeCell ref="Y44:AE44"/>
    <mergeCell ref="Y38:AE38"/>
    <mergeCell ref="Y26:AE26"/>
    <mergeCell ref="Y20:AE20"/>
    <mergeCell ref="Y21:AE21"/>
    <mergeCell ref="Y16:AE16"/>
    <mergeCell ref="Y17:AE17"/>
    <mergeCell ref="Y47:Z47"/>
    <mergeCell ref="Y14:AE14"/>
    <mergeCell ref="Y15:AE15"/>
    <mergeCell ref="Y28:AE28"/>
    <mergeCell ref="Y29:AE29"/>
    <mergeCell ref="Y30:AE30"/>
    <mergeCell ref="Y42:AE42"/>
    <mergeCell ref="Y34:AE34"/>
    <mergeCell ref="Y39:AE39"/>
    <mergeCell ref="Y40:AE40"/>
    <mergeCell ref="Y35:AE35"/>
    <mergeCell ref="Y22:AE22"/>
    <mergeCell ref="Y31:AE31"/>
    <mergeCell ref="Y33:AE33"/>
    <mergeCell ref="Y24:AE24"/>
    <mergeCell ref="Y25:AE25"/>
    <mergeCell ref="P2:P3"/>
    <mergeCell ref="G2:G3"/>
    <mergeCell ref="A55:B55"/>
    <mergeCell ref="A53:B53"/>
    <mergeCell ref="A50:B50"/>
    <mergeCell ref="A51:B51"/>
    <mergeCell ref="A52:B52"/>
    <mergeCell ref="H2:L2"/>
    <mergeCell ref="A54:B54"/>
    <mergeCell ref="A48:B48"/>
    <mergeCell ref="A49:B49"/>
    <mergeCell ref="A27:B27"/>
    <mergeCell ref="A46:B46"/>
    <mergeCell ref="A47:B47"/>
    <mergeCell ref="A19:B19"/>
    <mergeCell ref="A43:B43"/>
    <mergeCell ref="A45:B45"/>
    <mergeCell ref="A35:B35"/>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8"/>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47" hidden="1" customWidth="1"/>
    <col min="7" max="7" width="6.140625" customWidth="1"/>
    <col min="8" max="8" width="7.85546875" hidden="1" customWidth="1"/>
    <col min="9" max="9" width="6.7109375" hidden="1" customWidth="1"/>
    <col min="10" max="10" width="7.28515625" hidden="1" customWidth="1"/>
    <col min="11" max="12" width="6.140625" hidden="1" customWidth="1"/>
    <col min="13" max="13" width="6.5703125" customWidth="1"/>
    <col min="14" max="14" width="3.42578125" customWidth="1"/>
    <col min="15" max="15" width="3.42578125" style="47" hidden="1" customWidth="1"/>
    <col min="16" max="16" width="3" customWidth="1"/>
    <col min="17" max="17" width="3" style="47" hidden="1" customWidth="1"/>
    <col min="18" max="18" width="4.85546875" customWidth="1"/>
    <col min="19" max="19" width="3.42578125" style="47" hidden="1" customWidth="1"/>
    <col min="20" max="20" width="3.85546875" customWidth="1"/>
    <col min="21" max="21" width="3.85546875" style="47" hidden="1" customWidth="1"/>
    <col min="22" max="22" width="4" customWidth="1"/>
    <col min="23" max="23" width="4" style="47"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405" t="s">
        <v>259</v>
      </c>
      <c r="B1" s="405"/>
      <c r="C1" s="405"/>
      <c r="D1" s="405"/>
      <c r="E1" s="405"/>
      <c r="F1" s="405"/>
      <c r="G1" s="405"/>
      <c r="H1" s="405"/>
      <c r="I1" s="405"/>
      <c r="J1" s="405"/>
      <c r="K1" s="405"/>
      <c r="L1" s="405"/>
      <c r="M1" s="405"/>
      <c r="N1" s="405"/>
      <c r="O1" s="405"/>
      <c r="P1" s="405"/>
      <c r="Q1" s="405"/>
      <c r="R1" s="405"/>
      <c r="S1" s="405"/>
      <c r="T1" s="405"/>
      <c r="U1" s="405"/>
      <c r="V1" s="405"/>
      <c r="W1" s="405"/>
      <c r="X1" s="405"/>
      <c r="Y1" s="406"/>
      <c r="Z1" s="406"/>
      <c r="AA1" s="406"/>
      <c r="AB1" s="406"/>
      <c r="AC1" s="406"/>
      <c r="AD1" s="406"/>
      <c r="AE1" s="131"/>
    </row>
    <row r="2" spans="1:31" ht="17.25" customHeight="1" x14ac:dyDescent="0.2">
      <c r="A2" s="407" t="s">
        <v>1</v>
      </c>
      <c r="B2" s="407" t="s">
        <v>9</v>
      </c>
      <c r="C2" s="407" t="s">
        <v>0</v>
      </c>
      <c r="D2" s="407" t="s">
        <v>14</v>
      </c>
      <c r="E2" s="407" t="s">
        <v>15</v>
      </c>
      <c r="F2" s="44" t="s">
        <v>15</v>
      </c>
      <c r="G2" s="511" t="s">
        <v>12</v>
      </c>
      <c r="H2" s="421" t="s">
        <v>294</v>
      </c>
      <c r="I2" s="422"/>
      <c r="J2" s="422"/>
      <c r="K2" s="422"/>
      <c r="L2" s="423"/>
      <c r="M2" s="16" t="s">
        <v>16</v>
      </c>
      <c r="N2" s="411" t="s">
        <v>39</v>
      </c>
      <c r="O2" s="92"/>
      <c r="P2" s="411" t="s">
        <v>11</v>
      </c>
      <c r="Q2" s="92"/>
      <c r="R2" s="411" t="s">
        <v>21</v>
      </c>
      <c r="S2" s="92"/>
      <c r="T2" s="16" t="s">
        <v>18</v>
      </c>
      <c r="U2" s="92"/>
      <c r="V2" s="16" t="s">
        <v>18</v>
      </c>
      <c r="W2" s="94"/>
      <c r="X2" s="501" t="s">
        <v>13</v>
      </c>
      <c r="Y2" s="485" t="s">
        <v>201</v>
      </c>
      <c r="Z2" s="485"/>
      <c r="AA2" s="485"/>
      <c r="AB2" s="485"/>
      <c r="AC2" s="485"/>
      <c r="AD2" s="485"/>
      <c r="AE2" s="486"/>
    </row>
    <row r="3" spans="1:31" ht="14.25" customHeight="1" x14ac:dyDescent="0.2">
      <c r="A3" s="408"/>
      <c r="B3" s="408"/>
      <c r="C3" s="408"/>
      <c r="D3" s="408"/>
      <c r="E3" s="408"/>
      <c r="F3" s="44"/>
      <c r="G3" s="512"/>
      <c r="H3" s="217" t="s">
        <v>0</v>
      </c>
      <c r="I3" s="195" t="s">
        <v>14</v>
      </c>
      <c r="J3" s="195" t="s">
        <v>15</v>
      </c>
      <c r="K3" s="202"/>
      <c r="L3" s="221" t="s">
        <v>12</v>
      </c>
      <c r="M3" s="17" t="s">
        <v>17</v>
      </c>
      <c r="N3" s="412"/>
      <c r="O3" s="93"/>
      <c r="P3" s="412"/>
      <c r="Q3" s="93"/>
      <c r="R3" s="412"/>
      <c r="S3" s="93"/>
      <c r="T3" s="17" t="s">
        <v>19</v>
      </c>
      <c r="U3" s="93"/>
      <c r="V3" s="17" t="s">
        <v>20</v>
      </c>
      <c r="W3" s="95"/>
      <c r="X3" s="501"/>
      <c r="Y3" s="485"/>
      <c r="Z3" s="485"/>
      <c r="AA3" s="485"/>
      <c r="AB3" s="485"/>
      <c r="AC3" s="485"/>
      <c r="AD3" s="485"/>
      <c r="AE3" s="486"/>
    </row>
    <row r="4" spans="1:31" ht="12" customHeight="1" x14ac:dyDescent="0.2">
      <c r="A4" s="2" t="s">
        <v>101</v>
      </c>
      <c r="B4" s="2">
        <v>1</v>
      </c>
      <c r="C4" s="24"/>
      <c r="D4" s="24"/>
      <c r="E4" s="24"/>
      <c r="F4" s="44">
        <f t="shared" ref="F4:F9" si="0">E4</f>
        <v>0</v>
      </c>
      <c r="G4" s="57" t="str">
        <f t="shared" ref="G4:G9" si="1">IF((D4*60+F4)=0,"",ROUND((C4*60)/(D4*60+F4),1))</f>
        <v/>
      </c>
      <c r="H4" s="197"/>
      <c r="I4" s="197"/>
      <c r="J4" s="197"/>
      <c r="K4" s="44">
        <f t="shared" ref="K4:K9" si="2">J4</f>
        <v>0</v>
      </c>
      <c r="L4" s="203" t="str">
        <f t="shared" ref="L4:L9" si="3">IF((I4*60+K4)=0,"",ROUND((H4*60)/(I4*60+K4),1))</f>
        <v/>
      </c>
      <c r="M4" s="77"/>
      <c r="N4" s="77"/>
      <c r="O4" s="106">
        <f t="shared" ref="O4" si="4">IF(N4="",0,1)</f>
        <v>0</v>
      </c>
      <c r="P4" s="77"/>
      <c r="Q4" s="106">
        <f t="shared" ref="Q4" si="5">IF(P4="",0,1)</f>
        <v>0</v>
      </c>
      <c r="R4" s="77"/>
      <c r="S4" s="106">
        <f t="shared" ref="S4" si="6">IF(R4="",0,1)</f>
        <v>0</v>
      </c>
      <c r="T4" s="77"/>
      <c r="U4" s="106">
        <f t="shared" ref="U4" si="7">IF(T4="",0,1)</f>
        <v>0</v>
      </c>
      <c r="V4" s="77"/>
      <c r="W4" s="106">
        <f t="shared" ref="W4" si="8">IF(V4="",0,1)</f>
        <v>0</v>
      </c>
      <c r="X4" s="151"/>
      <c r="Y4" s="390"/>
      <c r="Z4" s="390"/>
      <c r="AA4" s="390"/>
      <c r="AB4" s="390"/>
      <c r="AC4" s="390"/>
      <c r="AD4" s="390"/>
      <c r="AE4" s="391"/>
    </row>
    <row r="5" spans="1:31" ht="12" customHeight="1" x14ac:dyDescent="0.2">
      <c r="A5" s="2" t="s">
        <v>102</v>
      </c>
      <c r="B5" s="2">
        <f>B4+1</f>
        <v>2</v>
      </c>
      <c r="C5" s="24"/>
      <c r="D5" s="24"/>
      <c r="E5" s="24"/>
      <c r="F5" s="44">
        <f t="shared" si="0"/>
        <v>0</v>
      </c>
      <c r="G5" s="57" t="str">
        <f t="shared" si="1"/>
        <v/>
      </c>
      <c r="H5" s="197"/>
      <c r="I5" s="197"/>
      <c r="J5" s="197"/>
      <c r="K5" s="44">
        <f t="shared" si="2"/>
        <v>0</v>
      </c>
      <c r="L5" s="203" t="str">
        <f t="shared" si="3"/>
        <v/>
      </c>
      <c r="M5" s="77"/>
      <c r="N5" s="77"/>
      <c r="O5" s="106">
        <f>IF(N5="",O4,O4+1)</f>
        <v>0</v>
      </c>
      <c r="P5" s="77"/>
      <c r="Q5" s="106">
        <f>IF(P5="",Q4,Q4+1)</f>
        <v>0</v>
      </c>
      <c r="R5" s="77"/>
      <c r="S5" s="106">
        <f>IF(R5="",S4,S4+1)</f>
        <v>0</v>
      </c>
      <c r="T5" s="77"/>
      <c r="U5" s="106">
        <f>IF(T5="",U4,U4+1)</f>
        <v>0</v>
      </c>
      <c r="V5" s="77"/>
      <c r="W5" s="106">
        <f>IF(V5="",W4,W4+1)</f>
        <v>0</v>
      </c>
      <c r="X5" s="151"/>
      <c r="Y5" s="390"/>
      <c r="Z5" s="390"/>
      <c r="AA5" s="390"/>
      <c r="AB5" s="390"/>
      <c r="AC5" s="390"/>
      <c r="AD5" s="390"/>
      <c r="AE5" s="391"/>
    </row>
    <row r="6" spans="1:31" ht="12" customHeight="1" x14ac:dyDescent="0.2">
      <c r="A6" s="2" t="s">
        <v>99</v>
      </c>
      <c r="B6" s="2">
        <f t="shared" ref="B6:B9" si="9">B5+1</f>
        <v>3</v>
      </c>
      <c r="C6" s="262"/>
      <c r="D6" s="262"/>
      <c r="E6" s="262"/>
      <c r="F6" s="44">
        <f t="shared" si="0"/>
        <v>0</v>
      </c>
      <c r="G6" s="57" t="str">
        <f t="shared" si="1"/>
        <v/>
      </c>
      <c r="H6" s="263"/>
      <c r="I6" s="263"/>
      <c r="J6" s="263"/>
      <c r="K6" s="44">
        <f t="shared" si="2"/>
        <v>0</v>
      </c>
      <c r="L6" s="203" t="str">
        <f t="shared" si="3"/>
        <v/>
      </c>
      <c r="M6" s="264"/>
      <c r="N6" s="264"/>
      <c r="O6" s="106">
        <f t="shared" ref="O6:O9" si="10">IF(N6="",O5,O5+1)</f>
        <v>0</v>
      </c>
      <c r="P6" s="264"/>
      <c r="Q6" s="106">
        <f t="shared" ref="Q6:Q9" si="11">IF(P6="",Q5,Q5+1)</f>
        <v>0</v>
      </c>
      <c r="R6" s="264"/>
      <c r="S6" s="106">
        <f t="shared" ref="S6:S9" si="12">IF(R6="",S5,S5+1)</f>
        <v>0</v>
      </c>
      <c r="T6" s="264"/>
      <c r="U6" s="106">
        <f t="shared" ref="U6:U9" si="13">IF(T6="",U5,U5+1)</f>
        <v>0</v>
      </c>
      <c r="V6" s="264"/>
      <c r="W6" s="106">
        <f t="shared" ref="W6:W9" si="14">IF(V6="",W5,W5+1)</f>
        <v>0</v>
      </c>
      <c r="X6" s="271"/>
      <c r="Y6" s="390"/>
      <c r="Z6" s="390"/>
      <c r="AA6" s="390"/>
      <c r="AB6" s="390"/>
      <c r="AC6" s="390"/>
      <c r="AD6" s="390"/>
      <c r="AE6" s="391"/>
    </row>
    <row r="7" spans="1:31" ht="12" customHeight="1" x14ac:dyDescent="0.2">
      <c r="A7" s="2" t="s">
        <v>95</v>
      </c>
      <c r="B7" s="2">
        <f t="shared" si="9"/>
        <v>4</v>
      </c>
      <c r="C7" s="262"/>
      <c r="D7" s="262"/>
      <c r="E7" s="262"/>
      <c r="F7" s="44">
        <f t="shared" si="0"/>
        <v>0</v>
      </c>
      <c r="G7" s="57" t="str">
        <f t="shared" si="1"/>
        <v/>
      </c>
      <c r="H7" s="263"/>
      <c r="I7" s="263"/>
      <c r="J7" s="263"/>
      <c r="K7" s="44">
        <f t="shared" si="2"/>
        <v>0</v>
      </c>
      <c r="L7" s="203" t="str">
        <f t="shared" si="3"/>
        <v/>
      </c>
      <c r="M7" s="264"/>
      <c r="N7" s="264"/>
      <c r="O7" s="106">
        <f t="shared" si="10"/>
        <v>0</v>
      </c>
      <c r="P7" s="264"/>
      <c r="Q7" s="106">
        <f t="shared" si="11"/>
        <v>0</v>
      </c>
      <c r="R7" s="264"/>
      <c r="S7" s="106">
        <f t="shared" si="12"/>
        <v>0</v>
      </c>
      <c r="T7" s="264"/>
      <c r="U7" s="106">
        <f t="shared" si="13"/>
        <v>0</v>
      </c>
      <c r="V7" s="264"/>
      <c r="W7" s="106">
        <f t="shared" si="14"/>
        <v>0</v>
      </c>
      <c r="X7" s="271"/>
      <c r="Y7" s="390"/>
      <c r="Z7" s="390"/>
      <c r="AA7" s="390"/>
      <c r="AB7" s="390"/>
      <c r="AC7" s="390"/>
      <c r="AD7" s="390"/>
      <c r="AE7" s="391"/>
    </row>
    <row r="8" spans="1:31" ht="12" customHeight="1" x14ac:dyDescent="0.2">
      <c r="A8" s="2" t="s">
        <v>96</v>
      </c>
      <c r="B8" s="2">
        <f t="shared" si="9"/>
        <v>5</v>
      </c>
      <c r="C8" s="24"/>
      <c r="D8" s="24"/>
      <c r="E8" s="24"/>
      <c r="F8" s="44">
        <f t="shared" si="0"/>
        <v>0</v>
      </c>
      <c r="G8" s="57" t="str">
        <f t="shared" si="1"/>
        <v/>
      </c>
      <c r="H8" s="197"/>
      <c r="I8" s="197"/>
      <c r="J8" s="197"/>
      <c r="K8" s="44">
        <f t="shared" si="2"/>
        <v>0</v>
      </c>
      <c r="L8" s="203" t="str">
        <f t="shared" si="3"/>
        <v/>
      </c>
      <c r="M8" s="77"/>
      <c r="N8" s="77"/>
      <c r="O8" s="106">
        <f t="shared" si="10"/>
        <v>0</v>
      </c>
      <c r="P8" s="77"/>
      <c r="Q8" s="106">
        <f t="shared" si="11"/>
        <v>0</v>
      </c>
      <c r="R8" s="77"/>
      <c r="S8" s="106">
        <f t="shared" si="12"/>
        <v>0</v>
      </c>
      <c r="T8" s="77"/>
      <c r="U8" s="106">
        <f t="shared" si="13"/>
        <v>0</v>
      </c>
      <c r="V8" s="77"/>
      <c r="W8" s="106">
        <f t="shared" si="14"/>
        <v>0</v>
      </c>
      <c r="X8" s="151"/>
      <c r="Y8" s="390"/>
      <c r="Z8" s="390"/>
      <c r="AA8" s="390"/>
      <c r="AB8" s="390"/>
      <c r="AC8" s="390"/>
      <c r="AD8" s="390"/>
      <c r="AE8" s="391"/>
    </row>
    <row r="9" spans="1:31" s="6" customFormat="1" ht="12" customHeight="1" x14ac:dyDescent="0.2">
      <c r="A9" s="44" t="s">
        <v>97</v>
      </c>
      <c r="B9" s="44">
        <f t="shared" si="9"/>
        <v>6</v>
      </c>
      <c r="C9" s="24"/>
      <c r="D9" s="24"/>
      <c r="E9" s="24"/>
      <c r="F9" s="44">
        <f t="shared" si="0"/>
        <v>0</v>
      </c>
      <c r="G9" s="57" t="str">
        <f t="shared" si="1"/>
        <v/>
      </c>
      <c r="H9" s="197"/>
      <c r="I9" s="197"/>
      <c r="J9" s="197"/>
      <c r="K9" s="44">
        <f t="shared" si="2"/>
        <v>0</v>
      </c>
      <c r="L9" s="203" t="str">
        <f t="shared" si="3"/>
        <v/>
      </c>
      <c r="M9" s="77"/>
      <c r="N9" s="77"/>
      <c r="O9" s="106">
        <f t="shared" si="10"/>
        <v>0</v>
      </c>
      <c r="P9" s="77"/>
      <c r="Q9" s="106">
        <f t="shared" si="11"/>
        <v>0</v>
      </c>
      <c r="R9" s="77"/>
      <c r="S9" s="106">
        <f t="shared" si="12"/>
        <v>0</v>
      </c>
      <c r="T9" s="77"/>
      <c r="U9" s="106">
        <f t="shared" si="13"/>
        <v>0</v>
      </c>
      <c r="V9" s="77"/>
      <c r="W9" s="106">
        <f t="shared" si="14"/>
        <v>0</v>
      </c>
      <c r="X9" s="151"/>
      <c r="Y9" s="390"/>
      <c r="Z9" s="390"/>
      <c r="AA9" s="390"/>
      <c r="AB9" s="390"/>
      <c r="AC9" s="390"/>
      <c r="AD9" s="390"/>
      <c r="AE9" s="391"/>
    </row>
    <row r="10" spans="1:31" ht="12" customHeight="1" x14ac:dyDescent="0.2">
      <c r="A10" s="455" t="s">
        <v>10</v>
      </c>
      <c r="B10" s="456"/>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3"/>
      <c r="Z10" s="393"/>
      <c r="AA10" s="393"/>
      <c r="AB10" s="393"/>
      <c r="AC10" s="393"/>
      <c r="AD10" s="393"/>
      <c r="AE10" s="394"/>
    </row>
    <row r="11" spans="1:31" ht="12" customHeight="1" x14ac:dyDescent="0.2">
      <c r="A11" s="437" t="s">
        <v>178</v>
      </c>
      <c r="B11" s="438"/>
      <c r="C11" s="46">
        <f>C10+Septembre!C44</f>
        <v>0</v>
      </c>
      <c r="D11" s="46">
        <f>ROUNDDOWN(F11/60,0)+Septembre!D44+D10</f>
        <v>0</v>
      </c>
      <c r="E11" s="46">
        <f>F11-60*ROUNDDOWN(F11/60,0)</f>
        <v>0</v>
      </c>
      <c r="F11" s="46">
        <f>E10+Septembre!E44</f>
        <v>0</v>
      </c>
      <c r="G11" s="46">
        <f>IF((D11*60+E11)=0,0,ROUND((C11*60)/(D11*60+E11),1))</f>
        <v>0</v>
      </c>
      <c r="H11" s="46">
        <f>H10+Septembre!H44</f>
        <v>0</v>
      </c>
      <c r="I11" s="46">
        <f>ROUNDDOWN(K11/60,0)+Septembre!I44+I10</f>
        <v>0</v>
      </c>
      <c r="J11" s="46">
        <f>K11-60*ROUNDDOWN(K11/60,0)</f>
        <v>0</v>
      </c>
      <c r="K11" s="46">
        <f>J10+Septembre!J44</f>
        <v>0</v>
      </c>
      <c r="L11" s="46">
        <f>IF((I11*60+J11)=0,0,ROUND((H11*60)/(I11*60+J11),1))</f>
        <v>0</v>
      </c>
      <c r="M11" s="55">
        <f>M10+Septembre!M44</f>
        <v>0</v>
      </c>
      <c r="N11" s="55" t="str">
        <f>IF(N9+Septembre!N44=0,"",ROUND((SUM(N4:N9)+SUM(Septembre!N44:'Septembre'!N44))/(O9+Septembre!O44),0))</f>
        <v/>
      </c>
      <c r="O11" s="237"/>
      <c r="P11" s="55" t="str">
        <f>IF(P9+Septembre!P44=0,"",ROUND((SUM(P4:P9)+SUM(Septembre!P44:'Septembre'!P44))/(Q9+Septembre!Q44),0))</f>
        <v/>
      </c>
      <c r="Q11" s="237"/>
      <c r="R11" s="55" t="str">
        <f>IF(R9+Septembre!R44=0,"",ROUND((SUM(R4:R9)+SUM(Septembre!R44:'Septembre'!R44))/(S9+Septembre!S44),0))</f>
        <v/>
      </c>
      <c r="S11" s="237"/>
      <c r="T11" s="55" t="str">
        <f>IF(T9+Septembre!T44=0,"",ROUND((SUM(T4:T9)+SUM(Septembre!T44:'Septembre'!T44))/(U9+Septembre!U44),0))</f>
        <v/>
      </c>
      <c r="U11" s="237"/>
      <c r="V11" s="55" t="str">
        <f>IF(V9+Septembre!V44=0,"",ROUND((SUM(V4:V9)+SUM(Septembre!V44:'Septembre'!V44))/(W9+Septembre!W44),0))</f>
        <v/>
      </c>
      <c r="W11" s="237"/>
      <c r="X11" s="150"/>
      <c r="Y11" s="504"/>
      <c r="Z11" s="504"/>
      <c r="AA11" s="504"/>
      <c r="AB11" s="504"/>
      <c r="AC11" s="504"/>
      <c r="AD11" s="504"/>
      <c r="AE11" s="505"/>
    </row>
    <row r="12" spans="1:31" s="6" customFormat="1" ht="12" customHeight="1" x14ac:dyDescent="0.2">
      <c r="A12" s="14" t="s">
        <v>6</v>
      </c>
      <c r="B12" s="2">
        <f>B9+1</f>
        <v>7</v>
      </c>
      <c r="C12" s="24"/>
      <c r="D12" s="24"/>
      <c r="E12" s="24"/>
      <c r="F12" s="44">
        <f t="shared" ref="F12:F18" si="15">E12</f>
        <v>0</v>
      </c>
      <c r="G12" s="57" t="str">
        <f t="shared" ref="G12:G18" si="16">IF((D12*60+F12)=0,"",ROUND((C12*60)/(D12*60+F12),1))</f>
        <v/>
      </c>
      <c r="H12" s="197"/>
      <c r="I12" s="197"/>
      <c r="J12" s="197"/>
      <c r="K12" s="44">
        <f>J12</f>
        <v>0</v>
      </c>
      <c r="L12" s="203" t="str">
        <f t="shared" ref="L12:L18" si="17">IF((I12*60+K12)=0,"",ROUND((H12*60)/(I12*60+K12),1))</f>
        <v/>
      </c>
      <c r="M12" s="77"/>
      <c r="N12" s="77"/>
      <c r="O12" s="106">
        <f>IF(N12="",0,1)</f>
        <v>0</v>
      </c>
      <c r="P12" s="77"/>
      <c r="Q12" s="106">
        <f>IF(P12="",0,1)</f>
        <v>0</v>
      </c>
      <c r="R12" s="77"/>
      <c r="S12" s="106">
        <f>IF(R12="",0,1)</f>
        <v>0</v>
      </c>
      <c r="T12" s="77"/>
      <c r="U12" s="106">
        <f>IF(T12="",0,1)</f>
        <v>0</v>
      </c>
      <c r="V12" s="77"/>
      <c r="W12" s="106">
        <f>IF(V12="",0,1)</f>
        <v>0</v>
      </c>
      <c r="X12" s="151"/>
      <c r="Y12" s="390"/>
      <c r="Z12" s="390"/>
      <c r="AA12" s="390"/>
      <c r="AB12" s="390"/>
      <c r="AC12" s="390"/>
      <c r="AD12" s="390"/>
      <c r="AE12" s="391"/>
    </row>
    <row r="13" spans="1:31" ht="12" customHeight="1" x14ac:dyDescent="0.2">
      <c r="A13" s="14" t="s">
        <v>7</v>
      </c>
      <c r="B13" s="2">
        <f t="shared" ref="B13:B18" si="18">B12+1</f>
        <v>8</v>
      </c>
      <c r="C13" s="24"/>
      <c r="D13" s="24"/>
      <c r="E13" s="24"/>
      <c r="F13" s="44">
        <f t="shared" si="15"/>
        <v>0</v>
      </c>
      <c r="G13" s="57" t="str">
        <f t="shared" si="16"/>
        <v/>
      </c>
      <c r="H13" s="197"/>
      <c r="I13" s="197"/>
      <c r="J13" s="197"/>
      <c r="K13" s="44">
        <f t="shared" ref="K13:K18" si="19">J13</f>
        <v>0</v>
      </c>
      <c r="L13" s="203" t="str">
        <f t="shared" si="17"/>
        <v/>
      </c>
      <c r="M13" s="77"/>
      <c r="N13" s="77"/>
      <c r="O13" s="106">
        <f t="shared" ref="O13:O18" si="20">IF(N13="",O12,O12+1)</f>
        <v>0</v>
      </c>
      <c r="P13" s="77"/>
      <c r="Q13" s="106">
        <f t="shared" ref="Q13:Q18" si="21">IF(P13="",Q12,Q12+1)</f>
        <v>0</v>
      </c>
      <c r="R13" s="77"/>
      <c r="S13" s="106">
        <f t="shared" ref="S13:S18" si="22">IF(R13="",S12,S12+1)</f>
        <v>0</v>
      </c>
      <c r="T13" s="77"/>
      <c r="U13" s="106">
        <f t="shared" ref="U13:U18" si="23">IF(T13="",U12,U12+1)</f>
        <v>0</v>
      </c>
      <c r="V13" s="77"/>
      <c r="W13" s="106">
        <f t="shared" ref="W13:W18" si="24">IF(V13="",W12,W12+1)</f>
        <v>0</v>
      </c>
      <c r="X13" s="151"/>
      <c r="Y13" s="390"/>
      <c r="Z13" s="390"/>
      <c r="AA13" s="390"/>
      <c r="AB13" s="390"/>
      <c r="AC13" s="390"/>
      <c r="AD13" s="390"/>
      <c r="AE13" s="391"/>
    </row>
    <row r="14" spans="1:31" ht="12" customHeight="1" x14ac:dyDescent="0.2">
      <c r="A14" s="14" t="s">
        <v>8</v>
      </c>
      <c r="B14" s="2">
        <f t="shared" si="18"/>
        <v>9</v>
      </c>
      <c r="C14" s="24"/>
      <c r="D14" s="24"/>
      <c r="E14" s="24"/>
      <c r="F14" s="44">
        <f t="shared" si="15"/>
        <v>0</v>
      </c>
      <c r="G14" s="57" t="str">
        <f t="shared" si="16"/>
        <v/>
      </c>
      <c r="H14" s="197"/>
      <c r="I14" s="197"/>
      <c r="J14" s="197"/>
      <c r="K14" s="44">
        <f t="shared" si="19"/>
        <v>0</v>
      </c>
      <c r="L14" s="203" t="str">
        <f t="shared" si="17"/>
        <v/>
      </c>
      <c r="M14" s="77"/>
      <c r="N14" s="77"/>
      <c r="O14" s="106">
        <f t="shared" si="20"/>
        <v>0</v>
      </c>
      <c r="P14" s="77"/>
      <c r="Q14" s="106">
        <f t="shared" si="21"/>
        <v>0</v>
      </c>
      <c r="R14" s="77"/>
      <c r="S14" s="106">
        <f t="shared" si="22"/>
        <v>0</v>
      </c>
      <c r="T14" s="77"/>
      <c r="U14" s="106">
        <f t="shared" si="23"/>
        <v>0</v>
      </c>
      <c r="V14" s="77"/>
      <c r="W14" s="106">
        <f t="shared" si="24"/>
        <v>0</v>
      </c>
      <c r="X14" s="151"/>
      <c r="Y14" s="390"/>
      <c r="Z14" s="390"/>
      <c r="AA14" s="390"/>
      <c r="AB14" s="390"/>
      <c r="AC14" s="390"/>
      <c r="AD14" s="390"/>
      <c r="AE14" s="391"/>
    </row>
    <row r="15" spans="1:31" ht="12" customHeight="1" x14ac:dyDescent="0.2">
      <c r="A15" s="14" t="s">
        <v>2</v>
      </c>
      <c r="B15" s="2">
        <f t="shared" si="18"/>
        <v>10</v>
      </c>
      <c r="C15" s="24"/>
      <c r="D15" s="24"/>
      <c r="E15" s="24"/>
      <c r="F15" s="44">
        <f t="shared" si="15"/>
        <v>0</v>
      </c>
      <c r="G15" s="57" t="str">
        <f t="shared" si="16"/>
        <v/>
      </c>
      <c r="H15" s="197"/>
      <c r="I15" s="197"/>
      <c r="J15" s="197"/>
      <c r="K15" s="44">
        <f t="shared" si="19"/>
        <v>0</v>
      </c>
      <c r="L15" s="203" t="str">
        <f t="shared" si="17"/>
        <v/>
      </c>
      <c r="M15" s="77"/>
      <c r="N15" s="77"/>
      <c r="O15" s="106">
        <f t="shared" si="20"/>
        <v>0</v>
      </c>
      <c r="P15" s="77"/>
      <c r="Q15" s="106">
        <f t="shared" si="21"/>
        <v>0</v>
      </c>
      <c r="R15" s="77"/>
      <c r="S15" s="106">
        <f t="shared" si="22"/>
        <v>0</v>
      </c>
      <c r="T15" s="77"/>
      <c r="U15" s="106">
        <f t="shared" si="23"/>
        <v>0</v>
      </c>
      <c r="V15" s="77"/>
      <c r="W15" s="106">
        <f t="shared" si="24"/>
        <v>0</v>
      </c>
      <c r="X15" s="151"/>
      <c r="Y15" s="390"/>
      <c r="Z15" s="390"/>
      <c r="AA15" s="390"/>
      <c r="AB15" s="390"/>
      <c r="AC15" s="390"/>
      <c r="AD15" s="390"/>
      <c r="AE15" s="391"/>
    </row>
    <row r="16" spans="1:31" s="6" customFormat="1" ht="12" customHeight="1" x14ac:dyDescent="0.2">
      <c r="A16" s="14" t="s">
        <v>3</v>
      </c>
      <c r="B16" s="2">
        <f t="shared" si="18"/>
        <v>11</v>
      </c>
      <c r="C16" s="24"/>
      <c r="D16" s="24"/>
      <c r="E16" s="24"/>
      <c r="F16" s="44">
        <f t="shared" si="15"/>
        <v>0</v>
      </c>
      <c r="G16" s="57" t="str">
        <f t="shared" si="16"/>
        <v/>
      </c>
      <c r="H16" s="197"/>
      <c r="I16" s="197"/>
      <c r="J16" s="197"/>
      <c r="K16" s="44">
        <f t="shared" si="19"/>
        <v>0</v>
      </c>
      <c r="L16" s="203" t="str">
        <f t="shared" si="17"/>
        <v/>
      </c>
      <c r="M16" s="77"/>
      <c r="N16" s="77"/>
      <c r="O16" s="106">
        <f t="shared" si="20"/>
        <v>0</v>
      </c>
      <c r="P16" s="77"/>
      <c r="Q16" s="106">
        <f t="shared" si="21"/>
        <v>0</v>
      </c>
      <c r="R16" s="77"/>
      <c r="S16" s="106">
        <f t="shared" si="22"/>
        <v>0</v>
      </c>
      <c r="T16" s="77"/>
      <c r="U16" s="106">
        <f t="shared" si="23"/>
        <v>0</v>
      </c>
      <c r="V16" s="77"/>
      <c r="W16" s="106">
        <f t="shared" si="24"/>
        <v>0</v>
      </c>
      <c r="X16" s="151"/>
      <c r="Y16" s="390"/>
      <c r="Z16" s="390"/>
      <c r="AA16" s="390"/>
      <c r="AB16" s="390"/>
      <c r="AC16" s="390"/>
      <c r="AD16" s="390"/>
      <c r="AE16" s="391"/>
    </row>
    <row r="17" spans="1:42" ht="12" customHeight="1" x14ac:dyDescent="0.2">
      <c r="A17" s="14" t="s">
        <v>4</v>
      </c>
      <c r="B17" s="2">
        <f t="shared" si="18"/>
        <v>12</v>
      </c>
      <c r="C17" s="24"/>
      <c r="D17" s="24"/>
      <c r="E17" s="24"/>
      <c r="F17" s="44">
        <f t="shared" si="15"/>
        <v>0</v>
      </c>
      <c r="G17" s="57" t="str">
        <f t="shared" si="16"/>
        <v/>
      </c>
      <c r="H17" s="197"/>
      <c r="I17" s="197"/>
      <c r="J17" s="197"/>
      <c r="K17" s="44">
        <f t="shared" si="19"/>
        <v>0</v>
      </c>
      <c r="L17" s="203" t="str">
        <f t="shared" si="17"/>
        <v/>
      </c>
      <c r="M17" s="77"/>
      <c r="N17" s="77"/>
      <c r="O17" s="106">
        <f t="shared" si="20"/>
        <v>0</v>
      </c>
      <c r="P17" s="77"/>
      <c r="Q17" s="106">
        <f t="shared" si="21"/>
        <v>0</v>
      </c>
      <c r="R17" s="77"/>
      <c r="S17" s="106">
        <f t="shared" si="22"/>
        <v>0</v>
      </c>
      <c r="T17" s="77"/>
      <c r="U17" s="106">
        <f t="shared" si="23"/>
        <v>0</v>
      </c>
      <c r="V17" s="77"/>
      <c r="W17" s="106">
        <f t="shared" si="24"/>
        <v>0</v>
      </c>
      <c r="X17" s="151"/>
      <c r="Y17" s="390"/>
      <c r="Z17" s="390"/>
      <c r="AA17" s="390"/>
      <c r="AB17" s="390"/>
      <c r="AC17" s="390"/>
      <c r="AD17" s="390"/>
      <c r="AE17" s="391"/>
    </row>
    <row r="18" spans="1:42" ht="12" customHeight="1" x14ac:dyDescent="0.2">
      <c r="A18" s="74" t="s">
        <v>5</v>
      </c>
      <c r="B18" s="44">
        <f t="shared" si="18"/>
        <v>13</v>
      </c>
      <c r="C18" s="24"/>
      <c r="D18" s="24"/>
      <c r="E18" s="24"/>
      <c r="F18" s="44">
        <f t="shared" si="15"/>
        <v>0</v>
      </c>
      <c r="G18" s="57" t="str">
        <f t="shared" si="16"/>
        <v/>
      </c>
      <c r="H18" s="197"/>
      <c r="I18" s="197"/>
      <c r="J18" s="197"/>
      <c r="K18" s="44">
        <f t="shared" si="19"/>
        <v>0</v>
      </c>
      <c r="L18" s="203" t="str">
        <f t="shared" si="17"/>
        <v/>
      </c>
      <c r="M18" s="77"/>
      <c r="N18" s="77"/>
      <c r="O18" s="106">
        <f t="shared" si="20"/>
        <v>0</v>
      </c>
      <c r="P18" s="77"/>
      <c r="Q18" s="106">
        <f t="shared" si="21"/>
        <v>0</v>
      </c>
      <c r="R18" s="77"/>
      <c r="S18" s="106">
        <f t="shared" si="22"/>
        <v>0</v>
      </c>
      <c r="T18" s="77"/>
      <c r="U18" s="106">
        <f t="shared" si="23"/>
        <v>0</v>
      </c>
      <c r="V18" s="77"/>
      <c r="W18" s="106">
        <f t="shared" si="24"/>
        <v>0</v>
      </c>
      <c r="X18" s="151"/>
      <c r="Y18" s="390"/>
      <c r="Z18" s="390"/>
      <c r="AA18" s="390"/>
      <c r="AB18" s="390"/>
      <c r="AC18" s="390"/>
      <c r="AD18" s="390"/>
      <c r="AE18" s="391"/>
    </row>
    <row r="19" spans="1:42" ht="12" customHeight="1" x14ac:dyDescent="0.2">
      <c r="A19" s="382" t="s">
        <v>84</v>
      </c>
      <c r="B19" s="383"/>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3"/>
      <c r="Z19" s="393"/>
      <c r="AA19" s="393"/>
      <c r="AB19" s="393"/>
      <c r="AC19" s="393"/>
      <c r="AD19" s="393"/>
      <c r="AE19" s="394"/>
    </row>
    <row r="20" spans="1:42" ht="12" customHeight="1" x14ac:dyDescent="0.2">
      <c r="A20" s="2" t="s">
        <v>6</v>
      </c>
      <c r="B20" s="2">
        <f>B18+1</f>
        <v>14</v>
      </c>
      <c r="C20" s="24"/>
      <c r="D20" s="24"/>
      <c r="E20" s="24"/>
      <c r="F20" s="44">
        <f t="shared" ref="F20:F42" si="25">E20</f>
        <v>0</v>
      </c>
      <c r="G20" s="57" t="str">
        <f t="shared" ref="G20:G42" si="26">IF((D20*60+F20)=0,"",ROUND((C20*60)/(D20*60+F20),1))</f>
        <v/>
      </c>
      <c r="H20" s="197"/>
      <c r="I20" s="197"/>
      <c r="J20" s="197"/>
      <c r="K20" s="44">
        <f>J20</f>
        <v>0</v>
      </c>
      <c r="L20" s="203" t="str">
        <f t="shared" ref="L20:L42" si="27">IF((I20*60+K20)=0,"",ROUND((H20*60)/(I20*60+K20),1))</f>
        <v/>
      </c>
      <c r="M20" s="77"/>
      <c r="N20" s="77"/>
      <c r="O20" s="106">
        <f>IF(N20="",0,1)</f>
        <v>0</v>
      </c>
      <c r="P20" s="77"/>
      <c r="Q20" s="106">
        <f>IF(P20="",0,1)</f>
        <v>0</v>
      </c>
      <c r="R20" s="77"/>
      <c r="S20" s="106">
        <f>IF(R20="",0,1)</f>
        <v>0</v>
      </c>
      <c r="T20" s="77"/>
      <c r="U20" s="106">
        <f>IF(T20="",0,1)</f>
        <v>0</v>
      </c>
      <c r="V20" s="77"/>
      <c r="W20" s="106">
        <f>IF(V20="",0,1)</f>
        <v>0</v>
      </c>
      <c r="X20" s="151"/>
      <c r="Y20" s="390"/>
      <c r="Z20" s="390"/>
      <c r="AA20" s="390"/>
      <c r="AB20" s="390"/>
      <c r="AC20" s="390"/>
      <c r="AD20" s="390"/>
      <c r="AE20" s="391"/>
    </row>
    <row r="21" spans="1:42" ht="12" customHeight="1" x14ac:dyDescent="0.2">
      <c r="A21" s="2" t="s">
        <v>7</v>
      </c>
      <c r="B21" s="2">
        <f t="shared" ref="B21:B26" si="28">B20+1</f>
        <v>15</v>
      </c>
      <c r="C21" s="24"/>
      <c r="D21" s="24"/>
      <c r="E21" s="24"/>
      <c r="F21" s="44">
        <f t="shared" si="25"/>
        <v>0</v>
      </c>
      <c r="G21" s="57" t="str">
        <f t="shared" si="26"/>
        <v/>
      </c>
      <c r="H21" s="197"/>
      <c r="I21" s="197"/>
      <c r="J21" s="197"/>
      <c r="K21" s="44">
        <f t="shared" ref="K21:K26" si="29">J21</f>
        <v>0</v>
      </c>
      <c r="L21" s="203" t="str">
        <f t="shared" si="27"/>
        <v/>
      </c>
      <c r="M21" s="77"/>
      <c r="N21" s="77"/>
      <c r="O21" s="106">
        <f t="shared" ref="O21:O26" si="30">IF(N21="",O20,O20+1)</f>
        <v>0</v>
      </c>
      <c r="P21" s="77"/>
      <c r="Q21" s="106">
        <f t="shared" ref="Q21:Q26" si="31">IF(P21="",Q20,Q20+1)</f>
        <v>0</v>
      </c>
      <c r="R21" s="77"/>
      <c r="S21" s="106">
        <f t="shared" ref="S21:S26" si="32">IF(R21="",S20,S20+1)</f>
        <v>0</v>
      </c>
      <c r="T21" s="77"/>
      <c r="U21" s="106">
        <f t="shared" ref="U21:U26" si="33">IF(T21="",U20,U20+1)</f>
        <v>0</v>
      </c>
      <c r="V21" s="77"/>
      <c r="W21" s="106">
        <f t="shared" ref="W21:W26" si="34">IF(V21="",W20,W20+1)</f>
        <v>0</v>
      </c>
      <c r="X21" s="151"/>
      <c r="Y21" s="390"/>
      <c r="Z21" s="390"/>
      <c r="AA21" s="390"/>
      <c r="AB21" s="390"/>
      <c r="AC21" s="390"/>
      <c r="AD21" s="390"/>
      <c r="AE21" s="391"/>
    </row>
    <row r="22" spans="1:42" ht="12" customHeight="1" x14ac:dyDescent="0.2">
      <c r="A22" s="2" t="s">
        <v>8</v>
      </c>
      <c r="B22" s="2">
        <f t="shared" si="28"/>
        <v>16</v>
      </c>
      <c r="C22" s="24"/>
      <c r="D22" s="24"/>
      <c r="E22" s="24"/>
      <c r="F22" s="44">
        <f t="shared" si="25"/>
        <v>0</v>
      </c>
      <c r="G22" s="57" t="str">
        <f t="shared" si="26"/>
        <v/>
      </c>
      <c r="H22" s="197"/>
      <c r="I22" s="197"/>
      <c r="J22" s="197"/>
      <c r="K22" s="44">
        <f t="shared" si="29"/>
        <v>0</v>
      </c>
      <c r="L22" s="203" t="str">
        <f t="shared" si="27"/>
        <v/>
      </c>
      <c r="M22" s="77"/>
      <c r="N22" s="77"/>
      <c r="O22" s="106">
        <f t="shared" si="30"/>
        <v>0</v>
      </c>
      <c r="P22" s="77"/>
      <c r="Q22" s="106">
        <f t="shared" si="31"/>
        <v>0</v>
      </c>
      <c r="R22" s="77"/>
      <c r="S22" s="106">
        <f t="shared" si="32"/>
        <v>0</v>
      </c>
      <c r="T22" s="77"/>
      <c r="U22" s="106">
        <f t="shared" si="33"/>
        <v>0</v>
      </c>
      <c r="V22" s="77"/>
      <c r="W22" s="106">
        <f t="shared" si="34"/>
        <v>0</v>
      </c>
      <c r="X22" s="151"/>
      <c r="Y22" s="390"/>
      <c r="Z22" s="390"/>
      <c r="AA22" s="390"/>
      <c r="AB22" s="390"/>
      <c r="AC22" s="390"/>
      <c r="AD22" s="390"/>
      <c r="AE22" s="391"/>
    </row>
    <row r="23" spans="1:42" ht="12" customHeight="1" x14ac:dyDescent="0.2">
      <c r="A23" s="2" t="s">
        <v>2</v>
      </c>
      <c r="B23" s="2">
        <f t="shared" si="28"/>
        <v>17</v>
      </c>
      <c r="C23" s="24"/>
      <c r="D23" s="24"/>
      <c r="E23" s="24"/>
      <c r="F23" s="44">
        <f t="shared" si="25"/>
        <v>0</v>
      </c>
      <c r="G23" s="57" t="str">
        <f t="shared" si="26"/>
        <v/>
      </c>
      <c r="H23" s="197"/>
      <c r="I23" s="197"/>
      <c r="J23" s="197"/>
      <c r="K23" s="44">
        <f t="shared" si="29"/>
        <v>0</v>
      </c>
      <c r="L23" s="203" t="str">
        <f t="shared" si="27"/>
        <v/>
      </c>
      <c r="M23" s="77"/>
      <c r="N23" s="77"/>
      <c r="O23" s="106">
        <f t="shared" si="30"/>
        <v>0</v>
      </c>
      <c r="P23" s="77"/>
      <c r="Q23" s="106">
        <f t="shared" si="31"/>
        <v>0</v>
      </c>
      <c r="R23" s="77"/>
      <c r="S23" s="106">
        <f t="shared" si="32"/>
        <v>0</v>
      </c>
      <c r="T23" s="77"/>
      <c r="U23" s="106">
        <f t="shared" si="33"/>
        <v>0</v>
      </c>
      <c r="V23" s="77"/>
      <c r="W23" s="106">
        <f t="shared" si="34"/>
        <v>0</v>
      </c>
      <c r="X23" s="151"/>
      <c r="Y23" s="390"/>
      <c r="Z23" s="390"/>
      <c r="AA23" s="390"/>
      <c r="AB23" s="390"/>
      <c r="AC23" s="390"/>
      <c r="AD23" s="390"/>
      <c r="AE23" s="391"/>
    </row>
    <row r="24" spans="1:42" ht="12" customHeight="1" x14ac:dyDescent="0.2">
      <c r="A24" s="2" t="s">
        <v>3</v>
      </c>
      <c r="B24" s="2">
        <f t="shared" si="28"/>
        <v>18</v>
      </c>
      <c r="C24" s="24"/>
      <c r="D24" s="24"/>
      <c r="E24" s="24"/>
      <c r="F24" s="44">
        <f t="shared" si="25"/>
        <v>0</v>
      </c>
      <c r="G24" s="57" t="str">
        <f t="shared" si="26"/>
        <v/>
      </c>
      <c r="H24" s="197"/>
      <c r="I24" s="197"/>
      <c r="J24" s="197"/>
      <c r="K24" s="44">
        <f t="shared" si="29"/>
        <v>0</v>
      </c>
      <c r="L24" s="203" t="str">
        <f t="shared" si="27"/>
        <v/>
      </c>
      <c r="M24" s="77"/>
      <c r="N24" s="77"/>
      <c r="O24" s="106">
        <f t="shared" si="30"/>
        <v>0</v>
      </c>
      <c r="P24" s="77"/>
      <c r="Q24" s="106">
        <f t="shared" si="31"/>
        <v>0</v>
      </c>
      <c r="R24" s="77"/>
      <c r="S24" s="106">
        <f t="shared" si="32"/>
        <v>0</v>
      </c>
      <c r="T24" s="77"/>
      <c r="U24" s="106">
        <f t="shared" si="33"/>
        <v>0</v>
      </c>
      <c r="V24" s="77"/>
      <c r="W24" s="106">
        <f t="shared" si="34"/>
        <v>0</v>
      </c>
      <c r="X24" s="151"/>
      <c r="Y24" s="390"/>
      <c r="Z24" s="390"/>
      <c r="AA24" s="390"/>
      <c r="AB24" s="390"/>
      <c r="AC24" s="390"/>
      <c r="AD24" s="390"/>
      <c r="AE24" s="391"/>
    </row>
    <row r="25" spans="1:42" ht="12" customHeight="1" x14ac:dyDescent="0.2">
      <c r="A25" s="2" t="s">
        <v>4</v>
      </c>
      <c r="B25" s="2">
        <f t="shared" si="28"/>
        <v>19</v>
      </c>
      <c r="C25" s="24"/>
      <c r="D25" s="24"/>
      <c r="E25" s="24"/>
      <c r="F25" s="44">
        <f t="shared" si="25"/>
        <v>0</v>
      </c>
      <c r="G25" s="57" t="str">
        <f t="shared" si="26"/>
        <v/>
      </c>
      <c r="H25" s="197"/>
      <c r="I25" s="197"/>
      <c r="J25" s="197"/>
      <c r="K25" s="44">
        <f t="shared" si="29"/>
        <v>0</v>
      </c>
      <c r="L25" s="203" t="str">
        <f t="shared" si="27"/>
        <v/>
      </c>
      <c r="M25" s="77"/>
      <c r="N25" s="77"/>
      <c r="O25" s="106">
        <f t="shared" si="30"/>
        <v>0</v>
      </c>
      <c r="P25" s="77"/>
      <c r="Q25" s="106">
        <f t="shared" si="31"/>
        <v>0</v>
      </c>
      <c r="R25" s="77"/>
      <c r="S25" s="106">
        <f t="shared" si="32"/>
        <v>0</v>
      </c>
      <c r="T25" s="77"/>
      <c r="U25" s="106">
        <f t="shared" si="33"/>
        <v>0</v>
      </c>
      <c r="V25" s="77"/>
      <c r="W25" s="106">
        <f t="shared" si="34"/>
        <v>0</v>
      </c>
      <c r="X25" s="151"/>
      <c r="Y25" s="369" t="s">
        <v>286</v>
      </c>
      <c r="Z25" s="369"/>
      <c r="AA25" s="369"/>
      <c r="AB25" s="369"/>
      <c r="AC25" s="369"/>
      <c r="AD25" s="369"/>
      <c r="AE25" s="370"/>
    </row>
    <row r="26" spans="1:42" ht="12" customHeight="1" x14ac:dyDescent="0.2">
      <c r="A26" s="44" t="s">
        <v>5</v>
      </c>
      <c r="B26" s="44">
        <f t="shared" si="28"/>
        <v>20</v>
      </c>
      <c r="C26" s="24"/>
      <c r="D26" s="24"/>
      <c r="E26" s="24"/>
      <c r="F26" s="44">
        <f t="shared" si="25"/>
        <v>0</v>
      </c>
      <c r="G26" s="57" t="str">
        <f t="shared" si="26"/>
        <v/>
      </c>
      <c r="H26" s="197"/>
      <c r="I26" s="197"/>
      <c r="J26" s="197"/>
      <c r="K26" s="44">
        <f t="shared" si="29"/>
        <v>0</v>
      </c>
      <c r="L26" s="203" t="str">
        <f t="shared" si="27"/>
        <v/>
      </c>
      <c r="M26" s="77"/>
      <c r="N26" s="77"/>
      <c r="O26" s="106">
        <f t="shared" si="30"/>
        <v>0</v>
      </c>
      <c r="P26" s="77"/>
      <c r="Q26" s="106">
        <f t="shared" si="31"/>
        <v>0</v>
      </c>
      <c r="R26" s="77"/>
      <c r="S26" s="106">
        <f t="shared" si="32"/>
        <v>0</v>
      </c>
      <c r="T26" s="77"/>
      <c r="U26" s="106">
        <f t="shared" si="33"/>
        <v>0</v>
      </c>
      <c r="V26" s="77"/>
      <c r="W26" s="106">
        <f t="shared" si="34"/>
        <v>0</v>
      </c>
      <c r="X26" s="151"/>
      <c r="Y26" s="366"/>
      <c r="Z26" s="366"/>
      <c r="AA26" s="366"/>
      <c r="AB26" s="366"/>
      <c r="AC26" s="366"/>
      <c r="AD26" s="366"/>
      <c r="AE26" s="367"/>
    </row>
    <row r="27" spans="1:42" ht="12" customHeight="1" x14ac:dyDescent="0.2">
      <c r="A27" s="382" t="s">
        <v>85</v>
      </c>
      <c r="B27" s="383"/>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3"/>
      <c r="Z27" s="393"/>
      <c r="AA27" s="393"/>
      <c r="AB27" s="393"/>
      <c r="AC27" s="393"/>
      <c r="AD27" s="393"/>
      <c r="AE27" s="394"/>
    </row>
    <row r="28" spans="1:42" s="48" customFormat="1" ht="12" customHeight="1" x14ac:dyDescent="0.2">
      <c r="A28" s="54" t="s">
        <v>98</v>
      </c>
      <c r="B28" s="53">
        <f>B26+1</f>
        <v>21</v>
      </c>
      <c r="C28" s="24"/>
      <c r="D28" s="24"/>
      <c r="E28" s="24"/>
      <c r="F28" s="44">
        <f t="shared" si="25"/>
        <v>0</v>
      </c>
      <c r="G28" s="57" t="str">
        <f t="shared" si="26"/>
        <v/>
      </c>
      <c r="H28" s="197"/>
      <c r="I28" s="197"/>
      <c r="J28" s="197"/>
      <c r="K28" s="44">
        <f>J28</f>
        <v>0</v>
      </c>
      <c r="L28" s="203" t="str">
        <f t="shared" si="27"/>
        <v/>
      </c>
      <c r="M28" s="77"/>
      <c r="N28" s="77"/>
      <c r="O28" s="106">
        <f>IF(N28="",0,1)</f>
        <v>0</v>
      </c>
      <c r="P28" s="77"/>
      <c r="Q28" s="106">
        <f>IF(P28="",0,1)</f>
        <v>0</v>
      </c>
      <c r="R28" s="77"/>
      <c r="S28" s="106">
        <f>IF(R28="",0,1)</f>
        <v>0</v>
      </c>
      <c r="T28" s="77"/>
      <c r="U28" s="106">
        <f>IF(T28="",0,1)</f>
        <v>0</v>
      </c>
      <c r="V28" s="77"/>
      <c r="W28" s="106">
        <f>IF(V28="",0,1)</f>
        <v>0</v>
      </c>
      <c r="X28" s="153"/>
      <c r="Y28" s="366"/>
      <c r="Z28" s="366"/>
      <c r="AA28" s="366"/>
      <c r="AB28" s="366"/>
      <c r="AC28" s="366"/>
      <c r="AD28" s="366"/>
      <c r="AE28" s="367"/>
      <c r="AF28"/>
      <c r="AG28"/>
      <c r="AH28"/>
      <c r="AI28"/>
      <c r="AJ28"/>
      <c r="AK28"/>
      <c r="AL28"/>
      <c r="AM28"/>
      <c r="AN28"/>
      <c r="AO28"/>
      <c r="AP28"/>
    </row>
    <row r="29" spans="1:42" s="48" customFormat="1" ht="12" customHeight="1" x14ac:dyDescent="0.2">
      <c r="A29" s="54" t="s">
        <v>101</v>
      </c>
      <c r="B29" s="53">
        <f t="shared" ref="B29:B34" si="35">B28+1</f>
        <v>22</v>
      </c>
      <c r="C29" s="24"/>
      <c r="D29" s="24"/>
      <c r="E29" s="24"/>
      <c r="F29" s="44">
        <f t="shared" si="25"/>
        <v>0</v>
      </c>
      <c r="G29" s="57" t="str">
        <f t="shared" si="26"/>
        <v/>
      </c>
      <c r="H29" s="197"/>
      <c r="I29" s="197"/>
      <c r="J29" s="197"/>
      <c r="K29" s="44">
        <f t="shared" ref="K29:K34" si="36">J29</f>
        <v>0</v>
      </c>
      <c r="L29" s="203" t="str">
        <f t="shared" si="27"/>
        <v/>
      </c>
      <c r="M29" s="77"/>
      <c r="N29" s="77"/>
      <c r="O29" s="106">
        <f t="shared" ref="O29:O34" si="37">IF(N29="",O28,O28+1)</f>
        <v>0</v>
      </c>
      <c r="P29" s="77"/>
      <c r="Q29" s="106">
        <f t="shared" ref="Q29:Q34" si="38">IF(P29="",Q28,Q28+1)</f>
        <v>0</v>
      </c>
      <c r="R29" s="77"/>
      <c r="S29" s="106">
        <f t="shared" ref="S29:S34" si="39">IF(R29="",S28,S28+1)</f>
        <v>0</v>
      </c>
      <c r="T29" s="77"/>
      <c r="U29" s="106">
        <f t="shared" ref="U29:U34" si="40">IF(T29="",U28,U28+1)</f>
        <v>0</v>
      </c>
      <c r="V29" s="77"/>
      <c r="W29" s="106">
        <f t="shared" ref="W29:W34" si="41">IF(V29="",W28,W28+1)</f>
        <v>0</v>
      </c>
      <c r="X29" s="153"/>
      <c r="Y29" s="366"/>
      <c r="Z29" s="366"/>
      <c r="AA29" s="366"/>
      <c r="AB29" s="366"/>
      <c r="AC29" s="366"/>
      <c r="AD29" s="366"/>
      <c r="AE29" s="367"/>
      <c r="AF29"/>
      <c r="AG29"/>
      <c r="AH29"/>
      <c r="AI29"/>
      <c r="AJ29"/>
      <c r="AK29"/>
      <c r="AL29"/>
      <c r="AM29"/>
      <c r="AN29"/>
      <c r="AO29"/>
      <c r="AP29"/>
    </row>
    <row r="30" spans="1:42" s="48" customFormat="1" ht="12" customHeight="1" x14ac:dyDescent="0.2">
      <c r="A30" s="54" t="s">
        <v>102</v>
      </c>
      <c r="B30" s="53">
        <f t="shared" si="35"/>
        <v>23</v>
      </c>
      <c r="C30" s="24"/>
      <c r="D30" s="24"/>
      <c r="E30" s="24"/>
      <c r="F30" s="44">
        <f t="shared" si="25"/>
        <v>0</v>
      </c>
      <c r="G30" s="57" t="str">
        <f t="shared" si="26"/>
        <v/>
      </c>
      <c r="H30" s="197"/>
      <c r="I30" s="197"/>
      <c r="J30" s="197"/>
      <c r="K30" s="44">
        <f t="shared" si="36"/>
        <v>0</v>
      </c>
      <c r="L30" s="203" t="str">
        <f t="shared" si="27"/>
        <v/>
      </c>
      <c r="M30" s="77"/>
      <c r="N30" s="77"/>
      <c r="O30" s="106">
        <f t="shared" si="37"/>
        <v>0</v>
      </c>
      <c r="P30" s="77"/>
      <c r="Q30" s="106">
        <f t="shared" si="38"/>
        <v>0</v>
      </c>
      <c r="R30" s="77"/>
      <c r="S30" s="106">
        <f t="shared" si="39"/>
        <v>0</v>
      </c>
      <c r="T30" s="77"/>
      <c r="U30" s="106">
        <f t="shared" si="40"/>
        <v>0</v>
      </c>
      <c r="V30" s="77"/>
      <c r="W30" s="106">
        <f t="shared" si="41"/>
        <v>0</v>
      </c>
      <c r="X30" s="153"/>
      <c r="Y30" s="366"/>
      <c r="Z30" s="366"/>
      <c r="AA30" s="366"/>
      <c r="AB30" s="366"/>
      <c r="AC30" s="366"/>
      <c r="AD30" s="366"/>
      <c r="AE30" s="367"/>
      <c r="AF30"/>
      <c r="AG30"/>
      <c r="AH30"/>
      <c r="AI30"/>
      <c r="AJ30"/>
      <c r="AK30"/>
      <c r="AL30"/>
      <c r="AM30"/>
      <c r="AN30"/>
      <c r="AO30"/>
      <c r="AP30"/>
    </row>
    <row r="31" spans="1:42" s="48" customFormat="1" ht="12" customHeight="1" x14ac:dyDescent="0.2">
      <c r="A31" s="54" t="s">
        <v>99</v>
      </c>
      <c r="B31" s="53">
        <f t="shared" si="35"/>
        <v>24</v>
      </c>
      <c r="C31" s="24"/>
      <c r="D31" s="24"/>
      <c r="E31" s="24"/>
      <c r="F31" s="44">
        <f t="shared" si="25"/>
        <v>0</v>
      </c>
      <c r="G31" s="57" t="str">
        <f t="shared" si="26"/>
        <v/>
      </c>
      <c r="H31" s="197"/>
      <c r="I31" s="197"/>
      <c r="J31" s="197"/>
      <c r="K31" s="44">
        <f t="shared" si="36"/>
        <v>0</v>
      </c>
      <c r="L31" s="203" t="str">
        <f t="shared" si="27"/>
        <v/>
      </c>
      <c r="M31" s="77"/>
      <c r="N31" s="77"/>
      <c r="O31" s="106">
        <f t="shared" si="37"/>
        <v>0</v>
      </c>
      <c r="P31" s="77"/>
      <c r="Q31" s="106">
        <f t="shared" si="38"/>
        <v>0</v>
      </c>
      <c r="R31" s="77"/>
      <c r="S31" s="106">
        <f t="shared" si="39"/>
        <v>0</v>
      </c>
      <c r="T31" s="77"/>
      <c r="U31" s="106">
        <f t="shared" si="40"/>
        <v>0</v>
      </c>
      <c r="V31" s="77"/>
      <c r="W31" s="106">
        <f t="shared" si="41"/>
        <v>0</v>
      </c>
      <c r="X31" s="153"/>
      <c r="Y31" s="366"/>
      <c r="Z31" s="366"/>
      <c r="AA31" s="366"/>
      <c r="AB31" s="366"/>
      <c r="AC31" s="366"/>
      <c r="AD31" s="366"/>
      <c r="AE31" s="367"/>
      <c r="AF31"/>
      <c r="AG31"/>
      <c r="AH31"/>
      <c r="AI31"/>
      <c r="AJ31"/>
      <c r="AK31"/>
      <c r="AL31"/>
      <c r="AM31"/>
      <c r="AN31"/>
      <c r="AO31"/>
      <c r="AP31"/>
    </row>
    <row r="32" spans="1:42" s="48" customFormat="1" ht="12" customHeight="1" x14ac:dyDescent="0.2">
      <c r="A32" s="54" t="s">
        <v>3</v>
      </c>
      <c r="B32" s="53">
        <f t="shared" si="35"/>
        <v>25</v>
      </c>
      <c r="C32" s="24"/>
      <c r="D32" s="24"/>
      <c r="E32" s="24"/>
      <c r="F32" s="44">
        <f t="shared" si="25"/>
        <v>0</v>
      </c>
      <c r="G32" s="57" t="str">
        <f t="shared" si="26"/>
        <v/>
      </c>
      <c r="H32" s="197"/>
      <c r="I32" s="197"/>
      <c r="J32" s="197"/>
      <c r="K32" s="44">
        <f t="shared" si="36"/>
        <v>0</v>
      </c>
      <c r="L32" s="203" t="str">
        <f t="shared" si="27"/>
        <v/>
      </c>
      <c r="M32" s="77"/>
      <c r="N32" s="77"/>
      <c r="O32" s="106">
        <f t="shared" si="37"/>
        <v>0</v>
      </c>
      <c r="P32" s="77"/>
      <c r="Q32" s="106">
        <f t="shared" si="38"/>
        <v>0</v>
      </c>
      <c r="R32" s="77"/>
      <c r="S32" s="106">
        <f t="shared" si="39"/>
        <v>0</v>
      </c>
      <c r="T32" s="77"/>
      <c r="U32" s="106">
        <f t="shared" si="40"/>
        <v>0</v>
      </c>
      <c r="V32" s="77"/>
      <c r="W32" s="106">
        <f t="shared" si="41"/>
        <v>0</v>
      </c>
      <c r="X32" s="153"/>
      <c r="Y32" s="366"/>
      <c r="Z32" s="366"/>
      <c r="AA32" s="366"/>
      <c r="AB32" s="366"/>
      <c r="AC32" s="366"/>
      <c r="AD32" s="366"/>
      <c r="AE32" s="367"/>
      <c r="AF32"/>
      <c r="AG32"/>
      <c r="AH32"/>
      <c r="AI32"/>
      <c r="AJ32"/>
      <c r="AK32"/>
      <c r="AL32"/>
      <c r="AM32"/>
      <c r="AN32"/>
      <c r="AO32"/>
      <c r="AP32"/>
    </row>
    <row r="33" spans="1:42" s="48" customFormat="1" ht="12" customHeight="1" x14ac:dyDescent="0.2">
      <c r="A33" s="54" t="s">
        <v>4</v>
      </c>
      <c r="B33" s="53">
        <f t="shared" si="35"/>
        <v>26</v>
      </c>
      <c r="C33" s="24"/>
      <c r="D33" s="24"/>
      <c r="E33" s="24"/>
      <c r="F33" s="44">
        <f t="shared" si="25"/>
        <v>0</v>
      </c>
      <c r="G33" s="57" t="str">
        <f t="shared" si="26"/>
        <v/>
      </c>
      <c r="H33" s="197"/>
      <c r="I33" s="197"/>
      <c r="J33" s="197"/>
      <c r="K33" s="44">
        <f t="shared" si="36"/>
        <v>0</v>
      </c>
      <c r="L33" s="203" t="str">
        <f t="shared" si="27"/>
        <v/>
      </c>
      <c r="M33" s="77"/>
      <c r="N33" s="77"/>
      <c r="O33" s="106">
        <f t="shared" si="37"/>
        <v>0</v>
      </c>
      <c r="P33" s="77"/>
      <c r="Q33" s="106">
        <f t="shared" si="38"/>
        <v>0</v>
      </c>
      <c r="R33" s="77"/>
      <c r="S33" s="106">
        <f t="shared" si="39"/>
        <v>0</v>
      </c>
      <c r="T33" s="77"/>
      <c r="U33" s="106">
        <f t="shared" si="40"/>
        <v>0</v>
      </c>
      <c r="V33" s="77"/>
      <c r="W33" s="106">
        <f t="shared" si="41"/>
        <v>0</v>
      </c>
      <c r="X33" s="153"/>
      <c r="Y33" s="366"/>
      <c r="Z33" s="366"/>
      <c r="AA33" s="366"/>
      <c r="AB33" s="366"/>
      <c r="AC33" s="366"/>
      <c r="AD33" s="366"/>
      <c r="AE33" s="367"/>
      <c r="AF33"/>
      <c r="AG33"/>
      <c r="AH33"/>
      <c r="AI33"/>
      <c r="AJ33"/>
      <c r="AK33"/>
      <c r="AL33"/>
      <c r="AM33"/>
      <c r="AN33"/>
      <c r="AO33"/>
      <c r="AP33"/>
    </row>
    <row r="34" spans="1:42" s="48" customFormat="1" ht="12" customHeight="1" x14ac:dyDescent="0.2">
      <c r="A34" s="80" t="s">
        <v>5</v>
      </c>
      <c r="B34" s="81">
        <f t="shared" si="35"/>
        <v>27</v>
      </c>
      <c r="C34" s="24"/>
      <c r="D34" s="24"/>
      <c r="E34" s="24"/>
      <c r="F34" s="44">
        <f t="shared" si="25"/>
        <v>0</v>
      </c>
      <c r="G34" s="57" t="str">
        <f t="shared" si="26"/>
        <v/>
      </c>
      <c r="H34" s="197"/>
      <c r="I34" s="197"/>
      <c r="J34" s="197"/>
      <c r="K34" s="44">
        <f t="shared" si="36"/>
        <v>0</v>
      </c>
      <c r="L34" s="203" t="str">
        <f t="shared" si="27"/>
        <v/>
      </c>
      <c r="M34" s="77"/>
      <c r="N34" s="77"/>
      <c r="O34" s="106">
        <f t="shared" si="37"/>
        <v>0</v>
      </c>
      <c r="P34" s="77"/>
      <c r="Q34" s="106">
        <f t="shared" si="38"/>
        <v>0</v>
      </c>
      <c r="R34" s="77"/>
      <c r="S34" s="106">
        <f t="shared" si="39"/>
        <v>0</v>
      </c>
      <c r="T34" s="77"/>
      <c r="U34" s="106">
        <f t="shared" si="40"/>
        <v>0</v>
      </c>
      <c r="V34" s="77"/>
      <c r="W34" s="106">
        <f t="shared" si="41"/>
        <v>0</v>
      </c>
      <c r="X34" s="153"/>
      <c r="Y34" s="366" t="s">
        <v>287</v>
      </c>
      <c r="Z34" s="366"/>
      <c r="AA34" s="366"/>
      <c r="AB34" s="366"/>
      <c r="AC34" s="366"/>
      <c r="AD34" s="366"/>
      <c r="AE34" s="367"/>
      <c r="AF34"/>
      <c r="AG34"/>
      <c r="AH34"/>
      <c r="AI34"/>
      <c r="AJ34"/>
      <c r="AK34"/>
      <c r="AL34"/>
      <c r="AM34"/>
      <c r="AN34"/>
      <c r="AO34"/>
      <c r="AP34"/>
    </row>
    <row r="35" spans="1:42" s="48" customFormat="1" ht="12" customHeight="1" x14ac:dyDescent="0.2">
      <c r="A35" s="382" t="s">
        <v>86</v>
      </c>
      <c r="B35" s="383"/>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IF(O31=0,0,1)</f>
        <v>0</v>
      </c>
      <c r="P35" s="18">
        <f>IF(SUM(P28:P34)=0,0,ROUND(AVERAGE(P28:P34),0))</f>
        <v>0</v>
      </c>
      <c r="Q35" s="107">
        <f>IF(Q31=0,0,1)</f>
        <v>0</v>
      </c>
      <c r="R35" s="18">
        <f>IF(SUM(R28:R34)=0,0,ROUND(AVERAGE(R28:R34),0))</f>
        <v>0</v>
      </c>
      <c r="S35" s="107">
        <f>IF(S31=0,0,1)</f>
        <v>0</v>
      </c>
      <c r="T35" s="18">
        <f>IF(SUM(T28:T34)=0,0,ROUND(AVERAGE(T28:T34),0))</f>
        <v>0</v>
      </c>
      <c r="U35" s="107">
        <f>IF(U31=0,0,1)</f>
        <v>0</v>
      </c>
      <c r="V35" s="18">
        <f>IF(SUM(V28:V34)=0,0,ROUND(AVERAGE(V28:V34),0))</f>
        <v>0</v>
      </c>
      <c r="W35" s="107">
        <f>IF(W31=0,0,1)</f>
        <v>0</v>
      </c>
      <c r="X35" s="152"/>
      <c r="Y35" s="393"/>
      <c r="Z35" s="393"/>
      <c r="AA35" s="393"/>
      <c r="AB35" s="393"/>
      <c r="AC35" s="393"/>
      <c r="AD35" s="393"/>
      <c r="AE35" s="394"/>
      <c r="AF35"/>
      <c r="AG35"/>
      <c r="AH35"/>
      <c r="AI35"/>
      <c r="AJ35"/>
      <c r="AK35"/>
      <c r="AL35"/>
      <c r="AM35"/>
      <c r="AN35"/>
      <c r="AO35"/>
      <c r="AP35"/>
    </row>
    <row r="36" spans="1:42" s="48" customFormat="1" ht="12" customHeight="1" x14ac:dyDescent="0.2">
      <c r="A36" s="54" t="s">
        <v>98</v>
      </c>
      <c r="B36" s="53">
        <f>B34+1</f>
        <v>28</v>
      </c>
      <c r="C36" s="24"/>
      <c r="D36" s="24"/>
      <c r="E36" s="24"/>
      <c r="F36" s="44">
        <f t="shared" si="25"/>
        <v>0</v>
      </c>
      <c r="G36" s="57" t="str">
        <f t="shared" si="26"/>
        <v/>
      </c>
      <c r="H36" s="197"/>
      <c r="I36" s="197"/>
      <c r="J36" s="197"/>
      <c r="K36" s="44">
        <f>J36</f>
        <v>0</v>
      </c>
      <c r="L36" s="203" t="str">
        <f t="shared" si="27"/>
        <v/>
      </c>
      <c r="M36" s="77"/>
      <c r="N36" s="77"/>
      <c r="O36" s="106">
        <f>IF(N36="",0,1)</f>
        <v>0</v>
      </c>
      <c r="P36" s="77"/>
      <c r="Q36" s="106">
        <f>IF(P36="",0,1)</f>
        <v>0</v>
      </c>
      <c r="R36" s="77"/>
      <c r="S36" s="106">
        <f>IF(R36="",0,1)</f>
        <v>0</v>
      </c>
      <c r="T36" s="77"/>
      <c r="U36" s="106">
        <f>IF(T36="",0,1)</f>
        <v>0</v>
      </c>
      <c r="V36" s="77"/>
      <c r="W36" s="106">
        <f>IF(V36="",0,1)</f>
        <v>0</v>
      </c>
      <c r="X36" s="153"/>
      <c r="Y36" s="366"/>
      <c r="Z36" s="366"/>
      <c r="AA36" s="366"/>
      <c r="AB36" s="366"/>
      <c r="AC36" s="366"/>
      <c r="AD36" s="366"/>
      <c r="AE36" s="367"/>
      <c r="AF36"/>
      <c r="AG36"/>
      <c r="AH36"/>
      <c r="AI36"/>
      <c r="AJ36"/>
      <c r="AK36"/>
      <c r="AL36"/>
      <c r="AM36"/>
      <c r="AN36"/>
      <c r="AO36"/>
      <c r="AP36"/>
    </row>
    <row r="37" spans="1:42" s="48" customFormat="1" ht="12" customHeight="1" x14ac:dyDescent="0.2">
      <c r="A37" s="54" t="s">
        <v>101</v>
      </c>
      <c r="B37" s="53">
        <f>B36+1</f>
        <v>29</v>
      </c>
      <c r="C37" s="24"/>
      <c r="D37" s="24"/>
      <c r="E37" s="24"/>
      <c r="F37" s="44">
        <f t="shared" si="25"/>
        <v>0</v>
      </c>
      <c r="G37" s="57" t="str">
        <f t="shared" si="26"/>
        <v/>
      </c>
      <c r="H37" s="197"/>
      <c r="I37" s="197"/>
      <c r="J37" s="197"/>
      <c r="K37" s="44">
        <f>J37</f>
        <v>0</v>
      </c>
      <c r="L37" s="203" t="str">
        <f t="shared" si="27"/>
        <v/>
      </c>
      <c r="M37" s="77"/>
      <c r="N37" s="77"/>
      <c r="O37" s="106">
        <f>IF(N37="",O36,O36+1)</f>
        <v>0</v>
      </c>
      <c r="P37" s="77"/>
      <c r="Q37" s="106">
        <f>IF(P37="",Q36,Q36+1)</f>
        <v>0</v>
      </c>
      <c r="R37" s="77"/>
      <c r="S37" s="106">
        <f>IF(R37="",S36,S36+1)</f>
        <v>0</v>
      </c>
      <c r="T37" s="77"/>
      <c r="U37" s="106">
        <f>IF(T37="",U36,U36+1)</f>
        <v>0</v>
      </c>
      <c r="V37" s="77"/>
      <c r="W37" s="106">
        <f>IF(V37="",W36,W36+1)</f>
        <v>0</v>
      </c>
      <c r="X37" s="153"/>
      <c r="Y37" s="366"/>
      <c r="Z37" s="366"/>
      <c r="AA37" s="366"/>
      <c r="AB37" s="366"/>
      <c r="AC37" s="366"/>
      <c r="AD37" s="366"/>
      <c r="AE37" s="367"/>
      <c r="AF37"/>
      <c r="AG37"/>
      <c r="AH37"/>
      <c r="AI37"/>
      <c r="AJ37"/>
      <c r="AK37"/>
      <c r="AL37"/>
      <c r="AM37"/>
      <c r="AN37"/>
      <c r="AO37"/>
      <c r="AP37"/>
    </row>
    <row r="38" spans="1:42" s="48" customFormat="1" ht="12" customHeight="1" x14ac:dyDescent="0.2">
      <c r="A38" s="54" t="s">
        <v>102</v>
      </c>
      <c r="B38" s="53">
        <f t="shared" ref="B38:B42" si="42">B37+1</f>
        <v>30</v>
      </c>
      <c r="C38" s="24"/>
      <c r="D38" s="24"/>
      <c r="E38" s="24"/>
      <c r="F38" s="44">
        <f t="shared" si="25"/>
        <v>0</v>
      </c>
      <c r="G38" s="57" t="str">
        <f t="shared" si="26"/>
        <v/>
      </c>
      <c r="H38" s="197"/>
      <c r="I38" s="197"/>
      <c r="J38" s="197"/>
      <c r="K38" s="44">
        <f>J38</f>
        <v>0</v>
      </c>
      <c r="L38" s="203" t="str">
        <f t="shared" si="27"/>
        <v/>
      </c>
      <c r="M38" s="77"/>
      <c r="N38" s="77"/>
      <c r="O38" s="106">
        <f t="shared" ref="O38:O42" si="43">IF(N38="",O37,O37+1)</f>
        <v>0</v>
      </c>
      <c r="P38" s="77"/>
      <c r="Q38" s="106">
        <f t="shared" ref="Q38:Q42" si="44">IF(P38="",Q37,Q37+1)</f>
        <v>0</v>
      </c>
      <c r="R38" s="77"/>
      <c r="S38" s="106">
        <f t="shared" ref="S38:S42" si="45">IF(R38="",S37,S37+1)</f>
        <v>0</v>
      </c>
      <c r="T38" s="77"/>
      <c r="U38" s="106">
        <f t="shared" ref="U38:U42" si="46">IF(T38="",U37,U37+1)</f>
        <v>0</v>
      </c>
      <c r="V38" s="77"/>
      <c r="W38" s="106">
        <f t="shared" ref="W38:W42" si="47">IF(V38="",W37,W37+1)</f>
        <v>0</v>
      </c>
      <c r="X38" s="153"/>
      <c r="Y38" s="366"/>
      <c r="Z38" s="366"/>
      <c r="AA38" s="366"/>
      <c r="AB38" s="366"/>
      <c r="AC38" s="366"/>
      <c r="AD38" s="366"/>
      <c r="AE38" s="367"/>
      <c r="AF38"/>
      <c r="AG38"/>
      <c r="AH38"/>
      <c r="AI38"/>
      <c r="AJ38"/>
      <c r="AK38"/>
      <c r="AL38"/>
      <c r="AM38"/>
      <c r="AN38"/>
      <c r="AO38"/>
      <c r="AP38"/>
    </row>
    <row r="39" spans="1:42" s="48" customFormat="1" ht="12" customHeight="1" x14ac:dyDescent="0.2">
      <c r="A39" s="54" t="s">
        <v>99</v>
      </c>
      <c r="B39" s="53">
        <f t="shared" si="42"/>
        <v>31</v>
      </c>
      <c r="C39" s="24"/>
      <c r="D39" s="24"/>
      <c r="E39" s="24"/>
      <c r="F39" s="44">
        <f t="shared" si="25"/>
        <v>0</v>
      </c>
      <c r="G39" s="57" t="str">
        <f t="shared" si="26"/>
        <v/>
      </c>
      <c r="H39" s="197"/>
      <c r="I39" s="197"/>
      <c r="J39" s="197"/>
      <c r="K39" s="44">
        <f t="shared" ref="K39:K41" si="48">J39</f>
        <v>0</v>
      </c>
      <c r="L39" s="203" t="str">
        <f t="shared" si="27"/>
        <v/>
      </c>
      <c r="M39" s="77"/>
      <c r="N39" s="77"/>
      <c r="O39" s="106">
        <f t="shared" si="43"/>
        <v>0</v>
      </c>
      <c r="P39" s="77"/>
      <c r="Q39" s="106">
        <f t="shared" si="44"/>
        <v>0</v>
      </c>
      <c r="R39" s="77"/>
      <c r="S39" s="106">
        <f t="shared" si="45"/>
        <v>0</v>
      </c>
      <c r="T39" s="77"/>
      <c r="U39" s="106">
        <f t="shared" si="46"/>
        <v>0</v>
      </c>
      <c r="V39" s="77"/>
      <c r="W39" s="106">
        <f t="shared" si="47"/>
        <v>0</v>
      </c>
      <c r="X39" s="153"/>
      <c r="Y39" s="366"/>
      <c r="Z39" s="366"/>
      <c r="AA39" s="366"/>
      <c r="AB39" s="366"/>
      <c r="AC39" s="366"/>
      <c r="AD39" s="366"/>
      <c r="AE39" s="367"/>
      <c r="AF39"/>
      <c r="AG39"/>
      <c r="AH39"/>
      <c r="AI39"/>
      <c r="AJ39"/>
      <c r="AK39"/>
      <c r="AL39"/>
      <c r="AM39"/>
      <c r="AN39"/>
      <c r="AO39"/>
      <c r="AP39"/>
    </row>
    <row r="40" spans="1:42" s="48" customFormat="1" ht="12" hidden="1" customHeight="1" x14ac:dyDescent="0.2">
      <c r="A40" s="54" t="s">
        <v>95</v>
      </c>
      <c r="B40" s="53">
        <f t="shared" si="42"/>
        <v>32</v>
      </c>
      <c r="C40" s="24"/>
      <c r="D40" s="24"/>
      <c r="E40" s="24"/>
      <c r="F40" s="44">
        <f t="shared" si="25"/>
        <v>0</v>
      </c>
      <c r="G40" s="57" t="str">
        <f t="shared" si="26"/>
        <v/>
      </c>
      <c r="H40" s="197"/>
      <c r="I40" s="197"/>
      <c r="J40" s="197"/>
      <c r="K40" s="44">
        <f t="shared" si="48"/>
        <v>0</v>
      </c>
      <c r="L40" s="203" t="str">
        <f t="shared" si="27"/>
        <v/>
      </c>
      <c r="M40" s="77"/>
      <c r="N40" s="77"/>
      <c r="O40" s="106">
        <f t="shared" si="43"/>
        <v>0</v>
      </c>
      <c r="P40" s="77"/>
      <c r="Q40" s="106">
        <f t="shared" si="44"/>
        <v>0</v>
      </c>
      <c r="R40" s="77"/>
      <c r="S40" s="106">
        <f t="shared" si="45"/>
        <v>0</v>
      </c>
      <c r="T40" s="77"/>
      <c r="U40" s="106">
        <f t="shared" si="46"/>
        <v>0</v>
      </c>
      <c r="V40" s="77"/>
      <c r="W40" s="106">
        <f t="shared" si="47"/>
        <v>0</v>
      </c>
      <c r="X40" s="153"/>
      <c r="Y40" s="366"/>
      <c r="Z40" s="366"/>
      <c r="AA40" s="366"/>
      <c r="AB40" s="366"/>
      <c r="AC40" s="366"/>
      <c r="AD40" s="366"/>
      <c r="AE40" s="367"/>
      <c r="AF40"/>
      <c r="AG40"/>
      <c r="AH40"/>
      <c r="AI40"/>
      <c r="AJ40"/>
      <c r="AK40"/>
      <c r="AL40"/>
      <c r="AM40"/>
      <c r="AN40"/>
      <c r="AO40"/>
      <c r="AP40"/>
    </row>
    <row r="41" spans="1:42" s="48" customFormat="1" ht="12" hidden="1" customHeight="1" x14ac:dyDescent="0.2">
      <c r="A41" s="54" t="s">
        <v>96</v>
      </c>
      <c r="B41" s="53">
        <f t="shared" si="42"/>
        <v>33</v>
      </c>
      <c r="C41" s="24"/>
      <c r="D41" s="24"/>
      <c r="E41" s="24"/>
      <c r="F41" s="44">
        <f t="shared" si="25"/>
        <v>0</v>
      </c>
      <c r="G41" s="57" t="str">
        <f t="shared" si="26"/>
        <v/>
      </c>
      <c r="H41" s="197"/>
      <c r="I41" s="197"/>
      <c r="J41" s="197"/>
      <c r="K41" s="44">
        <f t="shared" si="48"/>
        <v>0</v>
      </c>
      <c r="L41" s="203" t="str">
        <f t="shared" si="27"/>
        <v/>
      </c>
      <c r="M41" s="77"/>
      <c r="N41" s="77"/>
      <c r="O41" s="106">
        <f t="shared" si="43"/>
        <v>0</v>
      </c>
      <c r="P41" s="77"/>
      <c r="Q41" s="106">
        <f t="shared" si="44"/>
        <v>0</v>
      </c>
      <c r="R41" s="77"/>
      <c r="S41" s="106">
        <f t="shared" si="45"/>
        <v>0</v>
      </c>
      <c r="T41" s="77"/>
      <c r="U41" s="106">
        <f t="shared" si="46"/>
        <v>0</v>
      </c>
      <c r="V41" s="77"/>
      <c r="W41" s="106">
        <f t="shared" si="47"/>
        <v>0</v>
      </c>
      <c r="X41" s="153"/>
      <c r="Y41" s="366"/>
      <c r="Z41" s="366"/>
      <c r="AA41" s="366"/>
      <c r="AB41" s="366"/>
      <c r="AC41" s="366"/>
      <c r="AD41" s="366"/>
      <c r="AE41" s="367"/>
      <c r="AF41"/>
      <c r="AG41"/>
      <c r="AH41"/>
      <c r="AI41"/>
      <c r="AJ41"/>
      <c r="AK41"/>
      <c r="AL41"/>
      <c r="AM41"/>
      <c r="AN41"/>
      <c r="AO41"/>
      <c r="AP41"/>
    </row>
    <row r="42" spans="1:42" s="48" customFormat="1" ht="12" hidden="1" customHeight="1" x14ac:dyDescent="0.2">
      <c r="A42" s="80" t="s">
        <v>97</v>
      </c>
      <c r="B42" s="81">
        <f t="shared" si="42"/>
        <v>34</v>
      </c>
      <c r="C42" s="24"/>
      <c r="D42" s="24"/>
      <c r="E42" s="24"/>
      <c r="F42" s="44">
        <f t="shared" si="25"/>
        <v>0</v>
      </c>
      <c r="G42" s="57" t="str">
        <f t="shared" si="26"/>
        <v/>
      </c>
      <c r="H42" s="197"/>
      <c r="I42" s="197"/>
      <c r="J42" s="197"/>
      <c r="K42" s="44">
        <f t="shared" ref="K42" si="49">J42</f>
        <v>0</v>
      </c>
      <c r="L42" s="203" t="str">
        <f t="shared" si="27"/>
        <v/>
      </c>
      <c r="M42" s="77"/>
      <c r="N42" s="77"/>
      <c r="O42" s="106">
        <f t="shared" si="43"/>
        <v>0</v>
      </c>
      <c r="P42" s="77"/>
      <c r="Q42" s="106">
        <f t="shared" si="44"/>
        <v>0</v>
      </c>
      <c r="R42" s="77"/>
      <c r="S42" s="106">
        <f t="shared" si="45"/>
        <v>0</v>
      </c>
      <c r="T42" s="77"/>
      <c r="U42" s="106">
        <f t="shared" si="46"/>
        <v>0</v>
      </c>
      <c r="V42" s="77"/>
      <c r="W42" s="106">
        <f t="shared" si="47"/>
        <v>0</v>
      </c>
      <c r="X42" s="153"/>
      <c r="Y42" s="366"/>
      <c r="Z42" s="366"/>
      <c r="AA42" s="366"/>
      <c r="AB42" s="366"/>
      <c r="AC42" s="366"/>
      <c r="AD42" s="366"/>
      <c r="AE42" s="367"/>
      <c r="AF42"/>
      <c r="AG42"/>
      <c r="AH42"/>
      <c r="AI42"/>
      <c r="AJ42"/>
      <c r="AK42"/>
      <c r="AL42"/>
      <c r="AM42"/>
      <c r="AN42"/>
      <c r="AO42"/>
      <c r="AP42"/>
    </row>
    <row r="43" spans="1:42" s="48" customFormat="1" ht="12" customHeight="1" x14ac:dyDescent="0.2">
      <c r="A43" s="455" t="s">
        <v>10</v>
      </c>
      <c r="B43" s="456"/>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93"/>
      <c r="Z43" s="393"/>
      <c r="AA43" s="393"/>
      <c r="AB43" s="393"/>
      <c r="AC43" s="393"/>
      <c r="AD43" s="393"/>
      <c r="AE43" s="394"/>
      <c r="AF43"/>
      <c r="AG43"/>
      <c r="AH43"/>
      <c r="AI43"/>
      <c r="AJ43"/>
      <c r="AK43"/>
      <c r="AL43"/>
      <c r="AM43"/>
      <c r="AN43"/>
      <c r="AO43"/>
      <c r="AP43"/>
    </row>
    <row r="44" spans="1:42" s="48" customFormat="1" ht="12" hidden="1" customHeight="1" x14ac:dyDescent="0.2">
      <c r="A44" s="54" t="s">
        <v>98</v>
      </c>
      <c r="B44" s="272">
        <f>B42+1</f>
        <v>35</v>
      </c>
      <c r="C44" s="24"/>
      <c r="D44" s="24"/>
      <c r="E44" s="24"/>
      <c r="F44" s="44">
        <f t="shared" ref="F44:F45" si="50">E44</f>
        <v>0</v>
      </c>
      <c r="G44" s="57" t="str">
        <f t="shared" ref="G44:G45" si="51">IF((D44*60+F44)=0,"",ROUND((C44*60)/(D44*60+F44),1))</f>
        <v/>
      </c>
      <c r="H44" s="197"/>
      <c r="I44" s="197"/>
      <c r="J44" s="197"/>
      <c r="K44" s="44">
        <f>J44</f>
        <v>0</v>
      </c>
      <c r="L44" s="203" t="str">
        <f t="shared" ref="L44:L45" si="52">IF((I44*60+K44)=0,"",ROUND((H44*60)/(I44*60+K44),1))</f>
        <v/>
      </c>
      <c r="M44" s="77"/>
      <c r="N44" s="77"/>
      <c r="O44" s="106">
        <f>IF(N44="",0,1)</f>
        <v>0</v>
      </c>
      <c r="P44" s="77"/>
      <c r="Q44" s="106">
        <f>IF(P44="",0,1)</f>
        <v>0</v>
      </c>
      <c r="R44" s="77"/>
      <c r="S44" s="106">
        <f>IF(R44="",0,1)</f>
        <v>0</v>
      </c>
      <c r="T44" s="77"/>
      <c r="U44" s="106">
        <f>IF(T44="",0,1)</f>
        <v>0</v>
      </c>
      <c r="V44" s="77"/>
      <c r="W44" s="106">
        <f>IF(V44="",0,1)</f>
        <v>0</v>
      </c>
      <c r="X44" s="153"/>
      <c r="Y44" s="366"/>
      <c r="Z44" s="366"/>
      <c r="AA44" s="366"/>
      <c r="AB44" s="366"/>
      <c r="AC44" s="366"/>
      <c r="AD44" s="366"/>
      <c r="AE44" s="367"/>
      <c r="AF44"/>
      <c r="AG44"/>
      <c r="AH44"/>
      <c r="AI44"/>
      <c r="AJ44"/>
      <c r="AK44"/>
      <c r="AL44"/>
      <c r="AM44"/>
      <c r="AN44"/>
      <c r="AO44"/>
      <c r="AP44"/>
    </row>
    <row r="45" spans="1:42" s="48" customFormat="1" ht="12" hidden="1" customHeight="1" x14ac:dyDescent="0.2">
      <c r="A45" s="54" t="s">
        <v>101</v>
      </c>
      <c r="B45" s="53">
        <f>B44+1</f>
        <v>36</v>
      </c>
      <c r="C45" s="24"/>
      <c r="D45" s="24"/>
      <c r="E45" s="24"/>
      <c r="F45" s="44">
        <f t="shared" si="50"/>
        <v>0</v>
      </c>
      <c r="G45" s="57" t="str">
        <f t="shared" si="51"/>
        <v/>
      </c>
      <c r="H45" s="197"/>
      <c r="I45" s="197"/>
      <c r="J45" s="197"/>
      <c r="K45" s="44">
        <f>J45</f>
        <v>0</v>
      </c>
      <c r="L45" s="203" t="str">
        <f t="shared" si="52"/>
        <v/>
      </c>
      <c r="M45" s="77"/>
      <c r="N45" s="77"/>
      <c r="O45" s="106">
        <f>IF(N45="",O44,O44+1)</f>
        <v>0</v>
      </c>
      <c r="P45" s="77"/>
      <c r="Q45" s="106">
        <f>IF(P45="",Q44,Q44+1)</f>
        <v>0</v>
      </c>
      <c r="R45" s="77"/>
      <c r="S45" s="106">
        <f>IF(R45="",S44,S44+1)</f>
        <v>0</v>
      </c>
      <c r="T45" s="77"/>
      <c r="U45" s="106">
        <f>IF(T45="",U44,U44+1)</f>
        <v>0</v>
      </c>
      <c r="V45" s="77"/>
      <c r="W45" s="106">
        <f>IF(V45="",W44,W44+1)</f>
        <v>0</v>
      </c>
      <c r="X45" s="153"/>
      <c r="Y45" s="366"/>
      <c r="Z45" s="366"/>
      <c r="AA45" s="366"/>
      <c r="AB45" s="366"/>
      <c r="AC45" s="366"/>
      <c r="AD45" s="366"/>
      <c r="AE45" s="367"/>
      <c r="AF45"/>
      <c r="AG45"/>
      <c r="AH45"/>
      <c r="AI45"/>
      <c r="AJ45"/>
      <c r="AK45"/>
      <c r="AL45"/>
      <c r="AM45"/>
      <c r="AN45"/>
      <c r="AO45"/>
      <c r="AP45"/>
    </row>
    <row r="46" spans="1:42" s="48" customFormat="1" ht="12" hidden="1" customHeight="1" x14ac:dyDescent="0.2">
      <c r="A46" s="455" t="s">
        <v>10</v>
      </c>
      <c r="B46" s="456"/>
      <c r="C46" s="265">
        <f>SUM(C44:C45)</f>
        <v>0</v>
      </c>
      <c r="D46" s="265">
        <f>SUM(D44:D45)+ROUNDDOWN(F46/60,0)</f>
        <v>0</v>
      </c>
      <c r="E46" s="265">
        <f>F46-60*ROUNDDOWN(F46/60,0)</f>
        <v>0</v>
      </c>
      <c r="F46" s="266">
        <f>SUM(F44:F45)</f>
        <v>0</v>
      </c>
      <c r="G46" s="267">
        <f>IF((D46*60+E46)=0,0,ROUND((C46*60)/(D46*60+E46),1))</f>
        <v>0</v>
      </c>
      <c r="H46" s="265">
        <f>SUM(H44:H45)</f>
        <v>0</v>
      </c>
      <c r="I46" s="265">
        <f>SUM(I44:I45)+ROUNDDOWN(K46/60,0)</f>
        <v>0</v>
      </c>
      <c r="J46" s="265">
        <f>K46-60*ROUNDDOWN(K46/60,0)</f>
        <v>0</v>
      </c>
      <c r="K46" s="266">
        <f>SUM(K44:K45)</f>
        <v>0</v>
      </c>
      <c r="L46" s="267">
        <f>IF((I46*60+J46)=0,0,ROUND((H46*60)/(I46*60+J46),1))</f>
        <v>0</v>
      </c>
      <c r="M46" s="265">
        <f>SUM(M44:M45)</f>
        <v>0</v>
      </c>
      <c r="N46" s="268">
        <f>IF(SUM(N44:N45)=0,0,ROUND(AVERAGE(N44:N45),0))</f>
        <v>0</v>
      </c>
      <c r="O46" s="269">
        <f>IF(O45=0,0,1)</f>
        <v>0</v>
      </c>
      <c r="P46" s="268">
        <f>IF(SUM(P44:P45)=0,0,ROUND(AVERAGE(P44:P45),0))</f>
        <v>0</v>
      </c>
      <c r="Q46" s="269">
        <f>IF(Q45=0,0,1)</f>
        <v>0</v>
      </c>
      <c r="R46" s="268">
        <f>IF(SUM(R44:R45)=0,0,ROUND(AVERAGE(R44:R45),0))</f>
        <v>0</v>
      </c>
      <c r="S46" s="269">
        <f>IF(S45=0,0,1)</f>
        <v>0</v>
      </c>
      <c r="T46" s="268">
        <f>IF(SUM(T44:T45)=0,0,ROUND(AVERAGE(T44:T45),0))</f>
        <v>0</v>
      </c>
      <c r="U46" s="269">
        <f>IF(U45=0,0,1)</f>
        <v>0</v>
      </c>
      <c r="V46" s="268">
        <f>IF(SUM(V44:V45)=0,0,ROUND(AVERAGE(V44:V45),0))</f>
        <v>0</v>
      </c>
      <c r="W46" s="269">
        <f>IF(W45=0,0,1)</f>
        <v>0</v>
      </c>
      <c r="X46" s="273"/>
      <c r="Y46" s="510"/>
      <c r="Z46" s="510"/>
      <c r="AA46" s="510"/>
      <c r="AB46" s="510"/>
      <c r="AC46" s="510"/>
      <c r="AD46" s="510"/>
      <c r="AE46" s="510"/>
      <c r="AF46"/>
      <c r="AG46"/>
      <c r="AH46"/>
      <c r="AI46"/>
      <c r="AJ46"/>
      <c r="AK46"/>
      <c r="AL46"/>
      <c r="AM46"/>
      <c r="AN46"/>
      <c r="AO46"/>
      <c r="AP46"/>
    </row>
    <row r="47" spans="1:42" ht="12" customHeight="1" x14ac:dyDescent="0.2">
      <c r="A47" s="379" t="s">
        <v>36</v>
      </c>
      <c r="B47" s="380"/>
      <c r="C47" s="12">
        <f>C10+C19+C27+C35+C43+C45</f>
        <v>0</v>
      </c>
      <c r="D47" s="9">
        <f>D10+D19+D27+D35+D43+D45+ROUNDDOWN(F47/60,0)</f>
        <v>0</v>
      </c>
      <c r="E47" s="9">
        <f>F47-60*ROUNDDOWN(F47/60,0)</f>
        <v>0</v>
      </c>
      <c r="F47" s="91">
        <f>E10+E19+E27+E35+E43+E46</f>
        <v>0</v>
      </c>
      <c r="G47" s="38">
        <f>IF((D47*60+E47)=0,0,ROUND((C47*60)/(D47*60+E47),1))</f>
        <v>0</v>
      </c>
      <c r="H47" s="12">
        <f>H10+H19+H27+H35+H43+H45</f>
        <v>0</v>
      </c>
      <c r="I47" s="9">
        <f>I10+I19+I27+I35+I43+I45+ROUNDDOWN(K47/60,0)</f>
        <v>0</v>
      </c>
      <c r="J47" s="9">
        <f>K47-60*ROUNDDOWN(K47/60,0)</f>
        <v>0</v>
      </c>
      <c r="K47" s="91">
        <f>J10+J19+J27+J35+J43+J46</f>
        <v>0</v>
      </c>
      <c r="L47" s="38">
        <f>IF((I47*60+J47)=0,0,ROUND((H47*60)/(I47*60+J47),1))</f>
        <v>0</v>
      </c>
      <c r="M47" s="19">
        <f>M10+M19+M27+M35+M43+M45</f>
        <v>0</v>
      </c>
      <c r="N47" s="19" t="str">
        <f>IF(N48=0,"",(N10+N19+N27+N35+N43+N45)/N48)</f>
        <v/>
      </c>
      <c r="O47" s="237"/>
      <c r="P47" s="19" t="str">
        <f>IF(P48=0,"",(P10+P19+P27+P35+P43+P45)/P48)</f>
        <v/>
      </c>
      <c r="Q47" s="237"/>
      <c r="R47" s="19" t="str">
        <f>IF(R48=0,"",(R10+R19+R27+R35+R43+R45)/R48)</f>
        <v/>
      </c>
      <c r="S47" s="237"/>
      <c r="T47" s="19" t="str">
        <f>IF(T48=0,"",(T10+T19+T27+T35+T43+T45)/T48)</f>
        <v/>
      </c>
      <c r="U47" s="237"/>
      <c r="V47" s="19" t="str">
        <f>IF(V48=0,"",(V10+V19+V27+V35+V43+V45)/V48)</f>
        <v/>
      </c>
      <c r="W47" s="237"/>
      <c r="X47" s="23"/>
      <c r="Y47" s="27"/>
      <c r="Z47" s="27"/>
      <c r="AA47" s="29" t="s">
        <v>0</v>
      </c>
      <c r="AB47" s="29" t="s">
        <v>14</v>
      </c>
      <c r="AC47" s="29" t="s">
        <v>15</v>
      </c>
      <c r="AD47" s="29" t="s">
        <v>12</v>
      </c>
      <c r="AE47" s="29" t="s">
        <v>25</v>
      </c>
    </row>
    <row r="48" spans="1:42" ht="12" customHeight="1" x14ac:dyDescent="0.2">
      <c r="A48" s="381"/>
      <c r="B48" s="381"/>
      <c r="C48" s="2" t="s">
        <v>0</v>
      </c>
      <c r="D48" s="2" t="s">
        <v>14</v>
      </c>
      <c r="E48" s="2" t="s">
        <v>15</v>
      </c>
      <c r="F48" s="44"/>
      <c r="G48" s="2" t="s">
        <v>12</v>
      </c>
      <c r="H48" s="203" t="s">
        <v>0</v>
      </c>
      <c r="I48" s="203" t="s">
        <v>14</v>
      </c>
      <c r="J48" s="203" t="s">
        <v>15</v>
      </c>
      <c r="K48" s="2"/>
      <c r="L48" s="203" t="s">
        <v>12</v>
      </c>
      <c r="M48" s="22" t="s">
        <v>16</v>
      </c>
      <c r="N48" s="105">
        <f>O10+O19+O27+O35+O43+O46</f>
        <v>0</v>
      </c>
      <c r="O48" s="103"/>
      <c r="P48" s="105">
        <f>Q10+Q19+Q27+Q35+Q43+Q46</f>
        <v>0</v>
      </c>
      <c r="Q48" s="103"/>
      <c r="R48" s="105">
        <f>S10+S19+S27+S35+S43+S46</f>
        <v>0</v>
      </c>
      <c r="S48" s="103"/>
      <c r="T48" s="105">
        <f>U10+U19+U27+U35+U43+U46</f>
        <v>0</v>
      </c>
      <c r="U48" s="103"/>
      <c r="V48" s="105">
        <f>W10+W19+W27+W35+W43+W46</f>
        <v>0</v>
      </c>
      <c r="W48" s="122"/>
      <c r="X48" s="13"/>
      <c r="Y48" s="498" t="s">
        <v>136</v>
      </c>
      <c r="Z48" s="498"/>
      <c r="AA48" s="15">
        <f>C47+Septembre!AA46</f>
        <v>0</v>
      </c>
      <c r="AB48" s="15">
        <f>D47+Septembre!AB46+ROUNDDOWN(AF48/60,0)</f>
        <v>0</v>
      </c>
      <c r="AC48" s="10">
        <f>AF48-60*ROUNDDOWN(AF48/60,0)</f>
        <v>0</v>
      </c>
      <c r="AD48" s="10">
        <f>IF((AB48*60+AC48)=0,0,ROUND((AA48*60)/(AB48*60+AC48),1))</f>
        <v>0</v>
      </c>
      <c r="AE48" s="15">
        <f>M47+Septembre!AE46</f>
        <v>0</v>
      </c>
      <c r="AF48" s="8">
        <f>E47+Septembre!AC46</f>
        <v>0</v>
      </c>
    </row>
    <row r="49" spans="1:32" ht="15" customHeight="1" x14ac:dyDescent="0.2">
      <c r="A49" s="428" t="s">
        <v>249</v>
      </c>
      <c r="B49" s="428"/>
      <c r="C49" s="31">
        <f>'Décembre 23'!$C$46</f>
        <v>0</v>
      </c>
      <c r="D49" s="30">
        <f>'Décembre 23'!$D$46</f>
        <v>0</v>
      </c>
      <c r="E49" s="30">
        <f>'Décembre 23'!$E$46</f>
        <v>0</v>
      </c>
      <c r="F49" s="238"/>
      <c r="G49" s="32">
        <f>IF((D49*60+E49)=0,0,ROUND((C49*60)/(D49*60+E49),1))</f>
        <v>0</v>
      </c>
      <c r="H49" s="206">
        <f>Septembre!H47</f>
        <v>0</v>
      </c>
      <c r="I49" s="204">
        <f>Mai!$I$49</f>
        <v>0</v>
      </c>
      <c r="J49" s="204">
        <f>Mai!$J$49</f>
        <v>0</v>
      </c>
      <c r="K49" s="60"/>
      <c r="L49" s="204">
        <f>IF((I49*60+J49)=0,0,ROUND((H49*60)/(I49*60+J49),1))</f>
        <v>0</v>
      </c>
      <c r="M49" s="35">
        <f>'Décembre 23'!$M$46</f>
        <v>0</v>
      </c>
      <c r="N49" s="13"/>
      <c r="O49" s="86"/>
      <c r="P49" s="13"/>
      <c r="Q49" s="86"/>
      <c r="R49" s="13"/>
      <c r="S49" s="86"/>
      <c r="T49" s="13"/>
      <c r="U49" s="86"/>
      <c r="V49" s="13"/>
      <c r="W49" s="86"/>
      <c r="X49" s="13"/>
      <c r="Y49" s="497" t="s">
        <v>250</v>
      </c>
      <c r="Z49" s="497"/>
      <c r="AA49" s="142">
        <f>C47+Septembre!AA47</f>
        <v>0</v>
      </c>
      <c r="AB49" s="140">
        <f>D47+Septembre!AB47+ROUNDDOWN(AF49/60,0)</f>
        <v>0</v>
      </c>
      <c r="AC49" s="140">
        <f>AF49-60*ROUNDDOWN(AF49/60,0)</f>
        <v>0</v>
      </c>
      <c r="AD49" s="140">
        <f>IF((AB49*60+AC49)=0,0,ROUND((AA49*60)/(AB49*60+AC49),1))</f>
        <v>0</v>
      </c>
      <c r="AE49" s="142">
        <f>M47+Septembre!AE47</f>
        <v>0</v>
      </c>
      <c r="AF49" s="146">
        <f>E47+Septembre!AC47</f>
        <v>0</v>
      </c>
    </row>
    <row r="50" spans="1:32" ht="15" customHeight="1" x14ac:dyDescent="0.2">
      <c r="A50" s="458" t="s">
        <v>24</v>
      </c>
      <c r="B50" s="458"/>
      <c r="C50" s="31">
        <f>Janvier!C50</f>
        <v>0</v>
      </c>
      <c r="D50" s="31">
        <f>Janvier!D50</f>
        <v>0</v>
      </c>
      <c r="E50" s="31">
        <f>Janvier!E50</f>
        <v>0</v>
      </c>
      <c r="F50" s="80"/>
      <c r="G50" s="30">
        <f t="shared" ref="G50:G56" si="53">IF((D50*60+E50)=0,0,ROUND((C50*60)/(D50*60+E50),1))</f>
        <v>0</v>
      </c>
      <c r="H50" s="206">
        <f>Septembre!H48</f>
        <v>0</v>
      </c>
      <c r="I50" s="203">
        <f>Mai!$I$50</f>
        <v>0</v>
      </c>
      <c r="J50" s="203">
        <f>Mai!$J$50</f>
        <v>0</v>
      </c>
      <c r="K50" s="54"/>
      <c r="L50" s="204">
        <f>IF((I50*60+J50)=0,0,ROUND((H50*60)/(I50*60+J50),1))</f>
        <v>0</v>
      </c>
      <c r="M50" s="33">
        <f>Janvier!M50</f>
        <v>0</v>
      </c>
      <c r="N50" s="13"/>
      <c r="O50" s="86"/>
      <c r="P50" s="13"/>
      <c r="Q50" s="86"/>
      <c r="R50" s="13"/>
      <c r="S50" s="86"/>
      <c r="T50" s="13"/>
      <c r="U50" s="86"/>
      <c r="V50" s="13"/>
      <c r="W50" s="86"/>
      <c r="X50" s="13"/>
    </row>
    <row r="51" spans="1:32" ht="15" customHeight="1" x14ac:dyDescent="0.2">
      <c r="A51" s="458" t="s">
        <v>26</v>
      </c>
      <c r="B51" s="468"/>
      <c r="C51" s="31">
        <f>Février!C46</f>
        <v>0</v>
      </c>
      <c r="D51" s="31">
        <f>Février!D46</f>
        <v>0</v>
      </c>
      <c r="E51" s="31">
        <f>Février!E46</f>
        <v>0</v>
      </c>
      <c r="F51" s="80"/>
      <c r="G51" s="30">
        <f t="shared" si="53"/>
        <v>0</v>
      </c>
      <c r="H51" s="206">
        <f>Septembre!H49</f>
        <v>0</v>
      </c>
      <c r="I51" s="203">
        <f>Mai!$I$51</f>
        <v>0</v>
      </c>
      <c r="J51" s="203">
        <f>Mai!$J$51</f>
        <v>0</v>
      </c>
      <c r="K51" s="54"/>
      <c r="L51" s="204">
        <f>IF((I51*60+J51)=0,0,ROUND((H51*60)/(I51*60+J51),1))</f>
        <v>0</v>
      </c>
      <c r="M51" s="33">
        <f>Février!M46</f>
        <v>0</v>
      </c>
      <c r="N51" s="13"/>
      <c r="O51" s="86"/>
      <c r="P51" s="13"/>
      <c r="Q51" s="86"/>
      <c r="R51" s="13"/>
      <c r="S51" s="86"/>
      <c r="T51" s="13"/>
      <c r="U51" s="86"/>
      <c r="V51" s="13"/>
      <c r="W51" s="86"/>
      <c r="X51" s="13"/>
      <c r="Y51" s="13"/>
      <c r="Z51" s="13"/>
      <c r="AA51" s="13"/>
      <c r="AB51" s="13"/>
      <c r="AC51" s="13"/>
      <c r="AD51" s="13"/>
      <c r="AE51" s="40"/>
      <c r="AF51" s="134">
        <f>J47+SUM(J49:J58)</f>
        <v>0</v>
      </c>
    </row>
    <row r="52" spans="1:32" ht="15" customHeight="1" x14ac:dyDescent="0.2">
      <c r="A52" s="458" t="s">
        <v>27</v>
      </c>
      <c r="B52" s="458"/>
      <c r="C52" s="31">
        <f>Mars!C46</f>
        <v>0</v>
      </c>
      <c r="D52" s="31">
        <f>Mars!D46</f>
        <v>0</v>
      </c>
      <c r="E52" s="31">
        <f>Mars!E46</f>
        <v>0</v>
      </c>
      <c r="F52" s="80"/>
      <c r="G52" s="30">
        <f t="shared" si="53"/>
        <v>0</v>
      </c>
      <c r="H52" s="206">
        <f>Septembre!H50</f>
        <v>0</v>
      </c>
      <c r="I52" s="203">
        <f>Mai!$I$52</f>
        <v>0</v>
      </c>
      <c r="J52" s="203">
        <f>Mai!$J$52</f>
        <v>0</v>
      </c>
      <c r="K52" s="54"/>
      <c r="L52" s="204">
        <f>IF((I52*60+J52)=0,0,ROUND((H52*60)/(I52*60+J52),1))</f>
        <v>0</v>
      </c>
      <c r="M52" s="33">
        <f>Mars!M46</f>
        <v>0</v>
      </c>
      <c r="N52" s="13"/>
      <c r="O52" s="86"/>
      <c r="P52" s="13"/>
      <c r="Q52" s="86"/>
      <c r="R52" s="13"/>
      <c r="S52" s="86"/>
      <c r="T52" s="13"/>
      <c r="U52" s="86"/>
      <c r="V52" s="13"/>
      <c r="W52" s="86"/>
      <c r="X52" s="13"/>
      <c r="Y52" s="13"/>
      <c r="Z52" s="13"/>
      <c r="AA52" s="13"/>
      <c r="AB52" s="13"/>
      <c r="AC52" s="13"/>
      <c r="AD52" s="13"/>
      <c r="AE52" s="39"/>
      <c r="AF52" s="130">
        <f>J47+SUM(J50:J58)</f>
        <v>0</v>
      </c>
    </row>
    <row r="53" spans="1:32" ht="15" customHeight="1" x14ac:dyDescent="0.2">
      <c r="A53" s="458" t="s">
        <v>30</v>
      </c>
      <c r="B53" s="458"/>
      <c r="C53" s="31">
        <f>Avril!C45</f>
        <v>0</v>
      </c>
      <c r="D53" s="31">
        <f>Avril!D45</f>
        <v>0</v>
      </c>
      <c r="E53" s="30">
        <f>Avril!E45</f>
        <v>0</v>
      </c>
      <c r="F53" s="80"/>
      <c r="G53" s="30">
        <f t="shared" si="53"/>
        <v>0</v>
      </c>
      <c r="H53" s="206">
        <f>Septembre!H51</f>
        <v>0</v>
      </c>
      <c r="I53" s="205">
        <f>Mai!$I$53</f>
        <v>0</v>
      </c>
      <c r="J53" s="203">
        <f>Mai!$J$53</f>
        <v>0</v>
      </c>
      <c r="K53" s="54"/>
      <c r="L53" s="204">
        <f>IF((I53*60+J53)=0,0,ROUND((H53*60)/(I53*60+J53),1))</f>
        <v>0</v>
      </c>
      <c r="M53" s="33">
        <f>Avril!M45</f>
        <v>0</v>
      </c>
      <c r="N53" s="13"/>
      <c r="O53" s="86"/>
      <c r="P53" s="13"/>
      <c r="Q53" s="86"/>
      <c r="R53" s="13"/>
      <c r="S53" s="86"/>
      <c r="T53" s="13"/>
      <c r="U53" s="86"/>
      <c r="V53" s="13"/>
      <c r="W53" s="86"/>
      <c r="X53" s="13"/>
      <c r="Y53" s="13"/>
      <c r="Z53" s="13"/>
      <c r="AA53" s="13"/>
    </row>
    <row r="54" spans="1:32" ht="15" customHeight="1" x14ac:dyDescent="0.2">
      <c r="A54" s="458" t="s">
        <v>31</v>
      </c>
      <c r="B54" s="458"/>
      <c r="C54" s="31">
        <f>Mai!C47</f>
        <v>0</v>
      </c>
      <c r="D54" s="30">
        <f>Mai!D47</f>
        <v>0</v>
      </c>
      <c r="E54" s="30">
        <f>Mai!E47</f>
        <v>0</v>
      </c>
      <c r="F54" s="80"/>
      <c r="G54" s="30">
        <f t="shared" si="53"/>
        <v>0</v>
      </c>
      <c r="H54" s="206">
        <f>Septembre!H52</f>
        <v>0</v>
      </c>
      <c r="I54" s="203">
        <f>Mai!$I$47</f>
        <v>0</v>
      </c>
      <c r="J54" s="203">
        <f>Mai!$J$47</f>
        <v>0</v>
      </c>
      <c r="K54" s="54"/>
      <c r="L54" s="204">
        <f t="shared" ref="L54:L58" si="54">IF((I54*60+J54)=0,0,ROUND((H54*60)/(I54*60+J54),1))</f>
        <v>0</v>
      </c>
      <c r="M54" s="33">
        <f>Mai!M47</f>
        <v>0</v>
      </c>
      <c r="N54" s="13"/>
      <c r="O54" s="86"/>
      <c r="P54" s="13"/>
      <c r="Q54" s="86"/>
      <c r="R54" s="13"/>
      <c r="S54" s="86"/>
      <c r="T54" s="13"/>
      <c r="U54" s="86"/>
      <c r="V54" s="13"/>
      <c r="W54" s="86"/>
      <c r="X54" s="13"/>
      <c r="Y54" s="41"/>
      <c r="AA54" s="41"/>
      <c r="AB54" s="41"/>
      <c r="AC54" s="41"/>
    </row>
    <row r="55" spans="1:32" ht="15" customHeight="1" x14ac:dyDescent="0.2">
      <c r="A55" s="458" t="s">
        <v>32</v>
      </c>
      <c r="B55" s="458"/>
      <c r="C55" s="31">
        <f>Juin!C47</f>
        <v>0</v>
      </c>
      <c r="D55" s="31">
        <f>Juin!D47</f>
        <v>0</v>
      </c>
      <c r="E55" s="31">
        <f>Juin!E47</f>
        <v>0</v>
      </c>
      <c r="F55" s="244"/>
      <c r="G55" s="30">
        <f t="shared" si="53"/>
        <v>0</v>
      </c>
      <c r="H55" s="206">
        <f>Septembre!H53</f>
        <v>0</v>
      </c>
      <c r="I55" s="203">
        <f>Juin!$I$47</f>
        <v>0</v>
      </c>
      <c r="J55" s="203">
        <f>Juin!$J$47</f>
        <v>0</v>
      </c>
      <c r="K55" s="54"/>
      <c r="L55" s="204">
        <f t="shared" si="54"/>
        <v>0</v>
      </c>
      <c r="M55" s="35">
        <f>Juin!M47</f>
        <v>0</v>
      </c>
      <c r="N55" s="13"/>
      <c r="O55" s="86"/>
      <c r="P55" s="13"/>
      <c r="Q55" s="86"/>
      <c r="R55" s="13"/>
      <c r="S55" s="86"/>
      <c r="T55" s="13"/>
      <c r="U55" s="86"/>
      <c r="V55" s="13"/>
      <c r="W55" s="86"/>
      <c r="X55" s="138"/>
      <c r="Y55" s="40"/>
      <c r="Z55" s="40"/>
      <c r="AA55" s="40"/>
      <c r="AB55" s="40"/>
    </row>
    <row r="56" spans="1:32" ht="15" customHeight="1" x14ac:dyDescent="0.2">
      <c r="A56" s="458" t="s">
        <v>33</v>
      </c>
      <c r="B56" s="458"/>
      <c r="C56" s="31">
        <f>Juillet!$C$47</f>
        <v>0</v>
      </c>
      <c r="D56" s="31">
        <f>Juillet!$D$47</f>
        <v>0</v>
      </c>
      <c r="E56" s="31">
        <f>Juillet!$E$47</f>
        <v>0</v>
      </c>
      <c r="F56" s="80"/>
      <c r="G56" s="30">
        <f t="shared" si="53"/>
        <v>0</v>
      </c>
      <c r="H56" s="206">
        <f>Septembre!H54</f>
        <v>0</v>
      </c>
      <c r="I56" s="203">
        <f>Juillet!$I$47</f>
        <v>0</v>
      </c>
      <c r="J56" s="203">
        <f>Juillet!$J$47</f>
        <v>0</v>
      </c>
      <c r="K56" s="54"/>
      <c r="L56" s="204">
        <f t="shared" si="54"/>
        <v>0</v>
      </c>
      <c r="M56" s="35">
        <f>Juillet!$M$47</f>
        <v>0</v>
      </c>
      <c r="X56" s="138"/>
      <c r="Y56" s="40"/>
      <c r="Z56" s="40"/>
      <c r="AA56" s="40"/>
      <c r="AB56" s="40"/>
    </row>
    <row r="57" spans="1:32" ht="15" customHeight="1" x14ac:dyDescent="0.2">
      <c r="A57" s="458" t="s">
        <v>34</v>
      </c>
      <c r="B57" s="458"/>
      <c r="C57" s="31">
        <f>Août!$C$44</f>
        <v>0</v>
      </c>
      <c r="D57" s="31">
        <f>Août!$D$44</f>
        <v>0</v>
      </c>
      <c r="E57" s="31">
        <f>Août!$E$44</f>
        <v>0</v>
      </c>
      <c r="F57" s="54"/>
      <c r="G57" s="30">
        <f t="shared" ref="G57" si="55">IF((D57*60+E57)=0,0,ROUND((C57*60)/(D57*60+E57),1))</f>
        <v>0</v>
      </c>
      <c r="H57" s="206">
        <f>Septembre!H55</f>
        <v>0</v>
      </c>
      <c r="I57" s="203">
        <f>Août!$I$44</f>
        <v>0</v>
      </c>
      <c r="J57" s="203">
        <f>Août!$J$44</f>
        <v>0</v>
      </c>
      <c r="K57" s="54"/>
      <c r="L57" s="204">
        <f t="shared" si="54"/>
        <v>0</v>
      </c>
      <c r="M57" s="36">
        <f>Août!$M$44</f>
        <v>0</v>
      </c>
    </row>
    <row r="58" spans="1:32" ht="15" customHeight="1" x14ac:dyDescent="0.2">
      <c r="A58" s="458" t="s">
        <v>35</v>
      </c>
      <c r="B58" s="458"/>
      <c r="C58" s="31">
        <f>Septembre!$C$45</f>
        <v>0</v>
      </c>
      <c r="D58" s="30">
        <f>Septembre!$D$45</f>
        <v>0</v>
      </c>
      <c r="E58" s="30">
        <f>Septembre!$E$45</f>
        <v>0</v>
      </c>
      <c r="F58" s="54"/>
      <c r="G58" s="30">
        <f t="shared" ref="G58" si="56">IF((D58*60+E58)=0,0,ROUND((C58*60)/(D58*60+E58),1))</f>
        <v>0</v>
      </c>
      <c r="H58" s="205">
        <f>Septembre!H45</f>
        <v>0</v>
      </c>
      <c r="I58" s="203">
        <f>Septembre!$I$45</f>
        <v>0</v>
      </c>
      <c r="J58" s="203">
        <f>Septembre!$J$45</f>
        <v>0</v>
      </c>
      <c r="K58" s="54"/>
      <c r="L58" s="204">
        <f t="shared" si="54"/>
        <v>0</v>
      </c>
      <c r="M58" s="33">
        <f>Septembre!$M$45</f>
        <v>0</v>
      </c>
    </row>
  </sheetData>
  <sheetProtection sheet="1" selectLockedCells="1"/>
  <mergeCells count="77">
    <mergeCell ref="A11:B11"/>
    <mergeCell ref="Y11:AE11"/>
    <mergeCell ref="A19:B19"/>
    <mergeCell ref="A10:B10"/>
    <mergeCell ref="Y5:AE5"/>
    <mergeCell ref="Y8:AE8"/>
    <mergeCell ref="Y15:AE15"/>
    <mergeCell ref="Y16:AE16"/>
    <mergeCell ref="Y17:AE17"/>
    <mergeCell ref="Y18:AE18"/>
    <mergeCell ref="Y19:AE19"/>
    <mergeCell ref="Y6:AE6"/>
    <mergeCell ref="Y7:AE7"/>
    <mergeCell ref="A1:AD1"/>
    <mergeCell ref="A2:A3"/>
    <mergeCell ref="B2:B3"/>
    <mergeCell ref="C2:C3"/>
    <mergeCell ref="D2:D3"/>
    <mergeCell ref="E2:E3"/>
    <mergeCell ref="G2:G3"/>
    <mergeCell ref="X2:X3"/>
    <mergeCell ref="P2:P3"/>
    <mergeCell ref="N2:N3"/>
    <mergeCell ref="Y2:AE3"/>
    <mergeCell ref="H2:L2"/>
    <mergeCell ref="R2:R3"/>
    <mergeCell ref="A27:B27"/>
    <mergeCell ref="Y23:AE23"/>
    <mergeCell ref="Y24:AE24"/>
    <mergeCell ref="Y25:AE25"/>
    <mergeCell ref="Y37:AE37"/>
    <mergeCell ref="Y32:AE32"/>
    <mergeCell ref="Y31:AE31"/>
    <mergeCell ref="Y30:AE30"/>
    <mergeCell ref="Y28:AE28"/>
    <mergeCell ref="Y29:AE29"/>
    <mergeCell ref="Y26:AE26"/>
    <mergeCell ref="Y27:AE27"/>
    <mergeCell ref="A49:B49"/>
    <mergeCell ref="A50:B50"/>
    <mergeCell ref="Y33:AE33"/>
    <mergeCell ref="A47:B47"/>
    <mergeCell ref="A48:B48"/>
    <mergeCell ref="A43:B43"/>
    <mergeCell ref="Y43:AE43"/>
    <mergeCell ref="Y36:AE36"/>
    <mergeCell ref="A35:B35"/>
    <mergeCell ref="Y35:AE35"/>
    <mergeCell ref="Y48:Z48"/>
    <mergeCell ref="Y46:AE46"/>
    <mergeCell ref="Y44:AE44"/>
    <mergeCell ref="A46:B46"/>
    <mergeCell ref="Y34:AE34"/>
    <mergeCell ref="Y42:AE42"/>
    <mergeCell ref="A56:B56"/>
    <mergeCell ref="A57:B57"/>
    <mergeCell ref="A58:B58"/>
    <mergeCell ref="A55:B55"/>
    <mergeCell ref="A51:B51"/>
    <mergeCell ref="A52:B52"/>
    <mergeCell ref="A53:B53"/>
    <mergeCell ref="A54:B54"/>
    <mergeCell ref="Y4:AE4"/>
    <mergeCell ref="Y9:AE9"/>
    <mergeCell ref="Y49:Z49"/>
    <mergeCell ref="Y10:AE10"/>
    <mergeCell ref="Y12:AE12"/>
    <mergeCell ref="Y13:AE13"/>
    <mergeCell ref="Y14:AE14"/>
    <mergeCell ref="Y38:AE38"/>
    <mergeCell ref="Y39:AE39"/>
    <mergeCell ref="Y41:AE41"/>
    <mergeCell ref="Y40:AE40"/>
    <mergeCell ref="Y45:AE45"/>
    <mergeCell ref="Y20:AE20"/>
    <mergeCell ref="Y21:AE21"/>
    <mergeCell ref="Y22:AE22"/>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30" zoomScaleNormal="130" workbookViewId="0">
      <pane ySplit="3" topLeftCell="A4" activePane="bottomLeft" state="frozen"/>
      <selection activeCell="H50" sqref="H50"/>
      <selection pane="bottomLeft" activeCell="C7" sqref="C7"/>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45" hidden="1" customWidth="1"/>
    <col min="7" max="7" width="6" customWidth="1"/>
    <col min="8" max="8" width="7.7109375" hidden="1" customWidth="1"/>
    <col min="9" max="9" width="7" hidden="1" customWidth="1"/>
    <col min="10" max="10" width="6.7109375" hidden="1" customWidth="1"/>
    <col min="11" max="11" width="6" hidden="1" customWidth="1"/>
    <col min="12" max="12" width="5.710937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7109375" customWidth="1"/>
    <col min="19" max="19" width="3.42578125" style="47" hidden="1" customWidth="1"/>
    <col min="20" max="20" width="4.5703125" customWidth="1"/>
    <col min="21" max="21" width="3.85546875" style="47" hidden="1" customWidth="1"/>
    <col min="22" max="22" width="4.85546875" customWidth="1"/>
    <col min="23" max="23" width="3.85546875" style="47"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405" t="s">
        <v>260</v>
      </c>
      <c r="B1" s="405"/>
      <c r="C1" s="405"/>
      <c r="D1" s="405"/>
      <c r="E1" s="405"/>
      <c r="F1" s="405"/>
      <c r="G1" s="405"/>
      <c r="H1" s="405"/>
      <c r="I1" s="405"/>
      <c r="J1" s="405"/>
      <c r="K1" s="405"/>
      <c r="L1" s="405"/>
      <c r="M1" s="405"/>
      <c r="N1" s="405"/>
      <c r="O1" s="405"/>
      <c r="P1" s="405"/>
      <c r="Q1" s="405"/>
      <c r="R1" s="405"/>
      <c r="S1" s="405"/>
      <c r="T1" s="405"/>
      <c r="U1" s="405"/>
      <c r="V1" s="405"/>
      <c r="W1" s="405"/>
      <c r="X1" s="405"/>
      <c r="Y1" s="406"/>
      <c r="Z1" s="406"/>
      <c r="AA1" s="406"/>
      <c r="AB1" s="406"/>
      <c r="AC1" s="406"/>
      <c r="AD1" s="406"/>
      <c r="AE1" s="131"/>
    </row>
    <row r="2" spans="1:31" ht="18" customHeight="1" x14ac:dyDescent="0.2">
      <c r="A2" s="407" t="s">
        <v>1</v>
      </c>
      <c r="B2" s="407" t="s">
        <v>9</v>
      </c>
      <c r="C2" s="407" t="s">
        <v>0</v>
      </c>
      <c r="D2" s="407" t="s">
        <v>14</v>
      </c>
      <c r="E2" s="407" t="s">
        <v>15</v>
      </c>
      <c r="F2" s="44" t="s">
        <v>15</v>
      </c>
      <c r="G2" s="409" t="s">
        <v>12</v>
      </c>
      <c r="H2" s="421" t="s">
        <v>187</v>
      </c>
      <c r="I2" s="422"/>
      <c r="J2" s="422"/>
      <c r="K2" s="422"/>
      <c r="L2" s="423"/>
      <c r="M2" s="16" t="s">
        <v>16</v>
      </c>
      <c r="N2" s="411" t="s">
        <v>39</v>
      </c>
      <c r="O2" s="92"/>
      <c r="P2" s="411" t="s">
        <v>11</v>
      </c>
      <c r="Q2" s="92"/>
      <c r="R2" s="411" t="s">
        <v>21</v>
      </c>
      <c r="S2" s="92"/>
      <c r="T2" s="16" t="s">
        <v>18</v>
      </c>
      <c r="U2" s="92"/>
      <c r="V2" s="16" t="s">
        <v>18</v>
      </c>
      <c r="W2" s="94"/>
      <c r="X2" s="501" t="s">
        <v>13</v>
      </c>
      <c r="Y2" s="485" t="s">
        <v>201</v>
      </c>
      <c r="Z2" s="485"/>
      <c r="AA2" s="485"/>
      <c r="AB2" s="485"/>
      <c r="AC2" s="485"/>
      <c r="AD2" s="485"/>
      <c r="AE2" s="486"/>
    </row>
    <row r="3" spans="1:31" ht="18" customHeight="1" x14ac:dyDescent="0.2">
      <c r="A3" s="408"/>
      <c r="B3" s="408"/>
      <c r="C3" s="408"/>
      <c r="D3" s="408"/>
      <c r="E3" s="408"/>
      <c r="F3" s="44"/>
      <c r="G3" s="410"/>
      <c r="H3" s="217" t="s">
        <v>0</v>
      </c>
      <c r="I3" s="195" t="s">
        <v>14</v>
      </c>
      <c r="J3" s="195" t="s">
        <v>15</v>
      </c>
      <c r="K3" s="194"/>
      <c r="L3" s="217" t="s">
        <v>12</v>
      </c>
      <c r="M3" s="17" t="s">
        <v>17</v>
      </c>
      <c r="N3" s="412"/>
      <c r="O3" s="93"/>
      <c r="P3" s="412"/>
      <c r="Q3" s="93"/>
      <c r="R3" s="412"/>
      <c r="S3" s="93"/>
      <c r="T3" s="17" t="s">
        <v>19</v>
      </c>
      <c r="U3" s="93"/>
      <c r="V3" s="17" t="s">
        <v>20</v>
      </c>
      <c r="W3" s="95"/>
      <c r="X3" s="501"/>
      <c r="Y3" s="485"/>
      <c r="Z3" s="485"/>
      <c r="AA3" s="485"/>
      <c r="AB3" s="485"/>
      <c r="AC3" s="485"/>
      <c r="AD3" s="485"/>
      <c r="AE3" s="486"/>
    </row>
    <row r="4" spans="1:31" ht="12" hidden="1" customHeight="1" x14ac:dyDescent="0.2">
      <c r="A4" s="44" t="s">
        <v>101</v>
      </c>
      <c r="B4" s="44">
        <v>1</v>
      </c>
      <c r="C4" s="24"/>
      <c r="D4" s="24"/>
      <c r="E4" s="24"/>
      <c r="F4" s="44">
        <f>E4</f>
        <v>0</v>
      </c>
      <c r="G4" s="57" t="str">
        <f t="shared" ref="G4:G18" si="0">IF((D4*60+F4)=0,"",ROUND((C4*60)/(D4*60+F4),1))</f>
        <v/>
      </c>
      <c r="H4" s="197"/>
      <c r="I4" s="197"/>
      <c r="J4" s="197"/>
      <c r="K4" s="44">
        <f t="shared" ref="K4:K9" si="1">J4</f>
        <v>0</v>
      </c>
      <c r="L4" s="203" t="str">
        <f t="shared" ref="L4:L18" si="2">IF((I4*60+K4)=0,"",ROUND((H4*60)/(I4*60+K4),1))</f>
        <v/>
      </c>
      <c r="M4" s="77"/>
      <c r="N4" s="77"/>
      <c r="O4" s="106">
        <f>IF(N4="",0,1)</f>
        <v>0</v>
      </c>
      <c r="P4" s="77"/>
      <c r="Q4" s="106">
        <f>IF(P4="",0,1)</f>
        <v>0</v>
      </c>
      <c r="R4" s="77"/>
      <c r="S4" s="106">
        <f>IF(R4="",0,1)</f>
        <v>0</v>
      </c>
      <c r="T4" s="77"/>
      <c r="U4" s="106">
        <f>IF(T4="",0,1)</f>
        <v>0</v>
      </c>
      <c r="V4" s="77"/>
      <c r="W4" s="106">
        <f>IF(V4="",0,1)</f>
        <v>0</v>
      </c>
      <c r="X4" s="151"/>
      <c r="Y4" s="369" t="s">
        <v>227</v>
      </c>
      <c r="Z4" s="369"/>
      <c r="AA4" s="369"/>
      <c r="AB4" s="369"/>
      <c r="AC4" s="369"/>
      <c r="AD4" s="369"/>
      <c r="AE4" s="370"/>
    </row>
    <row r="5" spans="1:31" ht="12" hidden="1" customHeight="1" x14ac:dyDescent="0.2">
      <c r="A5" s="44" t="s">
        <v>102</v>
      </c>
      <c r="B5" s="44">
        <v>1</v>
      </c>
      <c r="C5" s="24"/>
      <c r="D5" s="24"/>
      <c r="E5" s="24"/>
      <c r="F5" s="44">
        <f t="shared" ref="F5:F7" si="3">E5</f>
        <v>0</v>
      </c>
      <c r="G5" s="57" t="str">
        <f t="shared" si="0"/>
        <v/>
      </c>
      <c r="H5" s="197"/>
      <c r="I5" s="197"/>
      <c r="J5" s="197"/>
      <c r="K5" s="44">
        <f t="shared" si="1"/>
        <v>0</v>
      </c>
      <c r="L5" s="203" t="str">
        <f t="shared" si="2"/>
        <v/>
      </c>
      <c r="M5" s="77"/>
      <c r="N5" s="77"/>
      <c r="O5" s="106">
        <f t="shared" ref="O5:W9" si="4">IF(N5="",O4,O4+1)</f>
        <v>0</v>
      </c>
      <c r="P5" s="77"/>
      <c r="Q5" s="106">
        <f t="shared" si="4"/>
        <v>0</v>
      </c>
      <c r="R5" s="77"/>
      <c r="S5" s="106">
        <f t="shared" si="4"/>
        <v>0</v>
      </c>
      <c r="T5" s="77"/>
      <c r="U5" s="106">
        <f t="shared" si="4"/>
        <v>0</v>
      </c>
      <c r="V5" s="77"/>
      <c r="W5" s="106">
        <f t="shared" si="4"/>
        <v>0</v>
      </c>
      <c r="X5" s="151"/>
      <c r="Y5" s="369" t="s">
        <v>227</v>
      </c>
      <c r="Z5" s="369"/>
      <c r="AA5" s="369"/>
      <c r="AB5" s="369"/>
      <c r="AC5" s="369"/>
      <c r="AD5" s="369"/>
      <c r="AE5" s="370"/>
    </row>
    <row r="6" spans="1:31" ht="12" hidden="1" customHeight="1" x14ac:dyDescent="0.2">
      <c r="A6" s="2" t="s">
        <v>99</v>
      </c>
      <c r="B6" s="2">
        <f t="shared" ref="B6:B8" si="5">B5+1</f>
        <v>2</v>
      </c>
      <c r="C6" s="24"/>
      <c r="D6" s="24"/>
      <c r="E6" s="24"/>
      <c r="F6" s="44">
        <f t="shared" si="3"/>
        <v>0</v>
      </c>
      <c r="G6" s="57" t="str">
        <f t="shared" si="0"/>
        <v/>
      </c>
      <c r="H6" s="197"/>
      <c r="I6" s="197"/>
      <c r="J6" s="197"/>
      <c r="K6" s="44">
        <f t="shared" si="1"/>
        <v>0</v>
      </c>
      <c r="L6" s="203" t="str">
        <f t="shared" si="2"/>
        <v/>
      </c>
      <c r="M6" s="77"/>
      <c r="N6" s="77"/>
      <c r="O6" s="106">
        <f t="shared" si="4"/>
        <v>0</v>
      </c>
      <c r="P6" s="77"/>
      <c r="Q6" s="106">
        <f t="shared" si="4"/>
        <v>0</v>
      </c>
      <c r="R6" s="77"/>
      <c r="S6" s="106">
        <f t="shared" si="4"/>
        <v>0</v>
      </c>
      <c r="T6" s="77"/>
      <c r="U6" s="106">
        <f t="shared" si="4"/>
        <v>0</v>
      </c>
      <c r="V6" s="77"/>
      <c r="W6" s="106">
        <f t="shared" si="4"/>
        <v>0</v>
      </c>
      <c r="X6" s="151"/>
      <c r="Y6" s="489"/>
      <c r="Z6" s="490"/>
      <c r="AA6" s="490"/>
      <c r="AB6" s="490"/>
      <c r="AC6" s="490"/>
      <c r="AD6" s="490"/>
      <c r="AE6" s="491"/>
    </row>
    <row r="7" spans="1:31" ht="12" customHeight="1" x14ac:dyDescent="0.2">
      <c r="A7" s="44" t="s">
        <v>95</v>
      </c>
      <c r="B7" s="44">
        <v>1</v>
      </c>
      <c r="C7" s="24"/>
      <c r="D7" s="24"/>
      <c r="E7" s="24"/>
      <c r="F7" s="44">
        <f t="shared" si="3"/>
        <v>0</v>
      </c>
      <c r="G7" s="57" t="str">
        <f t="shared" si="0"/>
        <v/>
      </c>
      <c r="H7" s="197"/>
      <c r="I7" s="197"/>
      <c r="J7" s="197"/>
      <c r="K7" s="44">
        <f t="shared" si="1"/>
        <v>0</v>
      </c>
      <c r="L7" s="203" t="str">
        <f t="shared" si="2"/>
        <v/>
      </c>
      <c r="M7" s="77"/>
      <c r="N7" s="77"/>
      <c r="O7" s="106">
        <f t="shared" si="4"/>
        <v>0</v>
      </c>
      <c r="P7" s="77"/>
      <c r="Q7" s="106">
        <f t="shared" si="4"/>
        <v>0</v>
      </c>
      <c r="R7" s="77"/>
      <c r="S7" s="106">
        <f t="shared" si="4"/>
        <v>0</v>
      </c>
      <c r="T7" s="77"/>
      <c r="U7" s="106">
        <f t="shared" si="4"/>
        <v>0</v>
      </c>
      <c r="V7" s="77"/>
      <c r="W7" s="106">
        <f t="shared" si="4"/>
        <v>0</v>
      </c>
      <c r="X7" s="151"/>
      <c r="Y7" s="369" t="s">
        <v>288</v>
      </c>
      <c r="Z7" s="369"/>
      <c r="AA7" s="369"/>
      <c r="AB7" s="369"/>
      <c r="AC7" s="369"/>
      <c r="AD7" s="369"/>
      <c r="AE7" s="370"/>
    </row>
    <row r="8" spans="1:31" ht="12" customHeight="1" x14ac:dyDescent="0.2">
      <c r="A8" s="2" t="s">
        <v>96</v>
      </c>
      <c r="B8" s="2">
        <f t="shared" si="5"/>
        <v>2</v>
      </c>
      <c r="C8" s="24"/>
      <c r="D8" s="24"/>
      <c r="E8" s="24"/>
      <c r="F8" s="44">
        <f>E8</f>
        <v>0</v>
      </c>
      <c r="G8" s="57" t="str">
        <f t="shared" si="0"/>
        <v/>
      </c>
      <c r="H8" s="197"/>
      <c r="I8" s="197"/>
      <c r="J8" s="197"/>
      <c r="K8" s="44">
        <f t="shared" si="1"/>
        <v>0</v>
      </c>
      <c r="L8" s="203" t="str">
        <f t="shared" si="2"/>
        <v/>
      </c>
      <c r="M8" s="77"/>
      <c r="N8" s="77"/>
      <c r="O8" s="106">
        <f t="shared" si="4"/>
        <v>0</v>
      </c>
      <c r="P8" s="77"/>
      <c r="Q8" s="106">
        <f t="shared" si="4"/>
        <v>0</v>
      </c>
      <c r="R8" s="77"/>
      <c r="S8" s="106">
        <f t="shared" si="4"/>
        <v>0</v>
      </c>
      <c r="T8" s="77"/>
      <c r="U8" s="106">
        <f t="shared" si="4"/>
        <v>0</v>
      </c>
      <c r="V8" s="77"/>
      <c r="W8" s="106">
        <f t="shared" si="4"/>
        <v>0</v>
      </c>
      <c r="X8" s="151"/>
      <c r="Y8" s="489"/>
      <c r="Z8" s="490"/>
      <c r="AA8" s="490"/>
      <c r="AB8" s="490"/>
      <c r="AC8" s="490"/>
      <c r="AD8" s="490"/>
      <c r="AE8" s="491"/>
    </row>
    <row r="9" spans="1:31" ht="12" customHeight="1" x14ac:dyDescent="0.2">
      <c r="A9" s="44" t="s">
        <v>97</v>
      </c>
      <c r="B9" s="44">
        <f>B8+1</f>
        <v>3</v>
      </c>
      <c r="C9" s="24"/>
      <c r="D9" s="24"/>
      <c r="E9" s="24"/>
      <c r="F9" s="44">
        <f>E9</f>
        <v>0</v>
      </c>
      <c r="G9" s="57" t="str">
        <f t="shared" si="0"/>
        <v/>
      </c>
      <c r="H9" s="197"/>
      <c r="I9" s="197"/>
      <c r="J9" s="197"/>
      <c r="K9" s="44">
        <f t="shared" si="1"/>
        <v>0</v>
      </c>
      <c r="L9" s="203" t="str">
        <f t="shared" si="2"/>
        <v/>
      </c>
      <c r="M9" s="77"/>
      <c r="N9" s="77"/>
      <c r="O9" s="106">
        <f t="shared" si="4"/>
        <v>0</v>
      </c>
      <c r="P9" s="77"/>
      <c r="Q9" s="106">
        <f t="shared" si="4"/>
        <v>0</v>
      </c>
      <c r="R9" s="77"/>
      <c r="S9" s="106">
        <f t="shared" si="4"/>
        <v>0</v>
      </c>
      <c r="T9" s="77"/>
      <c r="U9" s="106">
        <f t="shared" si="4"/>
        <v>0</v>
      </c>
      <c r="V9" s="77"/>
      <c r="W9" s="106">
        <f t="shared" si="4"/>
        <v>0</v>
      </c>
      <c r="X9" s="151"/>
      <c r="Y9" s="489"/>
      <c r="Z9" s="490"/>
      <c r="AA9" s="490"/>
      <c r="AB9" s="490"/>
      <c r="AC9" s="490"/>
      <c r="AD9" s="490"/>
      <c r="AE9" s="491"/>
    </row>
    <row r="10" spans="1:31" ht="12" customHeight="1" x14ac:dyDescent="0.2">
      <c r="A10" s="455" t="s">
        <v>10</v>
      </c>
      <c r="B10" s="456"/>
      <c r="C10" s="62">
        <f>SUM(C4:C9)</f>
        <v>0</v>
      </c>
      <c r="D10" s="62">
        <f>SUM(D4:D9)+ROUNDDOWN(F10/60,0)</f>
        <v>0</v>
      </c>
      <c r="E10" s="62">
        <f>F10-60*ROUNDDOWN(F10/60,0)</f>
        <v>0</v>
      </c>
      <c r="F10" s="96">
        <f>SUM(F4:F9)</f>
        <v>0</v>
      </c>
      <c r="G10" s="154">
        <f>IF((D10*60+E10)=0,0,ROUND((C10*60)/(D10*60+E10),1))</f>
        <v>0</v>
      </c>
      <c r="H10" s="62">
        <f>SUM(H4:H9)</f>
        <v>0</v>
      </c>
      <c r="I10" s="62">
        <f>SUM(I4:I9)+ROUNDDOWN(K10/60,0)</f>
        <v>0</v>
      </c>
      <c r="J10" s="62">
        <f>K10-60*ROUNDDOWN(K10/60,0)</f>
        <v>0</v>
      </c>
      <c r="K10" s="96">
        <f>SUM(K4:K9)</f>
        <v>0</v>
      </c>
      <c r="L10" s="154">
        <f>IF((I10*60+J10)=0,0,ROUND((H10*60)/(I10*60+J10),1))</f>
        <v>0</v>
      </c>
      <c r="M10" s="64">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397"/>
      <c r="Z10" s="397"/>
      <c r="AA10" s="397"/>
      <c r="AB10" s="397"/>
      <c r="AC10" s="397"/>
      <c r="AD10" s="397"/>
      <c r="AE10" s="398"/>
    </row>
    <row r="11" spans="1:31" ht="12" customHeight="1" x14ac:dyDescent="0.2">
      <c r="A11" s="437" t="s">
        <v>87</v>
      </c>
      <c r="B11" s="438"/>
      <c r="C11" s="46">
        <f>C10+Octobre!C43</f>
        <v>0</v>
      </c>
      <c r="D11" s="46">
        <f>D10+Octobre!D43+ROUNDDOWN(F11/60,0)</f>
        <v>0</v>
      </c>
      <c r="E11" s="46">
        <f>F11-60*ROUNDDOWN(F11/60,0)</f>
        <v>0</v>
      </c>
      <c r="F11" s="90">
        <f>E10+Octobre!E43</f>
        <v>0</v>
      </c>
      <c r="G11" s="46">
        <f>IF((D11*60+E11)=0,0,ROUND((C11*60)/(D11*60+E11),1))</f>
        <v>0</v>
      </c>
      <c r="H11" s="46">
        <f>H10+Octobre!H43</f>
        <v>0</v>
      </c>
      <c r="I11" s="46">
        <f>I10+Octobre!I43+ROUNDDOWN(K11/60,0)</f>
        <v>0</v>
      </c>
      <c r="J11" s="46">
        <f>K11-60*ROUNDDOWN(K11/60,0)</f>
        <v>0</v>
      </c>
      <c r="K11" s="90">
        <f>J10+Octobre!J43</f>
        <v>0</v>
      </c>
      <c r="L11" s="46">
        <f>IF((I11*60+J11)=0,0,ROUND((H11*60)/(I11*60+J11),1))</f>
        <v>0</v>
      </c>
      <c r="M11" s="55">
        <f>M10+Octobre!M43</f>
        <v>0</v>
      </c>
      <c r="N11" s="55" t="str">
        <f>IF(N10+Octobre!N43=0,"",ROUND((SUM(N4:N9)+SUM(Octobre!N36:'Octobre'!N39))/(O9+Octobre!O39),0))</f>
        <v/>
      </c>
      <c r="O11" s="239"/>
      <c r="P11" s="55" t="str">
        <f>IF(P10+Octobre!P43=0,"",ROUND((SUM(P4:P9)+SUM(Octobre!P36:'Octobre'!P39))/(Q9+Octobre!Q39),0))</f>
        <v/>
      </c>
      <c r="Q11" s="239"/>
      <c r="R11" s="55" t="str">
        <f>IF(R10+Octobre!R43=0,"",ROUND((SUM(R4:R9)+SUM(Octobre!R36:'Octobre'!R39))/(S9+Octobre!S39),0))</f>
        <v/>
      </c>
      <c r="S11" s="239"/>
      <c r="T11" s="55" t="str">
        <f>IF(T10+Octobre!T43=0,"",ROUND((SUM(T4:T9)+SUM(Octobre!T36:'Octobre'!T39))/(U9+Octobre!U39),0))</f>
        <v/>
      </c>
      <c r="U11" s="239"/>
      <c r="V11" s="55" t="str">
        <f>IF(V10+Octobre!V43=0,"",ROUND((SUM(V4:V9)+SUM(Octobre!V36:'Octobre'!V39))/(W9+Octobre!W39),0))</f>
        <v/>
      </c>
      <c r="W11" s="239"/>
      <c r="X11" s="150"/>
      <c r="Y11" s="451"/>
      <c r="Z11" s="451"/>
      <c r="AA11" s="451"/>
      <c r="AB11" s="451"/>
      <c r="AC11" s="451"/>
      <c r="AD11" s="451"/>
      <c r="AE11" s="452"/>
    </row>
    <row r="12" spans="1:31" ht="12" customHeight="1" x14ac:dyDescent="0.2">
      <c r="A12" s="2" t="s">
        <v>6</v>
      </c>
      <c r="B12" s="2">
        <f>B9+1</f>
        <v>4</v>
      </c>
      <c r="C12" s="24"/>
      <c r="D12" s="24"/>
      <c r="E12" s="24"/>
      <c r="F12" s="44">
        <f t="shared" ref="F12:F18" si="6">E12</f>
        <v>0</v>
      </c>
      <c r="G12" s="57" t="str">
        <f t="shared" si="0"/>
        <v/>
      </c>
      <c r="H12" s="197"/>
      <c r="I12" s="197"/>
      <c r="J12" s="197"/>
      <c r="K12" s="44">
        <f>J12</f>
        <v>0</v>
      </c>
      <c r="L12" s="203" t="str">
        <f t="shared" si="2"/>
        <v/>
      </c>
      <c r="M12" s="77"/>
      <c r="N12" s="77"/>
      <c r="O12" s="106">
        <f>IF(N12="",0,1)</f>
        <v>0</v>
      </c>
      <c r="P12" s="77"/>
      <c r="Q12" s="106">
        <f>IF(P12="",0,1)</f>
        <v>0</v>
      </c>
      <c r="R12" s="77"/>
      <c r="S12" s="106">
        <f>IF(R12="",0,1)</f>
        <v>0</v>
      </c>
      <c r="T12" s="77"/>
      <c r="U12" s="106">
        <f>IF(T12="",0,1)</f>
        <v>0</v>
      </c>
      <c r="V12" s="77"/>
      <c r="W12" s="106">
        <f>IF(V12="",0,1)</f>
        <v>0</v>
      </c>
      <c r="X12" s="151"/>
      <c r="Y12" s="502" t="s">
        <v>289</v>
      </c>
      <c r="Z12" s="502"/>
      <c r="AA12" s="502"/>
      <c r="AB12" s="502"/>
      <c r="AC12" s="502"/>
      <c r="AD12" s="502"/>
      <c r="AE12" s="503"/>
    </row>
    <row r="13" spans="1:31" ht="12" customHeight="1" x14ac:dyDescent="0.2">
      <c r="A13" s="2" t="s">
        <v>7</v>
      </c>
      <c r="B13" s="2">
        <f t="shared" ref="B13:B18" si="7">B12+1</f>
        <v>5</v>
      </c>
      <c r="C13" s="24"/>
      <c r="D13" s="24"/>
      <c r="E13" s="24"/>
      <c r="F13" s="44">
        <f t="shared" si="6"/>
        <v>0</v>
      </c>
      <c r="G13" s="57" t="str">
        <f t="shared" si="0"/>
        <v/>
      </c>
      <c r="H13" s="197"/>
      <c r="I13" s="197"/>
      <c r="J13" s="197"/>
      <c r="K13" s="44">
        <f t="shared" ref="K13:K18" si="8">J13</f>
        <v>0</v>
      </c>
      <c r="L13" s="203"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90"/>
      <c r="Z13" s="390"/>
      <c r="AA13" s="390"/>
      <c r="AB13" s="390"/>
      <c r="AC13" s="390"/>
      <c r="AD13" s="390"/>
      <c r="AE13" s="391"/>
    </row>
    <row r="14" spans="1:31" s="6" customFormat="1" ht="12" customHeight="1" x14ac:dyDescent="0.2">
      <c r="A14" s="2" t="s">
        <v>8</v>
      </c>
      <c r="B14" s="2">
        <f t="shared" si="7"/>
        <v>6</v>
      </c>
      <c r="C14" s="24"/>
      <c r="D14" s="24"/>
      <c r="E14" s="24"/>
      <c r="F14" s="44">
        <f t="shared" si="6"/>
        <v>0</v>
      </c>
      <c r="G14" s="57" t="str">
        <f>IF((D14*60+F14)=0,"",ROUND((C14*60)/(D14*60+F14),1))</f>
        <v/>
      </c>
      <c r="H14" s="197"/>
      <c r="I14" s="197"/>
      <c r="J14" s="197"/>
      <c r="K14" s="44">
        <f t="shared" si="8"/>
        <v>0</v>
      </c>
      <c r="L14" s="203"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90"/>
      <c r="Z14" s="390"/>
      <c r="AA14" s="390"/>
      <c r="AB14" s="390"/>
      <c r="AC14" s="390"/>
      <c r="AD14" s="390"/>
      <c r="AE14" s="391"/>
    </row>
    <row r="15" spans="1:31" ht="12" customHeight="1" x14ac:dyDescent="0.2">
      <c r="A15" s="2" t="s">
        <v>2</v>
      </c>
      <c r="B15" s="2">
        <f t="shared" si="7"/>
        <v>7</v>
      </c>
      <c r="C15" s="24"/>
      <c r="D15" s="24"/>
      <c r="E15" s="24"/>
      <c r="F15" s="44">
        <f t="shared" si="6"/>
        <v>0</v>
      </c>
      <c r="G15" s="57" t="str">
        <f t="shared" si="0"/>
        <v/>
      </c>
      <c r="H15" s="197"/>
      <c r="I15" s="197"/>
      <c r="J15" s="197"/>
      <c r="K15" s="44">
        <f t="shared" si="8"/>
        <v>0</v>
      </c>
      <c r="L15" s="203" t="str">
        <f t="shared" si="2"/>
        <v/>
      </c>
      <c r="M15" s="77"/>
      <c r="N15" s="77"/>
      <c r="O15" s="106">
        <f t="shared" si="9"/>
        <v>0</v>
      </c>
      <c r="P15" s="77"/>
      <c r="Q15" s="106">
        <f t="shared" si="10"/>
        <v>0</v>
      </c>
      <c r="R15" s="77"/>
      <c r="S15" s="106">
        <f t="shared" si="11"/>
        <v>0</v>
      </c>
      <c r="T15" s="77"/>
      <c r="U15" s="106">
        <f t="shared" si="12"/>
        <v>0</v>
      </c>
      <c r="V15" s="77"/>
      <c r="W15" s="106">
        <f t="shared" si="13"/>
        <v>0</v>
      </c>
      <c r="X15" s="151"/>
      <c r="Y15" s="390"/>
      <c r="Z15" s="390"/>
      <c r="AA15" s="390"/>
      <c r="AB15" s="390"/>
      <c r="AC15" s="390"/>
      <c r="AD15" s="390"/>
      <c r="AE15" s="391"/>
    </row>
    <row r="16" spans="1:31" ht="12" customHeight="1" x14ac:dyDescent="0.2">
      <c r="A16" s="2" t="s">
        <v>3</v>
      </c>
      <c r="B16" s="2">
        <f t="shared" si="7"/>
        <v>8</v>
      </c>
      <c r="C16" s="24"/>
      <c r="D16" s="24"/>
      <c r="E16" s="24"/>
      <c r="F16" s="44">
        <f t="shared" si="6"/>
        <v>0</v>
      </c>
      <c r="G16" s="57" t="str">
        <f t="shared" si="0"/>
        <v/>
      </c>
      <c r="H16" s="197"/>
      <c r="I16" s="197"/>
      <c r="J16" s="197"/>
      <c r="K16" s="44">
        <f t="shared" si="8"/>
        <v>0</v>
      </c>
      <c r="L16" s="203" t="str">
        <f t="shared" si="2"/>
        <v/>
      </c>
      <c r="M16" s="77"/>
      <c r="N16" s="77"/>
      <c r="O16" s="106">
        <f t="shared" si="9"/>
        <v>0</v>
      </c>
      <c r="P16" s="77"/>
      <c r="Q16" s="106">
        <f t="shared" si="10"/>
        <v>0</v>
      </c>
      <c r="R16" s="77"/>
      <c r="S16" s="106">
        <f t="shared" si="11"/>
        <v>0</v>
      </c>
      <c r="T16" s="77"/>
      <c r="U16" s="106">
        <f t="shared" si="12"/>
        <v>0</v>
      </c>
      <c r="V16" s="77"/>
      <c r="W16" s="106">
        <f t="shared" si="13"/>
        <v>0</v>
      </c>
      <c r="X16" s="151"/>
      <c r="Y16" s="390"/>
      <c r="Z16" s="390"/>
      <c r="AA16" s="390"/>
      <c r="AB16" s="390"/>
      <c r="AC16" s="390"/>
      <c r="AD16" s="390"/>
      <c r="AE16" s="391"/>
    </row>
    <row r="17" spans="1:31" ht="12" customHeight="1" x14ac:dyDescent="0.2">
      <c r="A17" s="44" t="s">
        <v>4</v>
      </c>
      <c r="B17" s="44">
        <f t="shared" si="7"/>
        <v>9</v>
      </c>
      <c r="C17" s="24"/>
      <c r="D17" s="24"/>
      <c r="E17" s="24"/>
      <c r="F17" s="44">
        <f t="shared" si="6"/>
        <v>0</v>
      </c>
      <c r="G17" s="57" t="str">
        <f t="shared" si="0"/>
        <v/>
      </c>
      <c r="H17" s="197"/>
      <c r="I17" s="197"/>
      <c r="J17" s="197"/>
      <c r="K17" s="44">
        <f t="shared" si="8"/>
        <v>0</v>
      </c>
      <c r="L17" s="203" t="str">
        <f t="shared" si="2"/>
        <v/>
      </c>
      <c r="M17" s="77"/>
      <c r="N17" s="77"/>
      <c r="O17" s="106">
        <f t="shared" si="9"/>
        <v>0</v>
      </c>
      <c r="P17" s="77"/>
      <c r="Q17" s="106">
        <f t="shared" si="10"/>
        <v>0</v>
      </c>
      <c r="R17" s="77"/>
      <c r="S17" s="106">
        <f t="shared" si="11"/>
        <v>0</v>
      </c>
      <c r="T17" s="77"/>
      <c r="U17" s="106">
        <f t="shared" si="12"/>
        <v>0</v>
      </c>
      <c r="V17" s="77"/>
      <c r="W17" s="106">
        <f t="shared" si="13"/>
        <v>0</v>
      </c>
      <c r="X17" s="151"/>
      <c r="Y17" s="369" t="s">
        <v>290</v>
      </c>
      <c r="Z17" s="369"/>
      <c r="AA17" s="369"/>
      <c r="AB17" s="369"/>
      <c r="AC17" s="369"/>
      <c r="AD17" s="369"/>
      <c r="AE17" s="370"/>
    </row>
    <row r="18" spans="1:31" ht="12" customHeight="1" x14ac:dyDescent="0.2">
      <c r="A18" s="44" t="s">
        <v>5</v>
      </c>
      <c r="B18" s="44">
        <f t="shared" si="7"/>
        <v>10</v>
      </c>
      <c r="C18" s="24"/>
      <c r="D18" s="24"/>
      <c r="E18" s="24"/>
      <c r="F18" s="44">
        <f t="shared" si="6"/>
        <v>0</v>
      </c>
      <c r="G18" s="57" t="str">
        <f t="shared" si="0"/>
        <v/>
      </c>
      <c r="H18" s="197"/>
      <c r="I18" s="197"/>
      <c r="J18" s="197"/>
      <c r="K18" s="44">
        <f t="shared" si="8"/>
        <v>0</v>
      </c>
      <c r="L18" s="203" t="str">
        <f t="shared" si="2"/>
        <v/>
      </c>
      <c r="M18" s="77"/>
      <c r="N18" s="77"/>
      <c r="O18" s="106">
        <f t="shared" si="9"/>
        <v>0</v>
      </c>
      <c r="P18" s="77"/>
      <c r="Q18" s="106">
        <f t="shared" si="10"/>
        <v>0</v>
      </c>
      <c r="R18" s="77"/>
      <c r="S18" s="106">
        <f t="shared" si="11"/>
        <v>0</v>
      </c>
      <c r="T18" s="77"/>
      <c r="U18" s="106">
        <f t="shared" si="12"/>
        <v>0</v>
      </c>
      <c r="V18" s="77"/>
      <c r="W18" s="106">
        <f t="shared" si="13"/>
        <v>0</v>
      </c>
      <c r="X18" s="151"/>
      <c r="Y18" s="390"/>
      <c r="Z18" s="390"/>
      <c r="AA18" s="390"/>
      <c r="AB18" s="390"/>
      <c r="AC18" s="390"/>
      <c r="AD18" s="390"/>
      <c r="AE18" s="391"/>
    </row>
    <row r="19" spans="1:31" ht="12" customHeight="1" x14ac:dyDescent="0.2">
      <c r="A19" s="382" t="s">
        <v>88</v>
      </c>
      <c r="B19" s="383"/>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3"/>
      <c r="Z19" s="393"/>
      <c r="AA19" s="393"/>
      <c r="AB19" s="393"/>
      <c r="AC19" s="393"/>
      <c r="AD19" s="393"/>
      <c r="AE19" s="394"/>
    </row>
    <row r="20" spans="1:31" ht="12" customHeight="1" x14ac:dyDescent="0.2">
      <c r="A20" s="14" t="s">
        <v>6</v>
      </c>
      <c r="B20" s="2">
        <f>B18+1</f>
        <v>11</v>
      </c>
      <c r="C20" s="24"/>
      <c r="D20" s="24"/>
      <c r="E20" s="24"/>
      <c r="F20" s="44">
        <f t="shared" ref="F20:F26" si="14">E20</f>
        <v>0</v>
      </c>
      <c r="G20" s="57" t="str">
        <f t="shared" ref="G20:G26" si="15">IF((D20*60+F20)=0,"",ROUND((C20*60)/(D20*60+F20),1))</f>
        <v/>
      </c>
      <c r="H20" s="197"/>
      <c r="I20" s="197"/>
      <c r="J20" s="197"/>
      <c r="K20" s="44">
        <f>J20</f>
        <v>0</v>
      </c>
      <c r="L20" s="203"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90"/>
      <c r="Z20" s="390"/>
      <c r="AA20" s="390"/>
      <c r="AB20" s="390"/>
      <c r="AC20" s="390"/>
      <c r="AD20" s="390"/>
      <c r="AE20" s="391"/>
    </row>
    <row r="21" spans="1:31" ht="12" customHeight="1" x14ac:dyDescent="0.2">
      <c r="A21" s="14" t="s">
        <v>7</v>
      </c>
      <c r="B21" s="2">
        <f t="shared" ref="B21:B26" si="17">B20+1</f>
        <v>12</v>
      </c>
      <c r="C21" s="24"/>
      <c r="D21" s="24"/>
      <c r="E21" s="24"/>
      <c r="F21" s="44">
        <f t="shared" si="14"/>
        <v>0</v>
      </c>
      <c r="G21" s="57" t="str">
        <f t="shared" si="15"/>
        <v/>
      </c>
      <c r="H21" s="197"/>
      <c r="I21" s="197"/>
      <c r="J21" s="197"/>
      <c r="K21" s="44">
        <f t="shared" ref="K21:K26" si="18">J21</f>
        <v>0</v>
      </c>
      <c r="L21" s="203"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390"/>
      <c r="Z21" s="390"/>
      <c r="AA21" s="390"/>
      <c r="AB21" s="390"/>
      <c r="AC21" s="390"/>
      <c r="AD21" s="390"/>
      <c r="AE21" s="391"/>
    </row>
    <row r="22" spans="1:31" ht="12" customHeight="1" x14ac:dyDescent="0.2">
      <c r="A22" s="14" t="s">
        <v>8</v>
      </c>
      <c r="B22" s="2">
        <f t="shared" si="17"/>
        <v>13</v>
      </c>
      <c r="C22" s="24"/>
      <c r="D22" s="24"/>
      <c r="E22" s="24"/>
      <c r="F22" s="44">
        <f t="shared" si="14"/>
        <v>0</v>
      </c>
      <c r="G22" s="57" t="str">
        <f t="shared" si="15"/>
        <v/>
      </c>
      <c r="H22" s="197"/>
      <c r="I22" s="197"/>
      <c r="J22" s="197"/>
      <c r="K22" s="44">
        <f t="shared" si="18"/>
        <v>0</v>
      </c>
      <c r="L22" s="203" t="str">
        <f t="shared" si="16"/>
        <v/>
      </c>
      <c r="M22" s="77"/>
      <c r="N22" s="77"/>
      <c r="O22" s="106">
        <f t="shared" si="19"/>
        <v>0</v>
      </c>
      <c r="P22" s="77"/>
      <c r="Q22" s="106">
        <f t="shared" si="20"/>
        <v>0</v>
      </c>
      <c r="R22" s="77"/>
      <c r="S22" s="106">
        <f t="shared" si="21"/>
        <v>0</v>
      </c>
      <c r="T22" s="77"/>
      <c r="U22" s="106">
        <f t="shared" si="22"/>
        <v>0</v>
      </c>
      <c r="V22" s="77"/>
      <c r="W22" s="106">
        <f t="shared" si="23"/>
        <v>0</v>
      </c>
      <c r="X22" s="151"/>
      <c r="Y22" s="390"/>
      <c r="Z22" s="390"/>
      <c r="AA22" s="390"/>
      <c r="AB22" s="390"/>
      <c r="AC22" s="390"/>
      <c r="AD22" s="390"/>
      <c r="AE22" s="391"/>
    </row>
    <row r="23" spans="1:31" ht="12" customHeight="1" x14ac:dyDescent="0.2">
      <c r="A23" s="14" t="s">
        <v>2</v>
      </c>
      <c r="B23" s="2">
        <f t="shared" si="17"/>
        <v>14</v>
      </c>
      <c r="C23" s="24"/>
      <c r="D23" s="24"/>
      <c r="E23" s="24"/>
      <c r="F23" s="44">
        <f t="shared" si="14"/>
        <v>0</v>
      </c>
      <c r="G23" s="57" t="str">
        <f t="shared" si="15"/>
        <v/>
      </c>
      <c r="H23" s="197"/>
      <c r="I23" s="197"/>
      <c r="J23" s="197"/>
      <c r="K23" s="44">
        <f t="shared" si="18"/>
        <v>0</v>
      </c>
      <c r="L23" s="203" t="str">
        <f t="shared" si="16"/>
        <v/>
      </c>
      <c r="M23" s="77"/>
      <c r="N23" s="77"/>
      <c r="O23" s="106">
        <f t="shared" si="19"/>
        <v>0</v>
      </c>
      <c r="P23" s="77"/>
      <c r="Q23" s="106">
        <f t="shared" si="20"/>
        <v>0</v>
      </c>
      <c r="R23" s="77"/>
      <c r="S23" s="106">
        <f t="shared" si="21"/>
        <v>0</v>
      </c>
      <c r="T23" s="77"/>
      <c r="U23" s="106">
        <f t="shared" si="22"/>
        <v>0</v>
      </c>
      <c r="V23" s="77"/>
      <c r="W23" s="106">
        <f t="shared" si="23"/>
        <v>0</v>
      </c>
      <c r="X23" s="151"/>
      <c r="Y23" s="390"/>
      <c r="Z23" s="390"/>
      <c r="AA23" s="390"/>
      <c r="AB23" s="390"/>
      <c r="AC23" s="390"/>
      <c r="AD23" s="390"/>
      <c r="AE23" s="391"/>
    </row>
    <row r="24" spans="1:31" ht="12" customHeight="1" x14ac:dyDescent="0.2">
      <c r="A24" s="14" t="s">
        <v>3</v>
      </c>
      <c r="B24" s="2">
        <f t="shared" si="17"/>
        <v>15</v>
      </c>
      <c r="C24" s="24"/>
      <c r="D24" s="24"/>
      <c r="E24" s="24"/>
      <c r="F24" s="44">
        <f t="shared" si="14"/>
        <v>0</v>
      </c>
      <c r="G24" s="57" t="str">
        <f t="shared" si="15"/>
        <v/>
      </c>
      <c r="H24" s="197"/>
      <c r="I24" s="197"/>
      <c r="J24" s="197"/>
      <c r="K24" s="44">
        <f t="shared" si="18"/>
        <v>0</v>
      </c>
      <c r="L24" s="203" t="str">
        <f t="shared" si="16"/>
        <v/>
      </c>
      <c r="M24" s="77"/>
      <c r="N24" s="77"/>
      <c r="O24" s="106">
        <f t="shared" si="19"/>
        <v>0</v>
      </c>
      <c r="P24" s="77"/>
      <c r="Q24" s="106">
        <f t="shared" si="20"/>
        <v>0</v>
      </c>
      <c r="R24" s="77"/>
      <c r="S24" s="106">
        <f t="shared" si="21"/>
        <v>0</v>
      </c>
      <c r="T24" s="77"/>
      <c r="U24" s="106">
        <f t="shared" si="22"/>
        <v>0</v>
      </c>
      <c r="V24" s="77"/>
      <c r="W24" s="106">
        <f t="shared" si="23"/>
        <v>0</v>
      </c>
      <c r="X24" s="151"/>
      <c r="Y24" s="390"/>
      <c r="Z24" s="390"/>
      <c r="AA24" s="390"/>
      <c r="AB24" s="390"/>
      <c r="AC24" s="390"/>
      <c r="AD24" s="390"/>
      <c r="AE24" s="391"/>
    </row>
    <row r="25" spans="1:31" ht="12" customHeight="1" x14ac:dyDescent="0.2">
      <c r="A25" s="14" t="s">
        <v>4</v>
      </c>
      <c r="B25" s="2">
        <f t="shared" si="17"/>
        <v>16</v>
      </c>
      <c r="C25" s="24"/>
      <c r="D25" s="24"/>
      <c r="E25" s="24"/>
      <c r="F25" s="44">
        <f t="shared" si="14"/>
        <v>0</v>
      </c>
      <c r="G25" s="57" t="str">
        <f t="shared" si="15"/>
        <v/>
      </c>
      <c r="H25" s="197"/>
      <c r="I25" s="197"/>
      <c r="J25" s="197"/>
      <c r="K25" s="44">
        <f t="shared" si="18"/>
        <v>0</v>
      </c>
      <c r="L25" s="203" t="str">
        <f t="shared" si="16"/>
        <v/>
      </c>
      <c r="M25" s="77"/>
      <c r="N25" s="77"/>
      <c r="O25" s="106">
        <f t="shared" si="19"/>
        <v>0</v>
      </c>
      <c r="P25" s="77"/>
      <c r="Q25" s="106">
        <f t="shared" si="20"/>
        <v>0</v>
      </c>
      <c r="R25" s="77"/>
      <c r="S25" s="106">
        <f t="shared" si="21"/>
        <v>0</v>
      </c>
      <c r="T25" s="77"/>
      <c r="U25" s="106">
        <f t="shared" si="22"/>
        <v>0</v>
      </c>
      <c r="V25" s="77"/>
      <c r="W25" s="106">
        <f t="shared" si="23"/>
        <v>0</v>
      </c>
      <c r="X25" s="151"/>
      <c r="Y25" s="390"/>
      <c r="Z25" s="390"/>
      <c r="AA25" s="390"/>
      <c r="AB25" s="390"/>
      <c r="AC25" s="390"/>
      <c r="AD25" s="390"/>
      <c r="AE25" s="391"/>
    </row>
    <row r="26" spans="1:31" ht="12" customHeight="1" x14ac:dyDescent="0.2">
      <c r="A26" s="74" t="s">
        <v>5</v>
      </c>
      <c r="B26" s="44">
        <f t="shared" si="17"/>
        <v>17</v>
      </c>
      <c r="C26" s="24"/>
      <c r="D26" s="24"/>
      <c r="E26" s="24"/>
      <c r="F26" s="44">
        <f t="shared" si="14"/>
        <v>0</v>
      </c>
      <c r="G26" s="57" t="str">
        <f t="shared" si="15"/>
        <v/>
      </c>
      <c r="H26" s="197"/>
      <c r="I26" s="197"/>
      <c r="J26" s="197"/>
      <c r="K26" s="44">
        <f t="shared" si="18"/>
        <v>0</v>
      </c>
      <c r="L26" s="203" t="str">
        <f t="shared" si="16"/>
        <v/>
      </c>
      <c r="M26" s="77"/>
      <c r="N26" s="77"/>
      <c r="O26" s="106">
        <f t="shared" si="19"/>
        <v>0</v>
      </c>
      <c r="P26" s="77"/>
      <c r="Q26" s="106">
        <f t="shared" si="20"/>
        <v>0</v>
      </c>
      <c r="R26" s="77"/>
      <c r="S26" s="106">
        <f t="shared" si="21"/>
        <v>0</v>
      </c>
      <c r="T26" s="77"/>
      <c r="U26" s="106">
        <f t="shared" si="22"/>
        <v>0</v>
      </c>
      <c r="V26" s="77"/>
      <c r="W26" s="106">
        <f t="shared" si="23"/>
        <v>0</v>
      </c>
      <c r="X26" s="151"/>
      <c r="Y26" s="390"/>
      <c r="Z26" s="390"/>
      <c r="AA26" s="390"/>
      <c r="AB26" s="390"/>
      <c r="AC26" s="390"/>
      <c r="AD26" s="390"/>
      <c r="AE26" s="391"/>
    </row>
    <row r="27" spans="1:31" ht="12" customHeight="1" x14ac:dyDescent="0.2">
      <c r="A27" s="382" t="s">
        <v>89</v>
      </c>
      <c r="B27" s="383"/>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3"/>
      <c r="Z27" s="393"/>
      <c r="AA27" s="393"/>
      <c r="AB27" s="393"/>
      <c r="AC27" s="393"/>
      <c r="AD27" s="393"/>
      <c r="AE27" s="394"/>
    </row>
    <row r="28" spans="1:31" ht="12" customHeight="1" x14ac:dyDescent="0.2">
      <c r="A28" s="2" t="s">
        <v>6</v>
      </c>
      <c r="B28" s="2">
        <f>B26+1</f>
        <v>18</v>
      </c>
      <c r="C28" s="24"/>
      <c r="D28" s="24"/>
      <c r="E28" s="24"/>
      <c r="F28" s="44">
        <f t="shared" ref="F28:F42" si="24">E28</f>
        <v>0</v>
      </c>
      <c r="G28" s="57" t="str">
        <f t="shared" ref="G28:G34" si="25">IF((D28*60+F28)=0,"",ROUND((C28*60)/(D28*60+F28),1))</f>
        <v/>
      </c>
      <c r="H28" s="197"/>
      <c r="I28" s="197"/>
      <c r="J28" s="197"/>
      <c r="K28" s="44">
        <f>J28</f>
        <v>0</v>
      </c>
      <c r="L28" s="203" t="str">
        <f t="shared" ref="L28:L34" si="26">IF((I28*60+K28)=0,"",ROUND((H28*60)/(I28*60+K28),1))</f>
        <v/>
      </c>
      <c r="M28" s="77"/>
      <c r="N28" s="77"/>
      <c r="O28" s="106">
        <f>IF(N28="",0,1)</f>
        <v>0</v>
      </c>
      <c r="P28" s="77"/>
      <c r="Q28" s="106">
        <f>IF(P28="",0,1)</f>
        <v>0</v>
      </c>
      <c r="R28" s="77"/>
      <c r="S28" s="106">
        <f>IF(R28="",0,1)</f>
        <v>0</v>
      </c>
      <c r="T28" s="77"/>
      <c r="U28" s="106">
        <f>IF(T28="",0,1)</f>
        <v>0</v>
      </c>
      <c r="V28" s="77"/>
      <c r="W28" s="106">
        <f>IF(V28="",0,1)</f>
        <v>0</v>
      </c>
      <c r="X28" s="151"/>
      <c r="Y28" s="390"/>
      <c r="Z28" s="390"/>
      <c r="AA28" s="390"/>
      <c r="AB28" s="390"/>
      <c r="AC28" s="390"/>
      <c r="AD28" s="390"/>
      <c r="AE28" s="391"/>
    </row>
    <row r="29" spans="1:31" ht="12" customHeight="1" x14ac:dyDescent="0.2">
      <c r="A29" s="2" t="s">
        <v>7</v>
      </c>
      <c r="B29" s="2">
        <f t="shared" ref="B29:B34" si="27">B28+1</f>
        <v>19</v>
      </c>
      <c r="C29" s="24"/>
      <c r="D29" s="24"/>
      <c r="E29" s="24"/>
      <c r="F29" s="44">
        <f t="shared" si="24"/>
        <v>0</v>
      </c>
      <c r="G29" s="57" t="str">
        <f t="shared" si="25"/>
        <v/>
      </c>
      <c r="H29" s="197"/>
      <c r="I29" s="197"/>
      <c r="J29" s="197"/>
      <c r="K29" s="44">
        <f t="shared" ref="K29:K34" si="28">J29</f>
        <v>0</v>
      </c>
      <c r="L29" s="203"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90"/>
      <c r="Z29" s="390"/>
      <c r="AA29" s="390"/>
      <c r="AB29" s="390"/>
      <c r="AC29" s="390"/>
      <c r="AD29" s="390"/>
      <c r="AE29" s="391"/>
    </row>
    <row r="30" spans="1:31" ht="12" customHeight="1" x14ac:dyDescent="0.2">
      <c r="A30" s="2" t="s">
        <v>8</v>
      </c>
      <c r="B30" s="2">
        <f t="shared" si="27"/>
        <v>20</v>
      </c>
      <c r="C30" s="24"/>
      <c r="D30" s="24"/>
      <c r="E30" s="24"/>
      <c r="F30" s="44">
        <f t="shared" si="24"/>
        <v>0</v>
      </c>
      <c r="G30" s="57" t="str">
        <f t="shared" si="25"/>
        <v/>
      </c>
      <c r="H30" s="197"/>
      <c r="I30" s="197"/>
      <c r="J30" s="197"/>
      <c r="K30" s="44">
        <f t="shared" si="28"/>
        <v>0</v>
      </c>
      <c r="L30" s="203" t="str">
        <f t="shared" si="26"/>
        <v/>
      </c>
      <c r="M30" s="77"/>
      <c r="N30" s="77"/>
      <c r="O30" s="106">
        <f t="shared" si="29"/>
        <v>0</v>
      </c>
      <c r="P30" s="77"/>
      <c r="Q30" s="106">
        <f t="shared" si="30"/>
        <v>0</v>
      </c>
      <c r="R30" s="77"/>
      <c r="S30" s="106">
        <f t="shared" si="31"/>
        <v>0</v>
      </c>
      <c r="T30" s="77"/>
      <c r="U30" s="106">
        <f t="shared" si="32"/>
        <v>0</v>
      </c>
      <c r="V30" s="77"/>
      <c r="W30" s="106">
        <f t="shared" si="33"/>
        <v>0</v>
      </c>
      <c r="X30" s="151"/>
      <c r="Y30" s="390"/>
      <c r="Z30" s="390"/>
      <c r="AA30" s="390"/>
      <c r="AB30" s="390"/>
      <c r="AC30" s="390"/>
      <c r="AD30" s="390"/>
      <c r="AE30" s="391"/>
    </row>
    <row r="31" spans="1:31" ht="12" customHeight="1" x14ac:dyDescent="0.2">
      <c r="A31" s="2" t="s">
        <v>2</v>
      </c>
      <c r="B31" s="2">
        <f t="shared" si="27"/>
        <v>21</v>
      </c>
      <c r="C31" s="24"/>
      <c r="D31" s="24"/>
      <c r="E31" s="24"/>
      <c r="F31" s="44">
        <f t="shared" si="24"/>
        <v>0</v>
      </c>
      <c r="G31" s="57" t="str">
        <f t="shared" si="25"/>
        <v/>
      </c>
      <c r="H31" s="197"/>
      <c r="I31" s="197"/>
      <c r="J31" s="197"/>
      <c r="K31" s="44">
        <f t="shared" si="28"/>
        <v>0</v>
      </c>
      <c r="L31" s="203" t="str">
        <f t="shared" si="26"/>
        <v/>
      </c>
      <c r="M31" s="77"/>
      <c r="N31" s="77"/>
      <c r="O31" s="106">
        <f t="shared" si="29"/>
        <v>0</v>
      </c>
      <c r="P31" s="77"/>
      <c r="Q31" s="106">
        <f t="shared" si="30"/>
        <v>0</v>
      </c>
      <c r="R31" s="77"/>
      <c r="S31" s="106">
        <f t="shared" si="31"/>
        <v>0</v>
      </c>
      <c r="T31" s="77"/>
      <c r="U31" s="106">
        <f t="shared" si="32"/>
        <v>0</v>
      </c>
      <c r="V31" s="77"/>
      <c r="W31" s="106">
        <f t="shared" si="33"/>
        <v>0</v>
      </c>
      <c r="X31" s="151"/>
      <c r="Y31" s="390"/>
      <c r="Z31" s="390"/>
      <c r="AA31" s="390"/>
      <c r="AB31" s="390"/>
      <c r="AC31" s="390"/>
      <c r="AD31" s="390"/>
      <c r="AE31" s="391"/>
    </row>
    <row r="32" spans="1:31" ht="12" customHeight="1" x14ac:dyDescent="0.2">
      <c r="A32" s="2" t="s">
        <v>3</v>
      </c>
      <c r="B32" s="2">
        <f t="shared" si="27"/>
        <v>22</v>
      </c>
      <c r="C32" s="24"/>
      <c r="D32" s="24"/>
      <c r="E32" s="24"/>
      <c r="F32" s="44">
        <f t="shared" si="24"/>
        <v>0</v>
      </c>
      <c r="G32" s="57" t="str">
        <f t="shared" si="25"/>
        <v/>
      </c>
      <c r="H32" s="197"/>
      <c r="I32" s="197"/>
      <c r="J32" s="197"/>
      <c r="K32" s="44">
        <f t="shared" si="28"/>
        <v>0</v>
      </c>
      <c r="L32" s="203" t="str">
        <f t="shared" si="26"/>
        <v/>
      </c>
      <c r="M32" s="77"/>
      <c r="N32" s="77"/>
      <c r="O32" s="106">
        <f t="shared" si="29"/>
        <v>0</v>
      </c>
      <c r="P32" s="77"/>
      <c r="Q32" s="106">
        <f t="shared" si="30"/>
        <v>0</v>
      </c>
      <c r="R32" s="77"/>
      <c r="S32" s="106">
        <f t="shared" si="31"/>
        <v>0</v>
      </c>
      <c r="T32" s="77"/>
      <c r="U32" s="106">
        <f t="shared" si="32"/>
        <v>0</v>
      </c>
      <c r="V32" s="77"/>
      <c r="W32" s="106">
        <f t="shared" si="33"/>
        <v>0</v>
      </c>
      <c r="X32" s="151"/>
      <c r="Y32" s="390"/>
      <c r="Z32" s="390"/>
      <c r="AA32" s="390"/>
      <c r="AB32" s="390"/>
      <c r="AC32" s="390"/>
      <c r="AD32" s="390"/>
      <c r="AE32" s="391"/>
    </row>
    <row r="33" spans="1:32" ht="12" customHeight="1" x14ac:dyDescent="0.2">
      <c r="A33" s="2" t="s">
        <v>4</v>
      </c>
      <c r="B33" s="2">
        <f t="shared" si="27"/>
        <v>23</v>
      </c>
      <c r="C33" s="24"/>
      <c r="D33" s="24"/>
      <c r="E33" s="24"/>
      <c r="F33" s="44">
        <f t="shared" si="24"/>
        <v>0</v>
      </c>
      <c r="G33" s="57" t="str">
        <f t="shared" si="25"/>
        <v/>
      </c>
      <c r="H33" s="197"/>
      <c r="I33" s="197"/>
      <c r="J33" s="197"/>
      <c r="K33" s="44">
        <f t="shared" si="28"/>
        <v>0</v>
      </c>
      <c r="L33" s="203" t="str">
        <f t="shared" si="26"/>
        <v/>
      </c>
      <c r="M33" s="77"/>
      <c r="N33" s="77"/>
      <c r="O33" s="106">
        <f t="shared" si="29"/>
        <v>0</v>
      </c>
      <c r="P33" s="77"/>
      <c r="Q33" s="106">
        <f t="shared" si="30"/>
        <v>0</v>
      </c>
      <c r="R33" s="77"/>
      <c r="S33" s="106">
        <f t="shared" si="31"/>
        <v>0</v>
      </c>
      <c r="T33" s="77"/>
      <c r="U33" s="106">
        <f t="shared" si="32"/>
        <v>0</v>
      </c>
      <c r="V33" s="77"/>
      <c r="W33" s="106">
        <f t="shared" si="33"/>
        <v>0</v>
      </c>
      <c r="X33" s="151"/>
      <c r="Y33" s="390"/>
      <c r="Z33" s="390"/>
      <c r="AA33" s="390"/>
      <c r="AB33" s="390"/>
      <c r="AC33" s="390"/>
      <c r="AD33" s="390"/>
      <c r="AE33" s="391"/>
    </row>
    <row r="34" spans="1:32" ht="12" customHeight="1" x14ac:dyDescent="0.2">
      <c r="A34" s="44" t="s">
        <v>5</v>
      </c>
      <c r="B34" s="44">
        <f t="shared" si="27"/>
        <v>24</v>
      </c>
      <c r="C34" s="24"/>
      <c r="D34" s="24"/>
      <c r="E34" s="24"/>
      <c r="F34" s="44">
        <f t="shared" si="24"/>
        <v>0</v>
      </c>
      <c r="G34" s="57" t="str">
        <f t="shared" si="25"/>
        <v/>
      </c>
      <c r="H34" s="197"/>
      <c r="I34" s="197"/>
      <c r="J34" s="197"/>
      <c r="K34" s="44">
        <f t="shared" si="28"/>
        <v>0</v>
      </c>
      <c r="L34" s="203" t="str">
        <f t="shared" si="26"/>
        <v/>
      </c>
      <c r="M34" s="77"/>
      <c r="N34" s="77"/>
      <c r="O34" s="106">
        <f t="shared" si="29"/>
        <v>0</v>
      </c>
      <c r="P34" s="77"/>
      <c r="Q34" s="106">
        <f t="shared" si="30"/>
        <v>0</v>
      </c>
      <c r="R34" s="77"/>
      <c r="S34" s="106">
        <f t="shared" si="31"/>
        <v>0</v>
      </c>
      <c r="T34" s="77"/>
      <c r="U34" s="106">
        <f t="shared" si="32"/>
        <v>0</v>
      </c>
      <c r="V34" s="77"/>
      <c r="W34" s="106">
        <f t="shared" si="33"/>
        <v>0</v>
      </c>
      <c r="X34" s="151"/>
      <c r="Y34" s="390"/>
      <c r="Z34" s="390"/>
      <c r="AA34" s="390"/>
      <c r="AB34" s="390"/>
      <c r="AC34" s="390"/>
      <c r="AD34" s="390"/>
      <c r="AE34" s="391"/>
    </row>
    <row r="35" spans="1:32" ht="12" customHeight="1" x14ac:dyDescent="0.2">
      <c r="A35" s="382" t="s">
        <v>90</v>
      </c>
      <c r="B35" s="383"/>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93"/>
      <c r="Z35" s="393"/>
      <c r="AA35" s="393"/>
      <c r="AB35" s="393"/>
      <c r="AC35" s="393"/>
      <c r="AD35" s="393"/>
      <c r="AE35" s="394"/>
    </row>
    <row r="36" spans="1:32" ht="12" customHeight="1" x14ac:dyDescent="0.2">
      <c r="A36" s="2" t="s">
        <v>6</v>
      </c>
      <c r="B36" s="2">
        <f>B34+1</f>
        <v>25</v>
      </c>
      <c r="C36" s="24"/>
      <c r="D36" s="24"/>
      <c r="E36" s="24"/>
      <c r="F36" s="44">
        <f t="shared" si="24"/>
        <v>0</v>
      </c>
      <c r="G36" s="57" t="str">
        <f t="shared" ref="G36:G42" si="34">IF((D36*60+F36)=0,"",ROUND((C36*60)/(D36*60+F36),1))</f>
        <v/>
      </c>
      <c r="H36" s="197"/>
      <c r="I36" s="197"/>
      <c r="J36" s="197"/>
      <c r="K36" s="44">
        <f>J36</f>
        <v>0</v>
      </c>
      <c r="L36" s="203" t="str">
        <f t="shared" ref="L36:L42" si="35">IF((I36*60+K36)=0,"",ROUND((H36*60)/(I36*60+K36),1))</f>
        <v/>
      </c>
      <c r="M36" s="77"/>
      <c r="N36" s="77"/>
      <c r="O36" s="106">
        <f>IF(N36="",0,1)</f>
        <v>0</v>
      </c>
      <c r="P36" s="77"/>
      <c r="Q36" s="106">
        <f>IF(P36="",0,1)</f>
        <v>0</v>
      </c>
      <c r="R36" s="77"/>
      <c r="S36" s="106">
        <f>IF(R36="",0,1)</f>
        <v>0</v>
      </c>
      <c r="T36" s="77"/>
      <c r="U36" s="106">
        <f>IF(T36="",0,1)</f>
        <v>0</v>
      </c>
      <c r="V36" s="77"/>
      <c r="W36" s="106">
        <f>IF(V36="",0,1)</f>
        <v>0</v>
      </c>
      <c r="X36" s="151"/>
      <c r="Y36" s="390"/>
      <c r="Z36" s="390"/>
      <c r="AA36" s="390"/>
      <c r="AB36" s="390"/>
      <c r="AC36" s="390"/>
      <c r="AD36" s="390"/>
      <c r="AE36" s="391"/>
    </row>
    <row r="37" spans="1:32" ht="12" customHeight="1" x14ac:dyDescent="0.2">
      <c r="A37" s="2" t="s">
        <v>7</v>
      </c>
      <c r="B37" s="2">
        <f>B36+1</f>
        <v>26</v>
      </c>
      <c r="C37" s="24"/>
      <c r="D37" s="24"/>
      <c r="E37" s="24"/>
      <c r="F37" s="44">
        <f t="shared" si="24"/>
        <v>0</v>
      </c>
      <c r="G37" s="57" t="str">
        <f t="shared" si="34"/>
        <v/>
      </c>
      <c r="H37" s="197"/>
      <c r="I37" s="197"/>
      <c r="J37" s="197"/>
      <c r="K37" s="44">
        <f t="shared" ref="K37:K42" si="36">J37</f>
        <v>0</v>
      </c>
      <c r="L37" s="203" t="str">
        <f t="shared" si="35"/>
        <v/>
      </c>
      <c r="M37" s="77"/>
      <c r="N37" s="77"/>
      <c r="O37" s="106">
        <f>IF(N37="",O36,O36+1)</f>
        <v>0</v>
      </c>
      <c r="P37" s="77"/>
      <c r="Q37" s="106">
        <f>IF(P37="",Q36,Q36+1)</f>
        <v>0</v>
      </c>
      <c r="R37" s="77"/>
      <c r="S37" s="106">
        <f>IF(R37="",S36,S36+1)</f>
        <v>0</v>
      </c>
      <c r="T37" s="77"/>
      <c r="U37" s="106">
        <f>IF(T37="",U36,U36+1)</f>
        <v>0</v>
      </c>
      <c r="V37" s="77"/>
      <c r="W37" s="106">
        <f>IF(V37="",W36,W36+1)</f>
        <v>0</v>
      </c>
      <c r="X37" s="151"/>
      <c r="Y37" s="390"/>
      <c r="Z37" s="390"/>
      <c r="AA37" s="390"/>
      <c r="AB37" s="390"/>
      <c r="AC37" s="390"/>
      <c r="AD37" s="390"/>
      <c r="AE37" s="391"/>
    </row>
    <row r="38" spans="1:32" ht="12" customHeight="1" x14ac:dyDescent="0.2">
      <c r="A38" s="2" t="s">
        <v>8</v>
      </c>
      <c r="B38" s="2">
        <f>B37+1</f>
        <v>27</v>
      </c>
      <c r="C38" s="24"/>
      <c r="D38" s="24"/>
      <c r="E38" s="24"/>
      <c r="F38" s="44">
        <f t="shared" si="24"/>
        <v>0</v>
      </c>
      <c r="G38" s="57" t="str">
        <f t="shared" si="34"/>
        <v/>
      </c>
      <c r="H38" s="197"/>
      <c r="I38" s="197"/>
      <c r="J38" s="197"/>
      <c r="K38" s="44">
        <f t="shared" si="36"/>
        <v>0</v>
      </c>
      <c r="L38" s="203" t="str">
        <f t="shared" si="35"/>
        <v/>
      </c>
      <c r="M38" s="77"/>
      <c r="N38" s="77"/>
      <c r="O38" s="106">
        <f>IF(N38="",O37,O37+1)</f>
        <v>0</v>
      </c>
      <c r="P38" s="77"/>
      <c r="Q38" s="106">
        <f>IF(P38="",Q37,Q37+1)</f>
        <v>0</v>
      </c>
      <c r="R38" s="77"/>
      <c r="S38" s="106">
        <f>IF(R38="",S37,S37+1)</f>
        <v>0</v>
      </c>
      <c r="T38" s="77"/>
      <c r="U38" s="106">
        <f>IF(T38="",U37,U37+1)</f>
        <v>0</v>
      </c>
      <c r="V38" s="77"/>
      <c r="W38" s="106">
        <f>IF(V38="",W37,W37+1)</f>
        <v>0</v>
      </c>
      <c r="X38" s="151"/>
      <c r="Y38" s="390"/>
      <c r="Z38" s="390"/>
      <c r="AA38" s="390"/>
      <c r="AB38" s="390"/>
      <c r="AC38" s="390"/>
      <c r="AD38" s="390"/>
      <c r="AE38" s="391"/>
    </row>
    <row r="39" spans="1:32" ht="12" customHeight="1" x14ac:dyDescent="0.2">
      <c r="A39" s="2" t="s">
        <v>2</v>
      </c>
      <c r="B39" s="2">
        <f t="shared" ref="B39:B42" si="37">B38+1</f>
        <v>28</v>
      </c>
      <c r="C39" s="24"/>
      <c r="D39" s="24"/>
      <c r="E39" s="24"/>
      <c r="F39" s="44">
        <f t="shared" si="24"/>
        <v>0</v>
      </c>
      <c r="G39" s="57" t="str">
        <f t="shared" si="34"/>
        <v/>
      </c>
      <c r="H39" s="197"/>
      <c r="I39" s="197"/>
      <c r="J39" s="197"/>
      <c r="K39" s="44">
        <f t="shared" si="36"/>
        <v>0</v>
      </c>
      <c r="L39" s="203" t="str">
        <f t="shared" si="35"/>
        <v/>
      </c>
      <c r="M39" s="77"/>
      <c r="N39" s="77"/>
      <c r="O39" s="106">
        <f t="shared" ref="O39:O42" si="38">IF(N39="",O38,O38+1)</f>
        <v>0</v>
      </c>
      <c r="P39" s="77"/>
      <c r="Q39" s="106">
        <f t="shared" ref="Q39:Q42" si="39">IF(P39="",Q38,Q38+1)</f>
        <v>0</v>
      </c>
      <c r="R39" s="77"/>
      <c r="S39" s="106">
        <f t="shared" ref="S39:S42" si="40">IF(R39="",S38,S38+1)</f>
        <v>0</v>
      </c>
      <c r="T39" s="77"/>
      <c r="U39" s="106">
        <f t="shared" ref="U39:U42" si="41">IF(T39="",U38,U38+1)</f>
        <v>0</v>
      </c>
      <c r="V39" s="77"/>
      <c r="W39" s="106">
        <f t="shared" ref="W39:W42" si="42">IF(V39="",W38,W38+1)</f>
        <v>0</v>
      </c>
      <c r="X39" s="151"/>
      <c r="Y39" s="390"/>
      <c r="Z39" s="390"/>
      <c r="AA39" s="390"/>
      <c r="AB39" s="390"/>
      <c r="AC39" s="390"/>
      <c r="AD39" s="390"/>
      <c r="AE39" s="391"/>
    </row>
    <row r="40" spans="1:32" ht="12" customHeight="1" x14ac:dyDescent="0.2">
      <c r="A40" s="2" t="s">
        <v>3</v>
      </c>
      <c r="B40" s="2">
        <f t="shared" si="37"/>
        <v>29</v>
      </c>
      <c r="C40" s="24"/>
      <c r="D40" s="24"/>
      <c r="E40" s="24"/>
      <c r="F40" s="44">
        <f t="shared" si="24"/>
        <v>0</v>
      </c>
      <c r="G40" s="57" t="str">
        <f t="shared" si="34"/>
        <v/>
      </c>
      <c r="H40" s="197"/>
      <c r="I40" s="197"/>
      <c r="J40" s="197"/>
      <c r="K40" s="44">
        <f t="shared" si="36"/>
        <v>0</v>
      </c>
      <c r="L40" s="203" t="str">
        <f t="shared" si="35"/>
        <v/>
      </c>
      <c r="M40" s="77"/>
      <c r="N40" s="77"/>
      <c r="O40" s="106">
        <f t="shared" si="38"/>
        <v>0</v>
      </c>
      <c r="P40" s="77"/>
      <c r="Q40" s="106">
        <f t="shared" si="39"/>
        <v>0</v>
      </c>
      <c r="R40" s="77"/>
      <c r="S40" s="106">
        <f t="shared" si="40"/>
        <v>0</v>
      </c>
      <c r="T40" s="77"/>
      <c r="U40" s="106">
        <f t="shared" si="41"/>
        <v>0</v>
      </c>
      <c r="V40" s="77"/>
      <c r="W40" s="106">
        <f t="shared" si="42"/>
        <v>0</v>
      </c>
      <c r="X40" s="151"/>
      <c r="Y40" s="390"/>
      <c r="Z40" s="390"/>
      <c r="AA40" s="390"/>
      <c r="AB40" s="390"/>
      <c r="AC40" s="390"/>
      <c r="AD40" s="390"/>
      <c r="AE40" s="391"/>
    </row>
    <row r="41" spans="1:32" ht="12" customHeight="1" x14ac:dyDescent="0.2">
      <c r="A41" s="2" t="s">
        <v>4</v>
      </c>
      <c r="B41" s="2">
        <f t="shared" si="37"/>
        <v>30</v>
      </c>
      <c r="C41" s="24"/>
      <c r="D41" s="24"/>
      <c r="E41" s="24"/>
      <c r="F41" s="44">
        <f t="shared" si="24"/>
        <v>0</v>
      </c>
      <c r="G41" s="57" t="str">
        <f t="shared" si="34"/>
        <v/>
      </c>
      <c r="H41" s="197"/>
      <c r="I41" s="197"/>
      <c r="J41" s="197"/>
      <c r="K41" s="44">
        <f t="shared" si="36"/>
        <v>0</v>
      </c>
      <c r="L41" s="203" t="str">
        <f t="shared" si="35"/>
        <v/>
      </c>
      <c r="M41" s="77"/>
      <c r="N41" s="77"/>
      <c r="O41" s="106">
        <f t="shared" si="38"/>
        <v>0</v>
      </c>
      <c r="P41" s="77"/>
      <c r="Q41" s="106">
        <f t="shared" si="39"/>
        <v>0</v>
      </c>
      <c r="R41" s="77"/>
      <c r="S41" s="106">
        <f t="shared" si="40"/>
        <v>0</v>
      </c>
      <c r="T41" s="77"/>
      <c r="U41" s="106">
        <f t="shared" si="41"/>
        <v>0</v>
      </c>
      <c r="V41" s="77"/>
      <c r="W41" s="106">
        <f t="shared" si="42"/>
        <v>0</v>
      </c>
      <c r="X41" s="151"/>
      <c r="Y41" s="390"/>
      <c r="Z41" s="390"/>
      <c r="AA41" s="390"/>
      <c r="AB41" s="390"/>
      <c r="AC41" s="390"/>
      <c r="AD41" s="390"/>
      <c r="AE41" s="391"/>
    </row>
    <row r="42" spans="1:32" ht="12" hidden="1" customHeight="1" x14ac:dyDescent="0.2">
      <c r="A42" s="44" t="s">
        <v>5</v>
      </c>
      <c r="B42" s="44">
        <f t="shared" si="37"/>
        <v>31</v>
      </c>
      <c r="C42" s="24"/>
      <c r="D42" s="24"/>
      <c r="E42" s="24"/>
      <c r="F42" s="44">
        <f t="shared" si="24"/>
        <v>0</v>
      </c>
      <c r="G42" s="57" t="str">
        <f t="shared" si="34"/>
        <v/>
      </c>
      <c r="H42" s="197"/>
      <c r="I42" s="197"/>
      <c r="J42" s="197"/>
      <c r="K42" s="44">
        <f t="shared" si="36"/>
        <v>0</v>
      </c>
      <c r="L42" s="203" t="str">
        <f t="shared" si="35"/>
        <v/>
      </c>
      <c r="M42" s="77"/>
      <c r="N42" s="77"/>
      <c r="O42" s="106">
        <f t="shared" si="38"/>
        <v>0</v>
      </c>
      <c r="P42" s="77"/>
      <c r="Q42" s="106">
        <f t="shared" si="39"/>
        <v>0</v>
      </c>
      <c r="R42" s="77"/>
      <c r="S42" s="106">
        <f t="shared" si="40"/>
        <v>0</v>
      </c>
      <c r="T42" s="77"/>
      <c r="U42" s="106">
        <f t="shared" si="41"/>
        <v>0</v>
      </c>
      <c r="V42" s="77"/>
      <c r="W42" s="106">
        <f t="shared" si="42"/>
        <v>0</v>
      </c>
      <c r="X42" s="151"/>
      <c r="Y42" s="390"/>
      <c r="Z42" s="390"/>
      <c r="AA42" s="390"/>
      <c r="AB42" s="390"/>
      <c r="AC42" s="390"/>
      <c r="AD42" s="390"/>
      <c r="AE42" s="391"/>
    </row>
    <row r="43" spans="1:32" ht="12" customHeight="1" x14ac:dyDescent="0.2">
      <c r="A43" s="455" t="s">
        <v>10</v>
      </c>
      <c r="B43" s="456"/>
      <c r="C43" s="62">
        <f>SUM(C36:C42)</f>
        <v>0</v>
      </c>
      <c r="D43" s="11">
        <f>SUM(D36:D42)+ROUNDDOWN(F43/60,0)</f>
        <v>0</v>
      </c>
      <c r="E43" s="11">
        <f>F43-60*ROUNDDOWN(F43/60,0)</f>
        <v>0</v>
      </c>
      <c r="F43" s="96">
        <f>SUM(F36:F42)</f>
        <v>0</v>
      </c>
      <c r="G43" s="34">
        <f>IF((D43*60+E43)=0,0,ROUND((C43*60)/(D43*60+E43),1))</f>
        <v>0</v>
      </c>
      <c r="H43" s="62">
        <f>SUM(H36:H42)</f>
        <v>0</v>
      </c>
      <c r="I43" s="11">
        <f>SUM(I36:I42)+ROUNDDOWN(K43/60,0)</f>
        <v>0</v>
      </c>
      <c r="J43" s="11">
        <f>K43-60*ROUNDDOWN(K43/60,0)</f>
        <v>0</v>
      </c>
      <c r="K43" s="96">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515"/>
      <c r="Z43" s="515"/>
      <c r="AA43" s="515"/>
      <c r="AB43" s="515"/>
      <c r="AC43" s="515"/>
      <c r="AD43" s="515"/>
      <c r="AE43" s="516"/>
    </row>
    <row r="44" spans="1:32" ht="12" customHeight="1" x14ac:dyDescent="0.2">
      <c r="A44" s="379" t="s">
        <v>37</v>
      </c>
      <c r="B44" s="380"/>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37"/>
      <c r="P44" s="28" t="str">
        <f>IF(P45=0,"",(P10+P19+P27+P35+P43)/P45)</f>
        <v/>
      </c>
      <c r="Q44" s="237"/>
      <c r="R44" s="28" t="str">
        <f>IF(R45=0,"",(R10+R19+R27+R35+R43)/R45)</f>
        <v/>
      </c>
      <c r="S44" s="237"/>
      <c r="T44" s="19" t="str">
        <f>IF(T45=0,"",(T10+T19+T27+T35+T43)/T45)</f>
        <v/>
      </c>
      <c r="U44" s="237"/>
      <c r="V44" s="19" t="str">
        <f>IF(V45=0,"",(V10+V19+V27+V35+V43)/V45)</f>
        <v/>
      </c>
      <c r="W44" s="237"/>
      <c r="X44" s="23"/>
      <c r="Y44" s="23"/>
      <c r="Z44" s="23"/>
      <c r="AA44" s="2" t="s">
        <v>0</v>
      </c>
      <c r="AB44" s="2" t="s">
        <v>14</v>
      </c>
      <c r="AC44" s="2" t="s">
        <v>15</v>
      </c>
      <c r="AD44" s="2" t="s">
        <v>12</v>
      </c>
      <c r="AE44" s="2" t="s">
        <v>25</v>
      </c>
    </row>
    <row r="45" spans="1:32" ht="12" customHeight="1" x14ac:dyDescent="0.2">
      <c r="A45" s="381"/>
      <c r="B45" s="381"/>
      <c r="C45" s="2" t="s">
        <v>0</v>
      </c>
      <c r="D45" s="2" t="s">
        <v>14</v>
      </c>
      <c r="E45" s="2" t="s">
        <v>15</v>
      </c>
      <c r="F45" s="44"/>
      <c r="G45" s="2" t="s">
        <v>12</v>
      </c>
      <c r="H45" s="203" t="s">
        <v>0</v>
      </c>
      <c r="I45" s="203" t="s">
        <v>14</v>
      </c>
      <c r="J45" s="203" t="s">
        <v>15</v>
      </c>
      <c r="K45" s="2"/>
      <c r="L45" s="203" t="s">
        <v>12</v>
      </c>
      <c r="M45" s="22" t="s">
        <v>16</v>
      </c>
      <c r="N45" s="105">
        <f>O10+O19+O27+O35+O43</f>
        <v>0</v>
      </c>
      <c r="O45" s="103"/>
      <c r="P45" s="105">
        <f>Q10+Q19+Q27+Q35+Q43</f>
        <v>0</v>
      </c>
      <c r="Q45" s="103"/>
      <c r="R45" s="105">
        <f>S10+S19+S27+S35+S43</f>
        <v>0</v>
      </c>
      <c r="S45" s="103"/>
      <c r="T45" s="105">
        <f>U10+U19+U27+U35+U43</f>
        <v>0</v>
      </c>
      <c r="U45" s="103"/>
      <c r="V45" s="105">
        <f>W10+W19+W27+W35+W43</f>
        <v>0</v>
      </c>
      <c r="W45" s="122"/>
      <c r="X45" s="13"/>
      <c r="Y45" s="498" t="s">
        <v>136</v>
      </c>
      <c r="Z45" s="498"/>
      <c r="AA45" s="15">
        <f>C44+Octobre!AA48</f>
        <v>0</v>
      </c>
      <c r="AB45" s="15">
        <f>D44+Octobre!AB48+ROUNDDOWN(AF45/60,0)</f>
        <v>0</v>
      </c>
      <c r="AC45" s="10">
        <f>AF45-60*ROUNDDOWN(AF45/60,0)</f>
        <v>0</v>
      </c>
      <c r="AD45" s="10">
        <f>IF((AB45*60+AC45)=0,0,ROUND((AA45*60)/(AB45*60+AC45),1))</f>
        <v>0</v>
      </c>
      <c r="AE45" s="15">
        <f>M44+Octobre!AE48</f>
        <v>0</v>
      </c>
      <c r="AF45" s="8">
        <f>E44+Octobre!AC48</f>
        <v>0</v>
      </c>
    </row>
    <row r="46" spans="1:32" ht="15" customHeight="1" x14ac:dyDescent="0.2">
      <c r="A46" s="513" t="s">
        <v>249</v>
      </c>
      <c r="B46" s="514"/>
      <c r="C46" s="31">
        <f>'Décembre 23'!$C$46</f>
        <v>0</v>
      </c>
      <c r="D46" s="30">
        <f>'Décembre 23'!$D$46</f>
        <v>0</v>
      </c>
      <c r="E46" s="30">
        <f>'Décembre 23'!$E$46</f>
        <v>0</v>
      </c>
      <c r="F46" s="238"/>
      <c r="G46" s="32">
        <f>IF((D46*60+E46)=0,0,ROUND((C46*60)/(D46*60+E46),1))</f>
        <v>0</v>
      </c>
      <c r="H46" s="206">
        <f>Octobre!H49</f>
        <v>0</v>
      </c>
      <c r="I46" s="204">
        <f>Mai!$I$49</f>
        <v>0</v>
      </c>
      <c r="J46" s="204">
        <f>Mai!$J$49</f>
        <v>0</v>
      </c>
      <c r="K46" s="60"/>
      <c r="L46" s="204">
        <f>IF((I46*60+J46)=0,0,ROUND((H46*60)/(I46*60+J46),1))</f>
        <v>0</v>
      </c>
      <c r="M46" s="35">
        <f>'Décembre 23'!$M$46</f>
        <v>0</v>
      </c>
      <c r="N46" s="13"/>
      <c r="O46" s="86"/>
      <c r="P46" s="13"/>
      <c r="Q46" s="86"/>
      <c r="R46" s="13"/>
      <c r="S46" s="86"/>
      <c r="T46" s="13"/>
      <c r="U46" s="86"/>
      <c r="V46" s="13"/>
      <c r="W46" s="86"/>
      <c r="X46" s="13"/>
      <c r="Y46" s="497" t="s">
        <v>250</v>
      </c>
      <c r="Z46" s="497"/>
      <c r="AA46" s="142">
        <f>C44+Octobre!AA49</f>
        <v>0</v>
      </c>
      <c r="AB46" s="140">
        <f>D44+Octobre!AB49+ROUNDDOWN(AF46/60,0)</f>
        <v>0</v>
      </c>
      <c r="AC46" s="140">
        <f>AF46-60*ROUNDDOWN(AF46/60,0)</f>
        <v>0</v>
      </c>
      <c r="AD46" s="140">
        <f>IF((AB46*60+AC46)=0,0,ROUND((AA46*60)/(AB46*60+AC46),1))</f>
        <v>0</v>
      </c>
      <c r="AE46" s="142">
        <f>M44+Octobre!AE49</f>
        <v>0</v>
      </c>
      <c r="AF46" s="146">
        <f>E44+Octobre!AC49</f>
        <v>0</v>
      </c>
    </row>
    <row r="47" spans="1:32" ht="15" customHeight="1" x14ac:dyDescent="0.2">
      <c r="A47" s="458" t="s">
        <v>24</v>
      </c>
      <c r="B47" s="458"/>
      <c r="C47" s="31">
        <f>Janvier!C50</f>
        <v>0</v>
      </c>
      <c r="D47" s="31">
        <f>Janvier!D50</f>
        <v>0</v>
      </c>
      <c r="E47" s="31">
        <f>Janvier!E50</f>
        <v>0</v>
      </c>
      <c r="F47" s="80"/>
      <c r="G47" s="30">
        <f t="shared" ref="G47:G52" si="43">IF((D47*60+E47)=0,0,ROUND((C47*60)/(D47*60+E47),1))</f>
        <v>0</v>
      </c>
      <c r="H47" s="206">
        <f>Octobre!H50</f>
        <v>0</v>
      </c>
      <c r="I47" s="203">
        <f>Mai!$I$50</f>
        <v>0</v>
      </c>
      <c r="J47" s="203">
        <f>Mai!$J$50</f>
        <v>0</v>
      </c>
      <c r="K47" s="54"/>
      <c r="L47" s="204">
        <f>IF((I47*60+J47)=0,0,ROUND((H47*60)/(I47*60+J47),1))</f>
        <v>0</v>
      </c>
      <c r="M47" s="33">
        <f>Janvier!M50</f>
        <v>0</v>
      </c>
      <c r="N47" s="13"/>
      <c r="O47" s="86"/>
      <c r="P47" s="13"/>
      <c r="Q47" s="86"/>
      <c r="R47" s="13"/>
      <c r="S47" s="86"/>
      <c r="T47" s="13"/>
      <c r="U47" s="86"/>
      <c r="V47" s="13"/>
      <c r="W47" s="86"/>
      <c r="X47" s="13"/>
    </row>
    <row r="48" spans="1:32" ht="15" customHeight="1" x14ac:dyDescent="0.2">
      <c r="A48" s="458" t="s">
        <v>26</v>
      </c>
      <c r="B48" s="468"/>
      <c r="C48" s="31">
        <f>Février!C46</f>
        <v>0</v>
      </c>
      <c r="D48" s="31">
        <f>Février!D46</f>
        <v>0</v>
      </c>
      <c r="E48" s="31">
        <f>Février!E46</f>
        <v>0</v>
      </c>
      <c r="F48" s="80"/>
      <c r="G48" s="30">
        <f t="shared" si="43"/>
        <v>0</v>
      </c>
      <c r="H48" s="206">
        <f>Octobre!H51</f>
        <v>0</v>
      </c>
      <c r="I48" s="203">
        <f>Mai!$I$51</f>
        <v>0</v>
      </c>
      <c r="J48" s="203">
        <f>Mai!$J$51</f>
        <v>0</v>
      </c>
      <c r="K48" s="54"/>
      <c r="L48" s="204">
        <f>IF((I48*60+J48)=0,0,ROUND((H48*60)/(I48*60+J48),1))</f>
        <v>0</v>
      </c>
      <c r="M48" s="33">
        <f>Février!M46</f>
        <v>0</v>
      </c>
      <c r="N48" s="13"/>
      <c r="O48" s="86"/>
      <c r="P48" s="13"/>
      <c r="Q48" s="86"/>
      <c r="R48" s="13"/>
      <c r="S48" s="86"/>
      <c r="T48" s="13"/>
      <c r="U48" s="86"/>
      <c r="V48" s="13"/>
      <c r="W48" s="86"/>
      <c r="X48" s="13"/>
      <c r="Y48" s="13"/>
      <c r="Z48" s="13"/>
      <c r="AA48" s="13"/>
      <c r="AB48" s="13"/>
      <c r="AC48" s="13"/>
      <c r="AD48" s="13"/>
      <c r="AE48" s="40"/>
      <c r="AF48" s="134">
        <f>J44+SUM(J46:J56)</f>
        <v>0</v>
      </c>
    </row>
    <row r="49" spans="1:32" ht="15" customHeight="1" x14ac:dyDescent="0.2">
      <c r="A49" s="458" t="s">
        <v>27</v>
      </c>
      <c r="B49" s="458"/>
      <c r="C49" s="31">
        <f>Mars!C46</f>
        <v>0</v>
      </c>
      <c r="D49" s="31">
        <f>Mars!D46</f>
        <v>0</v>
      </c>
      <c r="E49" s="31">
        <f>Mars!E46</f>
        <v>0</v>
      </c>
      <c r="F49" s="80"/>
      <c r="G49" s="30">
        <f t="shared" si="43"/>
        <v>0</v>
      </c>
      <c r="H49" s="206">
        <f>Octobre!H52</f>
        <v>0</v>
      </c>
      <c r="I49" s="203">
        <f>Mai!$I$52</f>
        <v>0</v>
      </c>
      <c r="J49" s="203">
        <f>Mai!$J$52</f>
        <v>0</v>
      </c>
      <c r="K49" s="54"/>
      <c r="L49" s="204">
        <f>IF((I49*60+J49)=0,0,ROUND((H49*60)/(I49*60+J49),1))</f>
        <v>0</v>
      </c>
      <c r="M49" s="33">
        <f>Mars!M46</f>
        <v>0</v>
      </c>
      <c r="N49" s="13"/>
      <c r="O49" s="86"/>
      <c r="P49" s="13"/>
      <c r="Q49" s="86"/>
      <c r="R49" s="13"/>
      <c r="S49" s="86"/>
      <c r="T49" s="13"/>
      <c r="U49" s="86"/>
      <c r="V49" s="13"/>
      <c r="W49" s="86"/>
      <c r="X49" s="13"/>
      <c r="Y49" s="13"/>
      <c r="Z49" s="13"/>
      <c r="AA49" s="13"/>
      <c r="AB49" s="13"/>
      <c r="AC49" s="13"/>
      <c r="AD49" s="13"/>
      <c r="AE49" s="39"/>
      <c r="AF49" s="130">
        <f>J44+SUM(J47:J56)</f>
        <v>0</v>
      </c>
    </row>
    <row r="50" spans="1:32" ht="15" customHeight="1" x14ac:dyDescent="0.2">
      <c r="A50" s="458" t="s">
        <v>30</v>
      </c>
      <c r="B50" s="458"/>
      <c r="C50" s="31">
        <f>Avril!C45</f>
        <v>0</v>
      </c>
      <c r="D50" s="31">
        <f>Avril!D45</f>
        <v>0</v>
      </c>
      <c r="E50" s="30">
        <f>Avril!E45</f>
        <v>0</v>
      </c>
      <c r="F50" s="80"/>
      <c r="G50" s="30">
        <f t="shared" si="43"/>
        <v>0</v>
      </c>
      <c r="H50" s="206">
        <f>Octobre!H53</f>
        <v>0</v>
      </c>
      <c r="I50" s="205">
        <f>Mai!$I$53</f>
        <v>0</v>
      </c>
      <c r="J50" s="203">
        <f>Mai!$J$53</f>
        <v>0</v>
      </c>
      <c r="K50" s="54"/>
      <c r="L50" s="204">
        <f>IF((I50*60+J50)=0,0,ROUND((H50*60)/(I50*60+J50),1))</f>
        <v>0</v>
      </c>
      <c r="M50" s="33">
        <f>Avril!M45</f>
        <v>0</v>
      </c>
      <c r="N50" s="13"/>
      <c r="O50" s="86"/>
      <c r="P50" s="13"/>
      <c r="Q50" s="86"/>
      <c r="R50" s="13"/>
      <c r="S50" s="86"/>
      <c r="T50" s="13"/>
      <c r="U50" s="86"/>
      <c r="V50" s="13"/>
      <c r="W50" s="86"/>
      <c r="X50" s="13"/>
      <c r="Y50" s="13"/>
      <c r="Z50" s="13"/>
      <c r="AA50" s="13"/>
    </row>
    <row r="51" spans="1:32" ht="15" customHeight="1" x14ac:dyDescent="0.2">
      <c r="A51" s="458" t="s">
        <v>31</v>
      </c>
      <c r="B51" s="458"/>
      <c r="C51" s="31">
        <f>Mai!C47</f>
        <v>0</v>
      </c>
      <c r="D51" s="30">
        <f>Mai!D47</f>
        <v>0</v>
      </c>
      <c r="E51" s="30">
        <f>Mai!E47</f>
        <v>0</v>
      </c>
      <c r="F51" s="80"/>
      <c r="G51" s="30">
        <f t="shared" si="43"/>
        <v>0</v>
      </c>
      <c r="H51" s="206">
        <f>Octobre!H54</f>
        <v>0</v>
      </c>
      <c r="I51" s="203">
        <f>Mai!$I$47</f>
        <v>0</v>
      </c>
      <c r="J51" s="203">
        <f>Mai!$J$47</f>
        <v>0</v>
      </c>
      <c r="K51" s="54"/>
      <c r="L51" s="204">
        <f t="shared" ref="L51:L56" si="44">IF((I51*60+J51)=0,0,ROUND((H51*60)/(I51*60+J51),1))</f>
        <v>0</v>
      </c>
      <c r="M51" s="33">
        <f>Mai!M47</f>
        <v>0</v>
      </c>
      <c r="N51" s="13"/>
      <c r="O51" s="86"/>
      <c r="P51" s="13"/>
      <c r="Q51" s="86"/>
      <c r="R51" s="13"/>
      <c r="S51" s="86"/>
      <c r="T51" s="13"/>
      <c r="U51" s="86"/>
      <c r="V51" s="13"/>
      <c r="W51" s="86"/>
      <c r="X51" s="13"/>
      <c r="Y51" s="40"/>
      <c r="Z51" s="40"/>
      <c r="AA51" s="40"/>
      <c r="AB51" s="40"/>
    </row>
    <row r="52" spans="1:32" ht="15" customHeight="1" x14ac:dyDescent="0.2">
      <c r="A52" s="458" t="s">
        <v>32</v>
      </c>
      <c r="B52" s="458"/>
      <c r="C52" s="31">
        <f>Juin!C47</f>
        <v>0</v>
      </c>
      <c r="D52" s="31">
        <f>Juin!D47</f>
        <v>0</v>
      </c>
      <c r="E52" s="31">
        <f>Juin!E47</f>
        <v>0</v>
      </c>
      <c r="F52" s="244"/>
      <c r="G52" s="30">
        <f t="shared" si="43"/>
        <v>0</v>
      </c>
      <c r="H52" s="206">
        <f>Octobre!H55</f>
        <v>0</v>
      </c>
      <c r="I52" s="203">
        <f>Juin!$I$47</f>
        <v>0</v>
      </c>
      <c r="J52" s="203">
        <f>Juin!$J$47</f>
        <v>0</v>
      </c>
      <c r="K52" s="54"/>
      <c r="L52" s="204">
        <f t="shared" si="44"/>
        <v>0</v>
      </c>
      <c r="M52" s="35">
        <f>Juin!M47</f>
        <v>0</v>
      </c>
      <c r="N52" s="13"/>
      <c r="O52" s="86"/>
      <c r="P52" s="13"/>
      <c r="Q52" s="86"/>
      <c r="R52" s="13"/>
      <c r="S52" s="86"/>
      <c r="T52" s="13"/>
      <c r="U52" s="86"/>
      <c r="V52" s="13"/>
      <c r="W52" s="86"/>
      <c r="X52" s="13"/>
      <c r="Y52" s="40"/>
      <c r="Z52" s="40"/>
      <c r="AA52" s="40"/>
      <c r="AB52" s="40"/>
    </row>
    <row r="53" spans="1:32" ht="15" customHeight="1" x14ac:dyDescent="0.2">
      <c r="A53" s="458" t="s">
        <v>33</v>
      </c>
      <c r="B53" s="458"/>
      <c r="C53" s="31">
        <f>Juillet!$C$47</f>
        <v>0</v>
      </c>
      <c r="D53" s="31">
        <f>Juillet!$D$47</f>
        <v>0</v>
      </c>
      <c r="E53" s="31">
        <f>Juillet!$E$47</f>
        <v>0</v>
      </c>
      <c r="F53" s="80"/>
      <c r="G53" s="30">
        <f t="shared" ref="G53:G56" si="45">IF((D53*60+E53)=0,0,ROUND((C53*60)/(D53*60+E53),1))</f>
        <v>0</v>
      </c>
      <c r="H53" s="206">
        <f>Octobre!H56</f>
        <v>0</v>
      </c>
      <c r="I53" s="203">
        <f>Juillet!$I$47</f>
        <v>0</v>
      </c>
      <c r="J53" s="203">
        <f>Juillet!$J$47</f>
        <v>0</v>
      </c>
      <c r="K53" s="54"/>
      <c r="L53" s="204">
        <f t="shared" si="44"/>
        <v>0</v>
      </c>
      <c r="M53" s="35">
        <f>Juillet!$M$47</f>
        <v>0</v>
      </c>
    </row>
    <row r="54" spans="1:32" ht="15" customHeight="1" x14ac:dyDescent="0.2">
      <c r="A54" s="458" t="s">
        <v>34</v>
      </c>
      <c r="B54" s="458"/>
      <c r="C54" s="31">
        <f>Août!$C$44</f>
        <v>0</v>
      </c>
      <c r="D54" s="31">
        <f>Août!$D$44</f>
        <v>0</v>
      </c>
      <c r="E54" s="31">
        <f>Août!$E$44</f>
        <v>0</v>
      </c>
      <c r="F54" s="54"/>
      <c r="G54" s="30">
        <f t="shared" si="45"/>
        <v>0</v>
      </c>
      <c r="H54" s="206">
        <f>Octobre!H57</f>
        <v>0</v>
      </c>
      <c r="I54" s="203">
        <f>Août!$I$44</f>
        <v>0</v>
      </c>
      <c r="J54" s="203">
        <f>Août!$J$44</f>
        <v>0</v>
      </c>
      <c r="K54" s="54"/>
      <c r="L54" s="204">
        <f t="shared" si="44"/>
        <v>0</v>
      </c>
      <c r="M54" s="36">
        <f>Août!$M$44</f>
        <v>0</v>
      </c>
    </row>
    <row r="55" spans="1:32" ht="15" customHeight="1" x14ac:dyDescent="0.2">
      <c r="A55" s="458" t="s">
        <v>35</v>
      </c>
      <c r="B55" s="458"/>
      <c r="C55" s="31">
        <f>Septembre!$C$45</f>
        <v>0</v>
      </c>
      <c r="D55" s="30">
        <f>Septembre!$D$45</f>
        <v>0</v>
      </c>
      <c r="E55" s="30">
        <f>Septembre!$E$45</f>
        <v>0</v>
      </c>
      <c r="F55" s="54"/>
      <c r="G55" s="30">
        <f t="shared" si="45"/>
        <v>0</v>
      </c>
      <c r="H55" s="206">
        <f>Octobre!H58</f>
        <v>0</v>
      </c>
      <c r="I55" s="203">
        <f>Septembre!$I$45</f>
        <v>0</v>
      </c>
      <c r="J55" s="203">
        <f>Septembre!$J$45</f>
        <v>0</v>
      </c>
      <c r="K55" s="54"/>
      <c r="L55" s="204">
        <f t="shared" si="44"/>
        <v>0</v>
      </c>
      <c r="M55" s="33">
        <f>Septembre!$M$45</f>
        <v>0</v>
      </c>
    </row>
    <row r="56" spans="1:32" ht="15" customHeight="1" x14ac:dyDescent="0.2">
      <c r="A56" s="458" t="s">
        <v>36</v>
      </c>
      <c r="B56" s="458"/>
      <c r="C56" s="31">
        <f>Octobre!$C$47</f>
        <v>0</v>
      </c>
      <c r="D56" s="31">
        <f>Octobre!$D$47</f>
        <v>0</v>
      </c>
      <c r="E56" s="31">
        <f>Octobre!$E$47</f>
        <v>0</v>
      </c>
      <c r="F56" s="54"/>
      <c r="G56" s="30">
        <f t="shared" si="45"/>
        <v>0</v>
      </c>
      <c r="H56" s="205">
        <f>Octobre!H47</f>
        <v>0</v>
      </c>
      <c r="I56" s="203">
        <f>Octobre!$I$47</f>
        <v>0</v>
      </c>
      <c r="J56" s="203">
        <f>Octobre!$J$47</f>
        <v>0</v>
      </c>
      <c r="K56" s="54"/>
      <c r="L56" s="204">
        <f t="shared" si="44"/>
        <v>0</v>
      </c>
      <c r="M56" s="33">
        <f>Octobre!$M$47</f>
        <v>0</v>
      </c>
    </row>
  </sheetData>
  <sheetProtection sheet="1" selectLockedCells="1"/>
  <mergeCells count="74">
    <mergeCell ref="A1:AD1"/>
    <mergeCell ref="A2:A3"/>
    <mergeCell ref="B2:B3"/>
    <mergeCell ref="C2:C3"/>
    <mergeCell ref="D2:D3"/>
    <mergeCell ref="H2:L2"/>
    <mergeCell ref="E2:E3"/>
    <mergeCell ref="G2:G3"/>
    <mergeCell ref="N2:N3"/>
    <mergeCell ref="A11:B11"/>
    <mergeCell ref="P2:P3"/>
    <mergeCell ref="X2:X3"/>
    <mergeCell ref="R2:R3"/>
    <mergeCell ref="Y9:AE9"/>
    <mergeCell ref="A10:B10"/>
    <mergeCell ref="Y2:AE3"/>
    <mergeCell ref="Y10:AE10"/>
    <mergeCell ref="Y11:AE11"/>
    <mergeCell ref="Y5:AE5"/>
    <mergeCell ref="Y6:AE6"/>
    <mergeCell ref="Y7:AE7"/>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Y46:Z46"/>
    <mergeCell ref="Y31:AE31"/>
    <mergeCell ref="Y32:AE32"/>
    <mergeCell ref="Y33:AE33"/>
    <mergeCell ref="Y43:AE43"/>
    <mergeCell ref="Y37:AE37"/>
    <mergeCell ref="Y45:Z45"/>
    <mergeCell ref="Y39:AE39"/>
    <mergeCell ref="Y38:AE38"/>
    <mergeCell ref="Y40:AE40"/>
    <mergeCell ref="Y42:AE42"/>
    <mergeCell ref="Y36:AE36"/>
    <mergeCell ref="Y24:AE24"/>
    <mergeCell ref="Y34:AE34"/>
    <mergeCell ref="Y30:AE30"/>
    <mergeCell ref="Y23:AE23"/>
    <mergeCell ref="A27:B27"/>
    <mergeCell ref="Y22:AE22"/>
    <mergeCell ref="Y35:AE35"/>
    <mergeCell ref="Y28:AE28"/>
    <mergeCell ref="Y29:AE29"/>
    <mergeCell ref="A53:B53"/>
    <mergeCell ref="A54:B54"/>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H75"/>
  <sheetViews>
    <sheetView zoomScale="120" zoomScaleNormal="120" workbookViewId="0">
      <pane ySplit="3" topLeftCell="A4" activePane="bottomLeft" state="frozen"/>
      <selection activeCell="H50" sqref="H50"/>
      <selection pane="bottomLeft" activeCell="C9" sqref="C9"/>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47" hidden="1" customWidth="1"/>
    <col min="7" max="7" width="6" customWidth="1"/>
    <col min="8" max="8" width="7.140625" hidden="1" customWidth="1"/>
    <col min="9" max="11" width="6" hidden="1" customWidth="1"/>
    <col min="12" max="12" width="5.85546875" hidden="1" customWidth="1"/>
    <col min="13" max="13" width="6" customWidth="1"/>
    <col min="14" max="14" width="3.5703125" customWidth="1"/>
    <col min="15" max="15" width="3.5703125" style="47" hidden="1" customWidth="1"/>
    <col min="16" max="16" width="4.42578125" customWidth="1"/>
    <col min="17" max="17" width="3.285156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 min="34" max="34" width="4.42578125" customWidth="1"/>
  </cols>
  <sheetData>
    <row r="1" spans="1:32" ht="15.75" customHeight="1" x14ac:dyDescent="0.25">
      <c r="A1" s="405" t="s">
        <v>261</v>
      </c>
      <c r="B1" s="405"/>
      <c r="C1" s="405"/>
      <c r="D1" s="405"/>
      <c r="E1" s="405"/>
      <c r="F1" s="405"/>
      <c r="G1" s="405"/>
      <c r="H1" s="405"/>
      <c r="I1" s="405"/>
      <c r="J1" s="405"/>
      <c r="K1" s="405"/>
      <c r="L1" s="405"/>
      <c r="M1" s="405"/>
      <c r="N1" s="405"/>
      <c r="O1" s="405"/>
      <c r="P1" s="405"/>
      <c r="Q1" s="405"/>
      <c r="R1" s="405"/>
      <c r="S1" s="405"/>
      <c r="T1" s="405"/>
      <c r="U1" s="405"/>
      <c r="V1" s="405"/>
      <c r="W1" s="405"/>
      <c r="X1" s="405"/>
      <c r="Y1" s="406"/>
      <c r="Z1" s="406"/>
      <c r="AA1" s="406"/>
      <c r="AB1" s="406"/>
      <c r="AC1" s="406"/>
      <c r="AD1" s="406"/>
      <c r="AE1" s="406"/>
      <c r="AF1" s="131"/>
    </row>
    <row r="2" spans="1:32" ht="16.5" customHeight="1" x14ac:dyDescent="0.2">
      <c r="A2" s="407" t="s">
        <v>1</v>
      </c>
      <c r="B2" s="407" t="s">
        <v>9</v>
      </c>
      <c r="C2" s="407" t="s">
        <v>0</v>
      </c>
      <c r="D2" s="407" t="s">
        <v>14</v>
      </c>
      <c r="E2" s="407" t="s">
        <v>15</v>
      </c>
      <c r="F2" s="44" t="s">
        <v>15</v>
      </c>
      <c r="G2" s="409" t="s">
        <v>12</v>
      </c>
      <c r="H2" s="421" t="s">
        <v>294</v>
      </c>
      <c r="I2" s="422"/>
      <c r="J2" s="422"/>
      <c r="K2" s="422"/>
      <c r="L2" s="423"/>
      <c r="M2" s="16" t="s">
        <v>16</v>
      </c>
      <c r="N2" s="411" t="s">
        <v>39</v>
      </c>
      <c r="O2" s="92"/>
      <c r="P2" s="411" t="s">
        <v>11</v>
      </c>
      <c r="Q2" s="92"/>
      <c r="R2" s="411" t="s">
        <v>21</v>
      </c>
      <c r="S2" s="92"/>
      <c r="T2" s="16" t="s">
        <v>18</v>
      </c>
      <c r="U2" s="92"/>
      <c r="V2" s="16" t="s">
        <v>18</v>
      </c>
      <c r="W2" s="94"/>
      <c r="X2" s="501" t="s">
        <v>13</v>
      </c>
      <c r="Y2" s="485" t="s">
        <v>201</v>
      </c>
      <c r="Z2" s="485"/>
      <c r="AA2" s="485"/>
      <c r="AB2" s="485"/>
      <c r="AC2" s="485"/>
      <c r="AD2" s="485"/>
      <c r="AE2" s="485"/>
      <c r="AF2" s="486"/>
    </row>
    <row r="3" spans="1:32" ht="13.5" customHeight="1" x14ac:dyDescent="0.2">
      <c r="A3" s="408"/>
      <c r="B3" s="408"/>
      <c r="C3" s="408"/>
      <c r="D3" s="408"/>
      <c r="E3" s="408"/>
      <c r="F3" s="44"/>
      <c r="G3" s="410"/>
      <c r="H3" s="217" t="s">
        <v>0</v>
      </c>
      <c r="I3" s="195" t="s">
        <v>14</v>
      </c>
      <c r="J3" s="195" t="s">
        <v>15</v>
      </c>
      <c r="K3" s="194"/>
      <c r="L3" s="217" t="s">
        <v>12</v>
      </c>
      <c r="M3" s="17" t="s">
        <v>17</v>
      </c>
      <c r="N3" s="412"/>
      <c r="O3" s="93"/>
      <c r="P3" s="412"/>
      <c r="Q3" s="93"/>
      <c r="R3" s="412"/>
      <c r="S3" s="93"/>
      <c r="T3" s="17" t="s">
        <v>19</v>
      </c>
      <c r="U3" s="93"/>
      <c r="V3" s="17" t="s">
        <v>20</v>
      </c>
      <c r="W3" s="95"/>
      <c r="X3" s="501"/>
      <c r="Y3" s="485"/>
      <c r="Z3" s="485"/>
      <c r="AA3" s="485"/>
      <c r="AB3" s="485"/>
      <c r="AC3" s="485"/>
      <c r="AD3" s="485"/>
      <c r="AE3" s="485"/>
      <c r="AF3" s="486"/>
    </row>
    <row r="4" spans="1:32" ht="12" hidden="1" customHeight="1" x14ac:dyDescent="0.2">
      <c r="A4" s="14" t="s">
        <v>7</v>
      </c>
      <c r="B4" s="2">
        <v>1</v>
      </c>
      <c r="C4" s="24"/>
      <c r="D4" s="24"/>
      <c r="E4" s="24"/>
      <c r="F4" s="44">
        <f>E4</f>
        <v>0</v>
      </c>
      <c r="G4" s="57" t="str">
        <f>IF((D4*60+F4)=0,"",ROUND((C4*60)/(D4*60+F4),1))</f>
        <v/>
      </c>
      <c r="H4" s="197"/>
      <c r="I4" s="197"/>
      <c r="J4" s="197"/>
      <c r="K4" s="44">
        <f t="shared" ref="K4:K9" si="0">J4</f>
        <v>0</v>
      </c>
      <c r="L4" s="203" t="str">
        <f>IF((I4*60+K4)=0,"",ROUND((H4*60)/(I4*60+K4),1))</f>
        <v/>
      </c>
      <c r="M4" s="77"/>
      <c r="N4" s="77"/>
      <c r="O4" s="106">
        <f>IF(N4="",0,1)</f>
        <v>0</v>
      </c>
      <c r="P4" s="77"/>
      <c r="Q4" s="106">
        <f>IF(P4="",0,1)</f>
        <v>0</v>
      </c>
      <c r="R4" s="77"/>
      <c r="S4" s="106">
        <f>IF(R4="",0,1)</f>
        <v>0</v>
      </c>
      <c r="T4" s="77"/>
      <c r="U4" s="106">
        <f>IF(T4="",0,1)</f>
        <v>0</v>
      </c>
      <c r="V4" s="77"/>
      <c r="W4" s="106">
        <f>IF(V4="",0,1)</f>
        <v>0</v>
      </c>
      <c r="X4" s="151"/>
      <c r="Y4" s="390"/>
      <c r="Z4" s="390"/>
      <c r="AA4" s="390"/>
      <c r="AB4" s="390"/>
      <c r="AC4" s="390"/>
      <c r="AD4" s="390"/>
      <c r="AE4" s="390"/>
      <c r="AF4" s="391"/>
    </row>
    <row r="5" spans="1:32" ht="12" hidden="1" customHeight="1" x14ac:dyDescent="0.2">
      <c r="A5" s="14" t="s">
        <v>8</v>
      </c>
      <c r="B5" s="2">
        <v>1</v>
      </c>
      <c r="C5" s="24"/>
      <c r="D5" s="24"/>
      <c r="E5" s="24"/>
      <c r="F5" s="44">
        <f t="shared" ref="F5:F9" si="1">E5</f>
        <v>0</v>
      </c>
      <c r="G5" s="57" t="str">
        <f t="shared" ref="G5:G9" si="2">IF((D5*60+F5)=0,"",ROUND((C5*60)/(D5*60+F5),1))</f>
        <v/>
      </c>
      <c r="H5" s="197"/>
      <c r="I5" s="197"/>
      <c r="J5" s="197"/>
      <c r="K5" s="44">
        <f t="shared" si="0"/>
        <v>0</v>
      </c>
      <c r="L5" s="203" t="str">
        <f t="shared" ref="L5:L9" si="3">IF((I5*60+K5)=0,"",ROUND((H5*60)/(I5*60+K5),1))</f>
        <v/>
      </c>
      <c r="M5" s="77"/>
      <c r="N5" s="77"/>
      <c r="O5" s="106">
        <f t="shared" ref="O5:W9" si="4">IF(N5="",O4,O4+1)</f>
        <v>0</v>
      </c>
      <c r="P5" s="77"/>
      <c r="Q5" s="106">
        <f t="shared" si="4"/>
        <v>0</v>
      </c>
      <c r="R5" s="77"/>
      <c r="S5" s="106">
        <f t="shared" si="4"/>
        <v>0</v>
      </c>
      <c r="T5" s="77"/>
      <c r="U5" s="106">
        <f t="shared" si="4"/>
        <v>0</v>
      </c>
      <c r="V5" s="77"/>
      <c r="W5" s="106">
        <f t="shared" si="4"/>
        <v>0</v>
      </c>
      <c r="X5" s="151"/>
      <c r="Y5" s="390"/>
      <c r="Z5" s="390"/>
      <c r="AA5" s="390"/>
      <c r="AB5" s="390"/>
      <c r="AC5" s="390"/>
      <c r="AD5" s="390"/>
      <c r="AE5" s="390"/>
      <c r="AF5" s="391"/>
    </row>
    <row r="6" spans="1:32" ht="12" hidden="1" customHeight="1" x14ac:dyDescent="0.2">
      <c r="A6" s="14" t="s">
        <v>2</v>
      </c>
      <c r="B6" s="2">
        <v>1</v>
      </c>
      <c r="C6" s="24"/>
      <c r="D6" s="24"/>
      <c r="E6" s="24"/>
      <c r="F6" s="44">
        <f t="shared" si="1"/>
        <v>0</v>
      </c>
      <c r="G6" s="57" t="str">
        <f t="shared" si="2"/>
        <v/>
      </c>
      <c r="H6" s="197"/>
      <c r="I6" s="197"/>
      <c r="J6" s="197"/>
      <c r="K6" s="44">
        <f t="shared" si="0"/>
        <v>0</v>
      </c>
      <c r="L6" s="203" t="str">
        <f t="shared" si="3"/>
        <v/>
      </c>
      <c r="M6" s="77"/>
      <c r="N6" s="77"/>
      <c r="O6" s="106">
        <f t="shared" si="4"/>
        <v>0</v>
      </c>
      <c r="P6" s="77"/>
      <c r="Q6" s="106">
        <f t="shared" si="4"/>
        <v>0</v>
      </c>
      <c r="R6" s="77"/>
      <c r="S6" s="106">
        <f t="shared" si="4"/>
        <v>0</v>
      </c>
      <c r="T6" s="77"/>
      <c r="U6" s="106">
        <f t="shared" si="4"/>
        <v>0</v>
      </c>
      <c r="V6" s="77"/>
      <c r="W6" s="106">
        <f t="shared" si="4"/>
        <v>0</v>
      </c>
      <c r="X6" s="151"/>
      <c r="Y6" s="390"/>
      <c r="Z6" s="390"/>
      <c r="AA6" s="390"/>
      <c r="AB6" s="390"/>
      <c r="AC6" s="390"/>
      <c r="AD6" s="390"/>
      <c r="AE6" s="390"/>
      <c r="AF6" s="391"/>
    </row>
    <row r="7" spans="1:32" ht="12" hidden="1" customHeight="1" x14ac:dyDescent="0.2">
      <c r="A7" s="14" t="s">
        <v>3</v>
      </c>
      <c r="B7" s="2">
        <v>1</v>
      </c>
      <c r="C7" s="24"/>
      <c r="D7" s="24"/>
      <c r="E7" s="24"/>
      <c r="F7" s="44">
        <f t="shared" si="1"/>
        <v>0</v>
      </c>
      <c r="G7" s="57" t="str">
        <f t="shared" si="2"/>
        <v/>
      </c>
      <c r="H7" s="197"/>
      <c r="I7" s="197"/>
      <c r="J7" s="197"/>
      <c r="K7" s="44">
        <f t="shared" si="0"/>
        <v>0</v>
      </c>
      <c r="L7" s="203" t="str">
        <f t="shared" si="3"/>
        <v/>
      </c>
      <c r="M7" s="77"/>
      <c r="N7" s="77"/>
      <c r="O7" s="106">
        <f t="shared" si="4"/>
        <v>0</v>
      </c>
      <c r="P7" s="77"/>
      <c r="Q7" s="106">
        <f t="shared" si="4"/>
        <v>0</v>
      </c>
      <c r="R7" s="77"/>
      <c r="S7" s="106">
        <f t="shared" si="4"/>
        <v>0</v>
      </c>
      <c r="T7" s="77"/>
      <c r="U7" s="106">
        <f t="shared" si="4"/>
        <v>0</v>
      </c>
      <c r="V7" s="77"/>
      <c r="W7" s="106">
        <f t="shared" si="4"/>
        <v>0</v>
      </c>
      <c r="X7" s="151"/>
      <c r="Y7" s="390"/>
      <c r="Z7" s="390"/>
      <c r="AA7" s="390"/>
      <c r="AB7" s="390"/>
      <c r="AC7" s="390"/>
      <c r="AD7" s="390"/>
      <c r="AE7" s="390"/>
      <c r="AF7" s="391"/>
    </row>
    <row r="8" spans="1:32" ht="12" hidden="1" customHeight="1" x14ac:dyDescent="0.2">
      <c r="A8" s="14" t="s">
        <v>4</v>
      </c>
      <c r="B8" s="2">
        <f t="shared" ref="B8" si="5">B7+1</f>
        <v>2</v>
      </c>
      <c r="C8" s="24"/>
      <c r="D8" s="24"/>
      <c r="E8" s="24"/>
      <c r="F8" s="44">
        <f t="shared" si="1"/>
        <v>0</v>
      </c>
      <c r="G8" s="57" t="str">
        <f t="shared" si="2"/>
        <v/>
      </c>
      <c r="H8" s="197"/>
      <c r="I8" s="197"/>
      <c r="J8" s="197"/>
      <c r="K8" s="44">
        <f t="shared" si="0"/>
        <v>0</v>
      </c>
      <c r="L8" s="203" t="str">
        <f t="shared" si="3"/>
        <v/>
      </c>
      <c r="M8" s="77"/>
      <c r="N8" s="77"/>
      <c r="O8" s="106">
        <f t="shared" si="4"/>
        <v>0</v>
      </c>
      <c r="P8" s="77"/>
      <c r="Q8" s="106">
        <f t="shared" si="4"/>
        <v>0</v>
      </c>
      <c r="R8" s="77"/>
      <c r="S8" s="106">
        <f t="shared" si="4"/>
        <v>0</v>
      </c>
      <c r="T8" s="77"/>
      <c r="U8" s="106">
        <f t="shared" si="4"/>
        <v>0</v>
      </c>
      <c r="V8" s="77"/>
      <c r="W8" s="106">
        <f t="shared" si="4"/>
        <v>0</v>
      </c>
      <c r="X8" s="151"/>
      <c r="Y8" s="390"/>
      <c r="Z8" s="390"/>
      <c r="AA8" s="390"/>
      <c r="AB8" s="390"/>
      <c r="AC8" s="390"/>
      <c r="AD8" s="390"/>
      <c r="AE8" s="390"/>
      <c r="AF8" s="391"/>
    </row>
    <row r="9" spans="1:32" ht="12" customHeight="1" x14ac:dyDescent="0.2">
      <c r="A9" s="74" t="s">
        <v>5</v>
      </c>
      <c r="B9" s="44">
        <v>1</v>
      </c>
      <c r="C9" s="24"/>
      <c r="D9" s="24"/>
      <c r="E9" s="24"/>
      <c r="F9" s="44">
        <f t="shared" si="1"/>
        <v>0</v>
      </c>
      <c r="G9" s="57" t="str">
        <f t="shared" si="2"/>
        <v/>
      </c>
      <c r="H9" s="197"/>
      <c r="I9" s="197"/>
      <c r="J9" s="197"/>
      <c r="K9" s="44">
        <f t="shared" si="0"/>
        <v>0</v>
      </c>
      <c r="L9" s="203" t="str">
        <f t="shared" si="3"/>
        <v/>
      </c>
      <c r="M9" s="77"/>
      <c r="N9" s="77"/>
      <c r="O9" s="106">
        <f t="shared" si="4"/>
        <v>0</v>
      </c>
      <c r="P9" s="77"/>
      <c r="Q9" s="106">
        <f t="shared" si="4"/>
        <v>0</v>
      </c>
      <c r="R9" s="77"/>
      <c r="S9" s="106">
        <f t="shared" si="4"/>
        <v>0</v>
      </c>
      <c r="T9" s="77"/>
      <c r="U9" s="106">
        <f t="shared" si="4"/>
        <v>0</v>
      </c>
      <c r="V9" s="77"/>
      <c r="W9" s="106">
        <f t="shared" si="4"/>
        <v>0</v>
      </c>
      <c r="X9" s="151"/>
      <c r="Y9" s="390"/>
      <c r="Z9" s="390"/>
      <c r="AA9" s="390"/>
      <c r="AB9" s="390"/>
      <c r="AC9" s="390"/>
      <c r="AD9" s="390"/>
      <c r="AE9" s="390"/>
      <c r="AF9" s="391"/>
    </row>
    <row r="10" spans="1:32" ht="12" hidden="1" customHeight="1" x14ac:dyDescent="0.2">
      <c r="A10" s="382" t="s">
        <v>10</v>
      </c>
      <c r="B10" s="383"/>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3"/>
      <c r="Z10" s="393"/>
      <c r="AA10" s="393"/>
      <c r="AB10" s="393"/>
      <c r="AC10" s="393"/>
      <c r="AD10" s="393"/>
      <c r="AE10" s="393"/>
      <c r="AF10" s="394"/>
    </row>
    <row r="11" spans="1:32" ht="12" customHeight="1" x14ac:dyDescent="0.2">
      <c r="A11" s="437" t="s">
        <v>91</v>
      </c>
      <c r="B11" s="438"/>
      <c r="C11" s="46">
        <f>C10+Novembre!C43</f>
        <v>0</v>
      </c>
      <c r="D11" s="46">
        <f>D10+Novembre!D43+ROUNDDOWN(F11/60,0)</f>
        <v>0</v>
      </c>
      <c r="E11" s="46">
        <f>F11-60*ROUNDDOWN(F11/60,0)</f>
        <v>0</v>
      </c>
      <c r="F11" s="90">
        <f>E10+Novembre!E43</f>
        <v>0</v>
      </c>
      <c r="G11" s="46">
        <f>IF((D11*60+E11)=0,0,ROUND((C11*60)/(D11*60+E11),1))</f>
        <v>0</v>
      </c>
      <c r="H11" s="46">
        <f>H10+Novembre!H43</f>
        <v>0</v>
      </c>
      <c r="I11" s="46">
        <f>I10+Novembre!I43+ROUNDDOWN(K11/60,0)</f>
        <v>0</v>
      </c>
      <c r="J11" s="46">
        <f>K11-60*ROUNDDOWN(K11/60,0)</f>
        <v>0</v>
      </c>
      <c r="K11" s="90">
        <f>J10+Novembre!J43</f>
        <v>0</v>
      </c>
      <c r="L11" s="46">
        <f>IF((I11*60+J11)=0,0,ROUND((H11*60)/(I11*60+J11),1))</f>
        <v>0</v>
      </c>
      <c r="M11" s="55">
        <f>M10+Novembre!M43</f>
        <v>0</v>
      </c>
      <c r="N11" s="55" t="str">
        <f>IF(N10+Novembre!N43=0,"",ROUND((SUM(N4:N9)+SUM(Novembre!N36:N42))/(O9+Novembre!O42),0))</f>
        <v/>
      </c>
      <c r="O11" s="237"/>
      <c r="P11" s="55" t="str">
        <f>IF(P10+Novembre!P43=0,"",ROUND((SUM(P4:P9)+SUM(Novembre!P36:P42))/(Q9+Novembre!Q42),0))</f>
        <v/>
      </c>
      <c r="Q11" s="237"/>
      <c r="R11" s="55" t="str">
        <f>IF(R10+Novembre!R43=0,"",ROUND((SUM(R4:R9)+SUM(Novembre!R36:R42))/(S9+Novembre!S42),0))</f>
        <v/>
      </c>
      <c r="S11" s="237"/>
      <c r="T11" s="55" t="str">
        <f>IF(T10+Novembre!T43=0,"",ROUND((SUM(T4:T9)+SUM(Novembre!T36:T42))/(U9+Novembre!U42),0))</f>
        <v/>
      </c>
      <c r="U11" s="237"/>
      <c r="V11" s="55" t="str">
        <f>IF(V10+Novembre!V43=0,"",ROUND((SUM(V4:V9)+SUM(Novembre!V36:V42))/(W9+Novembre!W42),0))</f>
        <v/>
      </c>
      <c r="W11" s="237"/>
      <c r="X11" s="150"/>
      <c r="Y11" s="504"/>
      <c r="Z11" s="504"/>
      <c r="AA11" s="504"/>
      <c r="AB11" s="504"/>
      <c r="AC11" s="504"/>
      <c r="AD11" s="504"/>
      <c r="AE11" s="504"/>
      <c r="AF11" s="505"/>
    </row>
    <row r="12" spans="1:32" ht="12" customHeight="1" x14ac:dyDescent="0.2">
      <c r="A12" s="14" t="s">
        <v>6</v>
      </c>
      <c r="B12" s="2">
        <f>B9+1</f>
        <v>2</v>
      </c>
      <c r="C12" s="24"/>
      <c r="D12" s="24"/>
      <c r="E12" s="24"/>
      <c r="F12" s="44">
        <f t="shared" ref="F12:F18" si="6">E12</f>
        <v>0</v>
      </c>
      <c r="G12" s="57" t="str">
        <f t="shared" ref="G12:G18" si="7">IF((D12*60+F12)=0,"",ROUND((C12*60)/(D12*60+F12),1))</f>
        <v/>
      </c>
      <c r="H12" s="197"/>
      <c r="I12" s="197"/>
      <c r="J12" s="197"/>
      <c r="K12" s="44">
        <f>J12</f>
        <v>0</v>
      </c>
      <c r="L12" s="203" t="str">
        <f t="shared" ref="L12:L18" si="8">IF((I12*60+K12)=0,"",ROUND((H12*60)/(I12*60+K12),1))</f>
        <v/>
      </c>
      <c r="M12" s="77"/>
      <c r="N12" s="77"/>
      <c r="O12" s="106">
        <f>IF(N12="",0,1)</f>
        <v>0</v>
      </c>
      <c r="P12" s="77"/>
      <c r="Q12" s="106">
        <f>IF(P12="",0,1)</f>
        <v>0</v>
      </c>
      <c r="R12" s="77"/>
      <c r="S12" s="106">
        <f>IF(R12="",0,1)</f>
        <v>0</v>
      </c>
      <c r="T12" s="77"/>
      <c r="U12" s="106">
        <f>IF(T12="",0,1)</f>
        <v>0</v>
      </c>
      <c r="V12" s="77"/>
      <c r="W12" s="106">
        <f>IF(V12="",0,1)</f>
        <v>0</v>
      </c>
      <c r="X12" s="151"/>
      <c r="Y12" s="390"/>
      <c r="Z12" s="390"/>
      <c r="AA12" s="390"/>
      <c r="AB12" s="390"/>
      <c r="AC12" s="390"/>
      <c r="AD12" s="390"/>
      <c r="AE12" s="390"/>
      <c r="AF12" s="391"/>
    </row>
    <row r="13" spans="1:32" ht="12" customHeight="1" x14ac:dyDescent="0.2">
      <c r="A13" s="14" t="s">
        <v>7</v>
      </c>
      <c r="B13" s="2">
        <f>B12+1</f>
        <v>3</v>
      </c>
      <c r="C13" s="24"/>
      <c r="D13" s="24"/>
      <c r="E13" s="24"/>
      <c r="F13" s="44">
        <f t="shared" si="6"/>
        <v>0</v>
      </c>
      <c r="G13" s="57" t="str">
        <f t="shared" si="7"/>
        <v/>
      </c>
      <c r="H13" s="197"/>
      <c r="I13" s="197"/>
      <c r="J13" s="197"/>
      <c r="K13" s="44">
        <f t="shared" ref="K13:K18" si="9">J13</f>
        <v>0</v>
      </c>
      <c r="L13" s="203" t="str">
        <f t="shared" si="8"/>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390"/>
      <c r="Z13" s="390"/>
      <c r="AA13" s="390"/>
      <c r="AB13" s="390"/>
      <c r="AC13" s="390"/>
      <c r="AD13" s="390"/>
      <c r="AE13" s="390"/>
      <c r="AF13" s="391"/>
    </row>
    <row r="14" spans="1:32" ht="12" customHeight="1" x14ac:dyDescent="0.2">
      <c r="A14" s="14" t="s">
        <v>8</v>
      </c>
      <c r="B14" s="2">
        <f t="shared" ref="B14:B18" si="15">B13+1</f>
        <v>4</v>
      </c>
      <c r="C14" s="24"/>
      <c r="D14" s="24"/>
      <c r="E14" s="24"/>
      <c r="F14" s="44">
        <f t="shared" si="6"/>
        <v>0</v>
      </c>
      <c r="G14" s="57" t="str">
        <f t="shared" si="7"/>
        <v/>
      </c>
      <c r="H14" s="197"/>
      <c r="I14" s="197"/>
      <c r="J14" s="197"/>
      <c r="K14" s="44">
        <f t="shared" si="9"/>
        <v>0</v>
      </c>
      <c r="L14" s="203" t="str">
        <f t="shared" si="8"/>
        <v/>
      </c>
      <c r="M14" s="77"/>
      <c r="N14" s="77"/>
      <c r="O14" s="106">
        <f t="shared" si="10"/>
        <v>0</v>
      </c>
      <c r="P14" s="77"/>
      <c r="Q14" s="106">
        <f t="shared" si="11"/>
        <v>0</v>
      </c>
      <c r="R14" s="77"/>
      <c r="S14" s="106">
        <f t="shared" si="12"/>
        <v>0</v>
      </c>
      <c r="T14" s="77"/>
      <c r="U14" s="106">
        <f t="shared" si="13"/>
        <v>0</v>
      </c>
      <c r="V14" s="77"/>
      <c r="W14" s="106">
        <f t="shared" si="14"/>
        <v>0</v>
      </c>
      <c r="X14" s="151"/>
      <c r="Y14" s="390"/>
      <c r="Z14" s="390"/>
      <c r="AA14" s="390"/>
      <c r="AB14" s="390"/>
      <c r="AC14" s="390"/>
      <c r="AD14" s="390"/>
      <c r="AE14" s="390"/>
      <c r="AF14" s="391"/>
    </row>
    <row r="15" spans="1:32" ht="12" customHeight="1" x14ac:dyDescent="0.2">
      <c r="A15" s="14" t="s">
        <v>2</v>
      </c>
      <c r="B15" s="2">
        <f t="shared" si="15"/>
        <v>5</v>
      </c>
      <c r="C15" s="24"/>
      <c r="D15" s="24"/>
      <c r="E15" s="24"/>
      <c r="F15" s="44">
        <f t="shared" si="6"/>
        <v>0</v>
      </c>
      <c r="G15" s="57" t="str">
        <f t="shared" si="7"/>
        <v/>
      </c>
      <c r="H15" s="197"/>
      <c r="I15" s="197"/>
      <c r="J15" s="197"/>
      <c r="K15" s="44">
        <f t="shared" si="9"/>
        <v>0</v>
      </c>
      <c r="L15" s="203" t="str">
        <f t="shared" si="8"/>
        <v/>
      </c>
      <c r="M15" s="77"/>
      <c r="N15" s="77"/>
      <c r="O15" s="106">
        <f t="shared" si="10"/>
        <v>0</v>
      </c>
      <c r="P15" s="77"/>
      <c r="Q15" s="106">
        <f t="shared" si="11"/>
        <v>0</v>
      </c>
      <c r="R15" s="77"/>
      <c r="S15" s="106">
        <f t="shared" si="12"/>
        <v>0</v>
      </c>
      <c r="T15" s="77"/>
      <c r="U15" s="106">
        <f t="shared" si="13"/>
        <v>0</v>
      </c>
      <c r="V15" s="77"/>
      <c r="W15" s="106">
        <f t="shared" si="14"/>
        <v>0</v>
      </c>
      <c r="X15" s="151"/>
      <c r="Y15" s="390"/>
      <c r="Z15" s="390"/>
      <c r="AA15" s="390"/>
      <c r="AB15" s="390"/>
      <c r="AC15" s="390"/>
      <c r="AD15" s="390"/>
      <c r="AE15" s="390"/>
      <c r="AF15" s="391"/>
    </row>
    <row r="16" spans="1:32" ht="12" customHeight="1" x14ac:dyDescent="0.2">
      <c r="A16" s="14" t="s">
        <v>3</v>
      </c>
      <c r="B16" s="2">
        <f t="shared" si="15"/>
        <v>6</v>
      </c>
      <c r="C16" s="24"/>
      <c r="D16" s="24"/>
      <c r="E16" s="24"/>
      <c r="F16" s="44">
        <f t="shared" si="6"/>
        <v>0</v>
      </c>
      <c r="G16" s="57" t="str">
        <f t="shared" si="7"/>
        <v/>
      </c>
      <c r="H16" s="197"/>
      <c r="I16" s="197"/>
      <c r="J16" s="197"/>
      <c r="K16" s="44">
        <f t="shared" si="9"/>
        <v>0</v>
      </c>
      <c r="L16" s="203" t="str">
        <f t="shared" si="8"/>
        <v/>
      </c>
      <c r="M16" s="77"/>
      <c r="N16" s="77"/>
      <c r="O16" s="106">
        <f t="shared" si="10"/>
        <v>0</v>
      </c>
      <c r="P16" s="77"/>
      <c r="Q16" s="106">
        <f t="shared" si="11"/>
        <v>0</v>
      </c>
      <c r="R16" s="77"/>
      <c r="S16" s="106">
        <f t="shared" si="12"/>
        <v>0</v>
      </c>
      <c r="T16" s="77"/>
      <c r="U16" s="106">
        <f t="shared" si="13"/>
        <v>0</v>
      </c>
      <c r="V16" s="77"/>
      <c r="W16" s="106">
        <f t="shared" si="14"/>
        <v>0</v>
      </c>
      <c r="X16" s="151"/>
      <c r="Y16" s="390"/>
      <c r="Z16" s="390"/>
      <c r="AA16" s="390"/>
      <c r="AB16" s="390"/>
      <c r="AC16" s="390"/>
      <c r="AD16" s="390"/>
      <c r="AE16" s="390"/>
      <c r="AF16" s="391"/>
    </row>
    <row r="17" spans="1:32" ht="12" customHeight="1" x14ac:dyDescent="0.2">
      <c r="A17" s="14" t="s">
        <v>4</v>
      </c>
      <c r="B17" s="2">
        <f t="shared" si="15"/>
        <v>7</v>
      </c>
      <c r="C17" s="24"/>
      <c r="D17" s="24"/>
      <c r="E17" s="24"/>
      <c r="F17" s="44">
        <f t="shared" si="6"/>
        <v>0</v>
      </c>
      <c r="G17" s="57" t="str">
        <f t="shared" si="7"/>
        <v/>
      </c>
      <c r="H17" s="197"/>
      <c r="I17" s="197"/>
      <c r="J17" s="197"/>
      <c r="K17" s="44">
        <f t="shared" si="9"/>
        <v>0</v>
      </c>
      <c r="L17" s="203" t="str">
        <f t="shared" si="8"/>
        <v/>
      </c>
      <c r="M17" s="77"/>
      <c r="N17" s="77"/>
      <c r="O17" s="106">
        <f t="shared" si="10"/>
        <v>0</v>
      </c>
      <c r="P17" s="77"/>
      <c r="Q17" s="106">
        <f t="shared" si="11"/>
        <v>0</v>
      </c>
      <c r="R17" s="77"/>
      <c r="S17" s="106">
        <f t="shared" si="12"/>
        <v>0</v>
      </c>
      <c r="T17" s="77"/>
      <c r="U17" s="106">
        <f t="shared" si="13"/>
        <v>0</v>
      </c>
      <c r="V17" s="77"/>
      <c r="W17" s="106">
        <f t="shared" si="14"/>
        <v>0</v>
      </c>
      <c r="X17" s="151"/>
      <c r="Y17" s="390"/>
      <c r="Z17" s="390"/>
      <c r="AA17" s="390"/>
      <c r="AB17" s="390"/>
      <c r="AC17" s="390"/>
      <c r="AD17" s="390"/>
      <c r="AE17" s="390"/>
      <c r="AF17" s="391"/>
    </row>
    <row r="18" spans="1:32" ht="12" customHeight="1" x14ac:dyDescent="0.2">
      <c r="A18" s="74" t="s">
        <v>5</v>
      </c>
      <c r="B18" s="44">
        <f t="shared" si="15"/>
        <v>8</v>
      </c>
      <c r="C18" s="24"/>
      <c r="D18" s="24"/>
      <c r="E18" s="24"/>
      <c r="F18" s="44">
        <f t="shared" si="6"/>
        <v>0</v>
      </c>
      <c r="G18" s="57" t="str">
        <f t="shared" si="7"/>
        <v/>
      </c>
      <c r="H18" s="197"/>
      <c r="I18" s="197"/>
      <c r="J18" s="197"/>
      <c r="K18" s="44">
        <f t="shared" si="9"/>
        <v>0</v>
      </c>
      <c r="L18" s="203" t="str">
        <f t="shared" si="8"/>
        <v/>
      </c>
      <c r="M18" s="77"/>
      <c r="N18" s="77"/>
      <c r="O18" s="106">
        <f t="shared" si="10"/>
        <v>0</v>
      </c>
      <c r="P18" s="77"/>
      <c r="Q18" s="106">
        <f t="shared" si="11"/>
        <v>0</v>
      </c>
      <c r="R18" s="77"/>
      <c r="S18" s="106">
        <f t="shared" si="12"/>
        <v>0</v>
      </c>
      <c r="T18" s="77"/>
      <c r="U18" s="106">
        <f t="shared" si="13"/>
        <v>0</v>
      </c>
      <c r="V18" s="77"/>
      <c r="W18" s="106">
        <f t="shared" si="14"/>
        <v>0</v>
      </c>
      <c r="X18" s="151"/>
      <c r="Y18" s="390"/>
      <c r="Z18" s="390"/>
      <c r="AA18" s="390"/>
      <c r="AB18" s="390"/>
      <c r="AC18" s="390"/>
      <c r="AD18" s="390"/>
      <c r="AE18" s="390"/>
      <c r="AF18" s="391"/>
    </row>
    <row r="19" spans="1:32" ht="12" customHeight="1" x14ac:dyDescent="0.2">
      <c r="A19" s="382" t="s">
        <v>92</v>
      </c>
      <c r="B19" s="383"/>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3"/>
      <c r="Z19" s="393"/>
      <c r="AA19" s="393"/>
      <c r="AB19" s="393"/>
      <c r="AC19" s="393"/>
      <c r="AD19" s="393"/>
      <c r="AE19" s="393"/>
      <c r="AF19" s="394"/>
    </row>
    <row r="20" spans="1:32" ht="12" customHeight="1" x14ac:dyDescent="0.2">
      <c r="A20" s="2" t="s">
        <v>6</v>
      </c>
      <c r="B20" s="2">
        <f>B18+1</f>
        <v>9</v>
      </c>
      <c r="C20" s="24"/>
      <c r="D20" s="24"/>
      <c r="E20" s="24"/>
      <c r="F20" s="44">
        <f t="shared" ref="F20:F26" si="16">E20</f>
        <v>0</v>
      </c>
      <c r="G20" s="57" t="str">
        <f t="shared" ref="G20:G26" si="17">IF((D20*60+F20)=0,"",ROUND((C20*60)/(D20*60+F20),1))</f>
        <v/>
      </c>
      <c r="H20" s="197"/>
      <c r="I20" s="197"/>
      <c r="J20" s="197"/>
      <c r="K20" s="44">
        <f>J20</f>
        <v>0</v>
      </c>
      <c r="L20" s="203" t="str">
        <f t="shared" ref="L20:L26" si="18">IF((I20*60+K20)=0,"",ROUND((H20*60)/(I20*60+K20),1))</f>
        <v/>
      </c>
      <c r="M20" s="77"/>
      <c r="N20" s="77"/>
      <c r="O20" s="106">
        <f>IF(N20="",0,1)</f>
        <v>0</v>
      </c>
      <c r="P20" s="77"/>
      <c r="Q20" s="106">
        <f>IF(P20="",0,1)</f>
        <v>0</v>
      </c>
      <c r="R20" s="77"/>
      <c r="S20" s="106">
        <f>IF(R20="",0,1)</f>
        <v>0</v>
      </c>
      <c r="T20" s="77"/>
      <c r="U20" s="106">
        <f>IF(T20="",0,1)</f>
        <v>0</v>
      </c>
      <c r="V20" s="77"/>
      <c r="W20" s="106">
        <f>IF(V20="",0,1)</f>
        <v>0</v>
      </c>
      <c r="X20" s="151"/>
      <c r="Y20" s="390"/>
      <c r="Z20" s="390"/>
      <c r="AA20" s="390"/>
      <c r="AB20" s="390"/>
      <c r="AC20" s="390"/>
      <c r="AD20" s="390"/>
      <c r="AE20" s="390"/>
      <c r="AF20" s="391"/>
    </row>
    <row r="21" spans="1:32" ht="12" customHeight="1" x14ac:dyDescent="0.2">
      <c r="A21" s="2" t="s">
        <v>7</v>
      </c>
      <c r="B21" s="2">
        <f t="shared" ref="B21:B26" si="19">B20+1</f>
        <v>10</v>
      </c>
      <c r="C21" s="24"/>
      <c r="D21" s="24"/>
      <c r="E21" s="24"/>
      <c r="F21" s="44">
        <f t="shared" si="16"/>
        <v>0</v>
      </c>
      <c r="G21" s="57" t="str">
        <f t="shared" si="17"/>
        <v/>
      </c>
      <c r="H21" s="197"/>
      <c r="I21" s="197"/>
      <c r="J21" s="197"/>
      <c r="K21" s="44">
        <f t="shared" ref="K21:K26" si="20">J21</f>
        <v>0</v>
      </c>
      <c r="L21" s="203" t="str">
        <f t="shared" si="18"/>
        <v/>
      </c>
      <c r="M21" s="77"/>
      <c r="N21" s="77"/>
      <c r="O21" s="106">
        <f t="shared" ref="O21:O26" si="21">IF(N21="",O20,O20+1)</f>
        <v>0</v>
      </c>
      <c r="P21" s="77"/>
      <c r="Q21" s="106">
        <f t="shared" ref="Q21:Q26" si="22">IF(P21="",Q20,Q20+1)</f>
        <v>0</v>
      </c>
      <c r="R21" s="77"/>
      <c r="S21" s="106">
        <f t="shared" ref="S21:S26" si="23">IF(R21="",S20,S20+1)</f>
        <v>0</v>
      </c>
      <c r="T21" s="77"/>
      <c r="U21" s="106">
        <f t="shared" ref="U21:U26" si="24">IF(T21="",U20,U20+1)</f>
        <v>0</v>
      </c>
      <c r="V21" s="77"/>
      <c r="W21" s="106">
        <f t="shared" ref="W21:W26" si="25">IF(V21="",W20,W20+1)</f>
        <v>0</v>
      </c>
      <c r="X21" s="151"/>
      <c r="Y21" s="390"/>
      <c r="Z21" s="390"/>
      <c r="AA21" s="390"/>
      <c r="AB21" s="390"/>
      <c r="AC21" s="390"/>
      <c r="AD21" s="390"/>
      <c r="AE21" s="390"/>
      <c r="AF21" s="391"/>
    </row>
    <row r="22" spans="1:32" ht="12" customHeight="1" x14ac:dyDescent="0.2">
      <c r="A22" s="2" t="s">
        <v>8</v>
      </c>
      <c r="B22" s="2">
        <f t="shared" si="19"/>
        <v>11</v>
      </c>
      <c r="C22" s="24"/>
      <c r="D22" s="24"/>
      <c r="E22" s="24"/>
      <c r="F22" s="44">
        <f t="shared" si="16"/>
        <v>0</v>
      </c>
      <c r="G22" s="57" t="str">
        <f t="shared" si="17"/>
        <v/>
      </c>
      <c r="H22" s="197"/>
      <c r="I22" s="197"/>
      <c r="J22" s="197"/>
      <c r="K22" s="44">
        <f t="shared" si="20"/>
        <v>0</v>
      </c>
      <c r="L22" s="203" t="str">
        <f t="shared" si="18"/>
        <v/>
      </c>
      <c r="M22" s="77"/>
      <c r="N22" s="77"/>
      <c r="O22" s="106">
        <f t="shared" si="21"/>
        <v>0</v>
      </c>
      <c r="P22" s="77"/>
      <c r="Q22" s="106">
        <f t="shared" si="22"/>
        <v>0</v>
      </c>
      <c r="R22" s="77"/>
      <c r="S22" s="106">
        <f t="shared" si="23"/>
        <v>0</v>
      </c>
      <c r="T22" s="77"/>
      <c r="U22" s="106">
        <f t="shared" si="24"/>
        <v>0</v>
      </c>
      <c r="V22" s="77"/>
      <c r="W22" s="106">
        <f t="shared" si="25"/>
        <v>0</v>
      </c>
      <c r="X22" s="151"/>
      <c r="Y22" s="390"/>
      <c r="Z22" s="390"/>
      <c r="AA22" s="390"/>
      <c r="AB22" s="390"/>
      <c r="AC22" s="390"/>
      <c r="AD22" s="390"/>
      <c r="AE22" s="390"/>
      <c r="AF22" s="391"/>
    </row>
    <row r="23" spans="1:32" ht="12" customHeight="1" x14ac:dyDescent="0.2">
      <c r="A23" s="2" t="s">
        <v>2</v>
      </c>
      <c r="B23" s="2">
        <f t="shared" si="19"/>
        <v>12</v>
      </c>
      <c r="C23" s="24"/>
      <c r="D23" s="24"/>
      <c r="E23" s="24"/>
      <c r="F23" s="44">
        <f t="shared" si="16"/>
        <v>0</v>
      </c>
      <c r="G23" s="57" t="str">
        <f t="shared" si="17"/>
        <v/>
      </c>
      <c r="H23" s="197"/>
      <c r="I23" s="197"/>
      <c r="J23" s="197"/>
      <c r="K23" s="44">
        <f t="shared" si="20"/>
        <v>0</v>
      </c>
      <c r="L23" s="203" t="str">
        <f t="shared" si="18"/>
        <v/>
      </c>
      <c r="M23" s="77"/>
      <c r="N23" s="77"/>
      <c r="O23" s="106">
        <f t="shared" si="21"/>
        <v>0</v>
      </c>
      <c r="P23" s="77"/>
      <c r="Q23" s="106">
        <f t="shared" si="22"/>
        <v>0</v>
      </c>
      <c r="R23" s="77"/>
      <c r="S23" s="106">
        <f t="shared" si="23"/>
        <v>0</v>
      </c>
      <c r="T23" s="77"/>
      <c r="U23" s="106">
        <f t="shared" si="24"/>
        <v>0</v>
      </c>
      <c r="V23" s="77"/>
      <c r="W23" s="106">
        <f t="shared" si="25"/>
        <v>0</v>
      </c>
      <c r="X23" s="151"/>
      <c r="Y23" s="390"/>
      <c r="Z23" s="390"/>
      <c r="AA23" s="390"/>
      <c r="AB23" s="390"/>
      <c r="AC23" s="390"/>
      <c r="AD23" s="390"/>
      <c r="AE23" s="390"/>
      <c r="AF23" s="391"/>
    </row>
    <row r="24" spans="1:32" s="6" customFormat="1" ht="12" customHeight="1" x14ac:dyDescent="0.2">
      <c r="A24" s="2" t="s">
        <v>3</v>
      </c>
      <c r="B24" s="2">
        <f t="shared" si="19"/>
        <v>13</v>
      </c>
      <c r="C24" s="24"/>
      <c r="D24" s="24"/>
      <c r="E24" s="24"/>
      <c r="F24" s="44">
        <f t="shared" si="16"/>
        <v>0</v>
      </c>
      <c r="G24" s="57" t="str">
        <f t="shared" si="17"/>
        <v/>
      </c>
      <c r="H24" s="197"/>
      <c r="I24" s="197"/>
      <c r="J24" s="197"/>
      <c r="K24" s="44">
        <f t="shared" si="20"/>
        <v>0</v>
      </c>
      <c r="L24" s="203" t="str">
        <f t="shared" si="18"/>
        <v/>
      </c>
      <c r="M24" s="77"/>
      <c r="N24" s="77"/>
      <c r="O24" s="106">
        <f t="shared" si="21"/>
        <v>0</v>
      </c>
      <c r="P24" s="77"/>
      <c r="Q24" s="106">
        <f t="shared" si="22"/>
        <v>0</v>
      </c>
      <c r="R24" s="77"/>
      <c r="S24" s="106">
        <f t="shared" si="23"/>
        <v>0</v>
      </c>
      <c r="T24" s="77"/>
      <c r="U24" s="106">
        <f t="shared" si="24"/>
        <v>0</v>
      </c>
      <c r="V24" s="77"/>
      <c r="W24" s="106">
        <f t="shared" si="25"/>
        <v>0</v>
      </c>
      <c r="X24" s="151"/>
      <c r="Y24" s="390"/>
      <c r="Z24" s="390"/>
      <c r="AA24" s="390"/>
      <c r="AB24" s="390"/>
      <c r="AC24" s="390"/>
      <c r="AD24" s="390"/>
      <c r="AE24" s="390"/>
      <c r="AF24" s="391"/>
    </row>
    <row r="25" spans="1:32" ht="12" customHeight="1" x14ac:dyDescent="0.2">
      <c r="A25" s="2" t="s">
        <v>4</v>
      </c>
      <c r="B25" s="2">
        <f t="shared" si="19"/>
        <v>14</v>
      </c>
      <c r="C25" s="24"/>
      <c r="D25" s="24"/>
      <c r="E25" s="24"/>
      <c r="F25" s="44">
        <f t="shared" si="16"/>
        <v>0</v>
      </c>
      <c r="G25" s="57" t="str">
        <f t="shared" si="17"/>
        <v/>
      </c>
      <c r="H25" s="197"/>
      <c r="I25" s="197"/>
      <c r="J25" s="197"/>
      <c r="K25" s="44">
        <f t="shared" si="20"/>
        <v>0</v>
      </c>
      <c r="L25" s="203" t="str">
        <f t="shared" si="18"/>
        <v/>
      </c>
      <c r="M25" s="77"/>
      <c r="N25" s="77"/>
      <c r="O25" s="106">
        <f t="shared" si="21"/>
        <v>0</v>
      </c>
      <c r="P25" s="77"/>
      <c r="Q25" s="106">
        <f t="shared" si="22"/>
        <v>0</v>
      </c>
      <c r="R25" s="77"/>
      <c r="S25" s="106">
        <f t="shared" si="23"/>
        <v>0</v>
      </c>
      <c r="T25" s="77"/>
      <c r="U25" s="106">
        <f t="shared" si="24"/>
        <v>0</v>
      </c>
      <c r="V25" s="77"/>
      <c r="W25" s="106">
        <f t="shared" si="25"/>
        <v>0</v>
      </c>
      <c r="X25" s="151"/>
      <c r="Y25" s="390"/>
      <c r="Z25" s="390"/>
      <c r="AA25" s="390"/>
      <c r="AB25" s="390"/>
      <c r="AC25" s="390"/>
      <c r="AD25" s="390"/>
      <c r="AE25" s="390"/>
      <c r="AF25" s="391"/>
    </row>
    <row r="26" spans="1:32" ht="12" customHeight="1" x14ac:dyDescent="0.2">
      <c r="A26" s="44" t="s">
        <v>5</v>
      </c>
      <c r="B26" s="44">
        <f t="shared" si="19"/>
        <v>15</v>
      </c>
      <c r="C26" s="24"/>
      <c r="D26" s="24"/>
      <c r="E26" s="24"/>
      <c r="F26" s="44">
        <f t="shared" si="16"/>
        <v>0</v>
      </c>
      <c r="G26" s="57" t="str">
        <f t="shared" si="17"/>
        <v/>
      </c>
      <c r="H26" s="197"/>
      <c r="I26" s="197"/>
      <c r="J26" s="197"/>
      <c r="K26" s="44">
        <f t="shared" si="20"/>
        <v>0</v>
      </c>
      <c r="L26" s="203" t="str">
        <f t="shared" si="18"/>
        <v/>
      </c>
      <c r="M26" s="77"/>
      <c r="N26" s="77"/>
      <c r="O26" s="106">
        <f t="shared" si="21"/>
        <v>0</v>
      </c>
      <c r="P26" s="77"/>
      <c r="Q26" s="106">
        <f t="shared" si="22"/>
        <v>0</v>
      </c>
      <c r="R26" s="77"/>
      <c r="S26" s="106">
        <f t="shared" si="23"/>
        <v>0</v>
      </c>
      <c r="T26" s="77"/>
      <c r="U26" s="106">
        <f t="shared" si="24"/>
        <v>0</v>
      </c>
      <c r="V26" s="77"/>
      <c r="W26" s="106">
        <f t="shared" si="25"/>
        <v>0</v>
      </c>
      <c r="X26" s="151"/>
      <c r="Y26" s="390"/>
      <c r="Z26" s="390"/>
      <c r="AA26" s="390"/>
      <c r="AB26" s="390"/>
      <c r="AC26" s="390"/>
      <c r="AD26" s="390"/>
      <c r="AE26" s="390"/>
      <c r="AF26" s="391"/>
    </row>
    <row r="27" spans="1:32" ht="12" customHeight="1" x14ac:dyDescent="0.2">
      <c r="A27" s="382" t="s">
        <v>93</v>
      </c>
      <c r="B27" s="383"/>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3"/>
      <c r="Z27" s="393"/>
      <c r="AA27" s="393"/>
      <c r="AB27" s="393"/>
      <c r="AC27" s="393"/>
      <c r="AD27" s="393"/>
      <c r="AE27" s="393"/>
      <c r="AF27" s="394"/>
    </row>
    <row r="28" spans="1:32" ht="12" customHeight="1" x14ac:dyDescent="0.2">
      <c r="A28" s="14" t="s">
        <v>6</v>
      </c>
      <c r="B28" s="2">
        <f>B26+1</f>
        <v>16</v>
      </c>
      <c r="C28" s="24"/>
      <c r="D28" s="24"/>
      <c r="E28" s="24"/>
      <c r="F28" s="44">
        <f t="shared" ref="F28:F34" si="26">E28</f>
        <v>0</v>
      </c>
      <c r="G28" s="57" t="str">
        <f t="shared" ref="G28:G34" si="27">IF((D28*60+F28)=0,"",ROUND((C28*60)/(D28*60+F28),1))</f>
        <v/>
      </c>
      <c r="H28" s="197"/>
      <c r="I28" s="197"/>
      <c r="J28" s="197"/>
      <c r="K28" s="44">
        <f>J28</f>
        <v>0</v>
      </c>
      <c r="L28" s="203" t="str">
        <f t="shared" ref="L28:L34" si="28">IF((I28*60+K28)=0,"",ROUND((H28*60)/(I28*60+K28),1))</f>
        <v/>
      </c>
      <c r="M28" s="77"/>
      <c r="N28" s="77"/>
      <c r="O28" s="106">
        <f>IF(N28="",0,1)</f>
        <v>0</v>
      </c>
      <c r="P28" s="77"/>
      <c r="Q28" s="106">
        <f>IF(P28="",0,1)</f>
        <v>0</v>
      </c>
      <c r="R28" s="77"/>
      <c r="S28" s="106">
        <f>IF(R28="",0,1)</f>
        <v>0</v>
      </c>
      <c r="T28" s="77"/>
      <c r="U28" s="106">
        <f>IF(T28="",0,1)</f>
        <v>0</v>
      </c>
      <c r="V28" s="77"/>
      <c r="W28" s="106">
        <f>IF(V28="",0,1)</f>
        <v>0</v>
      </c>
      <c r="X28" s="151"/>
      <c r="Y28" s="426"/>
      <c r="Z28" s="426"/>
      <c r="AA28" s="426"/>
      <c r="AB28" s="426"/>
      <c r="AC28" s="426"/>
      <c r="AD28" s="426"/>
      <c r="AE28" s="426"/>
      <c r="AF28" s="427"/>
    </row>
    <row r="29" spans="1:32" ht="12" customHeight="1" x14ac:dyDescent="0.2">
      <c r="A29" s="14" t="s">
        <v>7</v>
      </c>
      <c r="B29" s="2">
        <f t="shared" ref="B29:B34" si="29">B28+1</f>
        <v>17</v>
      </c>
      <c r="C29" s="24"/>
      <c r="D29" s="24"/>
      <c r="E29" s="24"/>
      <c r="F29" s="44">
        <f t="shared" si="26"/>
        <v>0</v>
      </c>
      <c r="G29" s="57" t="str">
        <f t="shared" si="27"/>
        <v/>
      </c>
      <c r="H29" s="197"/>
      <c r="I29" s="197"/>
      <c r="J29" s="197"/>
      <c r="K29" s="44">
        <f t="shared" ref="K29:K34" si="30">J29</f>
        <v>0</v>
      </c>
      <c r="L29" s="203" t="str">
        <f t="shared" si="28"/>
        <v/>
      </c>
      <c r="M29" s="77"/>
      <c r="N29" s="77"/>
      <c r="O29" s="106">
        <f t="shared" ref="O29:O34" si="31">IF(N29="",O28,O28+1)</f>
        <v>0</v>
      </c>
      <c r="P29" s="77"/>
      <c r="Q29" s="106">
        <f t="shared" ref="Q29:Q34" si="32">IF(P29="",Q28,Q28+1)</f>
        <v>0</v>
      </c>
      <c r="R29" s="77"/>
      <c r="S29" s="106">
        <f t="shared" ref="S29:S34" si="33">IF(R29="",S28,S28+1)</f>
        <v>0</v>
      </c>
      <c r="T29" s="77"/>
      <c r="U29" s="106">
        <f t="shared" ref="U29:U34" si="34">IF(T29="",U28,U28+1)</f>
        <v>0</v>
      </c>
      <c r="V29" s="77"/>
      <c r="W29" s="106">
        <f t="shared" ref="W29:W34" si="35">IF(V29="",W28,W28+1)</f>
        <v>0</v>
      </c>
      <c r="X29" s="151"/>
      <c r="Y29" s="426"/>
      <c r="Z29" s="426"/>
      <c r="AA29" s="426"/>
      <c r="AB29" s="426"/>
      <c r="AC29" s="426"/>
      <c r="AD29" s="426"/>
      <c r="AE29" s="426"/>
      <c r="AF29" s="427"/>
    </row>
    <row r="30" spans="1:32" ht="12" customHeight="1" x14ac:dyDescent="0.2">
      <c r="A30" s="14" t="s">
        <v>8</v>
      </c>
      <c r="B30" s="2">
        <f t="shared" si="29"/>
        <v>18</v>
      </c>
      <c r="C30" s="24"/>
      <c r="D30" s="24"/>
      <c r="E30" s="24"/>
      <c r="F30" s="44">
        <f t="shared" si="26"/>
        <v>0</v>
      </c>
      <c r="G30" s="57" t="str">
        <f t="shared" si="27"/>
        <v/>
      </c>
      <c r="H30" s="197"/>
      <c r="I30" s="197"/>
      <c r="J30" s="197"/>
      <c r="K30" s="44">
        <f t="shared" si="30"/>
        <v>0</v>
      </c>
      <c r="L30" s="203" t="str">
        <f t="shared" si="28"/>
        <v/>
      </c>
      <c r="M30" s="77"/>
      <c r="N30" s="77"/>
      <c r="O30" s="106">
        <f t="shared" si="31"/>
        <v>0</v>
      </c>
      <c r="P30" s="77"/>
      <c r="Q30" s="106">
        <f t="shared" si="32"/>
        <v>0</v>
      </c>
      <c r="R30" s="77"/>
      <c r="S30" s="106">
        <f t="shared" si="33"/>
        <v>0</v>
      </c>
      <c r="T30" s="77"/>
      <c r="U30" s="106">
        <f t="shared" si="34"/>
        <v>0</v>
      </c>
      <c r="V30" s="77"/>
      <c r="W30" s="106">
        <f t="shared" si="35"/>
        <v>0</v>
      </c>
      <c r="X30" s="151"/>
      <c r="Y30" s="426"/>
      <c r="Z30" s="426"/>
      <c r="AA30" s="426"/>
      <c r="AB30" s="426"/>
      <c r="AC30" s="426"/>
      <c r="AD30" s="426"/>
      <c r="AE30" s="426"/>
      <c r="AF30" s="427"/>
    </row>
    <row r="31" spans="1:32" ht="12" customHeight="1" x14ac:dyDescent="0.2">
      <c r="A31" s="14" t="s">
        <v>2</v>
      </c>
      <c r="B31" s="2">
        <f t="shared" si="29"/>
        <v>19</v>
      </c>
      <c r="C31" s="24"/>
      <c r="D31" s="24"/>
      <c r="E31" s="24"/>
      <c r="F31" s="44">
        <f t="shared" si="26"/>
        <v>0</v>
      </c>
      <c r="G31" s="57" t="str">
        <f t="shared" si="27"/>
        <v/>
      </c>
      <c r="H31" s="197"/>
      <c r="I31" s="197"/>
      <c r="J31" s="197"/>
      <c r="K31" s="44">
        <f t="shared" si="30"/>
        <v>0</v>
      </c>
      <c r="L31" s="203" t="str">
        <f t="shared" si="28"/>
        <v/>
      </c>
      <c r="M31" s="77"/>
      <c r="N31" s="77"/>
      <c r="O31" s="106">
        <f t="shared" si="31"/>
        <v>0</v>
      </c>
      <c r="P31" s="77"/>
      <c r="Q31" s="106">
        <f t="shared" si="32"/>
        <v>0</v>
      </c>
      <c r="R31" s="77"/>
      <c r="S31" s="106">
        <f t="shared" si="33"/>
        <v>0</v>
      </c>
      <c r="T31" s="77"/>
      <c r="U31" s="106">
        <f t="shared" si="34"/>
        <v>0</v>
      </c>
      <c r="V31" s="77"/>
      <c r="W31" s="106">
        <f t="shared" si="35"/>
        <v>0</v>
      </c>
      <c r="X31" s="151"/>
      <c r="Y31" s="426"/>
      <c r="Z31" s="426"/>
      <c r="AA31" s="426"/>
      <c r="AB31" s="426"/>
      <c r="AC31" s="426"/>
      <c r="AD31" s="426"/>
      <c r="AE31" s="426"/>
      <c r="AF31" s="427"/>
    </row>
    <row r="32" spans="1:32" ht="12" customHeight="1" x14ac:dyDescent="0.2">
      <c r="A32" s="14" t="s">
        <v>3</v>
      </c>
      <c r="B32" s="2">
        <f t="shared" si="29"/>
        <v>20</v>
      </c>
      <c r="C32" s="24"/>
      <c r="D32" s="24"/>
      <c r="E32" s="24"/>
      <c r="F32" s="44">
        <f t="shared" si="26"/>
        <v>0</v>
      </c>
      <c r="G32" s="57" t="str">
        <f t="shared" si="27"/>
        <v/>
      </c>
      <c r="H32" s="197"/>
      <c r="I32" s="197"/>
      <c r="J32" s="197"/>
      <c r="K32" s="44">
        <f t="shared" si="30"/>
        <v>0</v>
      </c>
      <c r="L32" s="203" t="str">
        <f t="shared" si="28"/>
        <v/>
      </c>
      <c r="M32" s="77"/>
      <c r="N32" s="77"/>
      <c r="O32" s="106">
        <f t="shared" si="31"/>
        <v>0</v>
      </c>
      <c r="P32" s="77"/>
      <c r="Q32" s="106">
        <f t="shared" si="32"/>
        <v>0</v>
      </c>
      <c r="R32" s="77"/>
      <c r="S32" s="106">
        <f t="shared" si="33"/>
        <v>0</v>
      </c>
      <c r="T32" s="77"/>
      <c r="U32" s="106">
        <f t="shared" si="34"/>
        <v>0</v>
      </c>
      <c r="V32" s="77"/>
      <c r="W32" s="106">
        <f t="shared" si="35"/>
        <v>0</v>
      </c>
      <c r="X32" s="151"/>
      <c r="Y32" s="426"/>
      <c r="Z32" s="426"/>
      <c r="AA32" s="426"/>
      <c r="AB32" s="426"/>
      <c r="AC32" s="426"/>
      <c r="AD32" s="426"/>
      <c r="AE32" s="426"/>
      <c r="AF32" s="427"/>
    </row>
    <row r="33" spans="1:34" ht="12" customHeight="1" x14ac:dyDescent="0.2">
      <c r="A33" s="14" t="s">
        <v>4</v>
      </c>
      <c r="B33" s="2">
        <f t="shared" si="29"/>
        <v>21</v>
      </c>
      <c r="C33" s="24"/>
      <c r="D33" s="24"/>
      <c r="E33" s="24"/>
      <c r="F33" s="44">
        <f t="shared" si="26"/>
        <v>0</v>
      </c>
      <c r="G33" s="57" t="str">
        <f t="shared" si="27"/>
        <v/>
      </c>
      <c r="H33" s="197"/>
      <c r="I33" s="197"/>
      <c r="J33" s="197"/>
      <c r="K33" s="44">
        <f t="shared" si="30"/>
        <v>0</v>
      </c>
      <c r="L33" s="203" t="str">
        <f t="shared" si="28"/>
        <v/>
      </c>
      <c r="M33" s="77"/>
      <c r="N33" s="77"/>
      <c r="O33" s="106">
        <f t="shared" si="31"/>
        <v>0</v>
      </c>
      <c r="P33" s="77"/>
      <c r="Q33" s="106">
        <f t="shared" si="32"/>
        <v>0</v>
      </c>
      <c r="R33" s="77"/>
      <c r="S33" s="106">
        <f t="shared" si="33"/>
        <v>0</v>
      </c>
      <c r="T33" s="77"/>
      <c r="U33" s="106">
        <f t="shared" si="34"/>
        <v>0</v>
      </c>
      <c r="V33" s="77"/>
      <c r="W33" s="106">
        <f t="shared" si="35"/>
        <v>0</v>
      </c>
      <c r="X33" s="151"/>
      <c r="Y33" s="369" t="s">
        <v>291</v>
      </c>
      <c r="Z33" s="369"/>
      <c r="AA33" s="369"/>
      <c r="AB33" s="369"/>
      <c r="AC33" s="369"/>
      <c r="AD33" s="369"/>
      <c r="AE33" s="369"/>
      <c r="AF33" s="370"/>
    </row>
    <row r="34" spans="1:34" ht="12" customHeight="1" x14ac:dyDescent="0.2">
      <c r="A34" s="74" t="s">
        <v>5</v>
      </c>
      <c r="B34" s="44">
        <f t="shared" si="29"/>
        <v>22</v>
      </c>
      <c r="C34" s="24"/>
      <c r="D34" s="24"/>
      <c r="E34" s="24"/>
      <c r="F34" s="44">
        <f t="shared" si="26"/>
        <v>0</v>
      </c>
      <c r="G34" s="57" t="str">
        <f t="shared" si="27"/>
        <v/>
      </c>
      <c r="H34" s="197"/>
      <c r="I34" s="197"/>
      <c r="J34" s="197"/>
      <c r="K34" s="44">
        <f t="shared" si="30"/>
        <v>0</v>
      </c>
      <c r="L34" s="203" t="str">
        <f t="shared" si="28"/>
        <v/>
      </c>
      <c r="M34" s="77"/>
      <c r="N34" s="77"/>
      <c r="O34" s="106">
        <f t="shared" si="31"/>
        <v>0</v>
      </c>
      <c r="P34" s="77"/>
      <c r="Q34" s="106">
        <f t="shared" si="32"/>
        <v>0</v>
      </c>
      <c r="R34" s="77"/>
      <c r="S34" s="106">
        <f t="shared" si="33"/>
        <v>0</v>
      </c>
      <c r="T34" s="77"/>
      <c r="U34" s="106">
        <f t="shared" si="34"/>
        <v>0</v>
      </c>
      <c r="V34" s="77"/>
      <c r="W34" s="106">
        <f t="shared" si="35"/>
        <v>0</v>
      </c>
      <c r="X34" s="151"/>
      <c r="Y34" s="366"/>
      <c r="Z34" s="366"/>
      <c r="AA34" s="366"/>
      <c r="AB34" s="366"/>
      <c r="AC34" s="366"/>
      <c r="AD34" s="366"/>
      <c r="AE34" s="366"/>
      <c r="AF34" s="367"/>
    </row>
    <row r="35" spans="1:34" ht="12" customHeight="1" x14ac:dyDescent="0.2">
      <c r="A35" s="382" t="s">
        <v>94</v>
      </c>
      <c r="B35" s="383"/>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49"/>
      <c r="Y35" s="397"/>
      <c r="Z35" s="397"/>
      <c r="AA35" s="397"/>
      <c r="AB35" s="397"/>
      <c r="AC35" s="397"/>
      <c r="AD35" s="397"/>
      <c r="AE35" s="397"/>
      <c r="AF35" s="398"/>
    </row>
    <row r="36" spans="1:34" ht="12" customHeight="1" x14ac:dyDescent="0.2">
      <c r="A36" s="14" t="s">
        <v>6</v>
      </c>
      <c r="B36" s="2">
        <f>B34+1</f>
        <v>23</v>
      </c>
      <c r="C36" s="24"/>
      <c r="D36" s="24"/>
      <c r="E36" s="24"/>
      <c r="F36" s="44">
        <f t="shared" ref="F36:F42" si="36">E36</f>
        <v>0</v>
      </c>
      <c r="G36" s="57" t="str">
        <f t="shared" ref="G36:G42" si="37">IF((D36*60+F36)=0,"",ROUND((C36*60)/(D36*60+F36),1))</f>
        <v/>
      </c>
      <c r="H36" s="197"/>
      <c r="I36" s="197"/>
      <c r="J36" s="197"/>
      <c r="K36" s="44">
        <f>J36</f>
        <v>0</v>
      </c>
      <c r="L36" s="203" t="str">
        <f t="shared" ref="L36:L42" si="38">IF((I36*60+K36)=0,"",ROUND((H36*60)/(I36*60+K36),1))</f>
        <v/>
      </c>
      <c r="M36" s="77"/>
      <c r="N36" s="77"/>
      <c r="O36" s="106">
        <f>IF(N36="",0,1)</f>
        <v>0</v>
      </c>
      <c r="P36" s="77"/>
      <c r="Q36" s="106">
        <f t="shared" ref="Q36" si="39">IF(P36="",0,1)</f>
        <v>0</v>
      </c>
      <c r="R36" s="77"/>
      <c r="S36" s="106">
        <f t="shared" ref="S36" si="40">IF(R36="",0,1)</f>
        <v>0</v>
      </c>
      <c r="T36" s="77"/>
      <c r="U36" s="106">
        <f t="shared" ref="U36" si="41">IF(T36="",0,1)</f>
        <v>0</v>
      </c>
      <c r="V36" s="77"/>
      <c r="W36" s="106">
        <f t="shared" ref="W36" si="42">IF(V36="",0,1)</f>
        <v>0</v>
      </c>
      <c r="X36" s="151"/>
      <c r="Y36" s="366"/>
      <c r="Z36" s="366"/>
      <c r="AA36" s="366"/>
      <c r="AB36" s="366"/>
      <c r="AC36" s="366"/>
      <c r="AD36" s="366"/>
      <c r="AE36" s="366"/>
      <c r="AF36" s="367"/>
    </row>
    <row r="37" spans="1:34" ht="12" customHeight="1" x14ac:dyDescent="0.2">
      <c r="A37" s="14" t="s">
        <v>7</v>
      </c>
      <c r="B37" s="2">
        <f t="shared" ref="B37:B42" si="43">B36+1</f>
        <v>24</v>
      </c>
      <c r="C37" s="24"/>
      <c r="D37" s="24"/>
      <c r="E37" s="24"/>
      <c r="F37" s="44">
        <f t="shared" si="36"/>
        <v>0</v>
      </c>
      <c r="G37" s="57" t="str">
        <f t="shared" si="37"/>
        <v/>
      </c>
      <c r="H37" s="197"/>
      <c r="I37" s="197"/>
      <c r="J37" s="197"/>
      <c r="K37" s="44">
        <f t="shared" ref="K37:K42" si="44">J37</f>
        <v>0</v>
      </c>
      <c r="L37" s="203" t="str">
        <f t="shared" si="38"/>
        <v/>
      </c>
      <c r="M37" s="77"/>
      <c r="N37" s="77"/>
      <c r="O37" s="106">
        <f>IF(N37="",O36,O36+1)</f>
        <v>0</v>
      </c>
      <c r="P37" s="77"/>
      <c r="Q37" s="106">
        <f>IF(P37="",Q36,Q36+1)</f>
        <v>0</v>
      </c>
      <c r="R37" s="77"/>
      <c r="S37" s="106">
        <f>IF(R37="",S36,S36+1)</f>
        <v>0</v>
      </c>
      <c r="T37" s="77"/>
      <c r="U37" s="106">
        <f>IF(T37="",U36,U36+1)</f>
        <v>0</v>
      </c>
      <c r="V37" s="77"/>
      <c r="W37" s="106">
        <f>IF(V37="",W36,W36+1)</f>
        <v>0</v>
      </c>
      <c r="X37" s="151"/>
      <c r="Y37" s="366"/>
      <c r="Z37" s="366"/>
      <c r="AA37" s="366"/>
      <c r="AB37" s="366"/>
      <c r="AC37" s="366"/>
      <c r="AD37" s="366"/>
      <c r="AE37" s="366"/>
      <c r="AF37" s="367"/>
    </row>
    <row r="38" spans="1:34" ht="12" customHeight="1" x14ac:dyDescent="0.2">
      <c r="A38" s="74" t="s">
        <v>8</v>
      </c>
      <c r="B38" s="44">
        <f t="shared" si="43"/>
        <v>25</v>
      </c>
      <c r="C38" s="24"/>
      <c r="D38" s="24"/>
      <c r="E38" s="24"/>
      <c r="F38" s="44">
        <f t="shared" si="36"/>
        <v>0</v>
      </c>
      <c r="G38" s="57" t="str">
        <f t="shared" si="37"/>
        <v/>
      </c>
      <c r="H38" s="197"/>
      <c r="I38" s="197"/>
      <c r="J38" s="197"/>
      <c r="K38" s="44">
        <f t="shared" si="44"/>
        <v>0</v>
      </c>
      <c r="L38" s="203" t="str">
        <f t="shared" si="38"/>
        <v/>
      </c>
      <c r="M38" s="77"/>
      <c r="N38" s="77"/>
      <c r="O38" s="106">
        <f>IF(N38="",O37,O37+1)</f>
        <v>0</v>
      </c>
      <c r="P38" s="77"/>
      <c r="Q38" s="106">
        <f t="shared" ref="Q38:Q42" si="45">IF(P38="",Q37,Q37+1)</f>
        <v>0</v>
      </c>
      <c r="R38" s="77"/>
      <c r="S38" s="106">
        <f t="shared" ref="S38:S42" si="46">IF(R38="",S37,S37+1)</f>
        <v>0</v>
      </c>
      <c r="T38" s="77"/>
      <c r="U38" s="106">
        <f t="shared" ref="U38:U42" si="47">IF(T38="",U37,U37+1)</f>
        <v>0</v>
      </c>
      <c r="V38" s="77"/>
      <c r="W38" s="106">
        <f t="shared" ref="W38:W42" si="48">IF(V38="",W37,W37+1)</f>
        <v>0</v>
      </c>
      <c r="X38" s="151"/>
      <c r="Y38" s="369" t="s">
        <v>292</v>
      </c>
      <c r="Z38" s="369"/>
      <c r="AA38" s="369"/>
      <c r="AB38" s="369"/>
      <c r="AC38" s="369"/>
      <c r="AD38" s="369"/>
      <c r="AE38" s="369"/>
      <c r="AF38" s="370"/>
    </row>
    <row r="39" spans="1:34" ht="12" customHeight="1" x14ac:dyDescent="0.2">
      <c r="A39" s="14" t="s">
        <v>2</v>
      </c>
      <c r="B39" s="2">
        <f t="shared" si="43"/>
        <v>26</v>
      </c>
      <c r="C39" s="24"/>
      <c r="D39" s="24"/>
      <c r="E39" s="24"/>
      <c r="F39" s="44">
        <f t="shared" si="36"/>
        <v>0</v>
      </c>
      <c r="G39" s="57" t="str">
        <f t="shared" si="37"/>
        <v/>
      </c>
      <c r="H39" s="197"/>
      <c r="I39" s="197"/>
      <c r="J39" s="197"/>
      <c r="K39" s="44">
        <f t="shared" si="44"/>
        <v>0</v>
      </c>
      <c r="L39" s="203" t="str">
        <f t="shared" si="38"/>
        <v/>
      </c>
      <c r="M39" s="77"/>
      <c r="N39" s="77"/>
      <c r="O39" s="106">
        <f t="shared" ref="O39:O42" si="49">IF(N39="",O38,O38+1)</f>
        <v>0</v>
      </c>
      <c r="P39" s="77"/>
      <c r="Q39" s="106">
        <f t="shared" si="45"/>
        <v>0</v>
      </c>
      <c r="R39" s="77"/>
      <c r="S39" s="106">
        <f t="shared" si="46"/>
        <v>0</v>
      </c>
      <c r="T39" s="77"/>
      <c r="U39" s="106">
        <f t="shared" si="47"/>
        <v>0</v>
      </c>
      <c r="V39" s="77"/>
      <c r="W39" s="106">
        <f t="shared" si="48"/>
        <v>0</v>
      </c>
      <c r="X39" s="151"/>
      <c r="Y39" s="366"/>
      <c r="Z39" s="366"/>
      <c r="AA39" s="366"/>
      <c r="AB39" s="366"/>
      <c r="AC39" s="366"/>
      <c r="AD39" s="366"/>
      <c r="AE39" s="366"/>
      <c r="AF39" s="367"/>
    </row>
    <row r="40" spans="1:34" ht="12" customHeight="1" x14ac:dyDescent="0.2">
      <c r="A40" s="14" t="s">
        <v>3</v>
      </c>
      <c r="B40" s="2">
        <f t="shared" si="43"/>
        <v>27</v>
      </c>
      <c r="C40" s="24"/>
      <c r="D40" s="24"/>
      <c r="E40" s="24"/>
      <c r="F40" s="44">
        <f t="shared" si="36"/>
        <v>0</v>
      </c>
      <c r="G40" s="57" t="str">
        <f t="shared" si="37"/>
        <v/>
      </c>
      <c r="H40" s="197"/>
      <c r="I40" s="197"/>
      <c r="J40" s="197"/>
      <c r="K40" s="44">
        <f t="shared" si="44"/>
        <v>0</v>
      </c>
      <c r="L40" s="203" t="str">
        <f t="shared" si="38"/>
        <v/>
      </c>
      <c r="M40" s="77"/>
      <c r="N40" s="77"/>
      <c r="O40" s="106">
        <f t="shared" si="49"/>
        <v>0</v>
      </c>
      <c r="P40" s="77"/>
      <c r="Q40" s="106">
        <f t="shared" si="45"/>
        <v>0</v>
      </c>
      <c r="R40" s="77"/>
      <c r="S40" s="106">
        <f t="shared" si="46"/>
        <v>0</v>
      </c>
      <c r="T40" s="77"/>
      <c r="U40" s="106">
        <f t="shared" si="47"/>
        <v>0</v>
      </c>
      <c r="V40" s="77"/>
      <c r="W40" s="106">
        <f t="shared" si="48"/>
        <v>0</v>
      </c>
      <c r="X40" s="151"/>
      <c r="Y40" s="366"/>
      <c r="Z40" s="366"/>
      <c r="AA40" s="366"/>
      <c r="AB40" s="366"/>
      <c r="AC40" s="366"/>
      <c r="AD40" s="366"/>
      <c r="AE40" s="366"/>
      <c r="AF40" s="367"/>
    </row>
    <row r="41" spans="1:34" ht="12" customHeight="1" x14ac:dyDescent="0.2">
      <c r="A41" s="14" t="s">
        <v>4</v>
      </c>
      <c r="B41" s="2">
        <f t="shared" si="43"/>
        <v>28</v>
      </c>
      <c r="C41" s="24"/>
      <c r="D41" s="24"/>
      <c r="E41" s="24"/>
      <c r="F41" s="44">
        <f t="shared" si="36"/>
        <v>0</v>
      </c>
      <c r="G41" s="57" t="str">
        <f t="shared" si="37"/>
        <v/>
      </c>
      <c r="H41" s="197"/>
      <c r="I41" s="197"/>
      <c r="J41" s="197"/>
      <c r="K41" s="44">
        <f t="shared" si="44"/>
        <v>0</v>
      </c>
      <c r="L41" s="203" t="str">
        <f t="shared" si="38"/>
        <v/>
      </c>
      <c r="M41" s="77"/>
      <c r="N41" s="77"/>
      <c r="O41" s="106">
        <f t="shared" si="49"/>
        <v>0</v>
      </c>
      <c r="P41" s="77"/>
      <c r="Q41" s="106">
        <f t="shared" si="45"/>
        <v>0</v>
      </c>
      <c r="R41" s="77"/>
      <c r="S41" s="106">
        <f t="shared" si="46"/>
        <v>0</v>
      </c>
      <c r="T41" s="77"/>
      <c r="U41" s="106">
        <f t="shared" si="47"/>
        <v>0</v>
      </c>
      <c r="V41" s="77"/>
      <c r="W41" s="106">
        <f t="shared" si="48"/>
        <v>0</v>
      </c>
      <c r="X41" s="151"/>
      <c r="Y41" s="366"/>
      <c r="Z41" s="366"/>
      <c r="AA41" s="366"/>
      <c r="AB41" s="366"/>
      <c r="AC41" s="366"/>
      <c r="AD41" s="366"/>
      <c r="AE41" s="366"/>
      <c r="AF41" s="367"/>
    </row>
    <row r="42" spans="1:34" ht="12" customHeight="1" x14ac:dyDescent="0.2">
      <c r="A42" s="74" t="s">
        <v>5</v>
      </c>
      <c r="B42" s="44">
        <f t="shared" si="43"/>
        <v>29</v>
      </c>
      <c r="C42" s="24"/>
      <c r="D42" s="24"/>
      <c r="E42" s="24"/>
      <c r="F42" s="44">
        <f t="shared" si="36"/>
        <v>0</v>
      </c>
      <c r="G42" s="57" t="str">
        <f t="shared" si="37"/>
        <v/>
      </c>
      <c r="H42" s="197"/>
      <c r="I42" s="197"/>
      <c r="J42" s="197"/>
      <c r="K42" s="44">
        <f t="shared" si="44"/>
        <v>0</v>
      </c>
      <c r="L42" s="203" t="str">
        <f t="shared" si="38"/>
        <v/>
      </c>
      <c r="M42" s="77"/>
      <c r="N42" s="77"/>
      <c r="O42" s="106">
        <f t="shared" si="49"/>
        <v>0</v>
      </c>
      <c r="P42" s="77"/>
      <c r="Q42" s="106">
        <f t="shared" si="45"/>
        <v>0</v>
      </c>
      <c r="R42" s="77"/>
      <c r="S42" s="106">
        <f t="shared" si="46"/>
        <v>0</v>
      </c>
      <c r="T42" s="77"/>
      <c r="U42" s="106">
        <f t="shared" si="47"/>
        <v>0</v>
      </c>
      <c r="V42" s="77"/>
      <c r="W42" s="106">
        <f t="shared" si="48"/>
        <v>0</v>
      </c>
      <c r="X42" s="151"/>
      <c r="Y42" s="366"/>
      <c r="Z42" s="366"/>
      <c r="AA42" s="366"/>
      <c r="AB42" s="366"/>
      <c r="AC42" s="366"/>
      <c r="AD42" s="366"/>
      <c r="AE42" s="366"/>
      <c r="AF42" s="367"/>
    </row>
    <row r="43" spans="1:34" ht="12" customHeight="1" x14ac:dyDescent="0.2">
      <c r="A43" s="382" t="s">
        <v>231</v>
      </c>
      <c r="B43" s="383"/>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93"/>
      <c r="Z43" s="393"/>
      <c r="AA43" s="393"/>
      <c r="AB43" s="393"/>
      <c r="AC43" s="393"/>
      <c r="AD43" s="393"/>
      <c r="AE43" s="393"/>
      <c r="AF43" s="394"/>
    </row>
    <row r="44" spans="1:34" ht="12" customHeight="1" x14ac:dyDescent="0.2">
      <c r="A44" s="14" t="s">
        <v>6</v>
      </c>
      <c r="B44" s="2">
        <f>B42+1</f>
        <v>30</v>
      </c>
      <c r="C44" s="24"/>
      <c r="D44" s="24"/>
      <c r="E44" s="24"/>
      <c r="F44" s="44">
        <f t="shared" ref="F44:F45" si="50">E44</f>
        <v>0</v>
      </c>
      <c r="G44" s="57" t="str">
        <f t="shared" ref="G44:G45" si="51">IF((D44*60+F44)=0,"",ROUND((C44*60)/(D44*60+F44),1))</f>
        <v/>
      </c>
      <c r="H44" s="197"/>
      <c r="I44" s="197"/>
      <c r="J44" s="197"/>
      <c r="K44" s="44">
        <f>J44</f>
        <v>0</v>
      </c>
      <c r="L44" s="203" t="str">
        <f t="shared" ref="L44:L45" si="52">IF((I44*60+K44)=0,"",ROUND((H44*60)/(I44*60+K44),1))</f>
        <v/>
      </c>
      <c r="M44" s="77"/>
      <c r="N44" s="77"/>
      <c r="O44" s="106">
        <f>IF(N44="",0,1)</f>
        <v>0</v>
      </c>
      <c r="P44" s="77"/>
      <c r="Q44" s="106">
        <f t="shared" ref="Q44" si="53">IF(P44="",0,1)</f>
        <v>0</v>
      </c>
      <c r="R44" s="77"/>
      <c r="S44" s="106">
        <f t="shared" ref="S44" si="54">IF(R44="",0,1)</f>
        <v>0</v>
      </c>
      <c r="T44" s="77"/>
      <c r="U44" s="106">
        <f t="shared" ref="U44" si="55">IF(T44="",0,1)</f>
        <v>0</v>
      </c>
      <c r="V44" s="77"/>
      <c r="W44" s="106">
        <f t="shared" ref="W44" si="56">IF(V44="",0,1)</f>
        <v>0</v>
      </c>
      <c r="X44" s="151"/>
      <c r="Y44" s="366"/>
      <c r="Z44" s="366"/>
      <c r="AA44" s="366"/>
      <c r="AB44" s="366"/>
      <c r="AC44" s="366"/>
      <c r="AD44" s="366"/>
      <c r="AE44" s="366"/>
      <c r="AF44" s="367"/>
    </row>
    <row r="45" spans="1:34" ht="12" customHeight="1" x14ac:dyDescent="0.2">
      <c r="A45" s="14" t="s">
        <v>7</v>
      </c>
      <c r="B45" s="2">
        <f t="shared" ref="B45" si="57">B44+1</f>
        <v>31</v>
      </c>
      <c r="C45" s="24"/>
      <c r="D45" s="24"/>
      <c r="E45" s="24"/>
      <c r="F45" s="44">
        <f t="shared" si="50"/>
        <v>0</v>
      </c>
      <c r="G45" s="57" t="str">
        <f t="shared" si="51"/>
        <v/>
      </c>
      <c r="H45" s="197"/>
      <c r="I45" s="197"/>
      <c r="J45" s="197"/>
      <c r="K45" s="44">
        <f t="shared" ref="K45" si="58">J45</f>
        <v>0</v>
      </c>
      <c r="L45" s="203" t="str">
        <f t="shared" si="52"/>
        <v/>
      </c>
      <c r="M45" s="77"/>
      <c r="N45" s="77"/>
      <c r="O45" s="106">
        <f t="shared" ref="O45" si="59">IF(N45="",O44,O44+1)</f>
        <v>0</v>
      </c>
      <c r="P45" s="77"/>
      <c r="Q45" s="106">
        <f t="shared" ref="Q45" si="60">IF(P45="",Q44,Q44+1)</f>
        <v>0</v>
      </c>
      <c r="R45" s="77"/>
      <c r="S45" s="106">
        <f t="shared" ref="S45" si="61">IF(R45="",S44,S44+1)</f>
        <v>0</v>
      </c>
      <c r="T45" s="77"/>
      <c r="U45" s="106">
        <f t="shared" ref="U45" si="62">IF(T45="",U44,U44+1)</f>
        <v>0</v>
      </c>
      <c r="V45" s="77"/>
      <c r="W45" s="106">
        <f t="shared" ref="W45" si="63">IF(V45="",W44,W44+1)</f>
        <v>0</v>
      </c>
      <c r="X45" s="151"/>
      <c r="Y45" s="369" t="s">
        <v>293</v>
      </c>
      <c r="Z45" s="369"/>
      <c r="AA45" s="369"/>
      <c r="AB45" s="369"/>
      <c r="AC45" s="369"/>
      <c r="AD45" s="369"/>
      <c r="AE45" s="369"/>
      <c r="AF45" s="370"/>
    </row>
    <row r="46" spans="1:34" ht="12" customHeight="1" x14ac:dyDescent="0.2">
      <c r="A46" s="382" t="s">
        <v>10</v>
      </c>
      <c r="B46" s="383"/>
      <c r="C46" s="11">
        <f>SUM(C44:C45)</f>
        <v>0</v>
      </c>
      <c r="D46" s="11">
        <f>SUM(D44:D45)+ROUNDDOWN(F46/60,0)</f>
        <v>0</v>
      </c>
      <c r="E46" s="11">
        <f>F46-60*ROUNDDOWN(F46/60,0)</f>
        <v>0</v>
      </c>
      <c r="F46" s="89">
        <f>SUM(F44:F45)</f>
        <v>0</v>
      </c>
      <c r="G46" s="34">
        <f>IF((D46*60+E46)=0,0,ROUND((C46*60)/(D46*60+E46),1))</f>
        <v>0</v>
      </c>
      <c r="H46" s="11">
        <f>SUM(H44:H45)</f>
        <v>0</v>
      </c>
      <c r="I46" s="11">
        <f>SUM(I44:I45)+ROUNDDOWN(K46/60,0)</f>
        <v>0</v>
      </c>
      <c r="J46" s="11">
        <f>K46-60*ROUNDDOWN(K46/60,0)</f>
        <v>0</v>
      </c>
      <c r="K46" s="89">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52"/>
      <c r="Y46" s="475"/>
      <c r="Z46" s="476"/>
      <c r="AA46" s="476"/>
      <c r="AB46" s="476"/>
      <c r="AC46" s="476"/>
      <c r="AD46" s="476"/>
      <c r="AE46" s="476"/>
      <c r="AF46" s="477"/>
    </row>
    <row r="47" spans="1:34" ht="12" customHeight="1" x14ac:dyDescent="0.2">
      <c r="A47" s="379" t="s">
        <v>38</v>
      </c>
      <c r="B47" s="380"/>
      <c r="C47" s="12">
        <f>C10+C19+C27+C35+C43+C46</f>
        <v>0</v>
      </c>
      <c r="D47" s="9">
        <f>D10+D19+D27+D35+D43+D46+ROUNDDOWN(F47/60,0)</f>
        <v>0</v>
      </c>
      <c r="E47" s="9">
        <f>F47-60*ROUNDDOWN(F47/60,0)</f>
        <v>0</v>
      </c>
      <c r="F47" s="91">
        <f>E10+E19+E27+E35+E43+E46</f>
        <v>0</v>
      </c>
      <c r="G47" s="38">
        <f>IF((D47*60+E47)=0,0,ROUND((C47*60)/(D47*60+E47),1))</f>
        <v>0</v>
      </c>
      <c r="H47" s="12">
        <f>H10+H19+H27+H35+H43+H46</f>
        <v>0</v>
      </c>
      <c r="I47" s="9">
        <f>I10+I19+I27+I35+I43+I46+ROUNDDOWN(K47/60,0)</f>
        <v>0</v>
      </c>
      <c r="J47" s="9">
        <f>K47-60*ROUNDDOWN(K47/60,0)</f>
        <v>0</v>
      </c>
      <c r="K47" s="91">
        <f>J10+J19+J27+J35+J43+J46</f>
        <v>0</v>
      </c>
      <c r="L47" s="38">
        <f>IF((I47*60+J47)=0,0,ROUND((H47*60)/(I47*60+J47),1))</f>
        <v>0</v>
      </c>
      <c r="M47" s="28">
        <f>M10+M19+M27+M35+M43+M46</f>
        <v>0</v>
      </c>
      <c r="N47" s="19" t="str">
        <f>IF(N48=0,"",(N10+N19+N27+N35+N43)/N48)</f>
        <v/>
      </c>
      <c r="O47" s="237"/>
      <c r="P47" s="19" t="str">
        <f>IF(P48=0,"",(P10+P19+P27+P35+P43)/P48)</f>
        <v/>
      </c>
      <c r="Q47" s="237"/>
      <c r="R47" s="19" t="str">
        <f>IF(R48=0,"",(R10+R19+R27+R35+R43)/R48)</f>
        <v/>
      </c>
      <c r="S47" s="237"/>
      <c r="T47" s="19" t="str">
        <f>IF(T48=0,"",(T10+T19+T27+T35+T43)/T48)</f>
        <v/>
      </c>
      <c r="U47" s="237"/>
      <c r="V47" s="19" t="str">
        <f>IF(V48=0,"",(V10+V19+V27+V35+V43)/V48)</f>
        <v/>
      </c>
      <c r="W47" s="237"/>
      <c r="X47" s="23"/>
      <c r="Y47" s="23"/>
      <c r="Z47" s="23"/>
      <c r="AA47" s="2" t="s">
        <v>0</v>
      </c>
      <c r="AB47" s="2" t="s">
        <v>14</v>
      </c>
      <c r="AC47" s="2" t="s">
        <v>15</v>
      </c>
      <c r="AD47" s="2"/>
      <c r="AE47" s="2" t="s">
        <v>12</v>
      </c>
      <c r="AF47" s="2" t="s">
        <v>16</v>
      </c>
    </row>
    <row r="48" spans="1:34" ht="12" customHeight="1" x14ac:dyDescent="0.2">
      <c r="A48" s="381"/>
      <c r="B48" s="381"/>
      <c r="C48" s="2" t="s">
        <v>0</v>
      </c>
      <c r="D48" s="2" t="s">
        <v>14</v>
      </c>
      <c r="E48" s="2" t="s">
        <v>15</v>
      </c>
      <c r="F48" s="44"/>
      <c r="G48" s="2" t="s">
        <v>12</v>
      </c>
      <c r="H48" s="203" t="s">
        <v>0</v>
      </c>
      <c r="I48" s="203" t="s">
        <v>14</v>
      </c>
      <c r="J48" s="203" t="s">
        <v>15</v>
      </c>
      <c r="K48" s="2"/>
      <c r="L48" s="203" t="s">
        <v>12</v>
      </c>
      <c r="M48" s="22" t="s">
        <v>16</v>
      </c>
      <c r="N48" s="105">
        <f>O10+O19+O27+O35+O43+O46</f>
        <v>0</v>
      </c>
      <c r="O48" s="103"/>
      <c r="P48" s="105">
        <f>Q10+Q19+Q27+Q35+Q43+Q46</f>
        <v>0</v>
      </c>
      <c r="Q48" s="103"/>
      <c r="R48" s="105">
        <f>S10+S19+S27+S35+S43+S46</f>
        <v>0</v>
      </c>
      <c r="S48" s="103"/>
      <c r="T48" s="105">
        <f>U10+U19+U27+U35+U43+U46</f>
        <v>0</v>
      </c>
      <c r="U48" s="103"/>
      <c r="V48" s="105">
        <f>W10+W19+W27+W35+W43+W46</f>
        <v>0</v>
      </c>
      <c r="W48" s="122"/>
      <c r="Y48" s="386" t="s">
        <v>136</v>
      </c>
      <c r="Z48" s="388"/>
      <c r="AA48" s="15">
        <f>C47+Novembre!AA45</f>
        <v>0</v>
      </c>
      <c r="AB48" s="15">
        <f>D47+Novembre!AB45+ROUNDDOWN(AD48/60,0)</f>
        <v>0</v>
      </c>
      <c r="AC48" s="10">
        <f>AD48-60*ROUNDDOWN(AD48/60,0)</f>
        <v>0</v>
      </c>
      <c r="AD48" s="54">
        <f>E47+Novembre!AC45</f>
        <v>0</v>
      </c>
      <c r="AE48" s="10">
        <f>IF((AB48*60+AC48)=0,0,ROUND((AA48*60)/(AB48*60+AC48),1))</f>
        <v>0</v>
      </c>
      <c r="AF48" s="15">
        <f>M47+Novembre!AE45</f>
        <v>0</v>
      </c>
      <c r="AH48" s="13" t="s">
        <v>235</v>
      </c>
    </row>
    <row r="49" spans="1:34" ht="15" customHeight="1" x14ac:dyDescent="0.2">
      <c r="A49" s="513" t="s">
        <v>249</v>
      </c>
      <c r="B49" s="514"/>
      <c r="C49" s="31">
        <f>'Décembre 23'!$C$46</f>
        <v>0</v>
      </c>
      <c r="D49" s="30">
        <f>'Décembre 23'!$D$46</f>
        <v>0</v>
      </c>
      <c r="E49" s="30">
        <f>'Décembre 23'!$E$46</f>
        <v>0</v>
      </c>
      <c r="F49" s="238"/>
      <c r="G49" s="32">
        <f>IF((D49*60+E49)=0,0,ROUND((C49*60)/(D49*60+E49),1))</f>
        <v>0</v>
      </c>
      <c r="H49" s="206">
        <f>Novembre!H46</f>
        <v>0</v>
      </c>
      <c r="I49" s="204">
        <f>Mai!$I$49</f>
        <v>0</v>
      </c>
      <c r="J49" s="204">
        <f>Mai!$J$49</f>
        <v>0</v>
      </c>
      <c r="K49" s="60"/>
      <c r="L49" s="204">
        <f>IF((I49*60+J49)=0,0,ROUND((H49*60)/(I49*60+J49),1))</f>
        <v>0</v>
      </c>
      <c r="M49" s="35">
        <f>'Décembre 23'!$M$46</f>
        <v>0</v>
      </c>
      <c r="Y49" s="517" t="s">
        <v>250</v>
      </c>
      <c r="Z49" s="519"/>
      <c r="AA49" s="142">
        <f>C47+Novembre!AA46</f>
        <v>0</v>
      </c>
      <c r="AB49" s="140">
        <f>D47+Novembre!AB46+ROUNDDOWN(AD49/60,0)</f>
        <v>0</v>
      </c>
      <c r="AC49" s="140">
        <f>AD49-60*ROUNDDOWN(AD49/60,0)</f>
        <v>0</v>
      </c>
      <c r="AD49" s="54">
        <f>E47+Novembre!AC46</f>
        <v>0</v>
      </c>
      <c r="AE49" s="140">
        <f>IF((AB49*60+AC49)=0,0,ROUND((AA49*60)/(AB49*60+AC49),1))</f>
        <v>0</v>
      </c>
      <c r="AF49" s="142">
        <f>M47+Novembre!AE46</f>
        <v>0</v>
      </c>
      <c r="AG49">
        <f>AB49</f>
        <v>0</v>
      </c>
      <c r="AH49" s="13">
        <v>17</v>
      </c>
    </row>
    <row r="50" spans="1:34" ht="15" customHeight="1" x14ac:dyDescent="0.2">
      <c r="A50" s="458" t="s">
        <v>24</v>
      </c>
      <c r="B50" s="458"/>
      <c r="C50" s="31">
        <f>Janvier!C50</f>
        <v>0</v>
      </c>
      <c r="D50" s="31">
        <f>Janvier!D50</f>
        <v>0</v>
      </c>
      <c r="E50" s="31">
        <f>Janvier!E50</f>
        <v>0</v>
      </c>
      <c r="F50" s="80"/>
      <c r="G50" s="30">
        <f t="shared" ref="G50:G55" si="64">IF((D50*60+E50)=0,0,ROUND((C50*60)/(D50*60+E50),1))</f>
        <v>0</v>
      </c>
      <c r="H50" s="206">
        <f>Novembre!H47</f>
        <v>0</v>
      </c>
      <c r="I50" s="203">
        <f>Mai!$I$50</f>
        <v>0</v>
      </c>
      <c r="J50" s="203">
        <f>Mai!$J$50</f>
        <v>0</v>
      </c>
      <c r="K50" s="54"/>
      <c r="L50" s="204">
        <f>IF((I50*60+J50)=0,0,ROUND((H50*60)/(I50*60+J50),1))</f>
        <v>0</v>
      </c>
      <c r="M50" s="33">
        <f>Janvier!M50</f>
        <v>0</v>
      </c>
      <c r="Y50" s="523" t="s">
        <v>229</v>
      </c>
      <c r="Z50" s="526"/>
      <c r="AA50" s="184"/>
      <c r="AB50" s="184"/>
      <c r="AC50" s="184"/>
      <c r="AD50" s="44"/>
      <c r="AE50" s="182">
        <f t="shared" ref="AE50:AE60" si="65">IF((AB50*60+AC50)=0,0,ROUND((AA50*60)/(AB50*60+AC50),1))</f>
        <v>0</v>
      </c>
      <c r="AF50" s="184"/>
      <c r="AG50">
        <f>AG49+AB50</f>
        <v>0</v>
      </c>
      <c r="AH50" s="13">
        <v>16</v>
      </c>
    </row>
    <row r="51" spans="1:34" ht="15" customHeight="1" x14ac:dyDescent="0.2">
      <c r="A51" s="458" t="s">
        <v>26</v>
      </c>
      <c r="B51" s="468"/>
      <c r="C51" s="31">
        <f>Février!C46</f>
        <v>0</v>
      </c>
      <c r="D51" s="31">
        <f>Février!D46</f>
        <v>0</v>
      </c>
      <c r="E51" s="31">
        <f>Février!E46</f>
        <v>0</v>
      </c>
      <c r="F51" s="80"/>
      <c r="G51" s="30">
        <f t="shared" si="64"/>
        <v>0</v>
      </c>
      <c r="H51" s="206">
        <f>Novembre!H48</f>
        <v>0</v>
      </c>
      <c r="I51" s="203">
        <f>Mai!$I$51</f>
        <v>0</v>
      </c>
      <c r="J51" s="203">
        <f>Mai!$J$51</f>
        <v>0</v>
      </c>
      <c r="K51" s="54"/>
      <c r="L51" s="204">
        <f>IF((I51*60+J51)=0,0,ROUND((H51*60)/(I51*60+J51),1))</f>
        <v>0</v>
      </c>
      <c r="M51" s="33">
        <f>Février!M46</f>
        <v>0</v>
      </c>
      <c r="Y51" s="523" t="s">
        <v>214</v>
      </c>
      <c r="Z51" s="526"/>
      <c r="AA51" s="184"/>
      <c r="AB51" s="184"/>
      <c r="AC51" s="184"/>
      <c r="AD51" s="44"/>
      <c r="AE51" s="182">
        <f t="shared" si="65"/>
        <v>0</v>
      </c>
      <c r="AF51" s="184"/>
      <c r="AG51">
        <f t="shared" ref="AG51:AG65" si="66">AG50+AB51</f>
        <v>0</v>
      </c>
      <c r="AH51" s="13">
        <v>15</v>
      </c>
    </row>
    <row r="52" spans="1:34" ht="15" customHeight="1" x14ac:dyDescent="0.2">
      <c r="A52" s="458" t="s">
        <v>27</v>
      </c>
      <c r="B52" s="458"/>
      <c r="C52" s="31">
        <f>Mars!C46</f>
        <v>0</v>
      </c>
      <c r="D52" s="31">
        <f>Mars!D46</f>
        <v>0</v>
      </c>
      <c r="E52" s="31">
        <f>Mars!E46</f>
        <v>0</v>
      </c>
      <c r="F52" s="80"/>
      <c r="G52" s="30">
        <f t="shared" si="64"/>
        <v>0</v>
      </c>
      <c r="H52" s="206">
        <f>Novembre!H49</f>
        <v>0</v>
      </c>
      <c r="I52" s="203">
        <f>Mai!$I$52</f>
        <v>0</v>
      </c>
      <c r="J52" s="203">
        <f>Mai!$J$52</f>
        <v>0</v>
      </c>
      <c r="K52" s="54"/>
      <c r="L52" s="204">
        <f>IF((I52*60+J52)=0,0,ROUND((H52*60)/(I52*60+J52),1))</f>
        <v>0</v>
      </c>
      <c r="M52" s="33">
        <f>Mars!M46</f>
        <v>0</v>
      </c>
      <c r="Y52" s="523" t="s">
        <v>202</v>
      </c>
      <c r="Z52" s="526"/>
      <c r="AA52" s="184"/>
      <c r="AB52" s="184"/>
      <c r="AC52" s="184"/>
      <c r="AD52" s="44"/>
      <c r="AE52" s="182">
        <f t="shared" si="65"/>
        <v>0</v>
      </c>
      <c r="AF52" s="184"/>
      <c r="AG52">
        <f t="shared" si="66"/>
        <v>0</v>
      </c>
      <c r="AH52" s="13">
        <v>14</v>
      </c>
    </row>
    <row r="53" spans="1:34" ht="15" customHeight="1" x14ac:dyDescent="0.2">
      <c r="A53" s="458" t="s">
        <v>30</v>
      </c>
      <c r="B53" s="458"/>
      <c r="C53" s="31">
        <f>Avril!C45</f>
        <v>0</v>
      </c>
      <c r="D53" s="31">
        <f>Avril!D45</f>
        <v>0</v>
      </c>
      <c r="E53" s="30">
        <f>Avril!E45</f>
        <v>0</v>
      </c>
      <c r="F53" s="80"/>
      <c r="G53" s="30">
        <f t="shared" si="64"/>
        <v>0</v>
      </c>
      <c r="H53" s="206">
        <f>Novembre!H50</f>
        <v>0</v>
      </c>
      <c r="I53" s="205">
        <f>Mai!$I$53</f>
        <v>0</v>
      </c>
      <c r="J53" s="203">
        <f>Mai!$J$53</f>
        <v>0</v>
      </c>
      <c r="K53" s="54"/>
      <c r="L53" s="204">
        <f>IF((I53*60+J53)=0,0,ROUND((H53*60)/(I53*60+J53),1))</f>
        <v>0</v>
      </c>
      <c r="M53" s="33">
        <f>Avril!M45</f>
        <v>0</v>
      </c>
      <c r="Y53" s="523" t="s">
        <v>192</v>
      </c>
      <c r="Z53" s="526"/>
      <c r="AA53" s="184"/>
      <c r="AB53" s="184"/>
      <c r="AC53" s="184"/>
      <c r="AD53" s="44"/>
      <c r="AE53" s="182">
        <f t="shared" si="65"/>
        <v>0</v>
      </c>
      <c r="AF53" s="184"/>
      <c r="AG53">
        <f t="shared" si="66"/>
        <v>0</v>
      </c>
      <c r="AH53" s="13">
        <v>13</v>
      </c>
    </row>
    <row r="54" spans="1:34" ht="15" customHeight="1" x14ac:dyDescent="0.2">
      <c r="A54" s="458" t="s">
        <v>31</v>
      </c>
      <c r="B54" s="458"/>
      <c r="C54" s="31">
        <f>Mai!C47</f>
        <v>0</v>
      </c>
      <c r="D54" s="30">
        <f>Mai!D47</f>
        <v>0</v>
      </c>
      <c r="E54" s="30">
        <f>Mai!E47</f>
        <v>0</v>
      </c>
      <c r="F54" s="80"/>
      <c r="G54" s="30">
        <f t="shared" si="64"/>
        <v>0</v>
      </c>
      <c r="H54" s="206">
        <f>Novembre!H51</f>
        <v>0</v>
      </c>
      <c r="I54" s="203">
        <f>Mai!$I$47</f>
        <v>0</v>
      </c>
      <c r="J54" s="203">
        <f>Mai!$J$47</f>
        <v>0</v>
      </c>
      <c r="K54" s="54"/>
      <c r="L54" s="204">
        <f t="shared" ref="L54:L61" si="67">IF((I54*60+J54)=0,0,ROUND((H54*60)/(I54*60+J54),1))</f>
        <v>0</v>
      </c>
      <c r="M54" s="33">
        <f>Mai!M47</f>
        <v>0</v>
      </c>
      <c r="Y54" s="523" t="s">
        <v>190</v>
      </c>
      <c r="Z54" s="526"/>
      <c r="AA54" s="184"/>
      <c r="AB54" s="184"/>
      <c r="AC54" s="184"/>
      <c r="AD54" s="44"/>
      <c r="AE54" s="182">
        <f t="shared" si="65"/>
        <v>0</v>
      </c>
      <c r="AF54" s="184"/>
      <c r="AG54">
        <f t="shared" si="66"/>
        <v>0</v>
      </c>
      <c r="AH54" s="13">
        <v>12</v>
      </c>
    </row>
    <row r="55" spans="1:34" ht="15" customHeight="1" x14ac:dyDescent="0.2">
      <c r="A55" s="458" t="s">
        <v>32</v>
      </c>
      <c r="B55" s="458"/>
      <c r="C55" s="31">
        <f>Juin!C47</f>
        <v>0</v>
      </c>
      <c r="D55" s="31">
        <f>Juin!D47</f>
        <v>0</v>
      </c>
      <c r="E55" s="31">
        <f>Juin!E47</f>
        <v>0</v>
      </c>
      <c r="F55" s="244"/>
      <c r="G55" s="30">
        <f t="shared" si="64"/>
        <v>0</v>
      </c>
      <c r="H55" s="206">
        <f>Novembre!H52</f>
        <v>0</v>
      </c>
      <c r="I55" s="203">
        <f>Juin!$I$47</f>
        <v>0</v>
      </c>
      <c r="J55" s="203">
        <f>Juin!$J$47</f>
        <v>0</v>
      </c>
      <c r="K55" s="54"/>
      <c r="L55" s="204">
        <f t="shared" si="67"/>
        <v>0</v>
      </c>
      <c r="M55" s="35">
        <f>Juin!M47</f>
        <v>0</v>
      </c>
      <c r="Y55" s="523" t="s">
        <v>189</v>
      </c>
      <c r="Z55" s="526"/>
      <c r="AA55" s="184"/>
      <c r="AB55" s="184"/>
      <c r="AC55" s="184"/>
      <c r="AD55" s="44"/>
      <c r="AE55" s="182">
        <f t="shared" si="65"/>
        <v>0</v>
      </c>
      <c r="AF55" s="184"/>
      <c r="AG55">
        <f t="shared" si="66"/>
        <v>0</v>
      </c>
      <c r="AH55" s="13">
        <v>11</v>
      </c>
    </row>
    <row r="56" spans="1:34" ht="15" customHeight="1" x14ac:dyDescent="0.2">
      <c r="A56" s="458" t="s">
        <v>33</v>
      </c>
      <c r="B56" s="458"/>
      <c r="C56" s="31">
        <f>Juillet!$C$47</f>
        <v>0</v>
      </c>
      <c r="D56" s="31">
        <f>Juillet!$D$47</f>
        <v>0</v>
      </c>
      <c r="E56" s="31">
        <f>Juillet!$E$47</f>
        <v>0</v>
      </c>
      <c r="F56" s="80"/>
      <c r="G56" s="30">
        <f t="shared" ref="G56:G60" si="68">IF((D56*60+E56)=0,0,ROUND((C56*60)/(D56*60+E56),1))</f>
        <v>0</v>
      </c>
      <c r="H56" s="206">
        <f>Novembre!H53</f>
        <v>0</v>
      </c>
      <c r="I56" s="203">
        <f>Juillet!$I$47</f>
        <v>0</v>
      </c>
      <c r="J56" s="203">
        <f>Juillet!$J$47</f>
        <v>0</v>
      </c>
      <c r="K56" s="54"/>
      <c r="L56" s="204">
        <f t="shared" si="67"/>
        <v>0</v>
      </c>
      <c r="M56" s="35">
        <f>Juillet!$M$47</f>
        <v>0</v>
      </c>
      <c r="X56" s="138"/>
      <c r="Y56" s="523" t="s">
        <v>180</v>
      </c>
      <c r="Z56" s="526"/>
      <c r="AA56" s="184"/>
      <c r="AB56" s="184"/>
      <c r="AC56" s="184"/>
      <c r="AD56" s="44"/>
      <c r="AE56" s="182">
        <f t="shared" si="65"/>
        <v>0</v>
      </c>
      <c r="AF56" s="245"/>
      <c r="AG56">
        <f t="shared" si="66"/>
        <v>0</v>
      </c>
      <c r="AH56" s="13">
        <v>10</v>
      </c>
    </row>
    <row r="57" spans="1:34" ht="15" customHeight="1" x14ac:dyDescent="0.2">
      <c r="A57" s="458" t="s">
        <v>34</v>
      </c>
      <c r="B57" s="458"/>
      <c r="C57" s="31">
        <f>Août!$C$44</f>
        <v>0</v>
      </c>
      <c r="D57" s="31">
        <f>Août!$D$44</f>
        <v>0</v>
      </c>
      <c r="E57" s="31">
        <f>Août!$E$44</f>
        <v>0</v>
      </c>
      <c r="F57" s="54"/>
      <c r="G57" s="30">
        <f t="shared" si="68"/>
        <v>0</v>
      </c>
      <c r="H57" s="206">
        <f>Novembre!H54</f>
        <v>0</v>
      </c>
      <c r="I57" s="203">
        <f>Août!$I$44</f>
        <v>0</v>
      </c>
      <c r="J57" s="203">
        <f>Août!$J$44</f>
        <v>0</v>
      </c>
      <c r="K57" s="54"/>
      <c r="L57" s="204">
        <f t="shared" si="67"/>
        <v>0</v>
      </c>
      <c r="M57" s="36">
        <f>Août!$M$44</f>
        <v>0</v>
      </c>
      <c r="X57" s="138"/>
      <c r="Y57" s="523" t="s">
        <v>179</v>
      </c>
      <c r="Z57" s="524"/>
      <c r="AA57" s="245"/>
      <c r="AB57" s="245"/>
      <c r="AC57" s="245"/>
      <c r="AD57" s="44"/>
      <c r="AE57" s="182">
        <f t="shared" si="65"/>
        <v>0</v>
      </c>
      <c r="AF57" s="245"/>
      <c r="AG57">
        <f t="shared" si="66"/>
        <v>0</v>
      </c>
      <c r="AH57" s="13">
        <v>9</v>
      </c>
    </row>
    <row r="58" spans="1:34" ht="15" customHeight="1" x14ac:dyDescent="0.2">
      <c r="A58" s="458" t="s">
        <v>35</v>
      </c>
      <c r="B58" s="458"/>
      <c r="C58" s="31">
        <f>Septembre!$C$45</f>
        <v>0</v>
      </c>
      <c r="D58" s="30">
        <f>Septembre!$D$45</f>
        <v>0</v>
      </c>
      <c r="E58" s="30">
        <f>Septembre!$E$45</f>
        <v>0</v>
      </c>
      <c r="F58" s="54"/>
      <c r="G58" s="30">
        <f t="shared" si="68"/>
        <v>0</v>
      </c>
      <c r="H58" s="206">
        <f>Novembre!H55</f>
        <v>0</v>
      </c>
      <c r="I58" s="203">
        <f>Septembre!$I$45</f>
        <v>0</v>
      </c>
      <c r="J58" s="203">
        <f>Septembre!$J$45</f>
        <v>0</v>
      </c>
      <c r="K58" s="54"/>
      <c r="L58" s="204">
        <f t="shared" si="67"/>
        <v>0</v>
      </c>
      <c r="M58" s="33">
        <f>Septembre!$M$45</f>
        <v>0</v>
      </c>
      <c r="X58" s="138"/>
      <c r="Y58" s="523" t="s">
        <v>169</v>
      </c>
      <c r="Z58" s="524"/>
      <c r="AA58" s="245"/>
      <c r="AB58" s="245"/>
      <c r="AC58" s="245"/>
      <c r="AD58" s="44"/>
      <c r="AE58" s="182">
        <f t="shared" si="65"/>
        <v>0</v>
      </c>
      <c r="AF58" s="245"/>
      <c r="AG58">
        <f t="shared" si="66"/>
        <v>0</v>
      </c>
      <c r="AH58" s="13">
        <v>8</v>
      </c>
    </row>
    <row r="59" spans="1:34" ht="15" customHeight="1" x14ac:dyDescent="0.2">
      <c r="A59" s="458" t="s">
        <v>36</v>
      </c>
      <c r="B59" s="458"/>
      <c r="C59" s="31">
        <f>Octobre!$C$47</f>
        <v>0</v>
      </c>
      <c r="D59" s="31">
        <f>Octobre!$D$47</f>
        <v>0</v>
      </c>
      <c r="E59" s="31">
        <f>Octobre!$E$47</f>
        <v>0</v>
      </c>
      <c r="F59" s="54"/>
      <c r="G59" s="30">
        <f t="shared" si="68"/>
        <v>0</v>
      </c>
      <c r="H59" s="206">
        <f>Novembre!H56</f>
        <v>0</v>
      </c>
      <c r="I59" s="203">
        <f>Octobre!$I$47</f>
        <v>0</v>
      </c>
      <c r="J59" s="203">
        <f>Octobre!$J$47</f>
        <v>0</v>
      </c>
      <c r="K59" s="54"/>
      <c r="L59" s="204">
        <f t="shared" si="67"/>
        <v>0</v>
      </c>
      <c r="M59" s="33">
        <f>Octobre!$M$47</f>
        <v>0</v>
      </c>
      <c r="Y59" s="523" t="s">
        <v>170</v>
      </c>
      <c r="Z59" s="524"/>
      <c r="AA59" s="245"/>
      <c r="AB59" s="245"/>
      <c r="AC59" s="245"/>
      <c r="AD59" s="44"/>
      <c r="AE59" s="182">
        <f t="shared" si="65"/>
        <v>0</v>
      </c>
      <c r="AF59" s="245"/>
      <c r="AG59">
        <f t="shared" si="66"/>
        <v>0</v>
      </c>
      <c r="AH59" s="13">
        <v>7</v>
      </c>
    </row>
    <row r="60" spans="1:34" ht="15" customHeight="1" x14ac:dyDescent="0.2">
      <c r="A60" s="458" t="s">
        <v>37</v>
      </c>
      <c r="B60" s="458"/>
      <c r="C60" s="31">
        <f>Novembre!$C$44</f>
        <v>0</v>
      </c>
      <c r="D60" s="31">
        <f>Novembre!$D$44</f>
        <v>0</v>
      </c>
      <c r="E60" s="31">
        <f>Novembre!$E$44</f>
        <v>0</v>
      </c>
      <c r="F60" s="54"/>
      <c r="G60" s="30">
        <f t="shared" si="68"/>
        <v>0</v>
      </c>
      <c r="H60" s="206">
        <f>Novembre!H44</f>
        <v>0</v>
      </c>
      <c r="I60" s="203">
        <f>Novembre!$I$44</f>
        <v>0</v>
      </c>
      <c r="J60" s="203">
        <f>Novembre!$J$44</f>
        <v>0</v>
      </c>
      <c r="K60" s="54"/>
      <c r="L60" s="204">
        <f t="shared" si="67"/>
        <v>0</v>
      </c>
      <c r="M60" s="33">
        <f>Novembre!$M$44</f>
        <v>0</v>
      </c>
      <c r="Y60" s="523" t="s">
        <v>171</v>
      </c>
      <c r="Z60" s="524"/>
      <c r="AA60" s="245"/>
      <c r="AB60" s="245"/>
      <c r="AC60" s="245"/>
      <c r="AD60" s="44"/>
      <c r="AE60" s="182">
        <f t="shared" si="65"/>
        <v>0</v>
      </c>
      <c r="AF60" s="245"/>
      <c r="AG60">
        <f t="shared" si="66"/>
        <v>0</v>
      </c>
      <c r="AH60" s="13">
        <v>6</v>
      </c>
    </row>
    <row r="61" spans="1:34" ht="15" customHeight="1" x14ac:dyDescent="0.2">
      <c r="A61" s="458" t="s">
        <v>38</v>
      </c>
      <c r="B61" s="458"/>
      <c r="C61" s="31">
        <f>C47</f>
        <v>0</v>
      </c>
      <c r="D61" s="31">
        <f>D47</f>
        <v>0</v>
      </c>
      <c r="E61" s="31">
        <f>E47</f>
        <v>0</v>
      </c>
      <c r="F61" s="54"/>
      <c r="G61" s="30">
        <f t="shared" ref="G61" si="69">IF((D61*60+E61)=0,0,ROUND((C61*60)/(D61*60+E61),1))</f>
        <v>0</v>
      </c>
      <c r="H61" s="206">
        <f>H47</f>
        <v>0</v>
      </c>
      <c r="I61" s="203">
        <f>I47</f>
        <v>0</v>
      </c>
      <c r="J61" s="203">
        <f>J47</f>
        <v>0</v>
      </c>
      <c r="K61" s="54"/>
      <c r="L61" s="204">
        <f t="shared" si="67"/>
        <v>0</v>
      </c>
      <c r="M61" s="35">
        <f>M47</f>
        <v>0</v>
      </c>
      <c r="Y61" s="523" t="s">
        <v>172</v>
      </c>
      <c r="Z61" s="524"/>
      <c r="AA61" s="245"/>
      <c r="AB61" s="245"/>
      <c r="AC61" s="245"/>
      <c r="AD61" s="44"/>
      <c r="AE61" s="182">
        <f t="shared" ref="AE61:AE65" si="70">IF((AB61*60+AC61)=0,0,ROUND((AA61*60)/(AB61*60+AC61),1))</f>
        <v>0</v>
      </c>
      <c r="AF61" s="245"/>
      <c r="AG61">
        <f t="shared" si="66"/>
        <v>0</v>
      </c>
      <c r="AH61" s="13">
        <v>5</v>
      </c>
    </row>
    <row r="62" spans="1:34" ht="15" customHeight="1" x14ac:dyDescent="0.2">
      <c r="Y62" s="523" t="s">
        <v>173</v>
      </c>
      <c r="Z62" s="524"/>
      <c r="AA62" s="245"/>
      <c r="AB62" s="245"/>
      <c r="AC62" s="245"/>
      <c r="AD62" s="44"/>
      <c r="AE62" s="182">
        <f t="shared" si="70"/>
        <v>0</v>
      </c>
      <c r="AF62" s="245"/>
      <c r="AG62">
        <f t="shared" si="66"/>
        <v>0</v>
      </c>
      <c r="AH62" s="13">
        <v>4</v>
      </c>
    </row>
    <row r="63" spans="1:34" ht="15" customHeight="1" x14ac:dyDescent="0.2">
      <c r="Y63" s="523" t="s">
        <v>174</v>
      </c>
      <c r="Z63" s="524"/>
      <c r="AA63" s="245"/>
      <c r="AB63" s="245"/>
      <c r="AC63" s="245"/>
      <c r="AD63" s="242"/>
      <c r="AE63" s="182">
        <f t="shared" si="70"/>
        <v>0</v>
      </c>
      <c r="AF63" s="274"/>
      <c r="AG63">
        <f t="shared" si="66"/>
        <v>0</v>
      </c>
      <c r="AH63" s="13">
        <v>3</v>
      </c>
    </row>
    <row r="64" spans="1:34" ht="15" customHeight="1" x14ac:dyDescent="0.2">
      <c r="Y64" s="523" t="s">
        <v>175</v>
      </c>
      <c r="Z64" s="524"/>
      <c r="AA64" s="245"/>
      <c r="AB64" s="245"/>
      <c r="AC64" s="245"/>
      <c r="AD64" s="44"/>
      <c r="AE64" s="182">
        <f t="shared" si="70"/>
        <v>0</v>
      </c>
      <c r="AF64" s="245"/>
      <c r="AG64">
        <f t="shared" si="66"/>
        <v>0</v>
      </c>
      <c r="AH64" s="13">
        <v>2</v>
      </c>
    </row>
    <row r="65" spans="3:34" ht="15" customHeight="1" x14ac:dyDescent="0.2">
      <c r="Y65" s="523" t="s">
        <v>215</v>
      </c>
      <c r="Z65" s="524"/>
      <c r="AA65" s="245"/>
      <c r="AB65" s="245"/>
      <c r="AC65" s="245"/>
      <c r="AD65" s="242"/>
      <c r="AE65" s="182">
        <f t="shared" si="70"/>
        <v>0</v>
      </c>
      <c r="AF65" s="245"/>
      <c r="AG65">
        <f t="shared" si="66"/>
        <v>0</v>
      </c>
      <c r="AH65" s="13">
        <v>1</v>
      </c>
    </row>
    <row r="66" spans="3:34" ht="15" customHeight="1" x14ac:dyDescent="0.2">
      <c r="Y66" s="525" t="s">
        <v>176</v>
      </c>
      <c r="Z66" s="525"/>
      <c r="AA66" s="183">
        <f>SUM(AA49:AA64)</f>
        <v>0</v>
      </c>
      <c r="AB66" s="62">
        <f>SUM(AB49:AB64)+ROUNDDOWN(AD66/60,0)</f>
        <v>0</v>
      </c>
      <c r="AC66" s="62">
        <f>AD66-60*ROUNDDOWN(AD66/60,0)</f>
        <v>0</v>
      </c>
      <c r="AD66" s="183">
        <f>SUM(AC49:AC64)</f>
        <v>0</v>
      </c>
      <c r="AE66" s="62">
        <f t="shared" ref="AE66" si="71">IF((AB66*60+AC66)=0,0,ROUND((AA66*60)/(AB66*60+AC66),1))</f>
        <v>0</v>
      </c>
      <c r="AF66" s="183">
        <f>SUM(AF49:AF64)</f>
        <v>0</v>
      </c>
    </row>
    <row r="67" spans="3:34" ht="15" hidden="1" customHeight="1" x14ac:dyDescent="0.2">
      <c r="C67" s="520" t="s">
        <v>187</v>
      </c>
      <c r="D67" s="521"/>
      <c r="E67" s="521"/>
      <c r="F67" s="521"/>
      <c r="G67" s="522"/>
      <c r="H67" s="195" t="s">
        <v>41</v>
      </c>
      <c r="I67" s="203" t="s">
        <v>14</v>
      </c>
      <c r="J67" s="203" t="s">
        <v>15</v>
      </c>
      <c r="K67" s="54"/>
      <c r="L67" s="203" t="s">
        <v>12</v>
      </c>
      <c r="AE67" s="39"/>
    </row>
    <row r="68" spans="3:34" ht="15" hidden="1" customHeight="1" x14ac:dyDescent="0.2">
      <c r="C68" s="386" t="s">
        <v>136</v>
      </c>
      <c r="D68" s="387"/>
      <c r="E68" s="387"/>
      <c r="F68" s="387"/>
      <c r="G68" s="388"/>
      <c r="H68" s="108">
        <f>H47+Novembre!Y49</f>
        <v>0</v>
      </c>
      <c r="I68" s="10">
        <f>SUM(I49:I61)+ROUNDDOWN(F71/60,0)</f>
        <v>0</v>
      </c>
      <c r="J68" s="10">
        <f>F71-60*ROUNDDOWN(F71/60,0)</f>
        <v>0</v>
      </c>
      <c r="K68" s="54"/>
      <c r="L68" s="10">
        <f>IF((I68*60+J68)=0,0,ROUND((H68*60)/(I68*60+J68),1))</f>
        <v>0</v>
      </c>
    </row>
    <row r="69" spans="3:34" ht="15" hidden="1" customHeight="1" x14ac:dyDescent="0.2">
      <c r="C69" s="517" t="s">
        <v>250</v>
      </c>
      <c r="D69" s="518"/>
      <c r="E69" s="518"/>
      <c r="F69" s="518"/>
      <c r="G69" s="519"/>
      <c r="H69" s="143">
        <f>H47+Novembre!Y50</f>
        <v>0</v>
      </c>
      <c r="I69" s="140">
        <f>SUM(I50:I61)+ROUNDDOWN(F72/60,0)</f>
        <v>0</v>
      </c>
      <c r="J69" s="200">
        <f>F72-60*ROUNDDOWN(F72/60,0)</f>
        <v>0</v>
      </c>
      <c r="K69" s="54"/>
      <c r="L69" s="140">
        <f>IF((I69*60+J69)=0,0,ROUND((H69*60)/(I69*60+J69),1))</f>
        <v>0</v>
      </c>
    </row>
    <row r="71" spans="3:34" hidden="1" x14ac:dyDescent="0.2">
      <c r="F71" s="208">
        <f>SUM(J49:J61)</f>
        <v>0</v>
      </c>
      <c r="Y71" s="138">
        <f>SUM(C49:C61)</f>
        <v>0</v>
      </c>
    </row>
    <row r="72" spans="3:34" hidden="1" x14ac:dyDescent="0.2">
      <c r="F72" s="224">
        <f>+SUM(J50:J61)</f>
        <v>0</v>
      </c>
      <c r="Y72" s="138">
        <f>SUM(C50:C61)</f>
        <v>0</v>
      </c>
    </row>
    <row r="75" spans="3:34" x14ac:dyDescent="0.2">
      <c r="C75" s="138"/>
    </row>
  </sheetData>
  <sheetProtection sheet="1" selectLockedCells="1"/>
  <mergeCells count="100">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 ref="Y4:AF4"/>
    <mergeCell ref="Y11:AF11"/>
    <mergeCell ref="Y10:AF10"/>
    <mergeCell ref="Y12:AF12"/>
    <mergeCell ref="Y14:AF14"/>
    <mergeCell ref="Y5:AF5"/>
    <mergeCell ref="Y6:AF6"/>
    <mergeCell ref="Y7:AF7"/>
    <mergeCell ref="Y8:AF8"/>
    <mergeCell ref="Y9:AF9"/>
    <mergeCell ref="A1:AE1"/>
    <mergeCell ref="A2:A3"/>
    <mergeCell ref="B2:B3"/>
    <mergeCell ref="C2:C3"/>
    <mergeCell ref="D2:D3"/>
    <mergeCell ref="E2:E3"/>
    <mergeCell ref="P2:P3"/>
    <mergeCell ref="G2:G3"/>
    <mergeCell ref="N2:N3"/>
    <mergeCell ref="R2:R3"/>
    <mergeCell ref="Y2:AF3"/>
    <mergeCell ref="X2:X3"/>
    <mergeCell ref="H2:L2"/>
    <mergeCell ref="A43:B43"/>
    <mergeCell ref="A56:B56"/>
    <mergeCell ref="Y29:AF29"/>
    <mergeCell ref="Y30:AF30"/>
    <mergeCell ref="Y37:AF37"/>
    <mergeCell ref="Y49:Z49"/>
    <mergeCell ref="Y48:Z48"/>
    <mergeCell ref="Y41:AF41"/>
    <mergeCell ref="Y56:Z56"/>
    <mergeCell ref="Y50:Z50"/>
    <mergeCell ref="Y54:Z54"/>
    <mergeCell ref="Y55:Z55"/>
    <mergeCell ref="Y33:AF33"/>
    <mergeCell ref="Y32:AF32"/>
    <mergeCell ref="Y31:AF31"/>
    <mergeCell ref="Y36:AF36"/>
    <mergeCell ref="A59:B59"/>
    <mergeCell ref="A57:B57"/>
    <mergeCell ref="A58:B58"/>
    <mergeCell ref="Y60:Z60"/>
    <mergeCell ref="Y57:Z57"/>
    <mergeCell ref="Y59:Z59"/>
    <mergeCell ref="Y58:Z58"/>
    <mergeCell ref="A48:B48"/>
    <mergeCell ref="A49:B49"/>
    <mergeCell ref="Y51:Z51"/>
    <mergeCell ref="Y52:Z52"/>
    <mergeCell ref="Y53:Z53"/>
    <mergeCell ref="Y34:AF34"/>
    <mergeCell ref="Y40:AF40"/>
    <mergeCell ref="Y42:AF42"/>
    <mergeCell ref="Y43:AF43"/>
    <mergeCell ref="Y66:Z66"/>
    <mergeCell ref="Y39:AF39"/>
    <mergeCell ref="Y38:AF38"/>
    <mergeCell ref="Y63:Z63"/>
    <mergeCell ref="Y65:Z65"/>
    <mergeCell ref="Y44:AF44"/>
    <mergeCell ref="Y45:AF45"/>
    <mergeCell ref="A61:B61"/>
    <mergeCell ref="A60:B60"/>
    <mergeCell ref="C67:G67"/>
    <mergeCell ref="Y64:Z64"/>
    <mergeCell ref="Y62:Z62"/>
    <mergeCell ref="Y61:Z61"/>
    <mergeCell ref="A46:B46"/>
    <mergeCell ref="Y46:AF46"/>
    <mergeCell ref="C68:G68"/>
    <mergeCell ref="C69:G69"/>
    <mergeCell ref="A10:B10"/>
    <mergeCell ref="A19:B19"/>
    <mergeCell ref="A11:B11"/>
    <mergeCell ref="A55:B55"/>
    <mergeCell ref="A54:B54"/>
    <mergeCell ref="A27:B27"/>
    <mergeCell ref="A52:B52"/>
    <mergeCell ref="A53:B53"/>
    <mergeCell ref="A51:B51"/>
    <mergeCell ref="A50:B50"/>
    <mergeCell ref="A35:B35"/>
    <mergeCell ref="A47:B47"/>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sheetPr codeName="Feuil18"/>
  <dimension ref="A1"/>
  <sheetViews>
    <sheetView workbookViewId="0">
      <selection activeCell="H50" sqref="H50"/>
    </sheetView>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P60"/>
  <sheetViews>
    <sheetView zoomScale="90" zoomScaleNormal="90" workbookViewId="0">
      <pane xSplit="1" ySplit="4" topLeftCell="B5" activePane="bottomRight" state="frozen"/>
      <selection activeCell="H50" sqref="H50"/>
      <selection pane="topRight" activeCell="H50" sqref="H50"/>
      <selection pane="bottomLeft" activeCell="H50" sqref="H50"/>
      <selection pane="bottomRight" activeCell="M43" sqref="M43"/>
    </sheetView>
  </sheetViews>
  <sheetFormatPr baseColWidth="10" defaultRowHeight="12.75" x14ac:dyDescent="0.2"/>
  <cols>
    <col min="1" max="2" width="8.5703125" customWidth="1"/>
  </cols>
  <sheetData>
    <row r="1" spans="1:42" ht="21.75" customHeight="1" x14ac:dyDescent="0.2">
      <c r="A1" s="312" t="s">
        <v>224</v>
      </c>
      <c r="B1" s="312"/>
      <c r="C1" s="312"/>
      <c r="D1" s="312"/>
      <c r="E1" s="312"/>
      <c r="F1" s="312"/>
      <c r="G1" s="312"/>
      <c r="H1" s="312"/>
      <c r="I1" s="312"/>
      <c r="J1" s="312"/>
      <c r="K1" s="312"/>
    </row>
    <row r="2" spans="1:42" ht="15.75" customHeight="1" x14ac:dyDescent="0.2">
      <c r="A2" s="313" t="s">
        <v>223</v>
      </c>
      <c r="B2" s="313"/>
      <c r="C2" s="313"/>
      <c r="D2" s="313"/>
      <c r="E2" s="313"/>
      <c r="F2" s="313"/>
      <c r="G2" s="313"/>
      <c r="H2" s="313"/>
      <c r="I2" s="313"/>
      <c r="J2" s="313"/>
      <c r="K2" s="313"/>
      <c r="L2" s="313"/>
      <c r="M2" s="313"/>
      <c r="N2" s="313"/>
      <c r="O2" s="313"/>
      <c r="P2" s="313"/>
      <c r="Q2" s="313"/>
      <c r="R2" s="313"/>
      <c r="S2" s="313"/>
      <c r="T2" s="313"/>
      <c r="U2" s="313"/>
      <c r="V2" s="313"/>
    </row>
    <row r="3" spans="1:42" ht="15.75" customHeight="1" x14ac:dyDescent="0.2">
      <c r="A3" s="313"/>
      <c r="B3" s="313"/>
      <c r="C3" s="313"/>
      <c r="D3" s="313"/>
      <c r="E3" s="313"/>
      <c r="F3" s="313"/>
      <c r="G3" s="313"/>
      <c r="H3" s="313"/>
      <c r="I3" s="313"/>
      <c r="J3" s="313"/>
      <c r="K3" s="313"/>
      <c r="L3" s="313"/>
      <c r="M3" s="313"/>
      <c r="N3" s="313"/>
      <c r="O3" s="313"/>
      <c r="P3" s="313"/>
      <c r="Q3" s="313"/>
      <c r="R3" s="313"/>
      <c r="S3" s="313"/>
      <c r="T3" s="313"/>
      <c r="U3" s="313"/>
      <c r="V3" s="313"/>
    </row>
    <row r="4" spans="1:42" ht="18.75" x14ac:dyDescent="0.2">
      <c r="A4" s="111"/>
      <c r="B4" s="112">
        <v>10</v>
      </c>
      <c r="C4" s="112">
        <v>11</v>
      </c>
      <c r="D4" s="112">
        <f>C4+1</f>
        <v>12</v>
      </c>
      <c r="E4" s="112">
        <f t="shared" ref="E4:AE4" si="0">D4+1</f>
        <v>13</v>
      </c>
      <c r="F4" s="112">
        <f t="shared" si="0"/>
        <v>14</v>
      </c>
      <c r="G4" s="112">
        <f t="shared" si="0"/>
        <v>15</v>
      </c>
      <c r="H4" s="112">
        <f t="shared" si="0"/>
        <v>16</v>
      </c>
      <c r="I4" s="112">
        <f t="shared" si="0"/>
        <v>17</v>
      </c>
      <c r="J4" s="112">
        <f t="shared" si="0"/>
        <v>18</v>
      </c>
      <c r="K4" s="112">
        <f t="shared" si="0"/>
        <v>19</v>
      </c>
      <c r="L4" s="112">
        <f t="shared" si="0"/>
        <v>20</v>
      </c>
      <c r="M4" s="112">
        <f t="shared" si="0"/>
        <v>21</v>
      </c>
      <c r="N4" s="112">
        <f t="shared" si="0"/>
        <v>22</v>
      </c>
      <c r="O4" s="112">
        <f t="shared" si="0"/>
        <v>23</v>
      </c>
      <c r="P4" s="112">
        <f t="shared" si="0"/>
        <v>24</v>
      </c>
      <c r="Q4" s="112">
        <f t="shared" si="0"/>
        <v>25</v>
      </c>
      <c r="R4" s="112">
        <f t="shared" si="0"/>
        <v>26</v>
      </c>
      <c r="S4" s="112">
        <f t="shared" si="0"/>
        <v>27</v>
      </c>
      <c r="T4" s="112">
        <f t="shared" si="0"/>
        <v>28</v>
      </c>
      <c r="U4" s="112">
        <f t="shared" si="0"/>
        <v>29</v>
      </c>
      <c r="V4" s="112">
        <f t="shared" si="0"/>
        <v>30</v>
      </c>
      <c r="W4" s="112">
        <f t="shared" si="0"/>
        <v>31</v>
      </c>
      <c r="X4" s="112">
        <f t="shared" si="0"/>
        <v>32</v>
      </c>
      <c r="Y4" s="112">
        <f t="shared" si="0"/>
        <v>33</v>
      </c>
      <c r="Z4" s="112">
        <f t="shared" si="0"/>
        <v>34</v>
      </c>
      <c r="AA4" s="112">
        <f t="shared" si="0"/>
        <v>35</v>
      </c>
      <c r="AB4" s="112">
        <f t="shared" si="0"/>
        <v>36</v>
      </c>
      <c r="AC4" s="112">
        <f t="shared" si="0"/>
        <v>37</v>
      </c>
      <c r="AD4" s="112">
        <f t="shared" si="0"/>
        <v>38</v>
      </c>
      <c r="AE4" s="112">
        <f t="shared" si="0"/>
        <v>39</v>
      </c>
      <c r="AF4" s="112">
        <f t="shared" ref="AF4" si="1">AE4+1</f>
        <v>40</v>
      </c>
      <c r="AG4" s="112">
        <f t="shared" ref="AG4" si="2">AF4+1</f>
        <v>41</v>
      </c>
      <c r="AH4" s="112">
        <f t="shared" ref="AH4" si="3">AG4+1</f>
        <v>42</v>
      </c>
      <c r="AI4" s="112">
        <f t="shared" ref="AI4" si="4">AH4+1</f>
        <v>43</v>
      </c>
      <c r="AJ4" s="112">
        <f t="shared" ref="AJ4" si="5">AI4+1</f>
        <v>44</v>
      </c>
      <c r="AK4" s="112">
        <f t="shared" ref="AK4" si="6">AJ4+1</f>
        <v>45</v>
      </c>
      <c r="AL4" s="112">
        <f t="shared" ref="AL4" si="7">AK4+1</f>
        <v>46</v>
      </c>
      <c r="AM4" s="112">
        <f t="shared" ref="AM4" si="8">AL4+1</f>
        <v>47</v>
      </c>
      <c r="AN4" s="112">
        <f t="shared" ref="AN4" si="9">AM4+1</f>
        <v>48</v>
      </c>
      <c r="AO4" s="112">
        <f t="shared" ref="AO4" si="10">AN4+1</f>
        <v>49</v>
      </c>
      <c r="AP4" s="112">
        <f t="shared" ref="AP4" si="11">AO4+1</f>
        <v>50</v>
      </c>
    </row>
    <row r="5" spans="1:42" ht="20.25" x14ac:dyDescent="0.2">
      <c r="A5" s="249">
        <v>24</v>
      </c>
      <c r="B5" s="225">
        <f>(A5/$B$4)*$C$40</f>
        <v>5.1192000000000002</v>
      </c>
      <c r="C5" s="113">
        <f>(A5/$C$4)*$C$40</f>
        <v>4.6538181818181812</v>
      </c>
      <c r="D5" s="113">
        <f t="shared" ref="D5:D37" si="12">(A5/$D$4)*$C$40</f>
        <v>4.266</v>
      </c>
      <c r="E5" s="113">
        <f t="shared" ref="E5:E32" si="13">(A5/$E$4)*$C$40</f>
        <v>3.937846153846154</v>
      </c>
      <c r="F5" s="113">
        <f t="shared" ref="F5:F37" si="14">(A5/$F$4)*$C$40</f>
        <v>3.6565714285714286</v>
      </c>
      <c r="G5" s="113">
        <f t="shared" ref="G5:G37" si="15">(A5/$G$4)*$C$40</f>
        <v>3.4128000000000003</v>
      </c>
      <c r="H5" s="113">
        <f t="shared" ref="H5:H37" si="16">(A5/$H$4)*$C$40</f>
        <v>3.1995</v>
      </c>
      <c r="I5" s="113">
        <f t="shared" ref="I5:I37" si="17">(A5/$I$4)*$C$40</f>
        <v>3.0112941176470591</v>
      </c>
      <c r="J5" s="113">
        <f t="shared" ref="J5:J37" si="18">(A5/$J$4)*$C$40</f>
        <v>2.8439999999999999</v>
      </c>
      <c r="K5" s="113">
        <f t="shared" ref="K5:K37" si="19">(A5/$K$4)*$C$40</f>
        <v>2.6943157894736842</v>
      </c>
      <c r="L5" s="113">
        <f t="shared" ref="L5:L37" si="20">(A5/$L$4)*$C$40</f>
        <v>2.5596000000000001</v>
      </c>
      <c r="M5" s="113">
        <f t="shared" ref="M5:M37" si="21">(A5/$M$4)*$C$40</f>
        <v>2.4377142857142857</v>
      </c>
      <c r="N5" s="113">
        <f t="shared" ref="N5:N37" si="22">(A5/$N$4)*$C$40</f>
        <v>2.3269090909090906</v>
      </c>
      <c r="O5" s="113">
        <f t="shared" ref="O5:O37" si="23">(A5/$O$4)*$C$40</f>
        <v>2.2257391304347824</v>
      </c>
      <c r="P5" s="113">
        <f t="shared" ref="P5:P37" si="24">(A5/$P$4)*$C$40</f>
        <v>2.133</v>
      </c>
      <c r="Q5" s="113">
        <f t="shared" ref="Q5:Q37" si="25">(A5/$Q$4)*$C$40</f>
        <v>2.0476799999999997</v>
      </c>
      <c r="R5" s="113">
        <f t="shared" ref="R5:R37" si="26">(A5/$R$4)*$C$40</f>
        <v>1.968923076923077</v>
      </c>
      <c r="S5" s="113">
        <f t="shared" ref="S5:S37" si="27">(A5/$S$4)*$C$40</f>
        <v>1.8959999999999999</v>
      </c>
      <c r="T5" s="113">
        <f t="shared" ref="T5:T37" si="28">(A5/$T$4)*$C$40</f>
        <v>1.8282857142857143</v>
      </c>
      <c r="U5" s="113">
        <f t="shared" ref="U5:U37" si="29">(A5/$U$4)*$C$40</f>
        <v>1.7652413793103447</v>
      </c>
      <c r="V5" s="113">
        <f t="shared" ref="V5:V37" si="30">(A5/$V$4)*$C$40</f>
        <v>1.7064000000000001</v>
      </c>
      <c r="W5" s="115">
        <f t="shared" ref="W5:W37" si="31">(A5/$W$4)*$C$40</f>
        <v>1.6513548387096775</v>
      </c>
      <c r="X5" s="115">
        <f t="shared" ref="X5:X37" si="32">(A5/$X$4)*$C$40</f>
        <v>1.59975</v>
      </c>
      <c r="Y5" s="115">
        <f t="shared" ref="Y5:Y37" si="33">(A5/$Y$4)*$C$40</f>
        <v>1.5512727272727274</v>
      </c>
      <c r="Z5" s="115">
        <f t="shared" ref="Z5:Z37" si="34">(A5/$Z$4)*$C$40</f>
        <v>1.5056470588235296</v>
      </c>
      <c r="AA5" s="115">
        <f t="shared" ref="AA5:AA37" si="35">(A5/$AA$4)*$C$40</f>
        <v>1.4626285714285714</v>
      </c>
      <c r="AB5" s="115">
        <f t="shared" ref="AB5:AB37" si="36">(A5/$AB$4)*$C$40</f>
        <v>1.4219999999999999</v>
      </c>
      <c r="AC5" s="115">
        <f t="shared" ref="AC5:AC37" si="37">(A5/$AC$4)*$C$40</f>
        <v>1.3835675675675676</v>
      </c>
      <c r="AD5" s="115">
        <f t="shared" ref="AD5:AD37" si="38">(A5/$AD$4)*$C$40</f>
        <v>1.3471578947368421</v>
      </c>
      <c r="AE5" s="115">
        <f t="shared" ref="AE5:AE37" si="39">(B5/$AD$4)*$C$40</f>
        <v>0.28734877894736843</v>
      </c>
      <c r="AF5" s="115">
        <f t="shared" ref="AF5:AF37" si="40">(C5/$AD$4)*$C$40</f>
        <v>0.26122616267942583</v>
      </c>
      <c r="AG5" s="115">
        <f t="shared" ref="AG5:AG37" si="41">(D5/$AD$4)*$C$40</f>
        <v>0.23945731578947368</v>
      </c>
      <c r="AH5" s="115">
        <f t="shared" ref="AH5:AH37" si="42">(E5/$AD$4)*$C$40</f>
        <v>0.22103752226720649</v>
      </c>
      <c r="AI5" s="115">
        <f t="shared" ref="AI5:AI37" si="43">(F5/$AD$4)*$C$40</f>
        <v>0.20524912781954888</v>
      </c>
      <c r="AJ5" s="115">
        <f t="shared" ref="AJ5:AJ37" si="44">(G5/$AD$4)*$C$40</f>
        <v>0.19156585263157896</v>
      </c>
      <c r="AK5" s="115">
        <f t="shared" ref="AK5:AK37" si="45">(H5/$AD$4)*$C$40</f>
        <v>0.17959298684210526</v>
      </c>
      <c r="AL5" s="115">
        <f t="shared" ref="AL5:AL37" si="46">(I5/$AD$4)*$C$40</f>
        <v>0.16902869349845201</v>
      </c>
      <c r="AM5" s="115">
        <f t="shared" ref="AM5:AM37" si="47">(J5/$AD$4)*$C$40</f>
        <v>0.15963821052631577</v>
      </c>
      <c r="AN5" s="115">
        <f t="shared" ref="AN5:AN37" si="48">(K5/$AD$4)*$C$40</f>
        <v>0.1512361994459834</v>
      </c>
      <c r="AO5" s="115">
        <f t="shared" ref="AO5:AO37" si="49">(L5/$AD$4)*$C$40</f>
        <v>0.14367438947368422</v>
      </c>
      <c r="AP5" s="115">
        <f t="shared" ref="AP5:AP37" si="50">(M5/$AD$4)*$C$40</f>
        <v>0.13683275187969926</v>
      </c>
    </row>
    <row r="6" spans="1:42" ht="20.25" x14ac:dyDescent="0.2">
      <c r="A6" s="249">
        <f>A5+1</f>
        <v>25</v>
      </c>
      <c r="B6" s="225">
        <f t="shared" ref="B6:B37" si="51">(A6/$B$4)*$C$40</f>
        <v>5.3324999999999996</v>
      </c>
      <c r="C6" s="113">
        <f t="shared" ref="C6:C37" si="52">(A6/$C$4)*$C$40</f>
        <v>4.8477272727272736</v>
      </c>
      <c r="D6" s="113">
        <f t="shared" si="12"/>
        <v>4.4437500000000005</v>
      </c>
      <c r="E6" s="113">
        <f t="shared" si="13"/>
        <v>4.101923076923077</v>
      </c>
      <c r="F6" s="113">
        <f t="shared" si="14"/>
        <v>3.8089285714285714</v>
      </c>
      <c r="G6" s="113">
        <f t="shared" si="15"/>
        <v>3.5550000000000002</v>
      </c>
      <c r="H6" s="113">
        <f t="shared" si="16"/>
        <v>3.3328125000000002</v>
      </c>
      <c r="I6" s="113">
        <f t="shared" si="17"/>
        <v>3.1367647058823533</v>
      </c>
      <c r="J6" s="113">
        <f t="shared" si="18"/>
        <v>2.9624999999999999</v>
      </c>
      <c r="K6" s="113">
        <f t="shared" si="19"/>
        <v>2.8065789473684211</v>
      </c>
      <c r="L6" s="113">
        <f t="shared" si="20"/>
        <v>2.6662499999999998</v>
      </c>
      <c r="M6" s="113">
        <f t="shared" si="21"/>
        <v>2.5392857142857141</v>
      </c>
      <c r="N6" s="113">
        <f t="shared" si="22"/>
        <v>2.4238636363636368</v>
      </c>
      <c r="O6" s="113">
        <f t="shared" si="23"/>
        <v>2.3184782608695653</v>
      </c>
      <c r="P6" s="113">
        <f t="shared" si="24"/>
        <v>2.2218750000000003</v>
      </c>
      <c r="Q6" s="113">
        <f t="shared" si="25"/>
        <v>2.133</v>
      </c>
      <c r="R6" s="113">
        <f t="shared" si="26"/>
        <v>2.0509615384615385</v>
      </c>
      <c r="S6" s="113">
        <f t="shared" si="27"/>
        <v>1.9750000000000001</v>
      </c>
      <c r="T6" s="113">
        <f t="shared" si="28"/>
        <v>1.9044642857142857</v>
      </c>
      <c r="U6" s="113">
        <f t="shared" si="29"/>
        <v>1.8387931034482758</v>
      </c>
      <c r="V6" s="113">
        <f t="shared" si="30"/>
        <v>1.7775000000000001</v>
      </c>
      <c r="W6" s="115">
        <f t="shared" si="31"/>
        <v>1.7201612903225805</v>
      </c>
      <c r="X6" s="115">
        <f t="shared" si="32"/>
        <v>1.6664062500000001</v>
      </c>
      <c r="Y6" s="115">
        <f t="shared" si="33"/>
        <v>1.615909090909091</v>
      </c>
      <c r="Z6" s="115">
        <f t="shared" si="34"/>
        <v>1.5683823529411767</v>
      </c>
      <c r="AA6" s="115">
        <f t="shared" si="35"/>
        <v>1.5235714285714286</v>
      </c>
      <c r="AB6" s="115">
        <f t="shared" si="36"/>
        <v>1.48125</v>
      </c>
      <c r="AC6" s="115">
        <f t="shared" si="37"/>
        <v>1.4412162162162161</v>
      </c>
      <c r="AD6" s="115">
        <f t="shared" si="38"/>
        <v>1.4032894736842105</v>
      </c>
      <c r="AE6" s="115">
        <f t="shared" si="39"/>
        <v>0.29932164473684209</v>
      </c>
      <c r="AF6" s="115">
        <f t="shared" si="40"/>
        <v>0.27211058612440198</v>
      </c>
      <c r="AG6" s="115">
        <f t="shared" si="41"/>
        <v>0.24943470394736844</v>
      </c>
      <c r="AH6" s="115">
        <f t="shared" si="42"/>
        <v>0.23024741902834009</v>
      </c>
      <c r="AI6" s="115">
        <f t="shared" si="43"/>
        <v>0.21380117481203006</v>
      </c>
      <c r="AJ6" s="115">
        <f t="shared" si="44"/>
        <v>0.19954776315789474</v>
      </c>
      <c r="AK6" s="115">
        <f t="shared" si="45"/>
        <v>0.1870760279605263</v>
      </c>
      <c r="AL6" s="115">
        <f t="shared" si="46"/>
        <v>0.1760715557275542</v>
      </c>
      <c r="AM6" s="115">
        <f t="shared" si="47"/>
        <v>0.16628980263157894</v>
      </c>
      <c r="AN6" s="115">
        <f t="shared" si="48"/>
        <v>0.15753770775623269</v>
      </c>
      <c r="AO6" s="115">
        <f t="shared" si="49"/>
        <v>0.14966082236842104</v>
      </c>
      <c r="AP6" s="115">
        <f t="shared" si="50"/>
        <v>0.14253411654135337</v>
      </c>
    </row>
    <row r="7" spans="1:42" ht="20.25" x14ac:dyDescent="0.2">
      <c r="A7" s="249">
        <f t="shared" ref="A7:A35" si="53">A6+1</f>
        <v>26</v>
      </c>
      <c r="B7" s="225">
        <f t="shared" si="51"/>
        <v>5.5457999999999998</v>
      </c>
      <c r="C7" s="113">
        <f t="shared" si="52"/>
        <v>5.0416363636363641</v>
      </c>
      <c r="D7" s="113">
        <f t="shared" si="12"/>
        <v>4.6214999999999993</v>
      </c>
      <c r="E7" s="113">
        <f t="shared" si="13"/>
        <v>4.266</v>
      </c>
      <c r="F7" s="113">
        <f t="shared" si="14"/>
        <v>3.9612857142857143</v>
      </c>
      <c r="G7" s="113">
        <f t="shared" si="15"/>
        <v>3.6972</v>
      </c>
      <c r="H7" s="113">
        <f t="shared" si="16"/>
        <v>3.4661249999999999</v>
      </c>
      <c r="I7" s="113">
        <f t="shared" si="17"/>
        <v>3.2622352941176467</v>
      </c>
      <c r="J7" s="113">
        <f t="shared" si="18"/>
        <v>3.081</v>
      </c>
      <c r="K7" s="113">
        <f t="shared" si="19"/>
        <v>2.9188421052631579</v>
      </c>
      <c r="L7" s="113">
        <f t="shared" si="20"/>
        <v>2.7728999999999999</v>
      </c>
      <c r="M7" s="113">
        <f t="shared" si="21"/>
        <v>2.640857142857143</v>
      </c>
      <c r="N7" s="113">
        <f t="shared" si="22"/>
        <v>2.5208181818181821</v>
      </c>
      <c r="O7" s="113">
        <f t="shared" si="23"/>
        <v>2.4112173913043478</v>
      </c>
      <c r="P7" s="113">
        <f t="shared" si="24"/>
        <v>2.3107499999999996</v>
      </c>
      <c r="Q7" s="113">
        <f t="shared" si="25"/>
        <v>2.2183200000000003</v>
      </c>
      <c r="R7" s="113">
        <f t="shared" si="26"/>
        <v>2.133</v>
      </c>
      <c r="S7" s="113">
        <f t="shared" si="27"/>
        <v>2.0539999999999998</v>
      </c>
      <c r="T7" s="113">
        <f t="shared" si="28"/>
        <v>1.9806428571428571</v>
      </c>
      <c r="U7" s="113">
        <f t="shared" si="29"/>
        <v>1.9123448275862069</v>
      </c>
      <c r="V7" s="113">
        <f t="shared" si="30"/>
        <v>1.8486</v>
      </c>
      <c r="W7" s="115">
        <f t="shared" si="31"/>
        <v>1.7889677419354839</v>
      </c>
      <c r="X7" s="115">
        <f t="shared" si="32"/>
        <v>1.7330625</v>
      </c>
      <c r="Y7" s="115">
        <f t="shared" si="33"/>
        <v>1.6805454545454546</v>
      </c>
      <c r="Z7" s="115">
        <f t="shared" si="34"/>
        <v>1.6311176470588233</v>
      </c>
      <c r="AA7" s="115">
        <f t="shared" si="35"/>
        <v>1.5845142857142858</v>
      </c>
      <c r="AB7" s="115">
        <f t="shared" si="36"/>
        <v>1.5405</v>
      </c>
      <c r="AC7" s="115">
        <f t="shared" si="37"/>
        <v>1.498864864864865</v>
      </c>
      <c r="AD7" s="115">
        <f t="shared" si="38"/>
        <v>1.459421052631579</v>
      </c>
      <c r="AE7" s="115">
        <f t="shared" si="39"/>
        <v>0.31129451052631579</v>
      </c>
      <c r="AF7" s="115">
        <f t="shared" si="40"/>
        <v>0.28299500956937801</v>
      </c>
      <c r="AG7" s="115">
        <f t="shared" si="41"/>
        <v>0.25941209210526311</v>
      </c>
      <c r="AH7" s="115">
        <f t="shared" si="42"/>
        <v>0.23945731578947368</v>
      </c>
      <c r="AI7" s="115">
        <f t="shared" si="43"/>
        <v>0.22235322180451128</v>
      </c>
      <c r="AJ7" s="115">
        <f t="shared" si="44"/>
        <v>0.20752967368421055</v>
      </c>
      <c r="AK7" s="115">
        <f t="shared" si="45"/>
        <v>0.19455906907894738</v>
      </c>
      <c r="AL7" s="115">
        <f t="shared" si="46"/>
        <v>0.18311441795665631</v>
      </c>
      <c r="AM7" s="115">
        <f t="shared" si="47"/>
        <v>0.17294139473684211</v>
      </c>
      <c r="AN7" s="115">
        <f t="shared" si="48"/>
        <v>0.163839216066482</v>
      </c>
      <c r="AO7" s="115">
        <f t="shared" si="49"/>
        <v>0.1556472552631579</v>
      </c>
      <c r="AP7" s="115">
        <f t="shared" si="50"/>
        <v>0.14823548120300753</v>
      </c>
    </row>
    <row r="8" spans="1:42" ht="20.25" x14ac:dyDescent="0.2">
      <c r="A8" s="249">
        <f t="shared" si="53"/>
        <v>27</v>
      </c>
      <c r="B8" s="225">
        <f t="shared" si="51"/>
        <v>5.7591000000000001</v>
      </c>
      <c r="C8" s="113">
        <f t="shared" si="52"/>
        <v>5.2355454545454547</v>
      </c>
      <c r="D8" s="113">
        <f t="shared" si="12"/>
        <v>4.7992499999999998</v>
      </c>
      <c r="E8" s="113">
        <f t="shared" si="13"/>
        <v>4.430076923076923</v>
      </c>
      <c r="F8" s="113">
        <f t="shared" si="14"/>
        <v>4.1136428571428576</v>
      </c>
      <c r="G8" s="113">
        <f t="shared" si="15"/>
        <v>3.8393999999999999</v>
      </c>
      <c r="H8" s="113">
        <f t="shared" si="16"/>
        <v>3.5994375000000001</v>
      </c>
      <c r="I8" s="113">
        <f t="shared" si="17"/>
        <v>3.3877058823529409</v>
      </c>
      <c r="J8" s="113">
        <f t="shared" si="18"/>
        <v>3.1995</v>
      </c>
      <c r="K8" s="113">
        <f t="shared" si="19"/>
        <v>3.0311052631578947</v>
      </c>
      <c r="L8" s="113">
        <f t="shared" si="20"/>
        <v>2.8795500000000001</v>
      </c>
      <c r="M8" s="113">
        <f t="shared" si="21"/>
        <v>2.7424285714285714</v>
      </c>
      <c r="N8" s="113">
        <f t="shared" si="22"/>
        <v>2.6177727272727274</v>
      </c>
      <c r="O8" s="113">
        <f t="shared" si="23"/>
        <v>2.5039565217391306</v>
      </c>
      <c r="P8" s="113">
        <f t="shared" si="24"/>
        <v>2.3996249999999999</v>
      </c>
      <c r="Q8" s="113">
        <f t="shared" si="25"/>
        <v>2.3036400000000001</v>
      </c>
      <c r="R8" s="113">
        <f t="shared" si="26"/>
        <v>2.2150384615384615</v>
      </c>
      <c r="S8" s="113">
        <f t="shared" si="27"/>
        <v>2.133</v>
      </c>
      <c r="T8" s="113">
        <f t="shared" si="28"/>
        <v>2.0568214285714288</v>
      </c>
      <c r="U8" s="113">
        <f t="shared" si="29"/>
        <v>1.9858965517241378</v>
      </c>
      <c r="V8" s="113">
        <f t="shared" si="30"/>
        <v>1.9197</v>
      </c>
      <c r="W8" s="115">
        <f t="shared" si="31"/>
        <v>1.8577741935483871</v>
      </c>
      <c r="X8" s="115">
        <f t="shared" si="32"/>
        <v>1.79971875</v>
      </c>
      <c r="Y8" s="115">
        <f t="shared" si="33"/>
        <v>1.7451818181818184</v>
      </c>
      <c r="Z8" s="115">
        <f t="shared" si="34"/>
        <v>1.6938529411764705</v>
      </c>
      <c r="AA8" s="115">
        <f t="shared" si="35"/>
        <v>1.645457142857143</v>
      </c>
      <c r="AB8" s="115">
        <f t="shared" si="36"/>
        <v>1.59975</v>
      </c>
      <c r="AC8" s="115">
        <f t="shared" si="37"/>
        <v>1.5565135135135135</v>
      </c>
      <c r="AD8" s="115">
        <f t="shared" si="38"/>
        <v>1.5155526315789474</v>
      </c>
      <c r="AE8" s="115">
        <f t="shared" si="39"/>
        <v>0.3232673763157895</v>
      </c>
      <c r="AF8" s="115">
        <f t="shared" si="40"/>
        <v>0.2938794330143541</v>
      </c>
      <c r="AG8" s="115">
        <f t="shared" si="41"/>
        <v>0.2693894802631579</v>
      </c>
      <c r="AH8" s="115">
        <f t="shared" si="42"/>
        <v>0.24866721255060728</v>
      </c>
      <c r="AI8" s="115">
        <f t="shared" si="43"/>
        <v>0.23090526879699252</v>
      </c>
      <c r="AJ8" s="115">
        <f t="shared" si="44"/>
        <v>0.21551158421052632</v>
      </c>
      <c r="AK8" s="115">
        <f t="shared" si="45"/>
        <v>0.20204211019736842</v>
      </c>
      <c r="AL8" s="115">
        <f t="shared" si="46"/>
        <v>0.1901572801857585</v>
      </c>
      <c r="AM8" s="115">
        <f t="shared" si="47"/>
        <v>0.17959298684210526</v>
      </c>
      <c r="AN8" s="115">
        <f t="shared" si="48"/>
        <v>0.17014072437673131</v>
      </c>
      <c r="AO8" s="115">
        <f t="shared" si="49"/>
        <v>0.16163368815789475</v>
      </c>
      <c r="AP8" s="115">
        <f t="shared" si="50"/>
        <v>0.15393684586466166</v>
      </c>
    </row>
    <row r="9" spans="1:42" ht="20.25" x14ac:dyDescent="0.2">
      <c r="A9" s="249">
        <f t="shared" si="53"/>
        <v>28</v>
      </c>
      <c r="B9" s="225">
        <f t="shared" si="51"/>
        <v>5.9723999999999995</v>
      </c>
      <c r="C9" s="113">
        <f t="shared" si="52"/>
        <v>5.4294545454545453</v>
      </c>
      <c r="D9" s="113">
        <f t="shared" si="12"/>
        <v>4.9770000000000003</v>
      </c>
      <c r="E9" s="113">
        <f t="shared" si="13"/>
        <v>4.594153846153846</v>
      </c>
      <c r="F9" s="113">
        <f t="shared" si="14"/>
        <v>4.266</v>
      </c>
      <c r="G9" s="113">
        <f t="shared" si="15"/>
        <v>3.9816000000000003</v>
      </c>
      <c r="H9" s="113">
        <f t="shared" si="16"/>
        <v>3.7327500000000002</v>
      </c>
      <c r="I9" s="113">
        <f t="shared" si="17"/>
        <v>3.5131764705882351</v>
      </c>
      <c r="J9" s="113">
        <f t="shared" si="18"/>
        <v>3.3180000000000001</v>
      </c>
      <c r="K9" s="113">
        <f t="shared" si="19"/>
        <v>3.1433684210526316</v>
      </c>
      <c r="L9" s="113">
        <f t="shared" si="20"/>
        <v>2.9861999999999997</v>
      </c>
      <c r="M9" s="113">
        <f t="shared" si="21"/>
        <v>2.8439999999999999</v>
      </c>
      <c r="N9" s="113">
        <f t="shared" si="22"/>
        <v>2.7147272727272727</v>
      </c>
      <c r="O9" s="113">
        <f t="shared" si="23"/>
        <v>2.5966956521739131</v>
      </c>
      <c r="P9" s="113">
        <f t="shared" si="24"/>
        <v>2.4885000000000002</v>
      </c>
      <c r="Q9" s="113">
        <f t="shared" si="25"/>
        <v>2.3889600000000004</v>
      </c>
      <c r="R9" s="113">
        <f t="shared" si="26"/>
        <v>2.297076923076923</v>
      </c>
      <c r="S9" s="113">
        <f t="shared" si="27"/>
        <v>2.2119999999999997</v>
      </c>
      <c r="T9" s="113">
        <f t="shared" si="28"/>
        <v>2.133</v>
      </c>
      <c r="U9" s="113">
        <f t="shared" si="29"/>
        <v>2.0594482758620689</v>
      </c>
      <c r="V9" s="113">
        <f t="shared" si="30"/>
        <v>1.9908000000000001</v>
      </c>
      <c r="W9" s="115">
        <f t="shared" si="31"/>
        <v>1.9265806451612904</v>
      </c>
      <c r="X9" s="115">
        <f t="shared" si="32"/>
        <v>1.8663750000000001</v>
      </c>
      <c r="Y9" s="115">
        <f t="shared" si="33"/>
        <v>1.8098181818181818</v>
      </c>
      <c r="Z9" s="115">
        <f t="shared" si="34"/>
        <v>1.7565882352941176</v>
      </c>
      <c r="AA9" s="115">
        <f t="shared" si="35"/>
        <v>1.7064000000000001</v>
      </c>
      <c r="AB9" s="115">
        <f t="shared" si="36"/>
        <v>1.659</v>
      </c>
      <c r="AC9" s="115">
        <f t="shared" si="37"/>
        <v>1.6141621621621622</v>
      </c>
      <c r="AD9" s="115">
        <f t="shared" si="38"/>
        <v>1.5716842105263158</v>
      </c>
      <c r="AE9" s="115">
        <f t="shared" si="39"/>
        <v>0.33524024210526315</v>
      </c>
      <c r="AF9" s="115">
        <f t="shared" si="40"/>
        <v>0.30476385645933013</v>
      </c>
      <c r="AG9" s="115">
        <f t="shared" si="41"/>
        <v>0.27936686842105263</v>
      </c>
      <c r="AH9" s="115">
        <f t="shared" si="42"/>
        <v>0.2578771093117409</v>
      </c>
      <c r="AI9" s="115">
        <f t="shared" si="43"/>
        <v>0.23945731578947368</v>
      </c>
      <c r="AJ9" s="115">
        <f t="shared" si="44"/>
        <v>0.2234934947368421</v>
      </c>
      <c r="AK9" s="115">
        <f t="shared" si="45"/>
        <v>0.20952515131578947</v>
      </c>
      <c r="AL9" s="115">
        <f t="shared" si="46"/>
        <v>0.19720014241486067</v>
      </c>
      <c r="AM9" s="115">
        <f t="shared" si="47"/>
        <v>0.18624457894736843</v>
      </c>
      <c r="AN9" s="115">
        <f t="shared" si="48"/>
        <v>0.17644223268698062</v>
      </c>
      <c r="AO9" s="115">
        <f t="shared" si="49"/>
        <v>0.16762012105263158</v>
      </c>
      <c r="AP9" s="115">
        <f t="shared" si="50"/>
        <v>0.15963821052631577</v>
      </c>
    </row>
    <row r="10" spans="1:42" ht="20.25" x14ac:dyDescent="0.2">
      <c r="A10" s="249">
        <f t="shared" si="53"/>
        <v>29</v>
      </c>
      <c r="B10" s="225">
        <f t="shared" si="51"/>
        <v>6.1856999999999998</v>
      </c>
      <c r="C10" s="113">
        <f t="shared" si="52"/>
        <v>5.6233636363636359</v>
      </c>
      <c r="D10" s="113">
        <f t="shared" si="12"/>
        <v>5.1547499999999999</v>
      </c>
      <c r="E10" s="113">
        <f t="shared" si="13"/>
        <v>4.758230769230769</v>
      </c>
      <c r="F10" s="113">
        <f t="shared" si="14"/>
        <v>4.4183571428571433</v>
      </c>
      <c r="G10" s="113">
        <f t="shared" si="15"/>
        <v>4.1238000000000001</v>
      </c>
      <c r="H10" s="113">
        <f t="shared" si="16"/>
        <v>3.8660625</v>
      </c>
      <c r="I10" s="113">
        <f t="shared" si="17"/>
        <v>3.6386470588235293</v>
      </c>
      <c r="J10" s="113">
        <f t="shared" si="18"/>
        <v>3.4365000000000001</v>
      </c>
      <c r="K10" s="113">
        <f t="shared" si="19"/>
        <v>3.2556315789473684</v>
      </c>
      <c r="L10" s="113">
        <f t="shared" si="20"/>
        <v>3.0928499999999999</v>
      </c>
      <c r="M10" s="113">
        <f t="shared" si="21"/>
        <v>2.9455714285714287</v>
      </c>
      <c r="N10" s="113">
        <f t="shared" si="22"/>
        <v>2.8116818181818179</v>
      </c>
      <c r="O10" s="113">
        <f t="shared" si="23"/>
        <v>2.689434782608696</v>
      </c>
      <c r="P10" s="113">
        <f t="shared" si="24"/>
        <v>2.577375</v>
      </c>
      <c r="Q10" s="113">
        <f t="shared" si="25"/>
        <v>2.4742799999999998</v>
      </c>
      <c r="R10" s="113">
        <f t="shared" si="26"/>
        <v>2.3791153846153845</v>
      </c>
      <c r="S10" s="113">
        <f t="shared" si="27"/>
        <v>2.2910000000000004</v>
      </c>
      <c r="T10" s="113">
        <f t="shared" si="28"/>
        <v>2.2091785714285717</v>
      </c>
      <c r="U10" s="113">
        <f t="shared" si="29"/>
        <v>2.133</v>
      </c>
      <c r="V10" s="113">
        <f t="shared" si="30"/>
        <v>2.0619000000000001</v>
      </c>
      <c r="W10" s="115">
        <f t="shared" si="31"/>
        <v>1.9953870967741933</v>
      </c>
      <c r="X10" s="115">
        <f t="shared" si="32"/>
        <v>1.93303125</v>
      </c>
      <c r="Y10" s="115">
        <f t="shared" si="33"/>
        <v>1.8744545454545454</v>
      </c>
      <c r="Z10" s="115">
        <f t="shared" si="34"/>
        <v>1.8193235294117647</v>
      </c>
      <c r="AA10" s="115">
        <f t="shared" si="35"/>
        <v>1.7673428571428573</v>
      </c>
      <c r="AB10" s="115">
        <f t="shared" si="36"/>
        <v>1.7182500000000001</v>
      </c>
      <c r="AC10" s="115">
        <f t="shared" si="37"/>
        <v>1.6718108108108107</v>
      </c>
      <c r="AD10" s="115">
        <f t="shared" si="38"/>
        <v>1.6278157894736842</v>
      </c>
      <c r="AE10" s="115">
        <f t="shared" si="39"/>
        <v>0.34721310789473681</v>
      </c>
      <c r="AF10" s="115">
        <f t="shared" si="40"/>
        <v>0.31564827990430622</v>
      </c>
      <c r="AG10" s="115">
        <f t="shared" si="41"/>
        <v>0.28934425657894736</v>
      </c>
      <c r="AH10" s="115">
        <f t="shared" si="42"/>
        <v>0.26708700607287444</v>
      </c>
      <c r="AI10" s="115">
        <f t="shared" si="43"/>
        <v>0.24800936278195493</v>
      </c>
      <c r="AJ10" s="115">
        <f t="shared" si="44"/>
        <v>0.23147540526315791</v>
      </c>
      <c r="AK10" s="115">
        <f t="shared" si="45"/>
        <v>0.21700819243421052</v>
      </c>
      <c r="AL10" s="115">
        <f t="shared" si="46"/>
        <v>0.20424300464396283</v>
      </c>
      <c r="AM10" s="115">
        <f t="shared" si="47"/>
        <v>0.1928961710526316</v>
      </c>
      <c r="AN10" s="115">
        <f t="shared" si="48"/>
        <v>0.18274374099722993</v>
      </c>
      <c r="AO10" s="115">
        <f t="shared" si="49"/>
        <v>0.1736065539473684</v>
      </c>
      <c r="AP10" s="115">
        <f t="shared" si="50"/>
        <v>0.16533957518796993</v>
      </c>
    </row>
    <row r="11" spans="1:42" ht="20.25" x14ac:dyDescent="0.2">
      <c r="A11" s="249">
        <f t="shared" si="53"/>
        <v>30</v>
      </c>
      <c r="B11" s="225">
        <f t="shared" si="51"/>
        <v>6.399</v>
      </c>
      <c r="C11" s="113">
        <f t="shared" si="52"/>
        <v>5.8172727272727265</v>
      </c>
      <c r="D11" s="113">
        <f t="shared" si="12"/>
        <v>5.3324999999999996</v>
      </c>
      <c r="E11" s="113">
        <f t="shared" si="13"/>
        <v>4.9223076923076921</v>
      </c>
      <c r="F11" s="113">
        <f t="shared" si="14"/>
        <v>4.5707142857142857</v>
      </c>
      <c r="G11" s="113">
        <f t="shared" si="15"/>
        <v>4.266</v>
      </c>
      <c r="H11" s="113">
        <f t="shared" si="16"/>
        <v>3.9993750000000001</v>
      </c>
      <c r="I11" s="113">
        <f t="shared" si="17"/>
        <v>3.7641176470588236</v>
      </c>
      <c r="J11" s="113">
        <f t="shared" si="18"/>
        <v>3.5550000000000002</v>
      </c>
      <c r="K11" s="113">
        <f t="shared" si="19"/>
        <v>3.3678947368421053</v>
      </c>
      <c r="L11" s="113">
        <f t="shared" si="20"/>
        <v>3.1995</v>
      </c>
      <c r="M11" s="113">
        <f t="shared" si="21"/>
        <v>3.0471428571428572</v>
      </c>
      <c r="N11" s="113">
        <f t="shared" si="22"/>
        <v>2.9086363636363632</v>
      </c>
      <c r="O11" s="113">
        <f t="shared" si="23"/>
        <v>2.7821739130434784</v>
      </c>
      <c r="P11" s="113">
        <f t="shared" si="24"/>
        <v>2.6662499999999998</v>
      </c>
      <c r="Q11" s="113">
        <f t="shared" si="25"/>
        <v>2.5596000000000001</v>
      </c>
      <c r="R11" s="113">
        <f t="shared" si="26"/>
        <v>2.461153846153846</v>
      </c>
      <c r="S11" s="113">
        <f t="shared" si="27"/>
        <v>2.37</v>
      </c>
      <c r="T11" s="113">
        <f t="shared" si="28"/>
        <v>2.2853571428571429</v>
      </c>
      <c r="U11" s="113">
        <f t="shared" si="29"/>
        <v>2.2065517241379311</v>
      </c>
      <c r="V11" s="113">
        <f t="shared" si="30"/>
        <v>2.133</v>
      </c>
      <c r="W11" s="115">
        <f t="shared" si="31"/>
        <v>2.064193548387097</v>
      </c>
      <c r="X11" s="115">
        <f t="shared" si="32"/>
        <v>1.9996875000000001</v>
      </c>
      <c r="Y11" s="115">
        <f t="shared" si="33"/>
        <v>1.939090909090909</v>
      </c>
      <c r="Z11" s="115">
        <f t="shared" si="34"/>
        <v>1.8820588235294118</v>
      </c>
      <c r="AA11" s="115">
        <f t="shared" si="35"/>
        <v>1.8282857142857143</v>
      </c>
      <c r="AB11" s="115">
        <f t="shared" si="36"/>
        <v>1.7775000000000001</v>
      </c>
      <c r="AC11" s="115">
        <f t="shared" si="37"/>
        <v>1.7294594594594597</v>
      </c>
      <c r="AD11" s="115">
        <f t="shared" si="38"/>
        <v>1.6839473684210526</v>
      </c>
      <c r="AE11" s="115">
        <f t="shared" si="39"/>
        <v>0.35918597368421051</v>
      </c>
      <c r="AF11" s="115">
        <f t="shared" si="40"/>
        <v>0.32653270334928225</v>
      </c>
      <c r="AG11" s="115">
        <f t="shared" si="41"/>
        <v>0.29932164473684209</v>
      </c>
      <c r="AH11" s="115">
        <f t="shared" si="42"/>
        <v>0.2762969028340081</v>
      </c>
      <c r="AI11" s="115">
        <f t="shared" si="43"/>
        <v>0.25656140977443609</v>
      </c>
      <c r="AJ11" s="115">
        <f t="shared" si="44"/>
        <v>0.23945731578947368</v>
      </c>
      <c r="AK11" s="115">
        <f t="shared" si="45"/>
        <v>0.22449123355263159</v>
      </c>
      <c r="AL11" s="115">
        <f t="shared" si="46"/>
        <v>0.21128586687306503</v>
      </c>
      <c r="AM11" s="115">
        <f t="shared" si="47"/>
        <v>0.19954776315789474</v>
      </c>
      <c r="AN11" s="115">
        <f t="shared" si="48"/>
        <v>0.18904524930747921</v>
      </c>
      <c r="AO11" s="115">
        <f t="shared" si="49"/>
        <v>0.17959298684210526</v>
      </c>
      <c r="AP11" s="115">
        <f t="shared" si="50"/>
        <v>0.17104093984962407</v>
      </c>
    </row>
    <row r="12" spans="1:42" ht="20.25" x14ac:dyDescent="0.2">
      <c r="A12" s="249">
        <f t="shared" si="53"/>
        <v>31</v>
      </c>
      <c r="B12" s="225">
        <f t="shared" si="51"/>
        <v>6.6123000000000003</v>
      </c>
      <c r="C12" s="113">
        <f t="shared" si="52"/>
        <v>6.0111818181818188</v>
      </c>
      <c r="D12" s="113">
        <f t="shared" si="12"/>
        <v>5.5102500000000001</v>
      </c>
      <c r="E12" s="113">
        <f t="shared" si="13"/>
        <v>5.0863846153846151</v>
      </c>
      <c r="F12" s="113">
        <f t="shared" si="14"/>
        <v>4.723071428571429</v>
      </c>
      <c r="G12" s="113">
        <f t="shared" si="15"/>
        <v>4.4082000000000008</v>
      </c>
      <c r="H12" s="113">
        <f t="shared" si="16"/>
        <v>4.1326875000000003</v>
      </c>
      <c r="I12" s="113">
        <f t="shared" si="17"/>
        <v>3.8895882352941178</v>
      </c>
      <c r="J12" s="113">
        <f t="shared" si="18"/>
        <v>3.6735000000000002</v>
      </c>
      <c r="K12" s="113">
        <f t="shared" si="19"/>
        <v>3.4801578947368421</v>
      </c>
      <c r="L12" s="113">
        <f t="shared" si="20"/>
        <v>3.3061500000000001</v>
      </c>
      <c r="M12" s="113">
        <f t="shared" si="21"/>
        <v>3.148714285714286</v>
      </c>
      <c r="N12" s="113">
        <f t="shared" si="22"/>
        <v>3.0055909090909094</v>
      </c>
      <c r="O12" s="113">
        <f t="shared" si="23"/>
        <v>2.8749130434782608</v>
      </c>
      <c r="P12" s="113">
        <f t="shared" si="24"/>
        <v>2.755125</v>
      </c>
      <c r="Q12" s="113">
        <f t="shared" si="25"/>
        <v>2.6449199999999999</v>
      </c>
      <c r="R12" s="113">
        <f t="shared" si="26"/>
        <v>2.5431923076923075</v>
      </c>
      <c r="S12" s="113">
        <f t="shared" si="27"/>
        <v>2.4489999999999998</v>
      </c>
      <c r="T12" s="113">
        <f t="shared" si="28"/>
        <v>2.3615357142857145</v>
      </c>
      <c r="U12" s="113">
        <f t="shared" si="29"/>
        <v>2.2801034482758618</v>
      </c>
      <c r="V12" s="113">
        <f t="shared" si="30"/>
        <v>2.2041000000000004</v>
      </c>
      <c r="W12" s="115">
        <f t="shared" si="31"/>
        <v>2.133</v>
      </c>
      <c r="X12" s="115">
        <f t="shared" si="32"/>
        <v>2.0663437500000001</v>
      </c>
      <c r="Y12" s="115">
        <f t="shared" si="33"/>
        <v>2.0037272727272728</v>
      </c>
      <c r="Z12" s="115">
        <f t="shared" si="34"/>
        <v>1.9447941176470589</v>
      </c>
      <c r="AA12" s="115">
        <f t="shared" si="35"/>
        <v>1.8892285714285713</v>
      </c>
      <c r="AB12" s="115">
        <f t="shared" si="36"/>
        <v>1.8367500000000001</v>
      </c>
      <c r="AC12" s="115">
        <f t="shared" si="37"/>
        <v>1.7871081081081082</v>
      </c>
      <c r="AD12" s="115">
        <f t="shared" si="38"/>
        <v>1.7400789473684211</v>
      </c>
      <c r="AE12" s="115">
        <f t="shared" si="39"/>
        <v>0.37115883947368422</v>
      </c>
      <c r="AF12" s="115">
        <f t="shared" si="40"/>
        <v>0.33741712679425839</v>
      </c>
      <c r="AG12" s="115">
        <f t="shared" si="41"/>
        <v>0.30929903289473687</v>
      </c>
      <c r="AH12" s="115">
        <f t="shared" si="42"/>
        <v>0.28550679959514164</v>
      </c>
      <c r="AI12" s="115">
        <f t="shared" si="43"/>
        <v>0.26511345676691733</v>
      </c>
      <c r="AJ12" s="115">
        <f t="shared" si="44"/>
        <v>0.24743922631578955</v>
      </c>
      <c r="AK12" s="115">
        <f t="shared" si="45"/>
        <v>0.23197427467105267</v>
      </c>
      <c r="AL12" s="115">
        <f t="shared" si="46"/>
        <v>0.21832872910216719</v>
      </c>
      <c r="AM12" s="115">
        <f t="shared" si="47"/>
        <v>0.20619935526315791</v>
      </c>
      <c r="AN12" s="115">
        <f t="shared" si="48"/>
        <v>0.19534675761772852</v>
      </c>
      <c r="AO12" s="115">
        <f t="shared" si="49"/>
        <v>0.18557941973684211</v>
      </c>
      <c r="AP12" s="115">
        <f t="shared" si="50"/>
        <v>0.1767423045112782</v>
      </c>
    </row>
    <row r="13" spans="1:42" ht="20.25" x14ac:dyDescent="0.2">
      <c r="A13" s="249">
        <f t="shared" si="53"/>
        <v>32</v>
      </c>
      <c r="B13" s="225">
        <f t="shared" si="51"/>
        <v>6.8256000000000006</v>
      </c>
      <c r="C13" s="113">
        <f t="shared" si="52"/>
        <v>6.2050909090909094</v>
      </c>
      <c r="D13" s="113">
        <f t="shared" si="12"/>
        <v>5.6879999999999997</v>
      </c>
      <c r="E13" s="113">
        <f t="shared" si="13"/>
        <v>5.250461538461539</v>
      </c>
      <c r="F13" s="113">
        <f t="shared" si="14"/>
        <v>4.8754285714285714</v>
      </c>
      <c r="G13" s="113">
        <f t="shared" si="15"/>
        <v>4.5503999999999998</v>
      </c>
      <c r="H13" s="113">
        <f t="shared" si="16"/>
        <v>4.266</v>
      </c>
      <c r="I13" s="113">
        <f t="shared" si="17"/>
        <v>4.0150588235294116</v>
      </c>
      <c r="J13" s="113">
        <f t="shared" si="18"/>
        <v>3.7919999999999998</v>
      </c>
      <c r="K13" s="113">
        <f t="shared" si="19"/>
        <v>3.592421052631579</v>
      </c>
      <c r="L13" s="113">
        <f t="shared" si="20"/>
        <v>3.4128000000000003</v>
      </c>
      <c r="M13" s="113">
        <f t="shared" si="21"/>
        <v>3.250285714285714</v>
      </c>
      <c r="N13" s="113">
        <f t="shared" si="22"/>
        <v>3.1025454545454547</v>
      </c>
      <c r="O13" s="113">
        <f t="shared" si="23"/>
        <v>2.9676521739130433</v>
      </c>
      <c r="P13" s="113">
        <f t="shared" si="24"/>
        <v>2.8439999999999999</v>
      </c>
      <c r="Q13" s="113">
        <f t="shared" si="25"/>
        <v>2.7302400000000002</v>
      </c>
      <c r="R13" s="113">
        <f t="shared" si="26"/>
        <v>2.6252307692307695</v>
      </c>
      <c r="S13" s="113">
        <f t="shared" si="27"/>
        <v>2.528</v>
      </c>
      <c r="T13" s="113">
        <f t="shared" si="28"/>
        <v>2.4377142857142857</v>
      </c>
      <c r="U13" s="113">
        <f t="shared" si="29"/>
        <v>2.3536551724137933</v>
      </c>
      <c r="V13" s="113">
        <f t="shared" si="30"/>
        <v>2.2751999999999999</v>
      </c>
      <c r="W13" s="115">
        <f t="shared" si="31"/>
        <v>2.201806451612903</v>
      </c>
      <c r="X13" s="115">
        <f t="shared" si="32"/>
        <v>2.133</v>
      </c>
      <c r="Y13" s="115">
        <f t="shared" si="33"/>
        <v>2.0683636363636366</v>
      </c>
      <c r="Z13" s="115">
        <f t="shared" si="34"/>
        <v>2.0075294117647058</v>
      </c>
      <c r="AA13" s="115">
        <f t="shared" si="35"/>
        <v>1.9501714285714284</v>
      </c>
      <c r="AB13" s="115">
        <f t="shared" si="36"/>
        <v>1.8959999999999999</v>
      </c>
      <c r="AC13" s="115">
        <f t="shared" si="37"/>
        <v>1.8447567567567569</v>
      </c>
      <c r="AD13" s="115">
        <f t="shared" si="38"/>
        <v>1.7962105263157895</v>
      </c>
      <c r="AE13" s="115">
        <f t="shared" si="39"/>
        <v>0.38313170526315793</v>
      </c>
      <c r="AF13" s="115">
        <f t="shared" si="40"/>
        <v>0.34830155023923448</v>
      </c>
      <c r="AG13" s="115">
        <f t="shared" si="41"/>
        <v>0.31927642105263154</v>
      </c>
      <c r="AH13" s="115">
        <f t="shared" si="42"/>
        <v>0.29471669635627534</v>
      </c>
      <c r="AI13" s="115">
        <f t="shared" si="43"/>
        <v>0.27366550375939852</v>
      </c>
      <c r="AJ13" s="115">
        <f t="shared" si="44"/>
        <v>0.25542113684210527</v>
      </c>
      <c r="AK13" s="115">
        <f t="shared" si="45"/>
        <v>0.23945731578947368</v>
      </c>
      <c r="AL13" s="115">
        <f t="shared" si="46"/>
        <v>0.22537159133126933</v>
      </c>
      <c r="AM13" s="115">
        <f t="shared" si="47"/>
        <v>0.21285094736842106</v>
      </c>
      <c r="AN13" s="115">
        <f t="shared" si="48"/>
        <v>0.20164826592797783</v>
      </c>
      <c r="AO13" s="115">
        <f t="shared" si="49"/>
        <v>0.19156585263157896</v>
      </c>
      <c r="AP13" s="115">
        <f t="shared" si="50"/>
        <v>0.18244366917293231</v>
      </c>
    </row>
    <row r="14" spans="1:42" ht="20.25" x14ac:dyDescent="0.2">
      <c r="A14" s="249">
        <f t="shared" si="53"/>
        <v>33</v>
      </c>
      <c r="B14" s="225">
        <f t="shared" si="51"/>
        <v>7.0388999999999999</v>
      </c>
      <c r="C14" s="113">
        <f t="shared" si="52"/>
        <v>6.399</v>
      </c>
      <c r="D14" s="113">
        <f t="shared" si="12"/>
        <v>5.8657500000000002</v>
      </c>
      <c r="E14" s="113">
        <f t="shared" si="13"/>
        <v>5.4145384615384611</v>
      </c>
      <c r="F14" s="113">
        <f t="shared" si="14"/>
        <v>5.0277857142857147</v>
      </c>
      <c r="G14" s="113">
        <f t="shared" si="15"/>
        <v>4.6926000000000005</v>
      </c>
      <c r="H14" s="113">
        <f t="shared" si="16"/>
        <v>4.3993124999999997</v>
      </c>
      <c r="I14" s="113">
        <f t="shared" si="17"/>
        <v>4.1405294117647058</v>
      </c>
      <c r="J14" s="113">
        <f t="shared" si="18"/>
        <v>3.9104999999999999</v>
      </c>
      <c r="K14" s="113">
        <f t="shared" si="19"/>
        <v>3.7046842105263158</v>
      </c>
      <c r="L14" s="113">
        <f t="shared" si="20"/>
        <v>3.51945</v>
      </c>
      <c r="M14" s="113">
        <f t="shared" si="21"/>
        <v>3.3518571428571429</v>
      </c>
      <c r="N14" s="113">
        <f t="shared" si="22"/>
        <v>3.1995</v>
      </c>
      <c r="O14" s="113">
        <f t="shared" si="23"/>
        <v>3.0603913043478261</v>
      </c>
      <c r="P14" s="113">
        <f t="shared" si="24"/>
        <v>2.9328750000000001</v>
      </c>
      <c r="Q14" s="113">
        <f t="shared" si="25"/>
        <v>2.8155600000000001</v>
      </c>
      <c r="R14" s="113">
        <f t="shared" si="26"/>
        <v>2.7072692307692305</v>
      </c>
      <c r="S14" s="113">
        <f t="shared" si="27"/>
        <v>2.6070000000000002</v>
      </c>
      <c r="T14" s="113">
        <f t="shared" si="28"/>
        <v>2.5138928571428574</v>
      </c>
      <c r="U14" s="113">
        <f t="shared" si="29"/>
        <v>2.4272068965517244</v>
      </c>
      <c r="V14" s="113">
        <f t="shared" si="30"/>
        <v>2.3463000000000003</v>
      </c>
      <c r="W14" s="115">
        <f t="shared" si="31"/>
        <v>2.2706129032258064</v>
      </c>
      <c r="X14" s="115">
        <f t="shared" si="32"/>
        <v>2.1996562499999999</v>
      </c>
      <c r="Y14" s="115">
        <f t="shared" si="33"/>
        <v>2.133</v>
      </c>
      <c r="Z14" s="115">
        <f t="shared" si="34"/>
        <v>2.0702647058823529</v>
      </c>
      <c r="AA14" s="115">
        <f t="shared" si="35"/>
        <v>2.0111142857142856</v>
      </c>
      <c r="AB14" s="115">
        <f t="shared" si="36"/>
        <v>1.9552499999999999</v>
      </c>
      <c r="AC14" s="115">
        <f t="shared" si="37"/>
        <v>1.9024054054054054</v>
      </c>
      <c r="AD14" s="115">
        <f t="shared" si="38"/>
        <v>1.8523421052631579</v>
      </c>
      <c r="AE14" s="115">
        <f t="shared" si="39"/>
        <v>0.39510457105263158</v>
      </c>
      <c r="AF14" s="115">
        <f t="shared" si="40"/>
        <v>0.35918597368421051</v>
      </c>
      <c r="AG14" s="115">
        <f t="shared" si="41"/>
        <v>0.32925380921052633</v>
      </c>
      <c r="AH14" s="115">
        <f t="shared" si="42"/>
        <v>0.30392659311740888</v>
      </c>
      <c r="AI14" s="115">
        <f t="shared" si="43"/>
        <v>0.28221755075187971</v>
      </c>
      <c r="AJ14" s="115">
        <f t="shared" si="44"/>
        <v>0.26340304736842107</v>
      </c>
      <c r="AK14" s="115">
        <f t="shared" si="45"/>
        <v>0.2469403569078947</v>
      </c>
      <c r="AL14" s="115">
        <f t="shared" si="46"/>
        <v>0.23241445356037152</v>
      </c>
      <c r="AM14" s="115">
        <f t="shared" si="47"/>
        <v>0.2195025394736842</v>
      </c>
      <c r="AN14" s="115">
        <f t="shared" si="48"/>
        <v>0.20794977423822714</v>
      </c>
      <c r="AO14" s="115">
        <f t="shared" si="49"/>
        <v>0.19755228552631579</v>
      </c>
      <c r="AP14" s="115">
        <f t="shared" si="50"/>
        <v>0.18814503383458647</v>
      </c>
    </row>
    <row r="15" spans="1:42" ht="20.25" x14ac:dyDescent="0.2">
      <c r="A15" s="249">
        <f t="shared" si="53"/>
        <v>34</v>
      </c>
      <c r="B15" s="225">
        <f t="shared" si="51"/>
        <v>7.2522000000000002</v>
      </c>
      <c r="C15" s="113">
        <f t="shared" si="52"/>
        <v>6.5929090909090906</v>
      </c>
      <c r="D15" s="113">
        <f t="shared" si="12"/>
        <v>6.0435000000000008</v>
      </c>
      <c r="E15" s="113">
        <f t="shared" si="13"/>
        <v>5.578615384615385</v>
      </c>
      <c r="F15" s="113">
        <f t="shared" si="14"/>
        <v>5.1801428571428572</v>
      </c>
      <c r="G15" s="113">
        <f t="shared" si="15"/>
        <v>4.8347999999999995</v>
      </c>
      <c r="H15" s="113">
        <f t="shared" si="16"/>
        <v>4.5326250000000003</v>
      </c>
      <c r="I15" s="113">
        <f t="shared" si="17"/>
        <v>4.266</v>
      </c>
      <c r="J15" s="113">
        <f t="shared" si="18"/>
        <v>4.0289999999999999</v>
      </c>
      <c r="K15" s="113">
        <f t="shared" si="19"/>
        <v>3.8169473684210526</v>
      </c>
      <c r="L15" s="113">
        <f t="shared" si="20"/>
        <v>3.6261000000000001</v>
      </c>
      <c r="M15" s="113">
        <f t="shared" si="21"/>
        <v>3.4534285714285713</v>
      </c>
      <c r="N15" s="113">
        <f t="shared" si="22"/>
        <v>3.2964545454545453</v>
      </c>
      <c r="O15" s="113">
        <f t="shared" si="23"/>
        <v>3.1531304347826086</v>
      </c>
      <c r="P15" s="113">
        <f t="shared" si="24"/>
        <v>3.0217500000000004</v>
      </c>
      <c r="Q15" s="113">
        <f t="shared" si="25"/>
        <v>2.9008800000000003</v>
      </c>
      <c r="R15" s="113">
        <f t="shared" si="26"/>
        <v>2.7893076923076925</v>
      </c>
      <c r="S15" s="113">
        <f t="shared" si="27"/>
        <v>2.6859999999999999</v>
      </c>
      <c r="T15" s="113">
        <f t="shared" si="28"/>
        <v>2.5900714285714286</v>
      </c>
      <c r="U15" s="113">
        <f t="shared" si="29"/>
        <v>2.500758620689655</v>
      </c>
      <c r="V15" s="113">
        <f t="shared" si="30"/>
        <v>2.4173999999999998</v>
      </c>
      <c r="W15" s="115">
        <f t="shared" si="31"/>
        <v>2.3394193548387094</v>
      </c>
      <c r="X15" s="115">
        <f t="shared" si="32"/>
        <v>2.2663125000000002</v>
      </c>
      <c r="Y15" s="115">
        <f t="shared" si="33"/>
        <v>2.1976363636363634</v>
      </c>
      <c r="Z15" s="115">
        <f t="shared" si="34"/>
        <v>2.133</v>
      </c>
      <c r="AA15" s="115">
        <f t="shared" si="35"/>
        <v>2.072057142857143</v>
      </c>
      <c r="AB15" s="115">
        <f t="shared" si="36"/>
        <v>2.0145</v>
      </c>
      <c r="AC15" s="115">
        <f t="shared" si="37"/>
        <v>1.9600540540540541</v>
      </c>
      <c r="AD15" s="115">
        <f t="shared" si="38"/>
        <v>1.9084736842105263</v>
      </c>
      <c r="AE15" s="115">
        <f t="shared" si="39"/>
        <v>0.40707743684210523</v>
      </c>
      <c r="AF15" s="115">
        <f t="shared" si="40"/>
        <v>0.37007039712918655</v>
      </c>
      <c r="AG15" s="115">
        <f t="shared" si="41"/>
        <v>0.33923119736842106</v>
      </c>
      <c r="AH15" s="115">
        <f t="shared" si="42"/>
        <v>0.31313648987854253</v>
      </c>
      <c r="AI15" s="115">
        <f t="shared" si="43"/>
        <v>0.2907695977443609</v>
      </c>
      <c r="AJ15" s="115">
        <f t="shared" si="44"/>
        <v>0.27138495789473682</v>
      </c>
      <c r="AK15" s="115">
        <f t="shared" si="45"/>
        <v>0.25442339802631581</v>
      </c>
      <c r="AL15" s="115">
        <f t="shared" si="46"/>
        <v>0.23945731578947368</v>
      </c>
      <c r="AM15" s="115">
        <f t="shared" si="47"/>
        <v>0.22615413157894734</v>
      </c>
      <c r="AN15" s="115">
        <f t="shared" si="48"/>
        <v>0.21425128254847647</v>
      </c>
      <c r="AO15" s="115">
        <f t="shared" si="49"/>
        <v>0.20353871842105262</v>
      </c>
      <c r="AP15" s="115">
        <f t="shared" si="50"/>
        <v>0.19384639849624058</v>
      </c>
    </row>
    <row r="16" spans="1:42" ht="20.25" x14ac:dyDescent="0.2">
      <c r="A16" s="249">
        <f t="shared" si="53"/>
        <v>35</v>
      </c>
      <c r="B16" s="225">
        <f t="shared" si="51"/>
        <v>7.4655000000000005</v>
      </c>
      <c r="C16" s="113">
        <f t="shared" si="52"/>
        <v>6.7868181818181812</v>
      </c>
      <c r="D16" s="113">
        <f t="shared" si="12"/>
        <v>6.2212499999999995</v>
      </c>
      <c r="E16" s="113">
        <f t="shared" si="13"/>
        <v>5.742692307692308</v>
      </c>
      <c r="F16" s="113">
        <f t="shared" si="14"/>
        <v>5.3324999999999996</v>
      </c>
      <c r="G16" s="113">
        <f t="shared" si="15"/>
        <v>4.9770000000000003</v>
      </c>
      <c r="H16" s="113">
        <f t="shared" si="16"/>
        <v>4.6659375000000001</v>
      </c>
      <c r="I16" s="113">
        <f t="shared" si="17"/>
        <v>4.3914705882352933</v>
      </c>
      <c r="J16" s="113">
        <f t="shared" si="18"/>
        <v>4.1475</v>
      </c>
      <c r="K16" s="113">
        <f t="shared" si="19"/>
        <v>3.9292105263157895</v>
      </c>
      <c r="L16" s="113">
        <f t="shared" si="20"/>
        <v>3.7327500000000002</v>
      </c>
      <c r="M16" s="113">
        <f t="shared" si="21"/>
        <v>3.5550000000000002</v>
      </c>
      <c r="N16" s="113">
        <f t="shared" si="22"/>
        <v>3.3934090909090906</v>
      </c>
      <c r="O16" s="113">
        <f t="shared" si="23"/>
        <v>3.2458695652173915</v>
      </c>
      <c r="P16" s="113">
        <f t="shared" si="24"/>
        <v>3.1106249999999998</v>
      </c>
      <c r="Q16" s="113">
        <f t="shared" si="25"/>
        <v>2.9861999999999997</v>
      </c>
      <c r="R16" s="113">
        <f t="shared" si="26"/>
        <v>2.871346153846154</v>
      </c>
      <c r="S16" s="113">
        <f t="shared" si="27"/>
        <v>2.7650000000000001</v>
      </c>
      <c r="T16" s="113">
        <f t="shared" si="28"/>
        <v>2.6662499999999998</v>
      </c>
      <c r="U16" s="113">
        <f t="shared" si="29"/>
        <v>2.5743103448275861</v>
      </c>
      <c r="V16" s="113">
        <f t="shared" si="30"/>
        <v>2.4885000000000002</v>
      </c>
      <c r="W16" s="115">
        <f t="shared" si="31"/>
        <v>2.4082258064516133</v>
      </c>
      <c r="X16" s="115">
        <f t="shared" si="32"/>
        <v>2.33296875</v>
      </c>
      <c r="Y16" s="115">
        <f t="shared" si="33"/>
        <v>2.2622727272727272</v>
      </c>
      <c r="Z16" s="115">
        <f t="shared" si="34"/>
        <v>2.1957352941176467</v>
      </c>
      <c r="AA16" s="115">
        <f t="shared" si="35"/>
        <v>2.133</v>
      </c>
      <c r="AB16" s="115">
        <f t="shared" si="36"/>
        <v>2.07375</v>
      </c>
      <c r="AC16" s="115">
        <f t="shared" si="37"/>
        <v>2.0177027027027026</v>
      </c>
      <c r="AD16" s="115">
        <f t="shared" si="38"/>
        <v>1.9646052631578947</v>
      </c>
      <c r="AE16" s="115">
        <f t="shared" si="39"/>
        <v>0.41905030263157894</v>
      </c>
      <c r="AF16" s="115">
        <f t="shared" si="40"/>
        <v>0.38095482057416263</v>
      </c>
      <c r="AG16" s="115">
        <f t="shared" si="41"/>
        <v>0.34920858552631578</v>
      </c>
      <c r="AH16" s="115">
        <f t="shared" si="42"/>
        <v>0.32234638663967613</v>
      </c>
      <c r="AI16" s="115">
        <f t="shared" si="43"/>
        <v>0.29932164473684209</v>
      </c>
      <c r="AJ16" s="115">
        <f t="shared" si="44"/>
        <v>0.27936686842105263</v>
      </c>
      <c r="AK16" s="115">
        <f t="shared" si="45"/>
        <v>0.26190643914473682</v>
      </c>
      <c r="AL16" s="115">
        <f t="shared" si="46"/>
        <v>0.24650017801857582</v>
      </c>
      <c r="AM16" s="115">
        <f t="shared" si="47"/>
        <v>0.23280572368421054</v>
      </c>
      <c r="AN16" s="115">
        <f t="shared" si="48"/>
        <v>0.22055279085872578</v>
      </c>
      <c r="AO16" s="115">
        <f t="shared" si="49"/>
        <v>0.20952515131578947</v>
      </c>
      <c r="AP16" s="115">
        <f t="shared" si="50"/>
        <v>0.19954776315789474</v>
      </c>
    </row>
    <row r="17" spans="1:42" ht="20.25" x14ac:dyDescent="0.2">
      <c r="A17" s="249">
        <f t="shared" si="53"/>
        <v>36</v>
      </c>
      <c r="B17" s="225">
        <f t="shared" si="51"/>
        <v>7.6787999999999998</v>
      </c>
      <c r="C17" s="113">
        <f t="shared" si="52"/>
        <v>6.9807272727272736</v>
      </c>
      <c r="D17" s="113">
        <f t="shared" si="12"/>
        <v>6.399</v>
      </c>
      <c r="E17" s="113">
        <f t="shared" si="13"/>
        <v>5.906769230769231</v>
      </c>
      <c r="F17" s="113">
        <f t="shared" si="14"/>
        <v>5.4848571428571429</v>
      </c>
      <c r="G17" s="113">
        <f t="shared" si="15"/>
        <v>5.1192000000000002</v>
      </c>
      <c r="H17" s="113">
        <f t="shared" si="16"/>
        <v>4.7992499999999998</v>
      </c>
      <c r="I17" s="113">
        <f t="shared" si="17"/>
        <v>4.5169411764705885</v>
      </c>
      <c r="J17" s="113">
        <f t="shared" si="18"/>
        <v>4.266</v>
      </c>
      <c r="K17" s="113">
        <f t="shared" si="19"/>
        <v>4.0414736842105263</v>
      </c>
      <c r="L17" s="113">
        <f t="shared" si="20"/>
        <v>3.8393999999999999</v>
      </c>
      <c r="M17" s="113">
        <f t="shared" si="21"/>
        <v>3.6565714285714286</v>
      </c>
      <c r="N17" s="113">
        <f t="shared" si="22"/>
        <v>3.4903636363636368</v>
      </c>
      <c r="O17" s="113">
        <f t="shared" si="23"/>
        <v>3.3386086956521739</v>
      </c>
      <c r="P17" s="113">
        <f t="shared" si="24"/>
        <v>3.1995</v>
      </c>
      <c r="Q17" s="113">
        <f t="shared" si="25"/>
        <v>3.07152</v>
      </c>
      <c r="R17" s="113">
        <f t="shared" si="26"/>
        <v>2.9533846153846155</v>
      </c>
      <c r="S17" s="113">
        <f t="shared" si="27"/>
        <v>2.8439999999999999</v>
      </c>
      <c r="T17" s="113">
        <f t="shared" si="28"/>
        <v>2.7424285714285714</v>
      </c>
      <c r="U17" s="113">
        <f t="shared" si="29"/>
        <v>2.6478620689655172</v>
      </c>
      <c r="V17" s="113">
        <f t="shared" si="30"/>
        <v>2.5596000000000001</v>
      </c>
      <c r="W17" s="115">
        <f t="shared" si="31"/>
        <v>2.4770322580645163</v>
      </c>
      <c r="X17" s="115">
        <f t="shared" si="32"/>
        <v>2.3996249999999999</v>
      </c>
      <c r="Y17" s="115">
        <f t="shared" si="33"/>
        <v>2.3269090909090906</v>
      </c>
      <c r="Z17" s="115">
        <f t="shared" si="34"/>
        <v>2.2584705882352942</v>
      </c>
      <c r="AA17" s="115">
        <f t="shared" si="35"/>
        <v>2.193942857142857</v>
      </c>
      <c r="AB17" s="115">
        <f t="shared" si="36"/>
        <v>2.133</v>
      </c>
      <c r="AC17" s="115">
        <f t="shared" si="37"/>
        <v>2.0753513513513515</v>
      </c>
      <c r="AD17" s="115">
        <f t="shared" si="38"/>
        <v>2.0207368421052632</v>
      </c>
      <c r="AE17" s="115">
        <f t="shared" si="39"/>
        <v>0.43102316842105265</v>
      </c>
      <c r="AF17" s="115">
        <f t="shared" si="40"/>
        <v>0.39183924401913883</v>
      </c>
      <c r="AG17" s="115">
        <f t="shared" si="41"/>
        <v>0.35918597368421051</v>
      </c>
      <c r="AH17" s="115">
        <f t="shared" si="42"/>
        <v>0.33155628340080978</v>
      </c>
      <c r="AI17" s="115">
        <f t="shared" si="43"/>
        <v>0.30787369172932333</v>
      </c>
      <c r="AJ17" s="115">
        <f t="shared" si="44"/>
        <v>0.28734877894736843</v>
      </c>
      <c r="AK17" s="115">
        <f t="shared" si="45"/>
        <v>0.2693894802631579</v>
      </c>
      <c r="AL17" s="115">
        <f t="shared" si="46"/>
        <v>0.25354304024767804</v>
      </c>
      <c r="AM17" s="115">
        <f t="shared" si="47"/>
        <v>0.23945731578947368</v>
      </c>
      <c r="AN17" s="115">
        <f t="shared" si="48"/>
        <v>0.22685429916897507</v>
      </c>
      <c r="AO17" s="115">
        <f t="shared" si="49"/>
        <v>0.21551158421052632</v>
      </c>
      <c r="AP17" s="115">
        <f t="shared" si="50"/>
        <v>0.20524912781954888</v>
      </c>
    </row>
    <row r="18" spans="1:42" ht="20.25" x14ac:dyDescent="0.2">
      <c r="A18" s="249">
        <f t="shared" si="53"/>
        <v>37</v>
      </c>
      <c r="B18" s="225">
        <f t="shared" si="51"/>
        <v>7.8921000000000001</v>
      </c>
      <c r="C18" s="113">
        <f t="shared" si="52"/>
        <v>7.1746363636363641</v>
      </c>
      <c r="D18" s="113">
        <f t="shared" si="12"/>
        <v>6.5767500000000005</v>
      </c>
      <c r="E18" s="113">
        <f t="shared" si="13"/>
        <v>6.070846153846154</v>
      </c>
      <c r="F18" s="113">
        <f t="shared" si="14"/>
        <v>5.6372142857142853</v>
      </c>
      <c r="G18" s="113">
        <f t="shared" si="15"/>
        <v>5.2614000000000001</v>
      </c>
      <c r="H18" s="113">
        <f t="shared" si="16"/>
        <v>4.9325625000000004</v>
      </c>
      <c r="I18" s="113">
        <f t="shared" si="17"/>
        <v>4.6424117647058818</v>
      </c>
      <c r="J18" s="113">
        <f t="shared" si="18"/>
        <v>4.3844999999999992</v>
      </c>
      <c r="K18" s="113">
        <f t="shared" si="19"/>
        <v>4.1537368421052632</v>
      </c>
      <c r="L18" s="113">
        <f t="shared" si="20"/>
        <v>3.9460500000000001</v>
      </c>
      <c r="M18" s="113">
        <f t="shared" si="21"/>
        <v>3.758142857142857</v>
      </c>
      <c r="N18" s="113">
        <f t="shared" si="22"/>
        <v>3.5873181818181821</v>
      </c>
      <c r="O18" s="113">
        <f t="shared" si="23"/>
        <v>3.4313478260869568</v>
      </c>
      <c r="P18" s="113">
        <f t="shared" si="24"/>
        <v>3.2883750000000003</v>
      </c>
      <c r="Q18" s="113">
        <f t="shared" si="25"/>
        <v>3.1568399999999999</v>
      </c>
      <c r="R18" s="113">
        <f t="shared" si="26"/>
        <v>3.035423076923077</v>
      </c>
      <c r="S18" s="113">
        <f t="shared" si="27"/>
        <v>2.923</v>
      </c>
      <c r="T18" s="113">
        <f t="shared" si="28"/>
        <v>2.8186071428571426</v>
      </c>
      <c r="U18" s="113">
        <f t="shared" si="29"/>
        <v>2.7214137931034483</v>
      </c>
      <c r="V18" s="113">
        <f t="shared" si="30"/>
        <v>2.6307</v>
      </c>
      <c r="W18" s="115">
        <f t="shared" si="31"/>
        <v>2.5458387096774193</v>
      </c>
      <c r="X18" s="115">
        <f t="shared" si="32"/>
        <v>2.4662812500000002</v>
      </c>
      <c r="Y18" s="115">
        <f t="shared" si="33"/>
        <v>2.3915454545454544</v>
      </c>
      <c r="Z18" s="115">
        <f t="shared" si="34"/>
        <v>2.3212058823529409</v>
      </c>
      <c r="AA18" s="115">
        <f t="shared" si="35"/>
        <v>2.2548857142857144</v>
      </c>
      <c r="AB18" s="115">
        <f t="shared" si="36"/>
        <v>2.1922499999999996</v>
      </c>
      <c r="AC18" s="115">
        <f t="shared" si="37"/>
        <v>2.133</v>
      </c>
      <c r="AD18" s="115">
        <f t="shared" si="38"/>
        <v>2.0768684210526316</v>
      </c>
      <c r="AE18" s="115">
        <f t="shared" si="39"/>
        <v>0.44299603421052636</v>
      </c>
      <c r="AF18" s="115">
        <f t="shared" si="40"/>
        <v>0.40272366746411487</v>
      </c>
      <c r="AG18" s="115">
        <f t="shared" si="41"/>
        <v>0.3691633618421053</v>
      </c>
      <c r="AH18" s="115">
        <f t="shared" si="42"/>
        <v>0.34076618016194332</v>
      </c>
      <c r="AI18" s="115">
        <f t="shared" si="43"/>
        <v>0.31642573872180452</v>
      </c>
      <c r="AJ18" s="115">
        <f t="shared" si="44"/>
        <v>0.29533068947368424</v>
      </c>
      <c r="AK18" s="115">
        <f t="shared" si="45"/>
        <v>0.27687252138157897</v>
      </c>
      <c r="AL18" s="115">
        <f t="shared" si="46"/>
        <v>0.26058590247678015</v>
      </c>
      <c r="AM18" s="115">
        <f t="shared" si="47"/>
        <v>0.2461089078947368</v>
      </c>
      <c r="AN18" s="115">
        <f t="shared" si="48"/>
        <v>0.23315580747922438</v>
      </c>
      <c r="AO18" s="115">
        <f t="shared" si="49"/>
        <v>0.22149801710526318</v>
      </c>
      <c r="AP18" s="115">
        <f t="shared" si="50"/>
        <v>0.21095049248120301</v>
      </c>
    </row>
    <row r="19" spans="1:42" ht="20.25" x14ac:dyDescent="0.2">
      <c r="A19" s="249">
        <f t="shared" si="53"/>
        <v>38</v>
      </c>
      <c r="B19" s="225">
        <f t="shared" si="51"/>
        <v>8.1053999999999995</v>
      </c>
      <c r="C19" s="113">
        <f t="shared" si="52"/>
        <v>7.3685454545454547</v>
      </c>
      <c r="D19" s="113">
        <f t="shared" si="12"/>
        <v>6.7544999999999993</v>
      </c>
      <c r="E19" s="113">
        <f t="shared" si="13"/>
        <v>6.234923076923077</v>
      </c>
      <c r="F19" s="113">
        <f t="shared" si="14"/>
        <v>5.7895714285714286</v>
      </c>
      <c r="G19" s="113">
        <f t="shared" si="15"/>
        <v>5.4036</v>
      </c>
      <c r="H19" s="113">
        <f t="shared" si="16"/>
        <v>5.0658750000000001</v>
      </c>
      <c r="I19" s="113">
        <f t="shared" si="17"/>
        <v>4.7678823529411769</v>
      </c>
      <c r="J19" s="113">
        <f t="shared" si="18"/>
        <v>4.5030000000000001</v>
      </c>
      <c r="K19" s="113">
        <f t="shared" si="19"/>
        <v>4.266</v>
      </c>
      <c r="L19" s="113">
        <f t="shared" si="20"/>
        <v>4.0526999999999997</v>
      </c>
      <c r="M19" s="113">
        <f t="shared" si="21"/>
        <v>3.8597142857142859</v>
      </c>
      <c r="N19" s="113">
        <f t="shared" si="22"/>
        <v>3.6842727272727274</v>
      </c>
      <c r="O19" s="113">
        <f t="shared" si="23"/>
        <v>3.5240869565217392</v>
      </c>
      <c r="P19" s="113">
        <f t="shared" si="24"/>
        <v>3.3772499999999996</v>
      </c>
      <c r="Q19" s="113">
        <f t="shared" si="25"/>
        <v>3.2421600000000002</v>
      </c>
      <c r="R19" s="113">
        <f t="shared" si="26"/>
        <v>3.1174615384615385</v>
      </c>
      <c r="S19" s="113">
        <f t="shared" si="27"/>
        <v>3.0020000000000002</v>
      </c>
      <c r="T19" s="113">
        <f t="shared" si="28"/>
        <v>2.8947857142857143</v>
      </c>
      <c r="U19" s="113">
        <f t="shared" si="29"/>
        <v>2.7949655172413794</v>
      </c>
      <c r="V19" s="113">
        <f t="shared" si="30"/>
        <v>2.7018</v>
      </c>
      <c r="W19" s="115">
        <f t="shared" si="31"/>
        <v>2.6146451612903228</v>
      </c>
      <c r="X19" s="115">
        <f t="shared" si="32"/>
        <v>2.5329375000000001</v>
      </c>
      <c r="Y19" s="115">
        <f t="shared" si="33"/>
        <v>2.4561818181818182</v>
      </c>
      <c r="Z19" s="115">
        <f t="shared" si="34"/>
        <v>2.3839411764705885</v>
      </c>
      <c r="AA19" s="115">
        <f t="shared" si="35"/>
        <v>2.3158285714285713</v>
      </c>
      <c r="AB19" s="115">
        <f t="shared" si="36"/>
        <v>2.2515000000000001</v>
      </c>
      <c r="AC19" s="115">
        <f t="shared" si="37"/>
        <v>2.1906486486486485</v>
      </c>
      <c r="AD19" s="115">
        <f t="shared" si="38"/>
        <v>2.133</v>
      </c>
      <c r="AE19" s="115">
        <f t="shared" si="39"/>
        <v>0.45496889999999995</v>
      </c>
      <c r="AF19" s="115">
        <f t="shared" si="40"/>
        <v>0.41360809090909095</v>
      </c>
      <c r="AG19" s="115">
        <f t="shared" si="41"/>
        <v>0.37914074999999997</v>
      </c>
      <c r="AH19" s="115">
        <f t="shared" si="42"/>
        <v>0.34997607692307697</v>
      </c>
      <c r="AI19" s="115">
        <f t="shared" si="43"/>
        <v>0.32497778571428571</v>
      </c>
      <c r="AJ19" s="115">
        <f t="shared" si="44"/>
        <v>0.30331259999999999</v>
      </c>
      <c r="AK19" s="115">
        <f t="shared" si="45"/>
        <v>0.28435556249999999</v>
      </c>
      <c r="AL19" s="115">
        <f t="shared" si="46"/>
        <v>0.26762876470588243</v>
      </c>
      <c r="AM19" s="115">
        <f t="shared" si="47"/>
        <v>0.2527605</v>
      </c>
      <c r="AN19" s="115">
        <f t="shared" si="48"/>
        <v>0.23945731578947368</v>
      </c>
      <c r="AO19" s="115">
        <f t="shared" si="49"/>
        <v>0.22748444999999998</v>
      </c>
      <c r="AP19" s="115">
        <f t="shared" si="50"/>
        <v>0.21665185714285715</v>
      </c>
    </row>
    <row r="20" spans="1:42" ht="20.25" x14ac:dyDescent="0.2">
      <c r="A20" s="249">
        <f t="shared" si="53"/>
        <v>39</v>
      </c>
      <c r="B20" s="225">
        <f t="shared" si="51"/>
        <v>8.3186999999999998</v>
      </c>
      <c r="C20" s="113">
        <f t="shared" si="52"/>
        <v>7.5624545454545453</v>
      </c>
      <c r="D20" s="113">
        <f t="shared" si="12"/>
        <v>6.9322499999999998</v>
      </c>
      <c r="E20" s="113">
        <f t="shared" si="13"/>
        <v>6.399</v>
      </c>
      <c r="F20" s="113">
        <f t="shared" si="14"/>
        <v>5.941928571428571</v>
      </c>
      <c r="G20" s="113">
        <f t="shared" si="15"/>
        <v>5.5457999999999998</v>
      </c>
      <c r="H20" s="113">
        <f t="shared" si="16"/>
        <v>5.1991874999999999</v>
      </c>
      <c r="I20" s="113">
        <f t="shared" si="17"/>
        <v>4.8933529411764702</v>
      </c>
      <c r="J20" s="113">
        <f t="shared" si="18"/>
        <v>4.6214999999999993</v>
      </c>
      <c r="K20" s="113">
        <f t="shared" si="19"/>
        <v>4.3782631578947369</v>
      </c>
      <c r="L20" s="113">
        <f t="shared" si="20"/>
        <v>4.1593499999999999</v>
      </c>
      <c r="M20" s="113">
        <f t="shared" si="21"/>
        <v>3.9612857142857143</v>
      </c>
      <c r="N20" s="113">
        <f t="shared" si="22"/>
        <v>3.7812272727272727</v>
      </c>
      <c r="O20" s="113">
        <f t="shared" si="23"/>
        <v>3.6168260869565216</v>
      </c>
      <c r="P20" s="113">
        <f t="shared" si="24"/>
        <v>3.4661249999999999</v>
      </c>
      <c r="Q20" s="113">
        <f t="shared" si="25"/>
        <v>3.32748</v>
      </c>
      <c r="R20" s="113">
        <f t="shared" si="26"/>
        <v>3.1995</v>
      </c>
      <c r="S20" s="113">
        <f t="shared" si="27"/>
        <v>3.081</v>
      </c>
      <c r="T20" s="113">
        <f t="shared" si="28"/>
        <v>2.9709642857142855</v>
      </c>
      <c r="U20" s="113">
        <f t="shared" si="29"/>
        <v>2.8685172413793105</v>
      </c>
      <c r="V20" s="113">
        <f t="shared" si="30"/>
        <v>2.7728999999999999</v>
      </c>
      <c r="W20" s="115">
        <f t="shared" si="31"/>
        <v>2.6834516129032258</v>
      </c>
      <c r="X20" s="115">
        <f t="shared" si="32"/>
        <v>2.5995937499999999</v>
      </c>
      <c r="Y20" s="115">
        <f t="shared" si="33"/>
        <v>2.5208181818181821</v>
      </c>
      <c r="Z20" s="115">
        <f t="shared" si="34"/>
        <v>2.4466764705882351</v>
      </c>
      <c r="AA20" s="115">
        <f t="shared" si="35"/>
        <v>2.3767714285714288</v>
      </c>
      <c r="AB20" s="115">
        <f t="shared" si="36"/>
        <v>2.3107499999999996</v>
      </c>
      <c r="AC20" s="115">
        <f t="shared" si="37"/>
        <v>2.248297297297297</v>
      </c>
      <c r="AD20" s="115">
        <f t="shared" si="38"/>
        <v>2.1891315789473684</v>
      </c>
      <c r="AE20" s="115">
        <f t="shared" si="39"/>
        <v>0.46694176578947366</v>
      </c>
      <c r="AF20" s="115">
        <f t="shared" si="40"/>
        <v>0.42449251435406699</v>
      </c>
      <c r="AG20" s="115">
        <f t="shared" si="41"/>
        <v>0.38911813815789476</v>
      </c>
      <c r="AH20" s="115">
        <f t="shared" si="42"/>
        <v>0.35918597368421051</v>
      </c>
      <c r="AI20" s="115">
        <f t="shared" si="43"/>
        <v>0.33352983270676689</v>
      </c>
      <c r="AJ20" s="115">
        <f t="shared" si="44"/>
        <v>0.31129451052631579</v>
      </c>
      <c r="AK20" s="115">
        <f t="shared" si="45"/>
        <v>0.29183860361842107</v>
      </c>
      <c r="AL20" s="115">
        <f t="shared" si="46"/>
        <v>0.27467162693498448</v>
      </c>
      <c r="AM20" s="115">
        <f t="shared" si="47"/>
        <v>0.25941209210526311</v>
      </c>
      <c r="AN20" s="115">
        <f t="shared" si="48"/>
        <v>0.24575882409972299</v>
      </c>
      <c r="AO20" s="115">
        <f t="shared" si="49"/>
        <v>0.23347088289473683</v>
      </c>
      <c r="AP20" s="115">
        <f t="shared" si="50"/>
        <v>0.22235322180451128</v>
      </c>
    </row>
    <row r="21" spans="1:42" ht="20.25" x14ac:dyDescent="0.2">
      <c r="A21" s="249">
        <f t="shared" si="53"/>
        <v>40</v>
      </c>
      <c r="B21" s="225">
        <f t="shared" si="51"/>
        <v>8.532</v>
      </c>
      <c r="C21" s="113">
        <f t="shared" si="52"/>
        <v>7.7563636363636359</v>
      </c>
      <c r="D21" s="113">
        <f t="shared" si="12"/>
        <v>7.11</v>
      </c>
      <c r="E21" s="113">
        <f t="shared" si="13"/>
        <v>6.563076923076923</v>
      </c>
      <c r="F21" s="113">
        <f t="shared" si="14"/>
        <v>6.0942857142857143</v>
      </c>
      <c r="G21" s="113">
        <f t="shared" si="15"/>
        <v>5.6879999999999997</v>
      </c>
      <c r="H21" s="113">
        <f t="shared" si="16"/>
        <v>5.3324999999999996</v>
      </c>
      <c r="I21" s="113">
        <f t="shared" si="17"/>
        <v>5.0188235294117645</v>
      </c>
      <c r="J21" s="113">
        <f t="shared" si="18"/>
        <v>4.74</v>
      </c>
      <c r="K21" s="113">
        <f t="shared" si="19"/>
        <v>4.4905263157894737</v>
      </c>
      <c r="L21" s="113">
        <f t="shared" si="20"/>
        <v>4.266</v>
      </c>
      <c r="M21" s="113">
        <f t="shared" si="21"/>
        <v>4.0628571428571423</v>
      </c>
      <c r="N21" s="113">
        <f t="shared" si="22"/>
        <v>3.878181818181818</v>
      </c>
      <c r="O21" s="113">
        <f t="shared" si="23"/>
        <v>3.7095652173913041</v>
      </c>
      <c r="P21" s="113">
        <f t="shared" si="24"/>
        <v>3.5550000000000002</v>
      </c>
      <c r="Q21" s="113">
        <f t="shared" si="25"/>
        <v>3.4128000000000003</v>
      </c>
      <c r="R21" s="113">
        <f t="shared" si="26"/>
        <v>3.2815384615384615</v>
      </c>
      <c r="S21" s="113">
        <f t="shared" si="27"/>
        <v>3.1599999999999997</v>
      </c>
      <c r="T21" s="113">
        <f t="shared" si="28"/>
        <v>3.0471428571428572</v>
      </c>
      <c r="U21" s="113">
        <f t="shared" si="29"/>
        <v>2.9420689655172416</v>
      </c>
      <c r="V21" s="113">
        <f t="shared" si="30"/>
        <v>2.8439999999999999</v>
      </c>
      <c r="W21" s="115">
        <f t="shared" si="31"/>
        <v>2.7522580645161288</v>
      </c>
      <c r="X21" s="115">
        <f t="shared" si="32"/>
        <v>2.6662499999999998</v>
      </c>
      <c r="Y21" s="115">
        <f t="shared" si="33"/>
        <v>2.5854545454545454</v>
      </c>
      <c r="Z21" s="115">
        <f t="shared" si="34"/>
        <v>2.5094117647058822</v>
      </c>
      <c r="AA21" s="115">
        <f t="shared" si="35"/>
        <v>2.4377142857142857</v>
      </c>
      <c r="AB21" s="115">
        <f t="shared" si="36"/>
        <v>2.37</v>
      </c>
      <c r="AC21" s="115">
        <f t="shared" si="37"/>
        <v>2.3059459459459459</v>
      </c>
      <c r="AD21" s="115">
        <f t="shared" si="38"/>
        <v>2.2452631578947368</v>
      </c>
      <c r="AE21" s="115">
        <f t="shared" si="39"/>
        <v>0.47891463157894737</v>
      </c>
      <c r="AF21" s="115">
        <f t="shared" si="40"/>
        <v>0.43537693779904307</v>
      </c>
      <c r="AG21" s="115">
        <f t="shared" si="41"/>
        <v>0.39909552631578948</v>
      </c>
      <c r="AH21" s="115">
        <f t="shared" si="42"/>
        <v>0.36839587044534411</v>
      </c>
      <c r="AI21" s="115">
        <f t="shared" si="43"/>
        <v>0.34208187969924814</v>
      </c>
      <c r="AJ21" s="115">
        <f t="shared" si="44"/>
        <v>0.31927642105263154</v>
      </c>
      <c r="AK21" s="115">
        <f t="shared" si="45"/>
        <v>0.29932164473684209</v>
      </c>
      <c r="AL21" s="115">
        <f t="shared" si="46"/>
        <v>0.28171448916408665</v>
      </c>
      <c r="AM21" s="115">
        <f t="shared" si="47"/>
        <v>0.26606368421052634</v>
      </c>
      <c r="AN21" s="115">
        <f t="shared" si="48"/>
        <v>0.25206033240997228</v>
      </c>
      <c r="AO21" s="115">
        <f t="shared" si="49"/>
        <v>0.23945731578947368</v>
      </c>
      <c r="AP21" s="115">
        <f t="shared" si="50"/>
        <v>0.22805458646616539</v>
      </c>
    </row>
    <row r="22" spans="1:42" ht="20.25" x14ac:dyDescent="0.2">
      <c r="A22" s="249">
        <f t="shared" si="53"/>
        <v>41</v>
      </c>
      <c r="B22" s="225">
        <f t="shared" si="51"/>
        <v>8.7452999999999985</v>
      </c>
      <c r="C22" s="113">
        <f t="shared" si="52"/>
        <v>7.9502727272727265</v>
      </c>
      <c r="D22" s="113">
        <f t="shared" si="12"/>
        <v>7.28775</v>
      </c>
      <c r="E22" s="113">
        <f t="shared" si="13"/>
        <v>6.727153846153846</v>
      </c>
      <c r="F22" s="113">
        <f t="shared" si="14"/>
        <v>6.2466428571428567</v>
      </c>
      <c r="G22" s="113">
        <f t="shared" si="15"/>
        <v>5.8302000000000005</v>
      </c>
      <c r="H22" s="113">
        <f t="shared" si="16"/>
        <v>5.4658125000000002</v>
      </c>
      <c r="I22" s="113">
        <f t="shared" si="17"/>
        <v>5.1442941176470587</v>
      </c>
      <c r="J22" s="113">
        <f t="shared" si="18"/>
        <v>4.8584999999999994</v>
      </c>
      <c r="K22" s="113">
        <f t="shared" si="19"/>
        <v>4.6027894736842105</v>
      </c>
      <c r="L22" s="113">
        <f t="shared" si="20"/>
        <v>4.3726499999999993</v>
      </c>
      <c r="M22" s="113">
        <f t="shared" si="21"/>
        <v>4.1644285714285711</v>
      </c>
      <c r="N22" s="113">
        <f t="shared" si="22"/>
        <v>3.9751363636363632</v>
      </c>
      <c r="O22" s="113">
        <f t="shared" si="23"/>
        <v>3.8023043478260869</v>
      </c>
      <c r="P22" s="113">
        <f t="shared" si="24"/>
        <v>3.643875</v>
      </c>
      <c r="Q22" s="113">
        <f t="shared" si="25"/>
        <v>3.4981199999999997</v>
      </c>
      <c r="R22" s="113">
        <f t="shared" si="26"/>
        <v>3.363576923076923</v>
      </c>
      <c r="S22" s="113">
        <f t="shared" si="27"/>
        <v>3.2390000000000003</v>
      </c>
      <c r="T22" s="113">
        <f t="shared" si="28"/>
        <v>3.1233214285714284</v>
      </c>
      <c r="U22" s="113">
        <f t="shared" si="29"/>
        <v>3.0156206896551723</v>
      </c>
      <c r="V22" s="113">
        <f t="shared" si="30"/>
        <v>2.9151000000000002</v>
      </c>
      <c r="W22" s="115">
        <f t="shared" si="31"/>
        <v>2.8210645161290322</v>
      </c>
      <c r="X22" s="115">
        <f t="shared" si="32"/>
        <v>2.7329062500000001</v>
      </c>
      <c r="Y22" s="115">
        <f t="shared" si="33"/>
        <v>2.6500909090909093</v>
      </c>
      <c r="Z22" s="115">
        <f t="shared" si="34"/>
        <v>2.5721470588235293</v>
      </c>
      <c r="AA22" s="115">
        <f t="shared" si="35"/>
        <v>2.4986571428571431</v>
      </c>
      <c r="AB22" s="115">
        <f t="shared" si="36"/>
        <v>2.4292499999999997</v>
      </c>
      <c r="AC22" s="115">
        <f t="shared" si="37"/>
        <v>2.3635945945945944</v>
      </c>
      <c r="AD22" s="115">
        <f t="shared" si="38"/>
        <v>2.3013947368421053</v>
      </c>
      <c r="AE22" s="115">
        <f t="shared" si="39"/>
        <v>0.49088749736842097</v>
      </c>
      <c r="AF22" s="115">
        <f t="shared" si="40"/>
        <v>0.44626136124401911</v>
      </c>
      <c r="AG22" s="115">
        <f t="shared" si="41"/>
        <v>0.40907291447368421</v>
      </c>
      <c r="AH22" s="115">
        <f t="shared" si="42"/>
        <v>0.3776057672064777</v>
      </c>
      <c r="AI22" s="115">
        <f t="shared" si="43"/>
        <v>0.35063392669172933</v>
      </c>
      <c r="AJ22" s="115">
        <f t="shared" si="44"/>
        <v>0.3272583315789474</v>
      </c>
      <c r="AK22" s="115">
        <f t="shared" si="45"/>
        <v>0.30680468585526316</v>
      </c>
      <c r="AL22" s="115">
        <f t="shared" si="46"/>
        <v>0.28875735139318881</v>
      </c>
      <c r="AM22" s="115">
        <f t="shared" si="47"/>
        <v>0.27271527631578946</v>
      </c>
      <c r="AN22" s="115">
        <f t="shared" si="48"/>
        <v>0.25836184072022161</v>
      </c>
      <c r="AO22" s="115">
        <f t="shared" si="49"/>
        <v>0.24544374868421048</v>
      </c>
      <c r="AP22" s="115">
        <f t="shared" si="50"/>
        <v>0.23375595112781952</v>
      </c>
    </row>
    <row r="23" spans="1:42" ht="20.25" x14ac:dyDescent="0.2">
      <c r="A23" s="249">
        <f t="shared" si="53"/>
        <v>42</v>
      </c>
      <c r="B23" s="225">
        <f t="shared" si="51"/>
        <v>8.9586000000000006</v>
      </c>
      <c r="C23" s="113">
        <f t="shared" si="52"/>
        <v>8.1441818181818189</v>
      </c>
      <c r="D23" s="113">
        <f t="shared" si="12"/>
        <v>7.4655000000000005</v>
      </c>
      <c r="E23" s="113">
        <f t="shared" si="13"/>
        <v>6.891230769230769</v>
      </c>
      <c r="F23" s="156">
        <f t="shared" si="14"/>
        <v>6.399</v>
      </c>
      <c r="G23" s="113">
        <f t="shared" si="15"/>
        <v>5.9723999999999995</v>
      </c>
      <c r="H23" s="246">
        <f t="shared" si="16"/>
        <v>5.5991249999999999</v>
      </c>
      <c r="I23" s="113">
        <f t="shared" si="17"/>
        <v>5.2697647058823529</v>
      </c>
      <c r="J23" s="113">
        <f t="shared" si="18"/>
        <v>4.9770000000000003</v>
      </c>
      <c r="K23" s="113">
        <f t="shared" si="19"/>
        <v>4.7150526315789483</v>
      </c>
      <c r="L23" s="113">
        <f t="shared" si="20"/>
        <v>4.4793000000000003</v>
      </c>
      <c r="M23" s="113">
        <f t="shared" si="21"/>
        <v>4.266</v>
      </c>
      <c r="N23" s="113">
        <f t="shared" si="22"/>
        <v>4.0720909090909094</v>
      </c>
      <c r="O23" s="113">
        <f t="shared" si="23"/>
        <v>3.8950434782608694</v>
      </c>
      <c r="P23" s="113">
        <f t="shared" si="24"/>
        <v>3.7327500000000002</v>
      </c>
      <c r="Q23" s="113">
        <f t="shared" si="25"/>
        <v>3.58344</v>
      </c>
      <c r="R23" s="113">
        <f t="shared" si="26"/>
        <v>3.4456153846153845</v>
      </c>
      <c r="S23" s="113">
        <f t="shared" si="27"/>
        <v>3.3180000000000001</v>
      </c>
      <c r="T23" s="113">
        <f t="shared" si="28"/>
        <v>3.1995</v>
      </c>
      <c r="U23" s="113">
        <f t="shared" si="29"/>
        <v>3.0891724137931034</v>
      </c>
      <c r="V23" s="113">
        <f t="shared" si="30"/>
        <v>2.9861999999999997</v>
      </c>
      <c r="W23" s="115">
        <f t="shared" si="31"/>
        <v>2.8898709677419352</v>
      </c>
      <c r="X23" s="115">
        <f t="shared" si="32"/>
        <v>2.7995625</v>
      </c>
      <c r="Y23" s="115">
        <f t="shared" si="33"/>
        <v>2.7147272727272727</v>
      </c>
      <c r="Z23" s="115">
        <f t="shared" si="34"/>
        <v>2.6348823529411765</v>
      </c>
      <c r="AA23" s="115">
        <f t="shared" si="35"/>
        <v>2.5596000000000001</v>
      </c>
      <c r="AB23" s="115">
        <f t="shared" si="36"/>
        <v>2.4885000000000002</v>
      </c>
      <c r="AC23" s="115">
        <f t="shared" si="37"/>
        <v>2.4212432432432434</v>
      </c>
      <c r="AD23" s="115">
        <f t="shared" si="38"/>
        <v>2.3575263157894741</v>
      </c>
      <c r="AE23" s="115">
        <f t="shared" si="39"/>
        <v>0.50286036315789473</v>
      </c>
      <c r="AF23" s="115">
        <f t="shared" si="40"/>
        <v>0.45714578468899525</v>
      </c>
      <c r="AG23" s="115">
        <f t="shared" si="41"/>
        <v>0.41905030263157894</v>
      </c>
      <c r="AH23" s="115">
        <f t="shared" si="42"/>
        <v>0.3868156639676113</v>
      </c>
      <c r="AI23" s="115">
        <f t="shared" si="43"/>
        <v>0.35918597368421051</v>
      </c>
      <c r="AJ23" s="115">
        <f t="shared" si="44"/>
        <v>0.33524024210526315</v>
      </c>
      <c r="AK23" s="115">
        <f t="shared" si="45"/>
        <v>0.31428772697368423</v>
      </c>
      <c r="AL23" s="115">
        <f t="shared" si="46"/>
        <v>0.29580021362229098</v>
      </c>
      <c r="AM23" s="115">
        <f t="shared" si="47"/>
        <v>0.27936686842105263</v>
      </c>
      <c r="AN23" s="115">
        <f t="shared" si="48"/>
        <v>0.26466334903047095</v>
      </c>
      <c r="AO23" s="115">
        <f t="shared" si="49"/>
        <v>0.25143018157894736</v>
      </c>
      <c r="AP23" s="115">
        <f t="shared" si="50"/>
        <v>0.23945731578947368</v>
      </c>
    </row>
    <row r="24" spans="1:42" ht="20.25" x14ac:dyDescent="0.2">
      <c r="A24" s="249">
        <f t="shared" si="53"/>
        <v>43</v>
      </c>
      <c r="B24" s="225">
        <f t="shared" si="51"/>
        <v>9.1718999999999991</v>
      </c>
      <c r="C24" s="113">
        <f t="shared" si="52"/>
        <v>8.3380909090909086</v>
      </c>
      <c r="D24" s="113">
        <f t="shared" si="12"/>
        <v>7.6432500000000001</v>
      </c>
      <c r="E24" s="113">
        <f t="shared" si="13"/>
        <v>7.0553076923076921</v>
      </c>
      <c r="F24" s="113">
        <f t="shared" si="14"/>
        <v>6.5513571428571433</v>
      </c>
      <c r="G24" s="113">
        <f t="shared" si="15"/>
        <v>6.1146000000000003</v>
      </c>
      <c r="H24" s="113">
        <f t="shared" si="16"/>
        <v>5.7324374999999996</v>
      </c>
      <c r="I24" s="113">
        <f t="shared" si="17"/>
        <v>5.3952352941176471</v>
      </c>
      <c r="J24" s="113">
        <f t="shared" si="18"/>
        <v>5.0954999999999995</v>
      </c>
      <c r="K24" s="113">
        <f t="shared" si="19"/>
        <v>4.8273157894736842</v>
      </c>
      <c r="L24" s="113">
        <f t="shared" si="20"/>
        <v>4.5859499999999995</v>
      </c>
      <c r="M24" s="113">
        <f t="shared" si="21"/>
        <v>4.367571428571428</v>
      </c>
      <c r="N24" s="113">
        <f t="shared" si="22"/>
        <v>4.1690454545454543</v>
      </c>
      <c r="O24" s="113">
        <f t="shared" si="23"/>
        <v>3.9877826086956523</v>
      </c>
      <c r="P24" s="113">
        <f t="shared" si="24"/>
        <v>3.821625</v>
      </c>
      <c r="Q24" s="113">
        <f t="shared" si="25"/>
        <v>3.6687599999999998</v>
      </c>
      <c r="R24" s="113">
        <f t="shared" si="26"/>
        <v>3.527653846153846</v>
      </c>
      <c r="S24" s="113">
        <f t="shared" si="27"/>
        <v>3.3969999999999998</v>
      </c>
      <c r="T24" s="113">
        <f t="shared" si="28"/>
        <v>3.2756785714285717</v>
      </c>
      <c r="U24" s="113">
        <f t="shared" si="29"/>
        <v>3.1627241379310345</v>
      </c>
      <c r="V24" s="113">
        <f t="shared" si="30"/>
        <v>3.0573000000000001</v>
      </c>
      <c r="W24" s="115">
        <f t="shared" si="31"/>
        <v>2.9586774193548391</v>
      </c>
      <c r="X24" s="115">
        <f t="shared" si="32"/>
        <v>2.8662187499999998</v>
      </c>
      <c r="Y24" s="115">
        <f t="shared" si="33"/>
        <v>2.7793636363636365</v>
      </c>
      <c r="Z24" s="115">
        <f t="shared" si="34"/>
        <v>2.6976176470588236</v>
      </c>
      <c r="AA24" s="115">
        <f t="shared" si="35"/>
        <v>2.6205428571428575</v>
      </c>
      <c r="AB24" s="115">
        <f t="shared" si="36"/>
        <v>2.5477499999999997</v>
      </c>
      <c r="AC24" s="115">
        <f t="shared" si="37"/>
        <v>2.4788918918918919</v>
      </c>
      <c r="AD24" s="115">
        <f t="shared" si="38"/>
        <v>2.4136578947368421</v>
      </c>
      <c r="AE24" s="115">
        <f t="shared" si="39"/>
        <v>0.51483322894736838</v>
      </c>
      <c r="AF24" s="115">
        <f t="shared" si="40"/>
        <v>0.46803020813397128</v>
      </c>
      <c r="AG24" s="115">
        <f t="shared" si="41"/>
        <v>0.42902769078947373</v>
      </c>
      <c r="AH24" s="115">
        <f t="shared" si="42"/>
        <v>0.39602556072874495</v>
      </c>
      <c r="AI24" s="115">
        <f t="shared" si="43"/>
        <v>0.36773802067669176</v>
      </c>
      <c r="AJ24" s="115">
        <f t="shared" si="44"/>
        <v>0.34322215263157896</v>
      </c>
      <c r="AK24" s="115">
        <f t="shared" si="45"/>
        <v>0.32177076809210525</v>
      </c>
      <c r="AL24" s="115">
        <f t="shared" si="46"/>
        <v>0.3028430758513932</v>
      </c>
      <c r="AM24" s="115">
        <f t="shared" si="47"/>
        <v>0.28601846052631574</v>
      </c>
      <c r="AN24" s="115">
        <f t="shared" si="48"/>
        <v>0.27096485734072023</v>
      </c>
      <c r="AO24" s="115">
        <f t="shared" si="49"/>
        <v>0.25741661447368419</v>
      </c>
      <c r="AP24" s="115">
        <f t="shared" si="50"/>
        <v>0.24515868045112779</v>
      </c>
    </row>
    <row r="25" spans="1:42" ht="20.25" x14ac:dyDescent="0.2">
      <c r="A25" s="249">
        <f t="shared" si="53"/>
        <v>44</v>
      </c>
      <c r="B25" s="225">
        <f t="shared" si="51"/>
        <v>9.3852000000000011</v>
      </c>
      <c r="C25" s="113">
        <f t="shared" si="52"/>
        <v>8.532</v>
      </c>
      <c r="D25" s="113">
        <f t="shared" si="12"/>
        <v>7.8209999999999997</v>
      </c>
      <c r="E25" s="113">
        <f t="shared" si="13"/>
        <v>7.2193846153846151</v>
      </c>
      <c r="F25" s="113">
        <f t="shared" si="14"/>
        <v>6.7037142857142857</v>
      </c>
      <c r="G25" s="113">
        <f t="shared" si="15"/>
        <v>6.2567999999999993</v>
      </c>
      <c r="H25" s="113">
        <f t="shared" si="16"/>
        <v>5.8657500000000002</v>
      </c>
      <c r="I25" s="113">
        <f t="shared" si="17"/>
        <v>5.5207058823529414</v>
      </c>
      <c r="J25" s="113">
        <f t="shared" si="18"/>
        <v>5.2140000000000004</v>
      </c>
      <c r="K25" s="113">
        <f t="shared" si="19"/>
        <v>4.9395789473684211</v>
      </c>
      <c r="L25" s="113">
        <f t="shared" si="20"/>
        <v>4.6926000000000005</v>
      </c>
      <c r="M25" s="113">
        <f t="shared" si="21"/>
        <v>4.4691428571428577</v>
      </c>
      <c r="N25" s="113">
        <f t="shared" si="22"/>
        <v>4.266</v>
      </c>
      <c r="O25" s="113">
        <f t="shared" si="23"/>
        <v>4.0805217391304351</v>
      </c>
      <c r="P25" s="113">
        <f t="shared" si="24"/>
        <v>3.9104999999999999</v>
      </c>
      <c r="Q25" s="113">
        <f t="shared" si="25"/>
        <v>3.7540800000000001</v>
      </c>
      <c r="R25" s="113">
        <f t="shared" si="26"/>
        <v>3.6096923076923075</v>
      </c>
      <c r="S25" s="113">
        <f t="shared" si="27"/>
        <v>3.476</v>
      </c>
      <c r="T25" s="113">
        <f t="shared" si="28"/>
        <v>3.3518571428571429</v>
      </c>
      <c r="U25" s="113">
        <f t="shared" si="29"/>
        <v>3.2362758620689656</v>
      </c>
      <c r="V25" s="113">
        <f t="shared" si="30"/>
        <v>3.1283999999999996</v>
      </c>
      <c r="W25" s="115">
        <f t="shared" si="31"/>
        <v>3.0274838709677421</v>
      </c>
      <c r="X25" s="115">
        <f t="shared" si="32"/>
        <v>2.9328750000000001</v>
      </c>
      <c r="Y25" s="115">
        <f t="shared" si="33"/>
        <v>2.8439999999999999</v>
      </c>
      <c r="Z25" s="115">
        <f t="shared" si="34"/>
        <v>2.7603529411764707</v>
      </c>
      <c r="AA25" s="115">
        <f t="shared" si="35"/>
        <v>2.681485714285714</v>
      </c>
      <c r="AB25" s="115">
        <f t="shared" si="36"/>
        <v>2.6070000000000002</v>
      </c>
      <c r="AC25" s="115">
        <f t="shared" si="37"/>
        <v>2.5365405405405408</v>
      </c>
      <c r="AD25" s="115">
        <f t="shared" si="38"/>
        <v>2.4697894736842105</v>
      </c>
      <c r="AE25" s="115">
        <f t="shared" si="39"/>
        <v>0.52680609473684215</v>
      </c>
      <c r="AF25" s="115">
        <f t="shared" si="40"/>
        <v>0.47891463157894737</v>
      </c>
      <c r="AG25" s="115">
        <f t="shared" si="41"/>
        <v>0.4390050789473684</v>
      </c>
      <c r="AH25" s="115">
        <f t="shared" si="42"/>
        <v>0.40523545748987849</v>
      </c>
      <c r="AI25" s="115">
        <f t="shared" si="43"/>
        <v>0.37629006766917295</v>
      </c>
      <c r="AJ25" s="115">
        <f t="shared" si="44"/>
        <v>0.35120406315789471</v>
      </c>
      <c r="AK25" s="115">
        <f t="shared" si="45"/>
        <v>0.32925380921052633</v>
      </c>
      <c r="AL25" s="115">
        <f t="shared" si="46"/>
        <v>0.30988593808049536</v>
      </c>
      <c r="AM25" s="115">
        <f t="shared" si="47"/>
        <v>0.29267005263157897</v>
      </c>
      <c r="AN25" s="115">
        <f t="shared" si="48"/>
        <v>0.27726636565096952</v>
      </c>
      <c r="AO25" s="115">
        <f t="shared" si="49"/>
        <v>0.26340304736842107</v>
      </c>
      <c r="AP25" s="115">
        <f t="shared" si="50"/>
        <v>0.25086004511278198</v>
      </c>
    </row>
    <row r="26" spans="1:42" ht="20.25" x14ac:dyDescent="0.2">
      <c r="A26" s="249">
        <f t="shared" si="53"/>
        <v>45</v>
      </c>
      <c r="B26" s="225">
        <f t="shared" si="51"/>
        <v>9.5984999999999996</v>
      </c>
      <c r="C26" s="113">
        <f t="shared" si="52"/>
        <v>8.7259090909090915</v>
      </c>
      <c r="D26" s="113">
        <f t="shared" si="12"/>
        <v>7.9987500000000002</v>
      </c>
      <c r="E26" s="113">
        <f t="shared" si="13"/>
        <v>7.383461538461539</v>
      </c>
      <c r="F26" s="113">
        <f t="shared" si="14"/>
        <v>6.856071428571429</v>
      </c>
      <c r="G26" s="113">
        <f t="shared" si="15"/>
        <v>6.399</v>
      </c>
      <c r="H26" s="113">
        <f t="shared" si="16"/>
        <v>5.9990625</v>
      </c>
      <c r="I26" s="113">
        <f t="shared" si="17"/>
        <v>5.6461764705882356</v>
      </c>
      <c r="J26" s="113">
        <f t="shared" si="18"/>
        <v>5.3324999999999996</v>
      </c>
      <c r="K26" s="113">
        <f t="shared" si="19"/>
        <v>5.0518421052631579</v>
      </c>
      <c r="L26" s="113">
        <f t="shared" si="20"/>
        <v>4.7992499999999998</v>
      </c>
      <c r="M26" s="113">
        <f t="shared" si="21"/>
        <v>4.5707142857142857</v>
      </c>
      <c r="N26" s="113">
        <f t="shared" si="22"/>
        <v>4.3629545454545458</v>
      </c>
      <c r="O26" s="113">
        <f t="shared" si="23"/>
        <v>4.1732608695652171</v>
      </c>
      <c r="P26" s="113">
        <f t="shared" si="24"/>
        <v>3.9993750000000001</v>
      </c>
      <c r="Q26" s="113">
        <f t="shared" si="25"/>
        <v>3.8393999999999999</v>
      </c>
      <c r="R26" s="113">
        <f t="shared" si="26"/>
        <v>3.6917307692307695</v>
      </c>
      <c r="S26" s="113">
        <f t="shared" si="27"/>
        <v>3.5550000000000002</v>
      </c>
      <c r="T26" s="113">
        <f t="shared" si="28"/>
        <v>3.4280357142857145</v>
      </c>
      <c r="U26" s="113">
        <f t="shared" si="29"/>
        <v>3.3098275862068967</v>
      </c>
      <c r="V26" s="113">
        <f t="shared" si="30"/>
        <v>3.1995</v>
      </c>
      <c r="W26" s="115">
        <f t="shared" si="31"/>
        <v>3.0962903225806451</v>
      </c>
      <c r="X26" s="115">
        <f t="shared" si="32"/>
        <v>2.99953125</v>
      </c>
      <c r="Y26" s="115">
        <f t="shared" si="33"/>
        <v>2.9086363636363632</v>
      </c>
      <c r="Z26" s="115">
        <f t="shared" si="34"/>
        <v>2.8230882352941178</v>
      </c>
      <c r="AA26" s="115">
        <f t="shared" si="35"/>
        <v>2.7424285714285714</v>
      </c>
      <c r="AB26" s="115">
        <f t="shared" si="36"/>
        <v>2.6662499999999998</v>
      </c>
      <c r="AC26" s="115">
        <f t="shared" si="37"/>
        <v>2.5941891891891893</v>
      </c>
      <c r="AD26" s="115">
        <f t="shared" si="38"/>
        <v>2.525921052631579</v>
      </c>
      <c r="AE26" s="115">
        <f t="shared" si="39"/>
        <v>0.5387789605263158</v>
      </c>
      <c r="AF26" s="115">
        <f t="shared" si="40"/>
        <v>0.48979905502392346</v>
      </c>
      <c r="AG26" s="115">
        <f t="shared" si="41"/>
        <v>0.44898246710526318</v>
      </c>
      <c r="AH26" s="115">
        <f t="shared" si="42"/>
        <v>0.4144453542510122</v>
      </c>
      <c r="AI26" s="115">
        <f t="shared" si="43"/>
        <v>0.38484211466165413</v>
      </c>
      <c r="AJ26" s="115">
        <f t="shared" si="44"/>
        <v>0.35918597368421051</v>
      </c>
      <c r="AK26" s="115">
        <f t="shared" si="45"/>
        <v>0.33673685032894735</v>
      </c>
      <c r="AL26" s="115">
        <f t="shared" si="46"/>
        <v>0.31692880030959752</v>
      </c>
      <c r="AM26" s="115">
        <f t="shared" si="47"/>
        <v>0.29932164473684209</v>
      </c>
      <c r="AN26" s="115">
        <f t="shared" si="48"/>
        <v>0.2835678739612188</v>
      </c>
      <c r="AO26" s="115">
        <f t="shared" si="49"/>
        <v>0.2693894802631579</v>
      </c>
      <c r="AP26" s="115">
        <f t="shared" si="50"/>
        <v>0.25656140977443609</v>
      </c>
    </row>
    <row r="27" spans="1:42" ht="20.25" x14ac:dyDescent="0.2">
      <c r="A27" s="249">
        <f t="shared" si="53"/>
        <v>46</v>
      </c>
      <c r="B27" s="225">
        <f t="shared" si="51"/>
        <v>9.8117999999999999</v>
      </c>
      <c r="C27" s="113">
        <f t="shared" si="52"/>
        <v>8.9198181818181812</v>
      </c>
      <c r="D27" s="113">
        <f t="shared" si="12"/>
        <v>8.1765000000000008</v>
      </c>
      <c r="E27" s="113">
        <f t="shared" si="13"/>
        <v>7.5475384615384611</v>
      </c>
      <c r="F27" s="216">
        <f t="shared" si="14"/>
        <v>7.0084285714285715</v>
      </c>
      <c r="G27" s="113">
        <f t="shared" si="15"/>
        <v>6.5412000000000008</v>
      </c>
      <c r="H27" s="113">
        <f t="shared" si="16"/>
        <v>6.1323749999999997</v>
      </c>
      <c r="I27" s="113">
        <f t="shared" si="17"/>
        <v>5.7716470588235298</v>
      </c>
      <c r="J27" s="113">
        <f t="shared" si="18"/>
        <v>5.4509999999999996</v>
      </c>
      <c r="K27" s="113">
        <f t="shared" si="19"/>
        <v>5.1641052631578948</v>
      </c>
      <c r="L27" s="113">
        <f t="shared" si="20"/>
        <v>4.9058999999999999</v>
      </c>
      <c r="M27" s="113">
        <f t="shared" si="21"/>
        <v>4.6722857142857146</v>
      </c>
      <c r="N27" s="113">
        <f t="shared" si="22"/>
        <v>4.4599090909090906</v>
      </c>
      <c r="O27" s="113">
        <f t="shared" si="23"/>
        <v>4.266</v>
      </c>
      <c r="P27" s="113">
        <f t="shared" si="24"/>
        <v>4.0882500000000004</v>
      </c>
      <c r="Q27" s="113">
        <f t="shared" si="25"/>
        <v>3.9247200000000002</v>
      </c>
      <c r="R27" s="113">
        <f t="shared" si="26"/>
        <v>3.7737692307692305</v>
      </c>
      <c r="S27" s="113">
        <f t="shared" si="27"/>
        <v>3.6339999999999999</v>
      </c>
      <c r="T27" s="113">
        <f t="shared" si="28"/>
        <v>3.5042142857142857</v>
      </c>
      <c r="U27" s="113">
        <f t="shared" si="29"/>
        <v>3.3833793103448278</v>
      </c>
      <c r="V27" s="113">
        <f t="shared" si="30"/>
        <v>3.2706000000000004</v>
      </c>
      <c r="W27" s="115">
        <f t="shared" si="31"/>
        <v>3.1650967741935485</v>
      </c>
      <c r="X27" s="115">
        <f t="shared" si="32"/>
        <v>3.0661874999999998</v>
      </c>
      <c r="Y27" s="115">
        <f t="shared" si="33"/>
        <v>2.9732727272727275</v>
      </c>
      <c r="Z27" s="115">
        <f t="shared" si="34"/>
        <v>2.8858235294117649</v>
      </c>
      <c r="AA27" s="115">
        <f t="shared" si="35"/>
        <v>2.8033714285714284</v>
      </c>
      <c r="AB27" s="115">
        <f t="shared" si="36"/>
        <v>2.7254999999999998</v>
      </c>
      <c r="AC27" s="115">
        <f t="shared" si="37"/>
        <v>2.6518378378378378</v>
      </c>
      <c r="AD27" s="115">
        <f t="shared" si="38"/>
        <v>2.5820526315789474</v>
      </c>
      <c r="AE27" s="115">
        <f t="shared" si="39"/>
        <v>0.55075182631578945</v>
      </c>
      <c r="AF27" s="115">
        <f t="shared" si="40"/>
        <v>0.50068347846889949</v>
      </c>
      <c r="AG27" s="115">
        <f t="shared" si="41"/>
        <v>0.45895985526315791</v>
      </c>
      <c r="AH27" s="115">
        <f t="shared" si="42"/>
        <v>0.42365525101214568</v>
      </c>
      <c r="AI27" s="115">
        <f t="shared" si="43"/>
        <v>0.39339416165413532</v>
      </c>
      <c r="AJ27" s="115">
        <f t="shared" si="44"/>
        <v>0.36716788421052632</v>
      </c>
      <c r="AK27" s="115">
        <f t="shared" si="45"/>
        <v>0.34421989144736842</v>
      </c>
      <c r="AL27" s="115">
        <f t="shared" si="46"/>
        <v>0.32397166253869969</v>
      </c>
      <c r="AM27" s="115">
        <f t="shared" si="47"/>
        <v>0.30597323684210526</v>
      </c>
      <c r="AN27" s="115">
        <f t="shared" si="48"/>
        <v>0.28986938227146813</v>
      </c>
      <c r="AO27" s="115">
        <f t="shared" si="49"/>
        <v>0.27537591315789473</v>
      </c>
      <c r="AP27" s="115">
        <f t="shared" si="50"/>
        <v>0.26226277443609025</v>
      </c>
    </row>
    <row r="28" spans="1:42" ht="20.25" x14ac:dyDescent="0.2">
      <c r="A28" s="249">
        <f t="shared" si="53"/>
        <v>47</v>
      </c>
      <c r="B28" s="225">
        <f t="shared" si="51"/>
        <v>10.0251</v>
      </c>
      <c r="C28" s="113">
        <f t="shared" si="52"/>
        <v>9.1137272727272727</v>
      </c>
      <c r="D28" s="113">
        <f t="shared" si="12"/>
        <v>8.3542500000000004</v>
      </c>
      <c r="E28" s="113">
        <f t="shared" si="13"/>
        <v>7.711615384615385</v>
      </c>
      <c r="F28" s="113">
        <f t="shared" si="14"/>
        <v>7.1607857142857148</v>
      </c>
      <c r="G28" s="113">
        <f t="shared" si="15"/>
        <v>6.6833999999999998</v>
      </c>
      <c r="H28" s="113">
        <f t="shared" si="16"/>
        <v>6.2656875000000003</v>
      </c>
      <c r="I28" s="113">
        <f t="shared" si="17"/>
        <v>5.8971176470588231</v>
      </c>
      <c r="J28" s="113">
        <f t="shared" si="18"/>
        <v>5.5695000000000006</v>
      </c>
      <c r="K28" s="113">
        <f t="shared" si="19"/>
        <v>5.2763684210526316</v>
      </c>
      <c r="L28" s="113">
        <f t="shared" si="20"/>
        <v>5.0125500000000001</v>
      </c>
      <c r="M28" s="113">
        <f t="shared" si="21"/>
        <v>4.7738571428571426</v>
      </c>
      <c r="N28" s="113">
        <f t="shared" si="22"/>
        <v>4.5568636363636363</v>
      </c>
      <c r="O28" s="113">
        <f t="shared" si="23"/>
        <v>4.3587391304347829</v>
      </c>
      <c r="P28" s="113">
        <f t="shared" si="24"/>
        <v>4.1771250000000002</v>
      </c>
      <c r="Q28" s="113">
        <f t="shared" si="25"/>
        <v>4.01004</v>
      </c>
      <c r="R28" s="113">
        <f t="shared" si="26"/>
        <v>3.8558076923076925</v>
      </c>
      <c r="S28" s="113">
        <f t="shared" si="27"/>
        <v>3.7130000000000001</v>
      </c>
      <c r="T28" s="113">
        <f t="shared" si="28"/>
        <v>3.5803928571428574</v>
      </c>
      <c r="U28" s="113">
        <f t="shared" si="29"/>
        <v>3.4569310344827584</v>
      </c>
      <c r="V28" s="113">
        <f t="shared" si="30"/>
        <v>3.3416999999999999</v>
      </c>
      <c r="W28" s="115">
        <f t="shared" si="31"/>
        <v>3.2339032258064515</v>
      </c>
      <c r="X28" s="115">
        <f t="shared" si="32"/>
        <v>3.1328437500000001</v>
      </c>
      <c r="Y28" s="115">
        <f t="shared" si="33"/>
        <v>3.0379090909090909</v>
      </c>
      <c r="Z28" s="115">
        <f t="shared" si="34"/>
        <v>2.9485588235294116</v>
      </c>
      <c r="AA28" s="115">
        <f t="shared" si="35"/>
        <v>2.8643142857142854</v>
      </c>
      <c r="AB28" s="115">
        <f t="shared" si="36"/>
        <v>2.7847500000000003</v>
      </c>
      <c r="AC28" s="115">
        <f t="shared" si="37"/>
        <v>2.7094864864864863</v>
      </c>
      <c r="AD28" s="115">
        <f t="shared" si="38"/>
        <v>2.6381842105263158</v>
      </c>
      <c r="AE28" s="115">
        <f t="shared" si="39"/>
        <v>0.56272469210526321</v>
      </c>
      <c r="AF28" s="115">
        <f t="shared" si="40"/>
        <v>0.51156790191387558</v>
      </c>
      <c r="AG28" s="115">
        <f t="shared" si="41"/>
        <v>0.4689372434210527</v>
      </c>
      <c r="AH28" s="115">
        <f t="shared" si="42"/>
        <v>0.43286514777327939</v>
      </c>
      <c r="AI28" s="115">
        <f t="shared" si="43"/>
        <v>0.40194620864661657</v>
      </c>
      <c r="AJ28" s="115">
        <f t="shared" si="44"/>
        <v>0.37514979473684212</v>
      </c>
      <c r="AK28" s="115">
        <f t="shared" si="45"/>
        <v>0.35170293256578949</v>
      </c>
      <c r="AL28" s="115">
        <f t="shared" si="46"/>
        <v>0.3310145247678018</v>
      </c>
      <c r="AM28" s="115">
        <f t="shared" si="47"/>
        <v>0.31262482894736848</v>
      </c>
      <c r="AN28" s="115">
        <f t="shared" si="48"/>
        <v>0.29617089058171742</v>
      </c>
      <c r="AO28" s="115">
        <f t="shared" si="49"/>
        <v>0.28136234605263161</v>
      </c>
      <c r="AP28" s="115">
        <f t="shared" si="50"/>
        <v>0.26796413909774436</v>
      </c>
    </row>
    <row r="29" spans="1:42" ht="20.25" x14ac:dyDescent="0.2">
      <c r="A29" s="249">
        <f t="shared" si="53"/>
        <v>48</v>
      </c>
      <c r="B29" s="225">
        <f t="shared" si="51"/>
        <v>10.2384</v>
      </c>
      <c r="C29" s="113">
        <f t="shared" si="52"/>
        <v>9.3076363636363624</v>
      </c>
      <c r="D29" s="113">
        <f t="shared" si="12"/>
        <v>8.532</v>
      </c>
      <c r="E29" s="113">
        <f t="shared" si="13"/>
        <v>7.875692307692308</v>
      </c>
      <c r="F29" s="113">
        <f t="shared" si="14"/>
        <v>7.3131428571428572</v>
      </c>
      <c r="G29" s="113">
        <f t="shared" si="15"/>
        <v>6.8256000000000006</v>
      </c>
      <c r="H29" s="246">
        <f t="shared" si="16"/>
        <v>6.399</v>
      </c>
      <c r="I29" s="113">
        <f t="shared" si="17"/>
        <v>6.0225882352941182</v>
      </c>
      <c r="J29" s="113">
        <f t="shared" si="18"/>
        <v>5.6879999999999997</v>
      </c>
      <c r="K29" s="113">
        <f t="shared" si="19"/>
        <v>5.3886315789473684</v>
      </c>
      <c r="L29" s="113">
        <f t="shared" si="20"/>
        <v>5.1192000000000002</v>
      </c>
      <c r="M29" s="113">
        <f t="shared" si="21"/>
        <v>4.8754285714285714</v>
      </c>
      <c r="N29" s="113">
        <f t="shared" si="22"/>
        <v>4.6538181818181812</v>
      </c>
      <c r="O29" s="113">
        <f t="shared" si="23"/>
        <v>4.4514782608695649</v>
      </c>
      <c r="P29" s="113">
        <f t="shared" si="24"/>
        <v>4.266</v>
      </c>
      <c r="Q29" s="113">
        <f t="shared" si="25"/>
        <v>4.0953599999999994</v>
      </c>
      <c r="R29" s="113">
        <f t="shared" si="26"/>
        <v>3.937846153846154</v>
      </c>
      <c r="S29" s="113">
        <f t="shared" si="27"/>
        <v>3.7919999999999998</v>
      </c>
      <c r="T29" s="113">
        <f t="shared" si="28"/>
        <v>3.6565714285714286</v>
      </c>
      <c r="U29" s="113">
        <f t="shared" si="29"/>
        <v>3.5304827586206895</v>
      </c>
      <c r="V29" s="113">
        <f t="shared" si="30"/>
        <v>3.4128000000000003</v>
      </c>
      <c r="W29" s="115">
        <f t="shared" si="31"/>
        <v>3.3027096774193549</v>
      </c>
      <c r="X29" s="115">
        <f t="shared" si="32"/>
        <v>3.1995</v>
      </c>
      <c r="Y29" s="115">
        <f t="shared" si="33"/>
        <v>3.1025454545454547</v>
      </c>
      <c r="Z29" s="115">
        <f t="shared" si="34"/>
        <v>3.0112941176470591</v>
      </c>
      <c r="AA29" s="115">
        <f t="shared" si="35"/>
        <v>2.9252571428571428</v>
      </c>
      <c r="AB29" s="115">
        <f t="shared" si="36"/>
        <v>2.8439999999999999</v>
      </c>
      <c r="AC29" s="115">
        <f t="shared" si="37"/>
        <v>2.7671351351351352</v>
      </c>
      <c r="AD29" s="115">
        <f t="shared" si="38"/>
        <v>2.6943157894736842</v>
      </c>
      <c r="AE29" s="115">
        <f t="shared" si="39"/>
        <v>0.57469755789473687</v>
      </c>
      <c r="AF29" s="115">
        <f t="shared" si="40"/>
        <v>0.52245232535885167</v>
      </c>
      <c r="AG29" s="115">
        <f t="shared" si="41"/>
        <v>0.47891463157894737</v>
      </c>
      <c r="AH29" s="115">
        <f t="shared" si="42"/>
        <v>0.44207504453441299</v>
      </c>
      <c r="AI29" s="115">
        <f t="shared" si="43"/>
        <v>0.41049825563909775</v>
      </c>
      <c r="AJ29" s="115">
        <f t="shared" si="44"/>
        <v>0.38313170526315793</v>
      </c>
      <c r="AK29" s="115">
        <f t="shared" si="45"/>
        <v>0.35918597368421051</v>
      </c>
      <c r="AL29" s="115">
        <f t="shared" si="46"/>
        <v>0.33805738699690402</v>
      </c>
      <c r="AM29" s="115">
        <f t="shared" si="47"/>
        <v>0.31927642105263154</v>
      </c>
      <c r="AN29" s="115">
        <f t="shared" si="48"/>
        <v>0.30247239889196681</v>
      </c>
      <c r="AO29" s="115">
        <f t="shared" si="49"/>
        <v>0.28734877894736843</v>
      </c>
      <c r="AP29" s="115">
        <f t="shared" si="50"/>
        <v>0.27366550375939852</v>
      </c>
    </row>
    <row r="30" spans="1:42" ht="20.25" x14ac:dyDescent="0.2">
      <c r="A30" s="249">
        <f t="shared" si="53"/>
        <v>49</v>
      </c>
      <c r="B30" s="225">
        <f t="shared" si="51"/>
        <v>10.451700000000001</v>
      </c>
      <c r="C30" s="113">
        <f t="shared" si="52"/>
        <v>9.5015454545454539</v>
      </c>
      <c r="D30" s="113">
        <f t="shared" si="12"/>
        <v>8.7097499999999997</v>
      </c>
      <c r="E30" s="113">
        <f t="shared" si="13"/>
        <v>8.039769230769231</v>
      </c>
      <c r="F30" s="113">
        <f t="shared" si="14"/>
        <v>7.4655000000000005</v>
      </c>
      <c r="G30" s="113">
        <f t="shared" si="15"/>
        <v>6.9677999999999995</v>
      </c>
      <c r="H30" s="113">
        <f t="shared" si="16"/>
        <v>6.5323124999999997</v>
      </c>
      <c r="I30" s="113">
        <f t="shared" si="17"/>
        <v>6.1480588235294116</v>
      </c>
      <c r="J30" s="113">
        <f t="shared" si="18"/>
        <v>5.8065000000000007</v>
      </c>
      <c r="K30" s="113">
        <f t="shared" si="19"/>
        <v>5.5008947368421053</v>
      </c>
      <c r="L30" s="113">
        <f t="shared" si="20"/>
        <v>5.2258500000000003</v>
      </c>
      <c r="M30" s="113">
        <f t="shared" si="21"/>
        <v>4.9770000000000003</v>
      </c>
      <c r="N30" s="113">
        <f t="shared" si="22"/>
        <v>4.7507727272727269</v>
      </c>
      <c r="O30" s="113">
        <f t="shared" si="23"/>
        <v>4.5442173913043478</v>
      </c>
      <c r="P30" s="113">
        <f t="shared" si="24"/>
        <v>4.3548749999999998</v>
      </c>
      <c r="Q30" s="113">
        <f t="shared" si="25"/>
        <v>4.1806799999999997</v>
      </c>
      <c r="R30" s="113">
        <f t="shared" si="26"/>
        <v>4.0198846153846155</v>
      </c>
      <c r="S30" s="113">
        <f t="shared" si="27"/>
        <v>3.871</v>
      </c>
      <c r="T30" s="113">
        <f t="shared" si="28"/>
        <v>3.7327500000000002</v>
      </c>
      <c r="U30" s="113">
        <f t="shared" si="29"/>
        <v>3.6040344827586206</v>
      </c>
      <c r="V30" s="113">
        <f t="shared" si="30"/>
        <v>3.4838999999999998</v>
      </c>
      <c r="W30" s="115">
        <f t="shared" si="31"/>
        <v>3.3715161290322579</v>
      </c>
      <c r="X30" s="115">
        <f t="shared" si="32"/>
        <v>3.2661562499999999</v>
      </c>
      <c r="Y30" s="115">
        <f t="shared" si="33"/>
        <v>3.1671818181818181</v>
      </c>
      <c r="Z30" s="115">
        <f t="shared" si="34"/>
        <v>3.0740294117647058</v>
      </c>
      <c r="AA30" s="115">
        <f t="shared" si="35"/>
        <v>2.9861999999999997</v>
      </c>
      <c r="AB30" s="115">
        <f t="shared" si="36"/>
        <v>2.9032500000000003</v>
      </c>
      <c r="AC30" s="115">
        <f t="shared" si="37"/>
        <v>2.8247837837837837</v>
      </c>
      <c r="AD30" s="115">
        <f t="shared" si="38"/>
        <v>2.7504473684210526</v>
      </c>
      <c r="AE30" s="115">
        <f t="shared" si="39"/>
        <v>0.58667042368421063</v>
      </c>
      <c r="AF30" s="115">
        <f t="shared" si="40"/>
        <v>0.53333674880382764</v>
      </c>
      <c r="AG30" s="115">
        <f t="shared" si="41"/>
        <v>0.48889201973684204</v>
      </c>
      <c r="AH30" s="115">
        <f t="shared" si="42"/>
        <v>0.45128494129554658</v>
      </c>
      <c r="AI30" s="115">
        <f t="shared" si="43"/>
        <v>0.41905030263157894</v>
      </c>
      <c r="AJ30" s="115">
        <f t="shared" si="44"/>
        <v>0.39111361578947368</v>
      </c>
      <c r="AK30" s="115">
        <f t="shared" si="45"/>
        <v>0.36666901480263159</v>
      </c>
      <c r="AL30" s="115">
        <f t="shared" si="46"/>
        <v>0.34510024922600618</v>
      </c>
      <c r="AM30" s="115">
        <f t="shared" si="47"/>
        <v>0.32592801315789477</v>
      </c>
      <c r="AN30" s="115">
        <f t="shared" si="48"/>
        <v>0.30877390720221609</v>
      </c>
      <c r="AO30" s="115">
        <f t="shared" si="49"/>
        <v>0.29333521184210531</v>
      </c>
      <c r="AP30" s="115">
        <f t="shared" si="50"/>
        <v>0.27936686842105263</v>
      </c>
    </row>
    <row r="31" spans="1:42" ht="20.25" x14ac:dyDescent="0.2">
      <c r="A31" s="249">
        <f t="shared" si="53"/>
        <v>50</v>
      </c>
      <c r="B31" s="225">
        <f t="shared" si="51"/>
        <v>10.664999999999999</v>
      </c>
      <c r="C31" s="113">
        <f t="shared" si="52"/>
        <v>9.6954545454545471</v>
      </c>
      <c r="D31" s="113">
        <f t="shared" si="12"/>
        <v>8.8875000000000011</v>
      </c>
      <c r="E31" s="113">
        <f t="shared" si="13"/>
        <v>8.203846153846154</v>
      </c>
      <c r="F31" s="155">
        <f t="shared" si="14"/>
        <v>7.6178571428571429</v>
      </c>
      <c r="G31" s="113">
        <f t="shared" si="15"/>
        <v>7.11</v>
      </c>
      <c r="H31" s="113">
        <f t="shared" si="16"/>
        <v>6.6656250000000004</v>
      </c>
      <c r="I31" s="113">
        <f t="shared" si="17"/>
        <v>6.2735294117647067</v>
      </c>
      <c r="J31" s="113">
        <f t="shared" si="18"/>
        <v>5.9249999999999998</v>
      </c>
      <c r="K31" s="113">
        <f t="shared" si="19"/>
        <v>5.6131578947368421</v>
      </c>
      <c r="L31" s="113">
        <f t="shared" si="20"/>
        <v>5.3324999999999996</v>
      </c>
      <c r="M31" s="113">
        <f t="shared" si="21"/>
        <v>5.0785714285714283</v>
      </c>
      <c r="N31" s="113">
        <f t="shared" si="22"/>
        <v>4.8477272727272736</v>
      </c>
      <c r="O31" s="113">
        <f t="shared" si="23"/>
        <v>4.6369565217391306</v>
      </c>
      <c r="P31" s="113">
        <f t="shared" si="24"/>
        <v>4.4437500000000005</v>
      </c>
      <c r="Q31" s="113">
        <f t="shared" si="25"/>
        <v>4.266</v>
      </c>
      <c r="R31" s="113">
        <f t="shared" si="26"/>
        <v>4.101923076923077</v>
      </c>
      <c r="S31" s="113">
        <f t="shared" si="27"/>
        <v>3.95</v>
      </c>
      <c r="T31" s="113">
        <f t="shared" si="28"/>
        <v>3.8089285714285714</v>
      </c>
      <c r="U31" s="113">
        <f t="shared" si="29"/>
        <v>3.6775862068965517</v>
      </c>
      <c r="V31" s="113">
        <f t="shared" si="30"/>
        <v>3.5550000000000002</v>
      </c>
      <c r="W31" s="115">
        <f t="shared" si="31"/>
        <v>3.4403225806451609</v>
      </c>
      <c r="X31" s="115">
        <f t="shared" si="32"/>
        <v>3.3328125000000002</v>
      </c>
      <c r="Y31" s="115">
        <f t="shared" si="33"/>
        <v>3.2318181818181819</v>
      </c>
      <c r="Z31" s="115">
        <f t="shared" si="34"/>
        <v>3.1367647058823533</v>
      </c>
      <c r="AA31" s="115">
        <f t="shared" si="35"/>
        <v>3.0471428571428572</v>
      </c>
      <c r="AB31" s="115">
        <f t="shared" si="36"/>
        <v>2.9624999999999999</v>
      </c>
      <c r="AC31" s="115">
        <f t="shared" si="37"/>
        <v>2.8824324324324322</v>
      </c>
      <c r="AD31" s="115">
        <f t="shared" si="38"/>
        <v>2.8065789473684211</v>
      </c>
      <c r="AE31" s="115">
        <f t="shared" si="39"/>
        <v>0.59864328947368417</v>
      </c>
      <c r="AF31" s="115">
        <f t="shared" si="40"/>
        <v>0.54422117224880395</v>
      </c>
      <c r="AG31" s="115">
        <f t="shared" si="41"/>
        <v>0.49886940789473688</v>
      </c>
      <c r="AH31" s="115">
        <f t="shared" si="42"/>
        <v>0.46049483805668018</v>
      </c>
      <c r="AI31" s="115">
        <f t="shared" si="43"/>
        <v>0.42760234962406013</v>
      </c>
      <c r="AJ31" s="115">
        <f t="shared" si="44"/>
        <v>0.39909552631578948</v>
      </c>
      <c r="AK31" s="115">
        <f t="shared" si="45"/>
        <v>0.37415205592105261</v>
      </c>
      <c r="AL31" s="115">
        <f t="shared" si="46"/>
        <v>0.3521431114551084</v>
      </c>
      <c r="AM31" s="115">
        <f t="shared" si="47"/>
        <v>0.33257960526315788</v>
      </c>
      <c r="AN31" s="115">
        <f t="shared" si="48"/>
        <v>0.31507541551246537</v>
      </c>
      <c r="AO31" s="115">
        <f t="shared" si="49"/>
        <v>0.29932164473684209</v>
      </c>
      <c r="AP31" s="115">
        <f t="shared" si="50"/>
        <v>0.28506823308270673</v>
      </c>
    </row>
    <row r="32" spans="1:42" ht="20.25" x14ac:dyDescent="0.2">
      <c r="A32" s="249">
        <f t="shared" si="53"/>
        <v>51</v>
      </c>
      <c r="B32" s="225">
        <f t="shared" si="51"/>
        <v>10.878299999999999</v>
      </c>
      <c r="C32" s="113">
        <f t="shared" si="52"/>
        <v>9.8893636363636368</v>
      </c>
      <c r="D32" s="113">
        <f t="shared" si="12"/>
        <v>9.0652500000000007</v>
      </c>
      <c r="E32" s="113">
        <f t="shared" si="13"/>
        <v>8.367923076923077</v>
      </c>
      <c r="F32" s="113">
        <f t="shared" si="14"/>
        <v>7.7702142857142853</v>
      </c>
      <c r="G32" s="113">
        <f t="shared" si="15"/>
        <v>7.2522000000000002</v>
      </c>
      <c r="H32" s="113">
        <f t="shared" si="16"/>
        <v>6.7989375000000001</v>
      </c>
      <c r="I32" s="113">
        <f t="shared" si="17"/>
        <v>6.399</v>
      </c>
      <c r="J32" s="113">
        <f t="shared" si="18"/>
        <v>6.0435000000000008</v>
      </c>
      <c r="K32" s="113">
        <f t="shared" si="19"/>
        <v>5.725421052631579</v>
      </c>
      <c r="L32" s="113">
        <f t="shared" si="20"/>
        <v>5.4391499999999997</v>
      </c>
      <c r="M32" s="113">
        <f t="shared" si="21"/>
        <v>5.1801428571428572</v>
      </c>
      <c r="N32" s="113">
        <f t="shared" si="22"/>
        <v>4.9446818181818184</v>
      </c>
      <c r="O32" s="113">
        <f t="shared" si="23"/>
        <v>4.7296956521739135</v>
      </c>
      <c r="P32" s="113">
        <f t="shared" si="24"/>
        <v>4.5326250000000003</v>
      </c>
      <c r="Q32" s="113">
        <f t="shared" si="25"/>
        <v>4.3513200000000003</v>
      </c>
      <c r="R32" s="113">
        <f t="shared" si="26"/>
        <v>4.1839615384615385</v>
      </c>
      <c r="S32" s="113">
        <f t="shared" si="27"/>
        <v>4.0289999999999999</v>
      </c>
      <c r="T32" s="113">
        <f t="shared" si="28"/>
        <v>3.8851071428571426</v>
      </c>
      <c r="U32" s="113">
        <f t="shared" si="29"/>
        <v>3.7511379310344828</v>
      </c>
      <c r="V32" s="113">
        <f t="shared" si="30"/>
        <v>3.6261000000000001</v>
      </c>
      <c r="W32" s="115">
        <f t="shared" si="31"/>
        <v>3.5091290322580648</v>
      </c>
      <c r="X32" s="115">
        <f t="shared" si="32"/>
        <v>3.39946875</v>
      </c>
      <c r="Y32" s="115">
        <f t="shared" si="33"/>
        <v>3.2964545454545453</v>
      </c>
      <c r="Z32" s="115">
        <f t="shared" si="34"/>
        <v>3.1995</v>
      </c>
      <c r="AA32" s="115">
        <f t="shared" si="35"/>
        <v>3.1080857142857141</v>
      </c>
      <c r="AB32" s="115">
        <f t="shared" si="36"/>
        <v>3.0217500000000004</v>
      </c>
      <c r="AC32" s="115">
        <f t="shared" si="37"/>
        <v>2.9400810810810807</v>
      </c>
      <c r="AD32" s="115">
        <f t="shared" si="38"/>
        <v>2.8627105263157895</v>
      </c>
      <c r="AE32" s="115">
        <f t="shared" si="39"/>
        <v>0.61061615526315782</v>
      </c>
      <c r="AF32" s="115">
        <f t="shared" si="40"/>
        <v>0.55510559569377993</v>
      </c>
      <c r="AG32" s="115">
        <f t="shared" si="41"/>
        <v>0.50884679605263161</v>
      </c>
      <c r="AH32" s="115">
        <f t="shared" si="42"/>
        <v>0.46970473481781377</v>
      </c>
      <c r="AI32" s="115">
        <f t="shared" si="43"/>
        <v>0.43615439661654137</v>
      </c>
      <c r="AJ32" s="115">
        <f t="shared" si="44"/>
        <v>0.40707743684210523</v>
      </c>
      <c r="AK32" s="115">
        <f t="shared" si="45"/>
        <v>0.38163509703947368</v>
      </c>
      <c r="AL32" s="115">
        <f t="shared" si="46"/>
        <v>0.35918597368421051</v>
      </c>
      <c r="AM32" s="115">
        <f t="shared" si="47"/>
        <v>0.33923119736842106</v>
      </c>
      <c r="AN32" s="115">
        <f t="shared" si="48"/>
        <v>0.32137692382271471</v>
      </c>
      <c r="AO32" s="115">
        <f t="shared" si="49"/>
        <v>0.30530807763157891</v>
      </c>
      <c r="AP32" s="115">
        <f t="shared" si="50"/>
        <v>0.2907695977443609</v>
      </c>
    </row>
    <row r="33" spans="1:42" ht="20.25" x14ac:dyDescent="0.2">
      <c r="A33" s="249">
        <f t="shared" si="53"/>
        <v>52</v>
      </c>
      <c r="B33" s="225">
        <f t="shared" si="51"/>
        <v>11.0916</v>
      </c>
      <c r="C33" s="113">
        <f t="shared" si="52"/>
        <v>10.083272727272728</v>
      </c>
      <c r="D33" s="113">
        <f t="shared" si="12"/>
        <v>9.2429999999999986</v>
      </c>
      <c r="E33" s="113">
        <f>(A33/$E$4)*2.133</f>
        <v>8.532</v>
      </c>
      <c r="F33" s="246">
        <f t="shared" si="14"/>
        <v>7.9225714285714286</v>
      </c>
      <c r="G33" s="113">
        <f t="shared" si="15"/>
        <v>7.3944000000000001</v>
      </c>
      <c r="H33" s="113">
        <f t="shared" si="16"/>
        <v>6.9322499999999998</v>
      </c>
      <c r="I33" s="113">
        <f t="shared" si="17"/>
        <v>6.5244705882352934</v>
      </c>
      <c r="J33" s="113">
        <f t="shared" si="18"/>
        <v>6.1619999999999999</v>
      </c>
      <c r="K33" s="113">
        <f t="shared" si="19"/>
        <v>5.8376842105263158</v>
      </c>
      <c r="L33" s="113">
        <f t="shared" si="20"/>
        <v>5.5457999999999998</v>
      </c>
      <c r="M33" s="113">
        <f t="shared" si="21"/>
        <v>5.281714285714286</v>
      </c>
      <c r="N33" s="113">
        <f t="shared" si="22"/>
        <v>5.0416363636363641</v>
      </c>
      <c r="O33" s="113">
        <f t="shared" si="23"/>
        <v>4.8224347826086955</v>
      </c>
      <c r="P33" s="113">
        <f t="shared" si="24"/>
        <v>4.6214999999999993</v>
      </c>
      <c r="Q33" s="113">
        <f t="shared" si="25"/>
        <v>4.4366400000000006</v>
      </c>
      <c r="R33" s="113">
        <f t="shared" si="26"/>
        <v>4.266</v>
      </c>
      <c r="S33" s="113">
        <f t="shared" si="27"/>
        <v>4.1079999999999997</v>
      </c>
      <c r="T33" s="113">
        <f t="shared" si="28"/>
        <v>3.9612857142857143</v>
      </c>
      <c r="U33" s="113">
        <f t="shared" si="29"/>
        <v>3.8246896551724139</v>
      </c>
      <c r="V33" s="113">
        <f t="shared" si="30"/>
        <v>3.6972</v>
      </c>
      <c r="W33" s="115">
        <f t="shared" si="31"/>
        <v>3.5779354838709678</v>
      </c>
      <c r="X33" s="115">
        <f t="shared" si="32"/>
        <v>3.4661249999999999</v>
      </c>
      <c r="Y33" s="115">
        <f t="shared" si="33"/>
        <v>3.3610909090909091</v>
      </c>
      <c r="Z33" s="115">
        <f t="shared" si="34"/>
        <v>3.2622352941176467</v>
      </c>
      <c r="AA33" s="115">
        <f t="shared" si="35"/>
        <v>3.1690285714285715</v>
      </c>
      <c r="AB33" s="115">
        <f t="shared" si="36"/>
        <v>3.081</v>
      </c>
      <c r="AC33" s="115">
        <f t="shared" si="37"/>
        <v>2.9977297297297301</v>
      </c>
      <c r="AD33" s="115">
        <f t="shared" si="38"/>
        <v>2.9188421052631579</v>
      </c>
      <c r="AE33" s="115">
        <f t="shared" si="39"/>
        <v>0.62258902105263159</v>
      </c>
      <c r="AF33" s="115">
        <f t="shared" si="40"/>
        <v>0.56599001913875602</v>
      </c>
      <c r="AG33" s="115">
        <f t="shared" si="41"/>
        <v>0.51882418421052623</v>
      </c>
      <c r="AH33" s="115">
        <f t="shared" si="42"/>
        <v>0.47891463157894737</v>
      </c>
      <c r="AI33" s="115">
        <f t="shared" si="43"/>
        <v>0.44470644360902256</v>
      </c>
      <c r="AJ33" s="115">
        <f t="shared" si="44"/>
        <v>0.41505934736842109</v>
      </c>
      <c r="AK33" s="115">
        <f t="shared" si="45"/>
        <v>0.38911813815789476</v>
      </c>
      <c r="AL33" s="115">
        <f t="shared" si="46"/>
        <v>0.36622883591331262</v>
      </c>
      <c r="AM33" s="115">
        <f t="shared" si="47"/>
        <v>0.34588278947368423</v>
      </c>
      <c r="AN33" s="115">
        <f t="shared" si="48"/>
        <v>0.32767843213296399</v>
      </c>
      <c r="AO33" s="115">
        <f t="shared" si="49"/>
        <v>0.31129451052631579</v>
      </c>
      <c r="AP33" s="115">
        <f t="shared" si="50"/>
        <v>0.29647096240601506</v>
      </c>
    </row>
    <row r="34" spans="1:42" ht="20.25" x14ac:dyDescent="0.2">
      <c r="A34" s="249">
        <f t="shared" si="53"/>
        <v>53</v>
      </c>
      <c r="B34" s="225">
        <f t="shared" si="51"/>
        <v>11.3049</v>
      </c>
      <c r="C34" s="113">
        <f t="shared" si="52"/>
        <v>10.277181818181818</v>
      </c>
      <c r="D34" s="113">
        <f t="shared" si="12"/>
        <v>9.42075</v>
      </c>
      <c r="E34" s="113">
        <f>(A34/$E$4)*2.133</f>
        <v>8.696076923076923</v>
      </c>
      <c r="F34" s="113">
        <f t="shared" si="14"/>
        <v>8.0749285714285719</v>
      </c>
      <c r="G34" s="113">
        <f t="shared" si="15"/>
        <v>7.5366</v>
      </c>
      <c r="H34" s="113">
        <f t="shared" si="16"/>
        <v>7.0655625000000004</v>
      </c>
      <c r="I34" s="113">
        <f t="shared" si="17"/>
        <v>6.6499411764705885</v>
      </c>
      <c r="J34" s="113">
        <f t="shared" si="18"/>
        <v>6.2805000000000009</v>
      </c>
      <c r="K34" s="113">
        <f t="shared" si="19"/>
        <v>5.9499473684210518</v>
      </c>
      <c r="L34" s="113">
        <f t="shared" si="20"/>
        <v>5.65245</v>
      </c>
      <c r="M34" s="113">
        <f t="shared" si="21"/>
        <v>5.383285714285714</v>
      </c>
      <c r="N34" s="113">
        <f t="shared" si="22"/>
        <v>5.138590909090909</v>
      </c>
      <c r="O34" s="113">
        <f t="shared" si="23"/>
        <v>4.9151739130434784</v>
      </c>
      <c r="P34" s="113">
        <f t="shared" si="24"/>
        <v>4.710375</v>
      </c>
      <c r="Q34" s="113">
        <f t="shared" si="25"/>
        <v>4.52196</v>
      </c>
      <c r="R34" s="113">
        <f t="shared" si="26"/>
        <v>4.3480384615384615</v>
      </c>
      <c r="S34" s="113">
        <f t="shared" si="27"/>
        <v>4.1870000000000003</v>
      </c>
      <c r="T34" s="113">
        <f t="shared" si="28"/>
        <v>4.0374642857142859</v>
      </c>
      <c r="U34" s="113">
        <f t="shared" si="29"/>
        <v>3.898241379310345</v>
      </c>
      <c r="V34" s="113">
        <f t="shared" si="30"/>
        <v>3.7683</v>
      </c>
      <c r="W34" s="115">
        <f t="shared" si="31"/>
        <v>3.6467419354838713</v>
      </c>
      <c r="X34" s="115">
        <f t="shared" si="32"/>
        <v>3.5327812500000002</v>
      </c>
      <c r="Y34" s="115">
        <f t="shared" si="33"/>
        <v>3.4257272727272725</v>
      </c>
      <c r="Z34" s="115">
        <f t="shared" si="34"/>
        <v>3.3249705882352942</v>
      </c>
      <c r="AA34" s="115">
        <f t="shared" si="35"/>
        <v>3.2299714285714285</v>
      </c>
      <c r="AB34" s="115">
        <f t="shared" si="36"/>
        <v>3.1402500000000004</v>
      </c>
      <c r="AC34" s="115">
        <f t="shared" si="37"/>
        <v>3.0553783783783786</v>
      </c>
      <c r="AD34" s="115">
        <f t="shared" si="38"/>
        <v>2.9749736842105259</v>
      </c>
      <c r="AE34" s="115">
        <f t="shared" si="39"/>
        <v>0.63456188684210524</v>
      </c>
      <c r="AF34" s="115">
        <f t="shared" si="40"/>
        <v>0.57687444258373199</v>
      </c>
      <c r="AG34" s="115">
        <f t="shared" si="41"/>
        <v>0.52880157236842107</v>
      </c>
      <c r="AH34" s="115">
        <f t="shared" si="42"/>
        <v>0.48812452834008097</v>
      </c>
      <c r="AI34" s="115">
        <f t="shared" si="43"/>
        <v>0.45325849060150375</v>
      </c>
      <c r="AJ34" s="115">
        <f t="shared" si="44"/>
        <v>0.42304125789473684</v>
      </c>
      <c r="AK34" s="115">
        <f t="shared" si="45"/>
        <v>0.39660117927631577</v>
      </c>
      <c r="AL34" s="115">
        <f t="shared" si="46"/>
        <v>0.37327169814241484</v>
      </c>
      <c r="AM34" s="115">
        <f t="shared" si="47"/>
        <v>0.35253438157894745</v>
      </c>
      <c r="AN34" s="115">
        <f t="shared" si="48"/>
        <v>0.33397994044321327</v>
      </c>
      <c r="AO34" s="115">
        <f t="shared" si="49"/>
        <v>0.31728094342105262</v>
      </c>
      <c r="AP34" s="115">
        <f t="shared" si="50"/>
        <v>0.30217232706766917</v>
      </c>
    </row>
    <row r="35" spans="1:42" ht="20.25" x14ac:dyDescent="0.2">
      <c r="A35" s="249">
        <f t="shared" si="53"/>
        <v>54</v>
      </c>
      <c r="B35" s="225">
        <f t="shared" si="51"/>
        <v>11.5182</v>
      </c>
      <c r="C35" s="113">
        <f t="shared" si="52"/>
        <v>10.471090909090909</v>
      </c>
      <c r="D35" s="113">
        <f t="shared" si="12"/>
        <v>9.5984999999999996</v>
      </c>
      <c r="E35" s="113">
        <f>(A35/$E$4)*2.133</f>
        <v>8.860153846153846</v>
      </c>
      <c r="F35" s="113">
        <f t="shared" si="14"/>
        <v>8.2272857142857152</v>
      </c>
      <c r="G35" s="113">
        <f t="shared" si="15"/>
        <v>7.6787999999999998</v>
      </c>
      <c r="H35" s="113">
        <f t="shared" si="16"/>
        <v>7.1988750000000001</v>
      </c>
      <c r="I35" s="113">
        <f t="shared" si="17"/>
        <v>6.7754117647058818</v>
      </c>
      <c r="J35" s="113">
        <f t="shared" si="18"/>
        <v>6.399</v>
      </c>
      <c r="K35" s="113">
        <f t="shared" si="19"/>
        <v>6.0622105263157895</v>
      </c>
      <c r="L35" s="113">
        <f t="shared" si="20"/>
        <v>5.7591000000000001</v>
      </c>
      <c r="M35" s="113">
        <f t="shared" si="21"/>
        <v>5.4848571428571429</v>
      </c>
      <c r="N35" s="113">
        <f t="shared" si="22"/>
        <v>5.2355454545454547</v>
      </c>
      <c r="O35" s="113">
        <f t="shared" si="23"/>
        <v>5.0079130434782613</v>
      </c>
      <c r="P35" s="113">
        <f t="shared" si="24"/>
        <v>4.7992499999999998</v>
      </c>
      <c r="Q35" s="113">
        <f t="shared" si="25"/>
        <v>4.6072800000000003</v>
      </c>
      <c r="R35" s="113">
        <f t="shared" si="26"/>
        <v>4.430076923076923</v>
      </c>
      <c r="S35" s="113">
        <f t="shared" si="27"/>
        <v>4.266</v>
      </c>
      <c r="T35" s="113">
        <f t="shared" si="28"/>
        <v>4.1136428571428576</v>
      </c>
      <c r="U35" s="113">
        <f t="shared" si="29"/>
        <v>3.9717931034482756</v>
      </c>
      <c r="V35" s="113">
        <f t="shared" si="30"/>
        <v>3.8393999999999999</v>
      </c>
      <c r="W35" s="115">
        <f t="shared" si="31"/>
        <v>3.7155483870967743</v>
      </c>
      <c r="X35" s="115">
        <f t="shared" si="32"/>
        <v>3.5994375000000001</v>
      </c>
      <c r="Y35" s="115">
        <f t="shared" si="33"/>
        <v>3.4903636363636368</v>
      </c>
      <c r="Z35" s="115">
        <f t="shared" si="34"/>
        <v>3.3877058823529409</v>
      </c>
      <c r="AA35" s="115">
        <f t="shared" si="35"/>
        <v>3.2909142857142859</v>
      </c>
      <c r="AB35" s="115">
        <f t="shared" si="36"/>
        <v>3.1995</v>
      </c>
      <c r="AC35" s="115">
        <f t="shared" si="37"/>
        <v>3.113027027027027</v>
      </c>
      <c r="AD35" s="115">
        <f t="shared" si="38"/>
        <v>3.0311052631578947</v>
      </c>
      <c r="AE35" s="115">
        <f t="shared" si="39"/>
        <v>0.646534752631579</v>
      </c>
      <c r="AF35" s="115">
        <f t="shared" si="40"/>
        <v>0.58775886602870819</v>
      </c>
      <c r="AG35" s="115">
        <f t="shared" si="41"/>
        <v>0.5387789605263158</v>
      </c>
      <c r="AH35" s="115">
        <f t="shared" si="42"/>
        <v>0.49733442510121456</v>
      </c>
      <c r="AI35" s="115">
        <f t="shared" si="43"/>
        <v>0.46181053759398505</v>
      </c>
      <c r="AJ35" s="115">
        <f t="shared" si="44"/>
        <v>0.43102316842105265</v>
      </c>
      <c r="AK35" s="115">
        <f t="shared" si="45"/>
        <v>0.40408422039473685</v>
      </c>
      <c r="AL35" s="115">
        <f t="shared" si="46"/>
        <v>0.38031456037151701</v>
      </c>
      <c r="AM35" s="115">
        <f t="shared" si="47"/>
        <v>0.35918597368421051</v>
      </c>
      <c r="AN35" s="115">
        <f t="shared" si="48"/>
        <v>0.34028144875346261</v>
      </c>
      <c r="AO35" s="115">
        <f t="shared" si="49"/>
        <v>0.3232673763157895</v>
      </c>
      <c r="AP35" s="115">
        <f t="shared" si="50"/>
        <v>0.30787369172932333</v>
      </c>
    </row>
    <row r="36" spans="1:42" ht="20.25" x14ac:dyDescent="0.2">
      <c r="A36" s="249">
        <f>A35+1</f>
        <v>55</v>
      </c>
      <c r="B36" s="225">
        <f t="shared" si="51"/>
        <v>11.7315</v>
      </c>
      <c r="C36" s="113">
        <f t="shared" si="52"/>
        <v>10.664999999999999</v>
      </c>
      <c r="D36" s="113">
        <f t="shared" si="12"/>
        <v>9.7762499999999992</v>
      </c>
      <c r="E36" s="113">
        <f>(A36/$E$4)*2.133</f>
        <v>9.0242307692307691</v>
      </c>
      <c r="F36" s="113">
        <f t="shared" si="14"/>
        <v>8.3796428571428567</v>
      </c>
      <c r="G36" s="113">
        <f t="shared" si="15"/>
        <v>7.8209999999999997</v>
      </c>
      <c r="H36" s="113">
        <f t="shared" si="16"/>
        <v>7.3321874999999999</v>
      </c>
      <c r="I36" s="113">
        <f t="shared" si="17"/>
        <v>6.9008823529411769</v>
      </c>
      <c r="J36" s="113">
        <f t="shared" si="18"/>
        <v>6.5174999999999992</v>
      </c>
      <c r="K36" s="113">
        <f t="shared" si="19"/>
        <v>6.1744736842105263</v>
      </c>
      <c r="L36" s="113">
        <f t="shared" si="20"/>
        <v>5.8657500000000002</v>
      </c>
      <c r="M36" s="113">
        <f t="shared" si="21"/>
        <v>5.5864285714285717</v>
      </c>
      <c r="N36" s="113">
        <f t="shared" si="22"/>
        <v>5.3324999999999996</v>
      </c>
      <c r="O36" s="113">
        <f t="shared" si="23"/>
        <v>5.1006521739130433</v>
      </c>
      <c r="P36" s="113">
        <f t="shared" si="24"/>
        <v>4.8881249999999996</v>
      </c>
      <c r="Q36" s="113">
        <f t="shared" si="25"/>
        <v>4.6926000000000005</v>
      </c>
      <c r="R36" s="113">
        <f t="shared" si="26"/>
        <v>4.5121153846153845</v>
      </c>
      <c r="S36" s="113">
        <f t="shared" si="27"/>
        <v>4.3450000000000006</v>
      </c>
      <c r="T36" s="113">
        <f t="shared" si="28"/>
        <v>4.1898214285714284</v>
      </c>
      <c r="U36" s="113">
        <f t="shared" si="29"/>
        <v>4.0453448275862067</v>
      </c>
      <c r="V36" s="113">
        <f t="shared" si="30"/>
        <v>3.9104999999999999</v>
      </c>
      <c r="W36" s="115">
        <f t="shared" si="31"/>
        <v>3.7843548387096773</v>
      </c>
      <c r="X36" s="115">
        <f t="shared" si="32"/>
        <v>3.6660937499999999</v>
      </c>
      <c r="Y36" s="115">
        <f t="shared" si="33"/>
        <v>3.5550000000000002</v>
      </c>
      <c r="Z36" s="115">
        <f t="shared" si="34"/>
        <v>3.4504411764705885</v>
      </c>
      <c r="AA36" s="115">
        <f t="shared" si="35"/>
        <v>3.3518571428571429</v>
      </c>
      <c r="AB36" s="115">
        <f t="shared" si="36"/>
        <v>3.2587499999999996</v>
      </c>
      <c r="AC36" s="115">
        <f t="shared" si="37"/>
        <v>3.1706756756756755</v>
      </c>
      <c r="AD36" s="115">
        <f t="shared" si="38"/>
        <v>3.0872368421052632</v>
      </c>
      <c r="AE36" s="115">
        <f t="shared" si="39"/>
        <v>0.65850761842105265</v>
      </c>
      <c r="AF36" s="115">
        <f t="shared" si="40"/>
        <v>0.59864328947368417</v>
      </c>
      <c r="AG36" s="115">
        <f t="shared" si="41"/>
        <v>0.54875634868421053</v>
      </c>
      <c r="AH36" s="115">
        <f t="shared" si="42"/>
        <v>0.5065443218623481</v>
      </c>
      <c r="AI36" s="115">
        <f t="shared" si="43"/>
        <v>0.47036258458646618</v>
      </c>
      <c r="AJ36" s="115">
        <f t="shared" si="44"/>
        <v>0.4390050789473684</v>
      </c>
      <c r="AK36" s="115">
        <f t="shared" si="45"/>
        <v>0.41156726151315792</v>
      </c>
      <c r="AL36" s="115">
        <f t="shared" si="46"/>
        <v>0.38735742260061923</v>
      </c>
      <c r="AM36" s="115">
        <f t="shared" si="47"/>
        <v>0.36583756578947363</v>
      </c>
      <c r="AN36" s="115">
        <f t="shared" si="48"/>
        <v>0.34658295706371189</v>
      </c>
      <c r="AO36" s="115">
        <f t="shared" si="49"/>
        <v>0.32925380921052633</v>
      </c>
      <c r="AP36" s="115">
        <f t="shared" si="50"/>
        <v>0.31357505639097749</v>
      </c>
    </row>
    <row r="37" spans="1:42" ht="20.25" x14ac:dyDescent="0.2">
      <c r="A37" s="249">
        <f>A36+1</f>
        <v>56</v>
      </c>
      <c r="B37" s="225">
        <f t="shared" si="51"/>
        <v>11.944799999999999</v>
      </c>
      <c r="C37" s="113">
        <f t="shared" si="52"/>
        <v>10.858909090909091</v>
      </c>
      <c r="D37" s="113">
        <f t="shared" si="12"/>
        <v>9.9540000000000006</v>
      </c>
      <c r="E37" s="113">
        <f>(A37/$E$4)*2.133</f>
        <v>9.1883076923076921</v>
      </c>
      <c r="F37" s="113">
        <f t="shared" si="14"/>
        <v>8.532</v>
      </c>
      <c r="G37" s="113">
        <f t="shared" si="15"/>
        <v>7.9632000000000005</v>
      </c>
      <c r="H37" s="113">
        <f t="shared" si="16"/>
        <v>7.4655000000000005</v>
      </c>
      <c r="I37" s="113">
        <f t="shared" si="17"/>
        <v>7.0263529411764702</v>
      </c>
      <c r="J37" s="113">
        <f t="shared" si="18"/>
        <v>6.6360000000000001</v>
      </c>
      <c r="K37" s="113">
        <f t="shared" si="19"/>
        <v>6.2867368421052632</v>
      </c>
      <c r="L37" s="113">
        <f t="shared" si="20"/>
        <v>5.9723999999999995</v>
      </c>
      <c r="M37" s="113">
        <f t="shared" si="21"/>
        <v>5.6879999999999997</v>
      </c>
      <c r="N37" s="113">
        <f t="shared" si="22"/>
        <v>5.4294545454545453</v>
      </c>
      <c r="O37" s="113">
        <f t="shared" si="23"/>
        <v>5.1933913043478261</v>
      </c>
      <c r="P37" s="113">
        <f t="shared" si="24"/>
        <v>4.9770000000000003</v>
      </c>
      <c r="Q37" s="113">
        <f t="shared" si="25"/>
        <v>4.7779200000000008</v>
      </c>
      <c r="R37" s="113">
        <f t="shared" si="26"/>
        <v>4.594153846153846</v>
      </c>
      <c r="S37" s="113">
        <f t="shared" si="27"/>
        <v>4.4239999999999995</v>
      </c>
      <c r="T37" s="113">
        <f t="shared" si="28"/>
        <v>4.266</v>
      </c>
      <c r="U37" s="113">
        <f t="shared" si="29"/>
        <v>4.1188965517241378</v>
      </c>
      <c r="V37" s="113">
        <f t="shared" si="30"/>
        <v>3.9816000000000003</v>
      </c>
      <c r="W37" s="115">
        <f t="shared" si="31"/>
        <v>3.8531612903225807</v>
      </c>
      <c r="X37" s="115">
        <f t="shared" si="32"/>
        <v>3.7327500000000002</v>
      </c>
      <c r="Y37" s="115">
        <f t="shared" si="33"/>
        <v>3.6196363636363635</v>
      </c>
      <c r="Z37" s="115">
        <f t="shared" si="34"/>
        <v>3.5131764705882351</v>
      </c>
      <c r="AA37" s="115">
        <f t="shared" si="35"/>
        <v>3.4128000000000003</v>
      </c>
      <c r="AB37" s="115">
        <f t="shared" si="36"/>
        <v>3.3180000000000001</v>
      </c>
      <c r="AC37" s="115">
        <f t="shared" si="37"/>
        <v>3.2283243243243245</v>
      </c>
      <c r="AD37" s="115">
        <f t="shared" si="38"/>
        <v>3.1433684210526316</v>
      </c>
      <c r="AE37" s="115">
        <f t="shared" si="39"/>
        <v>0.67048048421052631</v>
      </c>
      <c r="AF37" s="115">
        <f t="shared" si="40"/>
        <v>0.60952771291866026</v>
      </c>
      <c r="AG37" s="115">
        <f t="shared" si="41"/>
        <v>0.55873373684210526</v>
      </c>
      <c r="AH37" s="115">
        <f t="shared" si="42"/>
        <v>0.51575421862348181</v>
      </c>
      <c r="AI37" s="115">
        <f t="shared" si="43"/>
        <v>0.47891463157894737</v>
      </c>
      <c r="AJ37" s="115">
        <f t="shared" si="44"/>
        <v>0.4469869894736842</v>
      </c>
      <c r="AK37" s="115">
        <f t="shared" si="45"/>
        <v>0.41905030263157894</v>
      </c>
      <c r="AL37" s="115">
        <f t="shared" si="46"/>
        <v>0.39440028482972134</v>
      </c>
      <c r="AM37" s="115">
        <f t="shared" si="47"/>
        <v>0.37248915789473686</v>
      </c>
      <c r="AN37" s="115">
        <f t="shared" si="48"/>
        <v>0.35288446537396123</v>
      </c>
      <c r="AO37" s="115">
        <f t="shared" si="49"/>
        <v>0.33524024210526315</v>
      </c>
      <c r="AP37" s="115">
        <f t="shared" si="50"/>
        <v>0.31927642105263154</v>
      </c>
    </row>
    <row r="38" spans="1:42" ht="18.75" x14ac:dyDescent="0.2">
      <c r="A38" s="252"/>
      <c r="B38" s="252"/>
      <c r="C38" s="253"/>
      <c r="D38" s="253"/>
      <c r="E38" s="253"/>
      <c r="F38" s="253"/>
      <c r="G38" s="253"/>
      <c r="H38" s="253"/>
      <c r="I38" s="253"/>
      <c r="J38" s="253"/>
      <c r="K38" s="253"/>
      <c r="L38" s="253"/>
      <c r="M38" s="253"/>
      <c r="N38" s="253"/>
      <c r="O38" s="253"/>
      <c r="P38" s="253"/>
      <c r="Q38" s="253"/>
      <c r="R38" s="253"/>
      <c r="S38" s="253"/>
      <c r="T38" s="253"/>
      <c r="U38" s="253"/>
      <c r="V38" s="253"/>
      <c r="W38" s="254"/>
      <c r="X38" s="254"/>
      <c r="Y38" s="254"/>
      <c r="Z38" s="254"/>
      <c r="AA38" s="254"/>
      <c r="AB38" s="254"/>
      <c r="AC38" s="254"/>
      <c r="AD38" s="254"/>
    </row>
    <row r="39" spans="1:42" ht="18.75" x14ac:dyDescent="0.2">
      <c r="A39" s="314" t="s">
        <v>191</v>
      </c>
      <c r="B39" s="314"/>
      <c r="C39" s="314"/>
      <c r="D39" s="314"/>
      <c r="E39" s="314"/>
      <c r="F39" s="314"/>
      <c r="G39" s="314"/>
      <c r="H39" s="314"/>
      <c r="I39" s="314"/>
      <c r="J39" s="314"/>
      <c r="K39" s="314"/>
      <c r="L39" s="314"/>
      <c r="M39" s="314"/>
      <c r="N39" s="314"/>
      <c r="O39" s="314"/>
      <c r="P39" s="314"/>
      <c r="Q39" s="255"/>
      <c r="R39" s="255"/>
      <c r="S39" s="255"/>
      <c r="T39" s="255"/>
      <c r="U39" s="255"/>
      <c r="V39" s="255"/>
    </row>
    <row r="40" spans="1:42" ht="20.25" x14ac:dyDescent="0.2">
      <c r="A40" s="114"/>
      <c r="B40" s="114" t="s">
        <v>132</v>
      </c>
      <c r="C40" s="250">
        <v>2.133</v>
      </c>
      <c r="D40" s="110"/>
      <c r="E40" s="110"/>
      <c r="F40" s="110"/>
      <c r="G40" s="110"/>
      <c r="H40" s="110"/>
      <c r="I40" s="110"/>
      <c r="J40" s="110"/>
      <c r="K40" s="110"/>
      <c r="L40" s="110"/>
      <c r="M40" s="110"/>
      <c r="N40" s="110"/>
      <c r="O40" s="110"/>
      <c r="P40" s="110"/>
      <c r="Q40" s="110"/>
      <c r="R40" s="110"/>
      <c r="S40" s="110"/>
      <c r="T40" s="110"/>
      <c r="U40" s="110"/>
      <c r="V40" s="110"/>
    </row>
    <row r="41" spans="1:42" ht="13.5" thickBot="1" x14ac:dyDescent="0.25"/>
    <row r="42" spans="1:42" ht="21.75" thickTop="1" thickBot="1" x14ac:dyDescent="0.25">
      <c r="A42" s="324" t="s">
        <v>140</v>
      </c>
      <c r="B42" s="325"/>
      <c r="C42" s="325"/>
      <c r="D42" s="325"/>
      <c r="E42" s="325"/>
      <c r="F42" s="325"/>
      <c r="G42" s="325"/>
      <c r="H42" s="325"/>
      <c r="I42" s="326"/>
      <c r="J42" s="256"/>
      <c r="K42" s="256"/>
      <c r="L42" s="256"/>
      <c r="M42" s="311" t="s">
        <v>218</v>
      </c>
      <c r="N42" s="311"/>
      <c r="P42" s="311"/>
      <c r="Q42" s="311"/>
    </row>
    <row r="43" spans="1:42" ht="21" thickTop="1" x14ac:dyDescent="0.2">
      <c r="A43" s="318" t="s">
        <v>141</v>
      </c>
      <c r="B43" s="319"/>
      <c r="C43" s="320"/>
      <c r="D43" s="320"/>
      <c r="E43" s="320"/>
      <c r="F43" s="320"/>
      <c r="G43" s="320"/>
      <c r="H43" s="251" t="s">
        <v>142</v>
      </c>
      <c r="I43" s="160" t="s">
        <v>143</v>
      </c>
      <c r="J43" s="256"/>
      <c r="K43" s="256"/>
      <c r="L43" s="256"/>
      <c r="M43" s="247">
        <v>34</v>
      </c>
      <c r="N43" s="256"/>
      <c r="P43" s="257"/>
      <c r="Q43" s="256"/>
      <c r="W43" s="86" t="s">
        <v>219</v>
      </c>
      <c r="X43" s="86" t="s">
        <v>220</v>
      </c>
      <c r="Y43" s="86" t="s">
        <v>234</v>
      </c>
    </row>
    <row r="44" spans="1:42" ht="20.25" x14ac:dyDescent="0.2">
      <c r="A44" s="321" t="s">
        <v>239</v>
      </c>
      <c r="B44" s="322"/>
      <c r="C44" s="323"/>
      <c r="D44" s="323"/>
      <c r="E44" s="323"/>
      <c r="F44" s="323"/>
      <c r="G44" s="323"/>
      <c r="H44" s="275">
        <v>5.6</v>
      </c>
      <c r="I44" s="258"/>
      <c r="J44" s="256"/>
      <c r="K44" s="311" t="s">
        <v>222</v>
      </c>
      <c r="L44" s="311"/>
      <c r="M44" s="247">
        <v>11</v>
      </c>
      <c r="N44" s="247">
        <v>12</v>
      </c>
      <c r="O44" s="247">
        <v>13</v>
      </c>
      <c r="P44" s="247">
        <v>14</v>
      </c>
      <c r="Q44" s="247">
        <v>15</v>
      </c>
      <c r="R44" s="247">
        <v>17</v>
      </c>
      <c r="S44" s="247">
        <v>19</v>
      </c>
      <c r="T44" s="247">
        <v>21</v>
      </c>
      <c r="U44" s="247">
        <v>24</v>
      </c>
      <c r="V44" s="247">
        <v>27</v>
      </c>
      <c r="W44" s="247">
        <v>30</v>
      </c>
      <c r="X44" s="248">
        <v>34</v>
      </c>
      <c r="Y44" s="248">
        <v>38</v>
      </c>
    </row>
    <row r="45" spans="1:42" ht="20.25" x14ac:dyDescent="0.2">
      <c r="A45" s="321" t="s">
        <v>240</v>
      </c>
      <c r="B45" s="322"/>
      <c r="C45" s="323"/>
      <c r="D45" s="323"/>
      <c r="E45" s="323"/>
      <c r="F45" s="323"/>
      <c r="G45" s="323"/>
      <c r="H45" s="275">
        <v>5.6</v>
      </c>
      <c r="I45" s="258"/>
      <c r="J45" s="256"/>
      <c r="K45" s="311" t="s">
        <v>228</v>
      </c>
      <c r="L45" s="311"/>
      <c r="M45" s="259">
        <f>($M$43/M44)*$C$40</f>
        <v>6.5929090909090906</v>
      </c>
      <c r="N45" s="259">
        <f t="shared" ref="N45:Y45" si="54">($M$43/N44)*$C$40</f>
        <v>6.0435000000000008</v>
      </c>
      <c r="O45" s="259">
        <f t="shared" si="54"/>
        <v>5.578615384615385</v>
      </c>
      <c r="P45" s="259">
        <f t="shared" si="54"/>
        <v>5.1801428571428572</v>
      </c>
      <c r="Q45" s="259">
        <f t="shared" si="54"/>
        <v>4.8347999999999995</v>
      </c>
      <c r="R45" s="259">
        <f t="shared" si="54"/>
        <v>4.266</v>
      </c>
      <c r="S45" s="259">
        <f t="shared" si="54"/>
        <v>3.8169473684210526</v>
      </c>
      <c r="T45" s="259">
        <f t="shared" si="54"/>
        <v>3.4534285714285713</v>
      </c>
      <c r="U45" s="259">
        <f t="shared" si="54"/>
        <v>3.0217500000000004</v>
      </c>
      <c r="V45" s="259">
        <f t="shared" si="54"/>
        <v>2.6859999999999999</v>
      </c>
      <c r="W45" s="259">
        <f t="shared" si="54"/>
        <v>2.4173999999999998</v>
      </c>
      <c r="X45" s="259">
        <f t="shared" si="54"/>
        <v>2.133</v>
      </c>
      <c r="Y45" s="259">
        <f t="shared" si="54"/>
        <v>1.9084736842105263</v>
      </c>
    </row>
    <row r="46" spans="1:42" ht="20.25" x14ac:dyDescent="0.2">
      <c r="A46" s="321" t="s">
        <v>241</v>
      </c>
      <c r="B46" s="322"/>
      <c r="C46" s="323"/>
      <c r="D46" s="323"/>
      <c r="E46" s="323"/>
      <c r="F46" s="323"/>
      <c r="G46" s="323"/>
      <c r="H46" s="275">
        <v>5.6</v>
      </c>
      <c r="I46" s="258"/>
      <c r="J46" s="256"/>
      <c r="K46" s="311" t="s">
        <v>221</v>
      </c>
      <c r="L46" s="311"/>
      <c r="M46" s="256"/>
      <c r="N46" s="259">
        <f>M45-N45</f>
        <v>0.54940909090908985</v>
      </c>
      <c r="O46" s="259">
        <f t="shared" ref="O46:Y46" si="55">N45-O45</f>
        <v>0.46488461538461578</v>
      </c>
      <c r="P46" s="259">
        <f t="shared" si="55"/>
        <v>0.39847252747252782</v>
      </c>
      <c r="Q46" s="259">
        <f t="shared" si="55"/>
        <v>0.34534285714285762</v>
      </c>
      <c r="R46" s="259">
        <f t="shared" si="55"/>
        <v>0.56879999999999953</v>
      </c>
      <c r="S46" s="259">
        <f t="shared" si="55"/>
        <v>0.44905263157894737</v>
      </c>
      <c r="T46" s="259">
        <f t="shared" si="55"/>
        <v>0.36351879699248135</v>
      </c>
      <c r="U46" s="259">
        <f t="shared" si="55"/>
        <v>0.43167857142857091</v>
      </c>
      <c r="V46" s="259">
        <f t="shared" si="55"/>
        <v>0.33575000000000044</v>
      </c>
      <c r="W46" s="259">
        <f t="shared" si="55"/>
        <v>0.26860000000000017</v>
      </c>
      <c r="X46" s="259">
        <f t="shared" si="55"/>
        <v>0.28439999999999976</v>
      </c>
      <c r="Y46" s="259">
        <f t="shared" si="55"/>
        <v>0.22452631578947368</v>
      </c>
    </row>
    <row r="47" spans="1:42" ht="20.25" x14ac:dyDescent="0.2">
      <c r="A47" s="321" t="s">
        <v>242</v>
      </c>
      <c r="B47" s="322"/>
      <c r="C47" s="323"/>
      <c r="D47" s="323"/>
      <c r="E47" s="323"/>
      <c r="F47" s="323"/>
      <c r="G47" s="323"/>
      <c r="H47" s="275">
        <v>6.4</v>
      </c>
      <c r="I47" s="258"/>
      <c r="J47" s="256"/>
      <c r="K47" s="311"/>
      <c r="L47" s="311"/>
      <c r="M47" s="311" t="s">
        <v>217</v>
      </c>
      <c r="N47" s="311"/>
    </row>
    <row r="48" spans="1:42" ht="20.25" x14ac:dyDescent="0.2">
      <c r="A48" s="321" t="s">
        <v>243</v>
      </c>
      <c r="B48" s="322"/>
      <c r="C48" s="323"/>
      <c r="D48" s="323"/>
      <c r="E48" s="323"/>
      <c r="F48" s="323"/>
      <c r="G48" s="323"/>
      <c r="H48" s="276">
        <v>7.01</v>
      </c>
      <c r="I48" s="260">
        <v>6.71</v>
      </c>
      <c r="J48" s="256"/>
      <c r="K48" s="256"/>
      <c r="L48" s="256"/>
      <c r="M48" s="247">
        <v>50</v>
      </c>
    </row>
    <row r="49" spans="1:25" ht="20.25" x14ac:dyDescent="0.2">
      <c r="A49" s="321" t="s">
        <v>244</v>
      </c>
      <c r="B49" s="322"/>
      <c r="C49" s="323"/>
      <c r="D49" s="323"/>
      <c r="E49" s="323"/>
      <c r="F49" s="323"/>
      <c r="G49" s="323"/>
      <c r="H49" s="276" t="s">
        <v>144</v>
      </c>
      <c r="I49" s="260">
        <v>6.71</v>
      </c>
      <c r="J49" s="256"/>
      <c r="K49" s="311" t="s">
        <v>228</v>
      </c>
      <c r="L49" s="311"/>
      <c r="M49" s="259">
        <f>($M$48/M44)*$C$40</f>
        <v>9.6954545454545471</v>
      </c>
      <c r="N49" s="259">
        <f t="shared" ref="N49:Y49" si="56">($M$48/N44)*$C$40</f>
        <v>8.8875000000000011</v>
      </c>
      <c r="O49" s="259">
        <f t="shared" si="56"/>
        <v>8.203846153846154</v>
      </c>
      <c r="P49" s="259">
        <f t="shared" si="56"/>
        <v>7.6178571428571429</v>
      </c>
      <c r="Q49" s="259">
        <f t="shared" si="56"/>
        <v>7.11</v>
      </c>
      <c r="R49" s="259">
        <f t="shared" si="56"/>
        <v>6.2735294117647067</v>
      </c>
      <c r="S49" s="259">
        <f t="shared" si="56"/>
        <v>5.6131578947368421</v>
      </c>
      <c r="T49" s="259">
        <f t="shared" si="56"/>
        <v>5.0785714285714283</v>
      </c>
      <c r="U49" s="259">
        <f t="shared" si="56"/>
        <v>4.4437500000000005</v>
      </c>
      <c r="V49" s="259">
        <f t="shared" si="56"/>
        <v>3.95</v>
      </c>
      <c r="W49" s="259">
        <f t="shared" si="56"/>
        <v>3.5550000000000002</v>
      </c>
      <c r="X49" s="259">
        <f t="shared" si="56"/>
        <v>3.1367647058823533</v>
      </c>
      <c r="Y49" s="259">
        <f t="shared" si="56"/>
        <v>2.8065789473684211</v>
      </c>
    </row>
    <row r="50" spans="1:25" ht="20.25" x14ac:dyDescent="0.2">
      <c r="A50" s="321" t="s">
        <v>245</v>
      </c>
      <c r="B50" s="322"/>
      <c r="C50" s="323"/>
      <c r="D50" s="323"/>
      <c r="E50" s="323"/>
      <c r="F50" s="323"/>
      <c r="G50" s="323"/>
      <c r="H50" s="277" t="s">
        <v>144</v>
      </c>
      <c r="I50" s="261">
        <v>7.01</v>
      </c>
      <c r="J50" s="256"/>
      <c r="K50" s="311" t="s">
        <v>221</v>
      </c>
      <c r="L50" s="311"/>
      <c r="M50" s="256"/>
      <c r="N50" s="259">
        <f>M49-N49</f>
        <v>0.80795454545454604</v>
      </c>
      <c r="O50" s="259">
        <f t="shared" ref="O50:Y50" si="57">N49-O49</f>
        <v>0.68365384615384706</v>
      </c>
      <c r="P50" s="259">
        <f t="shared" si="57"/>
        <v>0.58598901098901113</v>
      </c>
      <c r="Q50" s="259">
        <f t="shared" si="57"/>
        <v>0.50785714285714256</v>
      </c>
      <c r="R50" s="259">
        <f t="shared" si="57"/>
        <v>0.83647058823529363</v>
      </c>
      <c r="S50" s="259">
        <f t="shared" si="57"/>
        <v>0.66037151702786456</v>
      </c>
      <c r="T50" s="259">
        <f t="shared" si="57"/>
        <v>0.53458646616541383</v>
      </c>
      <c r="U50" s="259">
        <f t="shared" si="57"/>
        <v>0.63482142857142776</v>
      </c>
      <c r="V50" s="259">
        <f t="shared" si="57"/>
        <v>0.49375000000000036</v>
      </c>
      <c r="W50" s="259">
        <f t="shared" si="57"/>
        <v>0.39500000000000002</v>
      </c>
      <c r="X50" s="259">
        <f t="shared" si="57"/>
        <v>0.41823529411764682</v>
      </c>
      <c r="Y50" s="259">
        <f t="shared" si="57"/>
        <v>0.33018575851393228</v>
      </c>
    </row>
    <row r="51" spans="1:25" ht="21" thickBot="1" x14ac:dyDescent="0.25">
      <c r="A51" s="315" t="s">
        <v>246</v>
      </c>
      <c r="B51" s="316"/>
      <c r="C51" s="316"/>
      <c r="D51" s="316"/>
      <c r="E51" s="316"/>
      <c r="F51" s="316"/>
      <c r="G51" s="317"/>
      <c r="H51" s="278" t="s">
        <v>144</v>
      </c>
      <c r="I51" s="279">
        <v>7.01</v>
      </c>
      <c r="J51" s="256"/>
      <c r="K51" s="256"/>
      <c r="L51" s="256"/>
      <c r="M51" s="256"/>
    </row>
    <row r="52" spans="1:25" ht="21" thickTop="1" x14ac:dyDescent="0.2">
      <c r="J52" s="256"/>
      <c r="K52" s="256"/>
      <c r="L52" s="256"/>
      <c r="M52" s="311" t="s">
        <v>218</v>
      </c>
      <c r="N52" s="311"/>
      <c r="P52" s="311"/>
      <c r="Q52" s="311"/>
    </row>
    <row r="53" spans="1:25" ht="20.25" x14ac:dyDescent="0.2">
      <c r="J53" s="256"/>
      <c r="K53" s="256"/>
      <c r="L53" s="256"/>
      <c r="M53" s="247">
        <v>39</v>
      </c>
      <c r="N53" s="256"/>
      <c r="P53" s="257"/>
      <c r="Q53" s="256"/>
      <c r="W53" s="86" t="s">
        <v>219</v>
      </c>
      <c r="X53" s="86" t="s">
        <v>220</v>
      </c>
      <c r="Y53" s="86" t="s">
        <v>234</v>
      </c>
    </row>
    <row r="54" spans="1:25" ht="20.25" x14ac:dyDescent="0.2">
      <c r="J54" s="256"/>
      <c r="K54" s="311" t="s">
        <v>222</v>
      </c>
      <c r="L54" s="311"/>
      <c r="M54" s="247">
        <v>11</v>
      </c>
      <c r="N54" s="247">
        <v>12</v>
      </c>
      <c r="O54" s="247">
        <v>13</v>
      </c>
      <c r="P54" s="247">
        <v>14</v>
      </c>
      <c r="Q54" s="247">
        <v>15</v>
      </c>
      <c r="R54" s="247">
        <v>17</v>
      </c>
      <c r="S54" s="247">
        <v>19</v>
      </c>
      <c r="T54" s="247">
        <v>21</v>
      </c>
      <c r="U54" s="247">
        <v>24</v>
      </c>
      <c r="V54" s="247">
        <v>28</v>
      </c>
      <c r="W54" s="247">
        <v>30</v>
      </c>
      <c r="X54" s="248">
        <v>34</v>
      </c>
      <c r="Y54" s="248">
        <v>38</v>
      </c>
    </row>
    <row r="55" spans="1:25" ht="20.25" x14ac:dyDescent="0.2">
      <c r="J55" s="256"/>
      <c r="K55" s="311" t="s">
        <v>228</v>
      </c>
      <c r="L55" s="311"/>
      <c r="M55" s="259">
        <f>($M$53/M54)*$C$40</f>
        <v>7.5624545454545453</v>
      </c>
      <c r="N55" s="259">
        <f t="shared" ref="N55:Y55" si="58">($M$53/N54)*$C$40</f>
        <v>6.9322499999999998</v>
      </c>
      <c r="O55" s="259">
        <f t="shared" si="58"/>
        <v>6.399</v>
      </c>
      <c r="P55" s="259">
        <f t="shared" si="58"/>
        <v>5.941928571428571</v>
      </c>
      <c r="Q55" s="259">
        <f t="shared" si="58"/>
        <v>5.5457999999999998</v>
      </c>
      <c r="R55" s="259">
        <f t="shared" si="58"/>
        <v>4.8933529411764702</v>
      </c>
      <c r="S55" s="259">
        <f t="shared" si="58"/>
        <v>4.3782631578947369</v>
      </c>
      <c r="T55" s="259">
        <f t="shared" si="58"/>
        <v>3.9612857142857143</v>
      </c>
      <c r="U55" s="259">
        <f t="shared" si="58"/>
        <v>3.4661249999999999</v>
      </c>
      <c r="V55" s="259">
        <f t="shared" si="58"/>
        <v>2.9709642857142855</v>
      </c>
      <c r="W55" s="259">
        <f t="shared" si="58"/>
        <v>2.7728999999999999</v>
      </c>
      <c r="X55" s="259">
        <f t="shared" si="58"/>
        <v>2.4466764705882351</v>
      </c>
      <c r="Y55" s="259">
        <f t="shared" si="58"/>
        <v>2.1891315789473684</v>
      </c>
    </row>
    <row r="56" spans="1:25" ht="20.25" x14ac:dyDescent="0.2">
      <c r="K56" s="311" t="s">
        <v>221</v>
      </c>
      <c r="L56" s="311"/>
      <c r="M56" s="256"/>
      <c r="N56" s="259">
        <f>M55-N55</f>
        <v>0.63020454545454552</v>
      </c>
      <c r="O56" s="259">
        <f t="shared" ref="O56:Y56" si="59">N55-O55</f>
        <v>0.53324999999999978</v>
      </c>
      <c r="P56" s="259">
        <f t="shared" si="59"/>
        <v>0.45707142857142902</v>
      </c>
      <c r="Q56" s="259">
        <f t="shared" si="59"/>
        <v>0.39612857142857116</v>
      </c>
      <c r="R56" s="259">
        <f t="shared" si="59"/>
        <v>0.6524470588235296</v>
      </c>
      <c r="S56" s="259">
        <f t="shared" si="59"/>
        <v>0.51508978328173338</v>
      </c>
      <c r="T56" s="259">
        <f t="shared" si="59"/>
        <v>0.41697744360902256</v>
      </c>
      <c r="U56" s="259">
        <f t="shared" si="59"/>
        <v>0.4951607142857144</v>
      </c>
      <c r="V56" s="259">
        <f t="shared" si="59"/>
        <v>0.4951607142857144</v>
      </c>
      <c r="W56" s="259">
        <f t="shared" si="59"/>
        <v>0.19806428571428558</v>
      </c>
      <c r="X56" s="259">
        <f t="shared" si="59"/>
        <v>0.3262235294117648</v>
      </c>
      <c r="Y56" s="259">
        <f t="shared" si="59"/>
        <v>0.25754489164086669</v>
      </c>
    </row>
    <row r="57" spans="1:25" ht="20.25" x14ac:dyDescent="0.2">
      <c r="K57" s="311"/>
      <c r="L57" s="311"/>
      <c r="M57" s="311" t="s">
        <v>217</v>
      </c>
      <c r="N57" s="311"/>
    </row>
    <row r="58" spans="1:25" ht="20.25" x14ac:dyDescent="0.2">
      <c r="K58" s="256"/>
      <c r="L58" s="256"/>
      <c r="M58" s="247">
        <v>53</v>
      </c>
    </row>
    <row r="59" spans="1:25" ht="20.25" x14ac:dyDescent="0.2">
      <c r="K59" s="311" t="s">
        <v>228</v>
      </c>
      <c r="L59" s="311"/>
      <c r="M59" s="259">
        <f>($M$58/M54)*$C$40</f>
        <v>10.277181818181818</v>
      </c>
      <c r="N59" s="259">
        <f t="shared" ref="N59:Y59" si="60">($M$58/N54)*$C$40</f>
        <v>9.42075</v>
      </c>
      <c r="O59" s="259">
        <f t="shared" si="60"/>
        <v>8.696076923076923</v>
      </c>
      <c r="P59" s="259">
        <f t="shared" si="60"/>
        <v>8.0749285714285719</v>
      </c>
      <c r="Q59" s="259">
        <f t="shared" si="60"/>
        <v>7.5366</v>
      </c>
      <c r="R59" s="259">
        <f t="shared" si="60"/>
        <v>6.6499411764705885</v>
      </c>
      <c r="S59" s="259">
        <f t="shared" si="60"/>
        <v>5.9499473684210518</v>
      </c>
      <c r="T59" s="259">
        <f t="shared" si="60"/>
        <v>5.383285714285714</v>
      </c>
      <c r="U59" s="259">
        <f t="shared" si="60"/>
        <v>4.710375</v>
      </c>
      <c r="V59" s="259">
        <f t="shared" si="60"/>
        <v>4.0374642857142859</v>
      </c>
      <c r="W59" s="259">
        <f t="shared" si="60"/>
        <v>3.7683</v>
      </c>
      <c r="X59" s="259">
        <f t="shared" si="60"/>
        <v>3.3249705882352942</v>
      </c>
      <c r="Y59" s="259">
        <f t="shared" si="60"/>
        <v>2.9749736842105259</v>
      </c>
    </row>
    <row r="60" spans="1:25" ht="20.25" x14ac:dyDescent="0.2">
      <c r="K60" s="311" t="s">
        <v>221</v>
      </c>
      <c r="L60" s="311"/>
      <c r="M60" s="256"/>
      <c r="N60" s="259">
        <f>M59-N59</f>
        <v>0.85643181818181802</v>
      </c>
      <c r="O60" s="259">
        <f t="shared" ref="O60:Y60" si="61">N59-O59</f>
        <v>0.72467307692307692</v>
      </c>
      <c r="P60" s="259">
        <f t="shared" si="61"/>
        <v>0.62114835164835114</v>
      </c>
      <c r="Q60" s="259">
        <f t="shared" si="61"/>
        <v>0.53832857142857193</v>
      </c>
      <c r="R60" s="259">
        <f t="shared" si="61"/>
        <v>0.8866588235294115</v>
      </c>
      <c r="S60" s="259">
        <f t="shared" si="61"/>
        <v>0.6999938080495367</v>
      </c>
      <c r="T60" s="259">
        <f t="shared" si="61"/>
        <v>0.56666165413533776</v>
      </c>
      <c r="U60" s="259">
        <f t="shared" si="61"/>
        <v>0.67291071428571403</v>
      </c>
      <c r="V60" s="259">
        <f t="shared" si="61"/>
        <v>0.67291071428571403</v>
      </c>
      <c r="W60" s="259">
        <f t="shared" si="61"/>
        <v>0.26916428571428597</v>
      </c>
      <c r="X60" s="259">
        <f t="shared" si="61"/>
        <v>0.44332941176470575</v>
      </c>
      <c r="Y60" s="259">
        <f t="shared" si="61"/>
        <v>0.34999690402476835</v>
      </c>
    </row>
  </sheetData>
  <sheetProtection sheet="1" selectLockedCells="1"/>
  <mergeCells count="31">
    <mergeCell ref="A51:G51"/>
    <mergeCell ref="A43:G43"/>
    <mergeCell ref="A44:G44"/>
    <mergeCell ref="A45:G45"/>
    <mergeCell ref="A42:I42"/>
    <mergeCell ref="A48:G48"/>
    <mergeCell ref="A47:G47"/>
    <mergeCell ref="A50:G50"/>
    <mergeCell ref="A46:G46"/>
    <mergeCell ref="A49:G49"/>
    <mergeCell ref="K45:L45"/>
    <mergeCell ref="K47:L47"/>
    <mergeCell ref="M47:N47"/>
    <mergeCell ref="M42:N42"/>
    <mergeCell ref="P42:Q42"/>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s>
  <phoneticPr fontId="6" type="noConversion"/>
  <pageMargins left="0" right="0" top="0" bottom="0" header="0" footer="0"/>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sheetPr codeName="Feuil17"/>
  <dimension ref="A1:N2"/>
  <sheetViews>
    <sheetView workbookViewId="0">
      <pane ySplit="2" topLeftCell="A3" activePane="bottomLeft" state="frozen"/>
      <selection activeCell="H50" sqref="H50"/>
      <selection pane="bottomLeft" activeCell="H50" sqref="H50"/>
    </sheetView>
  </sheetViews>
  <sheetFormatPr baseColWidth="10" defaultColWidth="11.42578125" defaultRowHeight="12.75" x14ac:dyDescent="0.2"/>
  <cols>
    <col min="1" max="1" width="10.85546875" style="231" customWidth="1"/>
    <col min="2" max="2" width="13" style="231" customWidth="1"/>
    <col min="3" max="3" width="16.85546875" style="231" customWidth="1"/>
    <col min="4" max="4" width="13.7109375" style="231" customWidth="1"/>
    <col min="5" max="5" width="16" style="231" customWidth="1"/>
    <col min="6" max="6" width="14.7109375" style="231" customWidth="1"/>
    <col min="7" max="7" width="9.5703125" style="231" customWidth="1"/>
    <col min="8" max="8" width="19.28515625" style="231" customWidth="1"/>
    <col min="9" max="9" width="14.5703125" style="231" customWidth="1"/>
    <col min="10" max="10" width="17" style="231" customWidth="1"/>
    <col min="11" max="11" width="26.5703125" style="231" customWidth="1"/>
    <col min="12" max="16384" width="11.42578125" style="231"/>
  </cols>
  <sheetData>
    <row r="1" spans="1:14" ht="25.5" x14ac:dyDescent="0.2">
      <c r="A1" s="328" t="s">
        <v>233</v>
      </c>
      <c r="B1" s="328"/>
      <c r="C1" s="328"/>
      <c r="D1" s="328"/>
      <c r="E1" s="328"/>
      <c r="F1" s="328"/>
      <c r="G1" s="328"/>
      <c r="H1" s="328"/>
      <c r="I1" s="328"/>
      <c r="J1" s="328"/>
      <c r="K1" s="328"/>
      <c r="L1" s="234"/>
      <c r="M1" s="234"/>
      <c r="N1" s="234"/>
    </row>
    <row r="2" spans="1:14" ht="42.75" customHeight="1" x14ac:dyDescent="0.2">
      <c r="A2" s="232" t="s">
        <v>203</v>
      </c>
      <c r="B2" s="232" t="s">
        <v>204</v>
      </c>
      <c r="C2" s="327" t="s">
        <v>205</v>
      </c>
      <c r="D2" s="327"/>
      <c r="E2" s="233" t="s">
        <v>206</v>
      </c>
      <c r="F2" s="233" t="s">
        <v>207</v>
      </c>
      <c r="G2" s="233" t="s">
        <v>208</v>
      </c>
      <c r="H2" s="233" t="s">
        <v>209</v>
      </c>
      <c r="I2" s="233" t="s">
        <v>210</v>
      </c>
      <c r="J2" s="233" t="s">
        <v>211</v>
      </c>
      <c r="K2" s="233" t="s">
        <v>212</v>
      </c>
    </row>
  </sheetData>
  <sheetProtection sheet="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110" zoomScaleNormal="110" workbookViewId="0">
      <selection activeCell="G4" sqref="G4:M4"/>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313" t="s">
        <v>124</v>
      </c>
      <c r="B1" s="313"/>
      <c r="C1" s="313"/>
      <c r="D1" s="313"/>
      <c r="E1" s="313"/>
      <c r="F1" s="313"/>
      <c r="G1" s="329" t="s">
        <v>122</v>
      </c>
      <c r="H1" s="329"/>
      <c r="I1" s="329"/>
      <c r="J1" s="329"/>
      <c r="K1" s="329"/>
      <c r="L1" s="329"/>
      <c r="M1" s="329"/>
    </row>
    <row r="2" spans="1:13" ht="50.25" customHeight="1" x14ac:dyDescent="0.2">
      <c r="A2" s="350" t="s">
        <v>153</v>
      </c>
      <c r="B2" s="350"/>
      <c r="C2" s="350"/>
      <c r="D2" s="350"/>
      <c r="E2" s="350"/>
      <c r="F2" s="350"/>
      <c r="G2" s="330" t="s">
        <v>121</v>
      </c>
      <c r="H2" s="330"/>
      <c r="I2" s="330"/>
      <c r="J2" s="330"/>
      <c r="K2" s="330"/>
      <c r="L2" s="330"/>
      <c r="M2" s="330"/>
    </row>
    <row r="3" spans="1:13" ht="11.25" customHeight="1" x14ac:dyDescent="0.2">
      <c r="A3" s="167"/>
      <c r="B3" s="167"/>
      <c r="C3" s="167"/>
      <c r="D3" s="167"/>
      <c r="E3" s="167"/>
      <c r="F3" s="167"/>
      <c r="G3" s="178"/>
      <c r="H3" s="178"/>
      <c r="I3" s="178"/>
      <c r="J3" s="178"/>
      <c r="K3" s="178"/>
      <c r="L3" s="178"/>
      <c r="M3" s="178"/>
    </row>
    <row r="4" spans="1:13" ht="27" customHeight="1" x14ac:dyDescent="0.2">
      <c r="A4" s="65"/>
      <c r="B4" s="313" t="s">
        <v>123</v>
      </c>
      <c r="C4" s="313"/>
      <c r="D4" s="313"/>
      <c r="E4" s="313"/>
      <c r="F4" s="313"/>
      <c r="G4" s="356" t="s">
        <v>145</v>
      </c>
      <c r="H4" s="356"/>
      <c r="I4" s="356"/>
      <c r="J4" s="356"/>
      <c r="K4" s="356"/>
      <c r="L4" s="356"/>
      <c r="M4" s="356"/>
    </row>
    <row r="5" spans="1:13" ht="12.75" customHeight="1" thickBot="1" x14ac:dyDescent="0.25">
      <c r="A5" s="65"/>
      <c r="B5" s="70"/>
      <c r="C5" s="70"/>
      <c r="D5" s="70"/>
      <c r="E5" s="70"/>
      <c r="F5" s="70"/>
      <c r="G5" s="179"/>
      <c r="H5" s="179"/>
      <c r="I5" s="180"/>
      <c r="J5" s="179"/>
      <c r="K5" s="179"/>
      <c r="L5" s="179"/>
      <c r="M5" s="179"/>
    </row>
    <row r="6" spans="1:13" ht="16.5" thickTop="1" x14ac:dyDescent="0.2">
      <c r="A6" s="41"/>
      <c r="B6" s="163" t="s">
        <v>147</v>
      </c>
      <c r="C6" s="41"/>
      <c r="D6" s="2" t="s">
        <v>134</v>
      </c>
      <c r="E6" s="165">
        <v>175</v>
      </c>
      <c r="G6" s="356" t="s">
        <v>146</v>
      </c>
      <c r="H6" s="356"/>
      <c r="I6" s="356"/>
      <c r="J6" s="356"/>
      <c r="K6" s="356"/>
      <c r="L6" s="356"/>
      <c r="M6" s="356"/>
    </row>
    <row r="7" spans="1:13" ht="16.5" thickBot="1" x14ac:dyDescent="0.25">
      <c r="A7" s="41"/>
      <c r="B7" s="164" t="s">
        <v>150</v>
      </c>
      <c r="C7" s="41"/>
      <c r="D7" s="13"/>
      <c r="E7" s="162"/>
      <c r="G7" s="181"/>
      <c r="H7" s="181"/>
      <c r="I7" s="181"/>
      <c r="J7" s="181"/>
      <c r="K7" s="181"/>
      <c r="L7" s="181"/>
      <c r="M7" s="181"/>
    </row>
    <row r="8" spans="1:13" ht="13.5" thickTop="1" x14ac:dyDescent="0.2">
      <c r="B8" s="6"/>
      <c r="G8" s="179"/>
      <c r="H8" s="179"/>
      <c r="I8" s="179"/>
      <c r="J8" s="179"/>
      <c r="K8" s="179"/>
      <c r="L8" s="179"/>
      <c r="M8" s="179"/>
    </row>
    <row r="9" spans="1:13" x14ac:dyDescent="0.2">
      <c r="B9" s="2" t="s">
        <v>103</v>
      </c>
      <c r="C9" s="71">
        <f>0.75*E6</f>
        <v>131.25</v>
      </c>
      <c r="G9" s="357" t="s">
        <v>262</v>
      </c>
      <c r="H9" s="358"/>
      <c r="I9" s="358"/>
      <c r="J9" s="358"/>
      <c r="K9" s="358"/>
      <c r="L9" s="358"/>
      <c r="M9" s="358"/>
    </row>
    <row r="10" spans="1:13" x14ac:dyDescent="0.2">
      <c r="B10" s="2" t="s">
        <v>104</v>
      </c>
      <c r="C10" s="71">
        <f>0.85*E6</f>
        <v>148.75</v>
      </c>
      <c r="G10" s="179"/>
      <c r="H10" s="179"/>
      <c r="I10" s="179"/>
      <c r="J10" s="179"/>
      <c r="K10" s="179"/>
      <c r="L10" s="179"/>
      <c r="M10" s="179"/>
    </row>
    <row r="11" spans="1:13" x14ac:dyDescent="0.2">
      <c r="B11" s="2" t="s">
        <v>105</v>
      </c>
      <c r="C11" s="71">
        <f>0.92*E6</f>
        <v>161</v>
      </c>
      <c r="G11" s="357" t="s">
        <v>263</v>
      </c>
      <c r="H11" s="359"/>
      <c r="I11" s="359"/>
      <c r="J11" s="359"/>
      <c r="K11" s="359"/>
      <c r="L11" s="359"/>
      <c r="M11" s="359"/>
    </row>
    <row r="12" spans="1:13" x14ac:dyDescent="0.2">
      <c r="B12" s="2" t="s">
        <v>106</v>
      </c>
      <c r="C12" s="71">
        <f>0.96*E6</f>
        <v>168</v>
      </c>
      <c r="G12" s="179"/>
      <c r="H12" s="179"/>
      <c r="I12" s="179"/>
      <c r="J12" s="179"/>
      <c r="K12" s="179"/>
      <c r="L12" s="179"/>
      <c r="M12" s="179"/>
    </row>
    <row r="13" spans="1:13" ht="13.5" thickBot="1" x14ac:dyDescent="0.25">
      <c r="B13" s="13"/>
      <c r="C13" s="161"/>
      <c r="G13" s="179"/>
      <c r="H13" s="179"/>
      <c r="I13" s="179"/>
      <c r="J13" s="179"/>
      <c r="K13" s="179"/>
      <c r="L13" s="179"/>
      <c r="M13" s="179"/>
    </row>
    <row r="14" spans="1:13" ht="16.5" thickTop="1" x14ac:dyDescent="0.2">
      <c r="B14" s="163" t="s">
        <v>148</v>
      </c>
      <c r="C14" s="161"/>
      <c r="D14" s="2" t="s">
        <v>134</v>
      </c>
      <c r="E14" s="165">
        <v>175</v>
      </c>
      <c r="G14" s="179"/>
      <c r="H14" s="179"/>
      <c r="I14" s="179"/>
      <c r="J14" s="179"/>
      <c r="K14" s="179"/>
      <c r="L14" s="179"/>
      <c r="M14" s="179"/>
    </row>
    <row r="15" spans="1:13" ht="16.5" thickBot="1" x14ac:dyDescent="0.25">
      <c r="B15" s="164" t="s">
        <v>149</v>
      </c>
      <c r="C15" s="161"/>
      <c r="D15" s="2" t="s">
        <v>152</v>
      </c>
      <c r="E15" s="165">
        <v>40</v>
      </c>
      <c r="G15" s="179"/>
      <c r="H15" s="179"/>
      <c r="I15" s="179"/>
      <c r="J15" s="179"/>
      <c r="K15" s="179"/>
      <c r="L15" s="179"/>
      <c r="M15" s="179"/>
    </row>
    <row r="16" spans="1:13" ht="16.5" thickTop="1" x14ac:dyDescent="0.2">
      <c r="B16" s="65"/>
      <c r="C16" s="161"/>
      <c r="D16" s="2" t="s">
        <v>151</v>
      </c>
      <c r="E16" s="44">
        <f>E14-E15</f>
        <v>135</v>
      </c>
      <c r="G16" s="179"/>
      <c r="H16" s="179"/>
      <c r="I16" s="179"/>
      <c r="J16" s="179"/>
      <c r="K16" s="179"/>
      <c r="L16" s="179"/>
      <c r="M16" s="179"/>
    </row>
    <row r="17" spans="1:13" ht="9" customHeight="1" x14ac:dyDescent="0.2">
      <c r="B17" s="65"/>
      <c r="C17" s="161"/>
      <c r="D17" s="13"/>
      <c r="E17" s="162"/>
      <c r="G17" s="179"/>
      <c r="H17" s="179"/>
      <c r="I17" s="179"/>
      <c r="J17" s="179"/>
      <c r="K17" s="179"/>
      <c r="L17" s="179"/>
      <c r="M17" s="179"/>
    </row>
    <row r="18" spans="1:13" x14ac:dyDescent="0.2">
      <c r="B18" s="2" t="s">
        <v>103</v>
      </c>
      <c r="C18" s="71">
        <f>0.75*E16+E15</f>
        <v>141.25</v>
      </c>
      <c r="D18" s="13"/>
      <c r="E18" s="166"/>
      <c r="G18" s="179"/>
      <c r="H18" s="179"/>
      <c r="I18" s="179"/>
      <c r="J18" s="179"/>
      <c r="K18" s="179"/>
      <c r="L18" s="179"/>
      <c r="M18" s="179"/>
    </row>
    <row r="19" spans="1:13" x14ac:dyDescent="0.2">
      <c r="B19" s="2" t="s">
        <v>104</v>
      </c>
      <c r="C19" s="71">
        <f>0.85*E16+E15</f>
        <v>154.75</v>
      </c>
      <c r="D19" s="13"/>
      <c r="E19" s="166"/>
      <c r="G19" s="179"/>
      <c r="H19" s="179"/>
      <c r="I19" s="179"/>
      <c r="J19" s="179"/>
      <c r="K19" s="179"/>
      <c r="L19" s="179"/>
      <c r="M19" s="179"/>
    </row>
    <row r="20" spans="1:13" x14ac:dyDescent="0.2">
      <c r="B20" s="2" t="s">
        <v>105</v>
      </c>
      <c r="C20" s="71">
        <f>0.92*E16+E15</f>
        <v>164.2</v>
      </c>
      <c r="D20" s="13"/>
      <c r="E20" s="166"/>
      <c r="G20" s="179"/>
      <c r="H20" s="179"/>
      <c r="I20" s="179"/>
      <c r="J20" s="179"/>
      <c r="K20" s="179"/>
      <c r="L20" s="179"/>
      <c r="M20" s="179"/>
    </row>
    <row r="21" spans="1:13" x14ac:dyDescent="0.2">
      <c r="B21" s="2" t="s">
        <v>106</v>
      </c>
      <c r="C21" s="71">
        <f>0.96*E16+E15</f>
        <v>169.6</v>
      </c>
      <c r="G21" s="179"/>
      <c r="H21" s="179"/>
      <c r="I21" s="179"/>
      <c r="J21" s="179"/>
      <c r="K21" s="179"/>
      <c r="L21" s="179"/>
      <c r="M21" s="179"/>
    </row>
    <row r="22" spans="1:13" x14ac:dyDescent="0.2">
      <c r="A22" s="41"/>
      <c r="B22" s="59"/>
      <c r="C22" s="360"/>
      <c r="D22" s="360"/>
      <c r="E22" s="58"/>
      <c r="G22" s="359"/>
      <c r="H22" s="359"/>
      <c r="I22" s="359"/>
      <c r="J22" s="359"/>
      <c r="K22" s="359"/>
      <c r="L22" s="359"/>
      <c r="M22" s="359"/>
    </row>
    <row r="23" spans="1:13" ht="22.5" x14ac:dyDescent="0.2">
      <c r="B23" s="361" t="s">
        <v>107</v>
      </c>
      <c r="C23" s="362"/>
      <c r="D23" s="362"/>
      <c r="E23" s="362"/>
      <c r="F23" s="363"/>
      <c r="G23" s="179"/>
      <c r="H23" s="179"/>
      <c r="I23" s="179"/>
      <c r="J23" s="179"/>
      <c r="K23" s="179"/>
      <c r="L23" s="179"/>
      <c r="M23" s="179"/>
    </row>
    <row r="24" spans="1:13" x14ac:dyDescent="0.2">
      <c r="B24" s="66"/>
      <c r="C24" s="66"/>
      <c r="D24" s="66"/>
      <c r="E24" s="66"/>
      <c r="F24" s="66"/>
      <c r="G24" s="179"/>
      <c r="H24" s="179"/>
      <c r="I24" s="179"/>
      <c r="J24" s="179"/>
      <c r="K24" s="179"/>
      <c r="L24" s="179"/>
      <c r="M24" s="179"/>
    </row>
    <row r="25" spans="1:13" ht="15.75" x14ac:dyDescent="0.2">
      <c r="B25" s="331" t="s">
        <v>108</v>
      </c>
      <c r="C25" s="331"/>
      <c r="D25" s="67" t="s">
        <v>109</v>
      </c>
      <c r="E25" s="67" t="s">
        <v>110</v>
      </c>
      <c r="F25" s="67" t="s">
        <v>111</v>
      </c>
      <c r="G25" s="179"/>
      <c r="H25" s="179"/>
      <c r="I25" s="179"/>
      <c r="J25" s="179"/>
      <c r="K25" s="179"/>
      <c r="L25" s="179"/>
      <c r="M25" s="179"/>
    </row>
    <row r="26" spans="1:13" ht="15.75" x14ac:dyDescent="0.2">
      <c r="B26" s="351">
        <v>140</v>
      </c>
      <c r="C26" s="351"/>
      <c r="D26" s="73">
        <f>TRUNC(B26/B28)</f>
        <v>3</v>
      </c>
      <c r="E26" s="73">
        <f>TRUNC((B26*60/B28)-D26*60)</f>
        <v>6</v>
      </c>
      <c r="F26" s="73">
        <f>ROUND((B26*3600/B28)-(D26*3600+E26*60),0)</f>
        <v>40</v>
      </c>
      <c r="G26" s="179"/>
      <c r="H26" s="179"/>
      <c r="I26" s="179"/>
      <c r="J26" s="179"/>
      <c r="K26" s="179"/>
      <c r="L26" s="179"/>
      <c r="M26" s="179"/>
    </row>
    <row r="27" spans="1:13" ht="15.75" x14ac:dyDescent="0.2">
      <c r="B27" s="331" t="s">
        <v>112</v>
      </c>
      <c r="C27" s="331"/>
      <c r="D27" s="4"/>
      <c r="E27" s="68"/>
      <c r="F27" s="68"/>
      <c r="G27" s="179"/>
      <c r="H27" s="179"/>
      <c r="I27" s="179"/>
      <c r="J27" s="179"/>
      <c r="K27" s="179"/>
      <c r="L27" s="179"/>
      <c r="M27" s="179"/>
    </row>
    <row r="28" spans="1:13" ht="15.75" x14ac:dyDescent="0.2">
      <c r="B28" s="351">
        <v>45</v>
      </c>
      <c r="C28" s="351"/>
      <c r="D28" s="69"/>
      <c r="E28" s="41"/>
      <c r="F28" s="41"/>
      <c r="G28" s="179"/>
      <c r="H28" s="179"/>
      <c r="I28" s="179"/>
      <c r="J28" s="179"/>
      <c r="K28" s="179"/>
      <c r="L28" s="179"/>
      <c r="M28" s="179"/>
    </row>
    <row r="29" spans="1:13" x14ac:dyDescent="0.2">
      <c r="G29" s="179"/>
      <c r="H29" s="179"/>
      <c r="I29" s="179"/>
      <c r="J29" s="179"/>
      <c r="K29" s="179"/>
      <c r="L29" s="179"/>
      <c r="M29" s="179"/>
    </row>
    <row r="30" spans="1:13" x14ac:dyDescent="0.2">
      <c r="G30" s="179"/>
      <c r="H30" s="179"/>
      <c r="I30" s="179"/>
      <c r="J30" s="179"/>
      <c r="K30" s="179"/>
      <c r="L30" s="179"/>
      <c r="M30" s="179"/>
    </row>
    <row r="31" spans="1:13" ht="22.5" x14ac:dyDescent="0.2">
      <c r="B31" s="313" t="s">
        <v>113</v>
      </c>
      <c r="C31" s="313"/>
      <c r="D31" s="313"/>
      <c r="E31" s="313"/>
      <c r="F31" s="313"/>
      <c r="G31" s="179"/>
      <c r="H31" s="179"/>
      <c r="I31" s="179"/>
      <c r="J31" s="179"/>
      <c r="K31" s="179"/>
      <c r="L31" s="179"/>
      <c r="M31" s="179"/>
    </row>
    <row r="32" spans="1:13" x14ac:dyDescent="0.2">
      <c r="G32" s="179"/>
      <c r="H32" s="179"/>
      <c r="I32" s="179"/>
      <c r="J32" s="179"/>
      <c r="K32" s="179"/>
      <c r="L32" s="179"/>
      <c r="M32" s="179"/>
    </row>
    <row r="33" spans="2:13" ht="15.75" x14ac:dyDescent="0.2">
      <c r="B33" s="331" t="s">
        <v>108</v>
      </c>
      <c r="C33" s="331"/>
      <c r="D33" s="3" t="s">
        <v>109</v>
      </c>
      <c r="E33" s="3" t="s">
        <v>110</v>
      </c>
      <c r="F33" s="3" t="s">
        <v>111</v>
      </c>
      <c r="G33" s="179"/>
      <c r="H33" s="179"/>
      <c r="I33" s="179"/>
      <c r="J33" s="179"/>
      <c r="K33" s="179"/>
      <c r="L33" s="179"/>
      <c r="M33" s="179"/>
    </row>
    <row r="34" spans="2:13" ht="15.75" x14ac:dyDescent="0.2">
      <c r="B34" s="351">
        <v>125</v>
      </c>
      <c r="C34" s="351"/>
      <c r="D34" s="72">
        <v>2</v>
      </c>
      <c r="E34" s="72">
        <v>25</v>
      </c>
      <c r="F34" s="72">
        <v>50</v>
      </c>
      <c r="G34" s="179"/>
      <c r="H34" s="179"/>
      <c r="I34" s="179"/>
      <c r="J34" s="179"/>
      <c r="K34" s="179"/>
      <c r="L34" s="179"/>
      <c r="M34" s="179"/>
    </row>
    <row r="35" spans="2:13" ht="15.75" x14ac:dyDescent="0.2">
      <c r="B35" s="331" t="s">
        <v>112</v>
      </c>
      <c r="C35" s="331"/>
      <c r="D35" s="4"/>
      <c r="E35" s="68"/>
      <c r="F35" s="68"/>
      <c r="G35" s="179"/>
      <c r="H35" s="179"/>
      <c r="I35" s="179"/>
      <c r="J35" s="179"/>
      <c r="K35" s="179"/>
      <c r="L35" s="179"/>
      <c r="M35" s="179"/>
    </row>
    <row r="36" spans="2:13" ht="15.75" x14ac:dyDescent="0.2">
      <c r="B36" s="352">
        <f>ROUND(B34*3600/(D34*3600+E34*60+F34),2)</f>
        <v>51.43</v>
      </c>
      <c r="C36" s="352"/>
      <c r="D36" s="69"/>
      <c r="E36" s="41"/>
      <c r="F36" s="41"/>
      <c r="G36" s="179"/>
      <c r="H36" s="179"/>
      <c r="I36" s="179"/>
      <c r="J36" s="179"/>
      <c r="K36" s="179"/>
      <c r="L36" s="179"/>
      <c r="M36" s="179"/>
    </row>
    <row r="37" spans="2:13" x14ac:dyDescent="0.2">
      <c r="G37" s="179"/>
      <c r="H37" s="179"/>
      <c r="I37" s="179"/>
      <c r="J37" s="179"/>
      <c r="K37" s="179"/>
      <c r="L37" s="179"/>
      <c r="M37" s="179"/>
    </row>
    <row r="38" spans="2:13" x14ac:dyDescent="0.2">
      <c r="G38" s="179"/>
      <c r="H38" s="179"/>
      <c r="I38" s="179"/>
      <c r="J38" s="179"/>
      <c r="K38" s="179"/>
      <c r="L38" s="179"/>
      <c r="M38" s="179"/>
    </row>
    <row r="39" spans="2:13" ht="22.5" x14ac:dyDescent="0.2">
      <c r="B39" s="313" t="s">
        <v>114</v>
      </c>
      <c r="C39" s="313"/>
      <c r="D39" s="313"/>
      <c r="E39" s="313"/>
      <c r="F39" s="313"/>
      <c r="G39" s="179"/>
      <c r="H39" s="179"/>
      <c r="I39" s="179"/>
      <c r="J39" s="179"/>
      <c r="K39" s="179"/>
      <c r="L39" s="179"/>
      <c r="M39" s="179"/>
    </row>
    <row r="40" spans="2:13" x14ac:dyDescent="0.2">
      <c r="G40" s="179"/>
      <c r="H40" s="179"/>
      <c r="I40" s="179"/>
      <c r="J40" s="179"/>
      <c r="K40" s="179"/>
      <c r="L40" s="179"/>
      <c r="M40" s="179"/>
    </row>
    <row r="41" spans="2:13" ht="15.75" x14ac:dyDescent="0.2">
      <c r="B41" s="331" t="s">
        <v>108</v>
      </c>
      <c r="C41" s="331"/>
      <c r="D41" s="3" t="s">
        <v>109</v>
      </c>
      <c r="E41" s="3" t="s">
        <v>110</v>
      </c>
      <c r="F41" s="3" t="s">
        <v>111</v>
      </c>
      <c r="G41" s="179"/>
      <c r="H41" s="179"/>
      <c r="I41" s="179"/>
      <c r="J41" s="179"/>
      <c r="K41" s="179"/>
      <c r="L41" s="179"/>
      <c r="M41" s="179"/>
    </row>
    <row r="42" spans="2:13" ht="15.75" x14ac:dyDescent="0.2">
      <c r="B42" s="352">
        <f>ROUND((D42*3600+E42*60+F42)*B44/3600,2)</f>
        <v>199.15</v>
      </c>
      <c r="C42" s="352"/>
      <c r="D42" s="72">
        <v>4</v>
      </c>
      <c r="E42" s="72">
        <v>25</v>
      </c>
      <c r="F42" s="72">
        <v>32</v>
      </c>
      <c r="G42" s="179"/>
      <c r="H42" s="179"/>
      <c r="I42" s="179"/>
      <c r="J42" s="179"/>
      <c r="K42" s="179"/>
      <c r="L42" s="179"/>
      <c r="M42" s="179"/>
    </row>
    <row r="43" spans="2:13" ht="15.75" x14ac:dyDescent="0.2">
      <c r="B43" s="355" t="s">
        <v>112</v>
      </c>
      <c r="C43" s="355"/>
      <c r="G43" s="179"/>
      <c r="H43" s="179"/>
      <c r="I43" s="179"/>
      <c r="J43" s="179"/>
      <c r="K43" s="179"/>
      <c r="L43" s="179"/>
      <c r="M43" s="179"/>
    </row>
    <row r="44" spans="2:13" ht="15.75" x14ac:dyDescent="0.25">
      <c r="B44" s="353">
        <v>45</v>
      </c>
      <c r="C44" s="354"/>
      <c r="G44" s="179"/>
      <c r="H44" s="179"/>
      <c r="I44" s="179"/>
      <c r="J44" s="179"/>
      <c r="K44" s="179"/>
      <c r="L44" s="179"/>
      <c r="M44" s="179"/>
    </row>
    <row r="45" spans="2:13" x14ac:dyDescent="0.2">
      <c r="G45" s="179"/>
      <c r="H45" s="179"/>
      <c r="I45" s="179"/>
      <c r="J45" s="179"/>
      <c r="K45" s="179"/>
      <c r="L45" s="179"/>
      <c r="M45" s="179"/>
    </row>
    <row r="46" spans="2:13" x14ac:dyDescent="0.2">
      <c r="G46" s="179"/>
      <c r="H46" s="179"/>
      <c r="I46" s="179"/>
      <c r="J46" s="179"/>
      <c r="K46" s="179"/>
      <c r="L46" s="179"/>
      <c r="M46" s="179"/>
    </row>
    <row r="47" spans="2:13" ht="22.5" x14ac:dyDescent="0.2">
      <c r="B47" s="313" t="s">
        <v>115</v>
      </c>
      <c r="C47" s="313"/>
      <c r="D47" s="313"/>
      <c r="E47" s="313"/>
      <c r="F47" s="313"/>
      <c r="G47" s="179"/>
      <c r="H47" s="179"/>
      <c r="I47" s="179"/>
      <c r="J47" s="179"/>
      <c r="K47" s="179"/>
      <c r="L47" s="179"/>
      <c r="M47" s="179"/>
    </row>
    <row r="48" spans="2:13" x14ac:dyDescent="0.2">
      <c r="G48" s="179"/>
      <c r="H48" s="179"/>
      <c r="I48" s="179"/>
      <c r="J48" s="179"/>
      <c r="K48" s="179"/>
      <c r="L48" s="179"/>
      <c r="M48" s="179"/>
    </row>
    <row r="49" spans="2:13" ht="15.75" x14ac:dyDescent="0.2">
      <c r="B49" s="331" t="s">
        <v>116</v>
      </c>
      <c r="C49" s="331"/>
      <c r="D49" s="331"/>
      <c r="E49" s="331"/>
      <c r="F49" s="72">
        <v>11</v>
      </c>
      <c r="G49" s="179"/>
      <c r="H49" s="179"/>
      <c r="I49" s="179"/>
      <c r="J49" s="179"/>
      <c r="K49" s="179"/>
      <c r="L49" s="179"/>
      <c r="M49" s="179"/>
    </row>
    <row r="50" spans="2:13" ht="15.75" x14ac:dyDescent="0.2">
      <c r="B50" s="331" t="s">
        <v>117</v>
      </c>
      <c r="C50" s="331"/>
      <c r="D50" s="331"/>
      <c r="E50" s="331"/>
      <c r="F50" s="72">
        <v>53</v>
      </c>
      <c r="G50" s="179"/>
      <c r="H50" s="179"/>
      <c r="I50" s="179"/>
      <c r="J50" s="179"/>
      <c r="K50" s="179"/>
      <c r="L50" s="179"/>
      <c r="M50" s="179"/>
    </row>
    <row r="51" spans="2:13" ht="15.75" x14ac:dyDescent="0.2">
      <c r="B51" s="331" t="s">
        <v>118</v>
      </c>
      <c r="C51" s="331"/>
      <c r="D51" s="331"/>
      <c r="E51" s="331"/>
      <c r="F51" s="72">
        <v>55</v>
      </c>
      <c r="G51" s="179"/>
      <c r="H51" s="179"/>
      <c r="I51" s="179"/>
      <c r="J51" s="179"/>
      <c r="K51" s="179"/>
      <c r="L51" s="179"/>
      <c r="M51" s="179"/>
    </row>
    <row r="52" spans="2:13" ht="15.75" x14ac:dyDescent="0.2">
      <c r="B52" s="331" t="s">
        <v>119</v>
      </c>
      <c r="C52" s="331"/>
      <c r="D52" s="331"/>
      <c r="E52" s="331"/>
      <c r="F52" s="73">
        <f>ROUND((F49*F51)/(60*F50*0.00211),0)</f>
        <v>90</v>
      </c>
      <c r="G52" s="179"/>
      <c r="H52" s="179"/>
      <c r="I52" s="179"/>
      <c r="J52" s="179"/>
      <c r="K52" s="179"/>
      <c r="L52" s="179"/>
      <c r="M52" s="179"/>
    </row>
    <row r="53" spans="2:13" x14ac:dyDescent="0.2">
      <c r="G53" s="179"/>
      <c r="H53" s="179"/>
      <c r="I53" s="179"/>
      <c r="J53" s="179"/>
      <c r="K53" s="179"/>
      <c r="L53" s="179"/>
      <c r="M53" s="179"/>
    </row>
    <row r="54" spans="2:13" ht="20.25" x14ac:dyDescent="0.2">
      <c r="B54" s="312" t="s">
        <v>120</v>
      </c>
      <c r="C54" s="312"/>
      <c r="D54" s="312"/>
      <c r="E54" s="312"/>
      <c r="F54" s="312"/>
      <c r="G54" s="179"/>
      <c r="H54" s="179"/>
      <c r="I54" s="179"/>
      <c r="J54" s="179"/>
      <c r="K54" s="179"/>
      <c r="L54" s="179"/>
      <c r="M54" s="179"/>
    </row>
    <row r="55" spans="2:13" x14ac:dyDescent="0.2">
      <c r="G55" s="179"/>
      <c r="H55" s="179"/>
      <c r="I55" s="179"/>
      <c r="J55" s="179"/>
      <c r="K55" s="179"/>
      <c r="L55" s="179"/>
      <c r="M55" s="179"/>
    </row>
    <row r="56" spans="2:13" ht="15.75" x14ac:dyDescent="0.2">
      <c r="B56" s="331" t="s">
        <v>116</v>
      </c>
      <c r="C56" s="331"/>
      <c r="D56" s="331"/>
      <c r="E56" s="331"/>
      <c r="F56" s="72">
        <v>11</v>
      </c>
      <c r="G56" s="179"/>
      <c r="H56" s="179"/>
      <c r="I56" s="179"/>
      <c r="J56" s="179"/>
      <c r="K56" s="179"/>
      <c r="L56" s="179"/>
      <c r="M56" s="179"/>
    </row>
    <row r="57" spans="2:13" ht="15.75" x14ac:dyDescent="0.2">
      <c r="B57" s="331" t="s">
        <v>117</v>
      </c>
      <c r="C57" s="331"/>
      <c r="D57" s="331"/>
      <c r="E57" s="331"/>
      <c r="F57" s="72">
        <v>53</v>
      </c>
      <c r="G57" s="179"/>
      <c r="H57" s="179"/>
      <c r="I57" s="179"/>
      <c r="J57" s="179"/>
      <c r="K57" s="179"/>
      <c r="L57" s="179"/>
      <c r="M57" s="179"/>
    </row>
    <row r="58" spans="2:13" ht="15.75" x14ac:dyDescent="0.2">
      <c r="B58" s="331" t="s">
        <v>118</v>
      </c>
      <c r="C58" s="331"/>
      <c r="D58" s="331"/>
      <c r="E58" s="331"/>
      <c r="F58" s="73">
        <f>ROUND((60*F57*0.00211*F59)/F56,2)</f>
        <v>61</v>
      </c>
      <c r="G58" s="179"/>
      <c r="H58" s="179"/>
      <c r="I58" s="179"/>
      <c r="J58" s="179"/>
      <c r="K58" s="179"/>
      <c r="L58" s="179"/>
      <c r="M58" s="179"/>
    </row>
    <row r="59" spans="2:13" ht="15.75" x14ac:dyDescent="0.2">
      <c r="B59" s="331" t="s">
        <v>119</v>
      </c>
      <c r="C59" s="331"/>
      <c r="D59" s="331"/>
      <c r="E59" s="331"/>
      <c r="F59" s="72">
        <v>100</v>
      </c>
      <c r="G59" s="179"/>
      <c r="H59" s="179"/>
      <c r="I59" s="179"/>
      <c r="J59" s="179"/>
      <c r="K59" s="179"/>
      <c r="L59" s="179"/>
      <c r="M59" s="179"/>
    </row>
    <row r="60" spans="2:13" ht="13.5" thickBot="1" x14ac:dyDescent="0.25"/>
    <row r="61" spans="2:13" ht="42" customHeight="1" thickTop="1" thickBot="1" x14ac:dyDescent="0.25">
      <c r="B61" s="332" t="s">
        <v>154</v>
      </c>
      <c r="C61" s="332"/>
      <c r="D61" s="332"/>
      <c r="E61" s="332"/>
      <c r="F61" s="168"/>
      <c r="G61" s="333" t="s">
        <v>155</v>
      </c>
      <c r="H61" s="334"/>
      <c r="I61" s="334"/>
      <c r="J61" s="334"/>
      <c r="K61" s="335"/>
    </row>
    <row r="62" spans="2:13" ht="21.75" customHeight="1" thickTop="1" thickBot="1" x14ac:dyDescent="0.25">
      <c r="B62" s="336" t="s">
        <v>156</v>
      </c>
      <c r="C62" s="337"/>
      <c r="D62" s="336" t="s">
        <v>157</v>
      </c>
      <c r="E62" s="337"/>
      <c r="F62" s="168"/>
      <c r="G62" s="338" t="s">
        <v>158</v>
      </c>
      <c r="H62" s="339"/>
      <c r="I62" s="340"/>
      <c r="J62" s="169">
        <v>45</v>
      </c>
      <c r="K62" s="170" t="str">
        <f>IF(J62="","",IF(J62&lt;50,"Très bon",IF(J62&lt;55,"Bon",IF(J62&lt;60,"moyen","Insuffisant"))))</f>
        <v>Très bon</v>
      </c>
    </row>
    <row r="63" spans="2:13" ht="45" customHeight="1" thickTop="1" thickBot="1" x14ac:dyDescent="0.25">
      <c r="B63" s="67" t="s">
        <v>159</v>
      </c>
      <c r="C63" s="72">
        <v>175</v>
      </c>
      <c r="D63" s="67" t="s">
        <v>159</v>
      </c>
      <c r="E63" s="72">
        <v>154</v>
      </c>
      <c r="G63" s="336" t="s">
        <v>167</v>
      </c>
      <c r="H63" s="341"/>
      <c r="I63" s="341"/>
      <c r="J63" s="341"/>
      <c r="K63" s="342"/>
    </row>
    <row r="64" spans="2:13" ht="45" customHeight="1" thickTop="1" thickBot="1" x14ac:dyDescent="0.25">
      <c r="B64" s="171" t="s">
        <v>160</v>
      </c>
      <c r="C64" s="72">
        <v>17</v>
      </c>
      <c r="D64" s="171" t="s">
        <v>160</v>
      </c>
      <c r="E64" s="72">
        <v>14</v>
      </c>
      <c r="G64" s="343" t="s">
        <v>161</v>
      </c>
      <c r="H64" s="344"/>
      <c r="I64" s="345"/>
      <c r="J64" s="172">
        <v>120</v>
      </c>
      <c r="K64" s="173"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12" t="s">
        <v>162</v>
      </c>
      <c r="C65" s="174">
        <f>0.73606*C63+1.13375*C64-85</f>
        <v>63.084250000000026</v>
      </c>
      <c r="D65" s="112" t="s">
        <v>162</v>
      </c>
      <c r="E65" s="174">
        <f>0.62952*E63+1.00785*E64-68</f>
        <v>43.055979999999991</v>
      </c>
      <c r="G65" s="346" t="s">
        <v>163</v>
      </c>
      <c r="H65" s="347"/>
      <c r="I65" s="348"/>
      <c r="J65" s="175">
        <v>64</v>
      </c>
      <c r="K65" s="173" t="str">
        <f>IF(J65="","",IF(J65&lt;=J62,"Excellente récupération",IF(J65&lt;J62+10,"Très bonne récupération",IF(J65&lt;J62+20,"Bonne Récupération", "Récupération insuffisante"))))</f>
        <v>Bonne Récupération</v>
      </c>
    </row>
    <row r="66" spans="2:11" ht="21.75" customHeight="1" thickTop="1" thickBot="1" x14ac:dyDescent="0.25">
      <c r="G66" s="336" t="s">
        <v>164</v>
      </c>
      <c r="H66" s="341"/>
      <c r="I66" s="337"/>
      <c r="J66" s="176">
        <f>IF(J62="","",((J62+J64+J65)-200)/10)</f>
        <v>2.9</v>
      </c>
      <c r="K66" s="170" t="str">
        <f>IF(J62="","",IF(J66&lt;=1,"Excellent",IF(J66&lt;3,"Très bon",IF(J66&lt;6,"Bon",IF(J66&lt;10,"moyen","Insuffisant")))))</f>
        <v>Très bon</v>
      </c>
    </row>
    <row r="67" spans="2:11" ht="16.5" thickTop="1" x14ac:dyDescent="0.2">
      <c r="B67" s="349" t="s">
        <v>168</v>
      </c>
      <c r="C67" s="349"/>
      <c r="D67" s="349"/>
      <c r="E67" s="349"/>
    </row>
    <row r="68" spans="2:11" ht="15.75" x14ac:dyDescent="0.2">
      <c r="B68" s="331" t="s">
        <v>156</v>
      </c>
      <c r="C68" s="331"/>
      <c r="D68" s="331" t="s">
        <v>157</v>
      </c>
      <c r="E68" s="331"/>
    </row>
    <row r="69" spans="2:11" ht="15.75" x14ac:dyDescent="0.2">
      <c r="B69" s="67" t="s">
        <v>165</v>
      </c>
      <c r="C69" s="72">
        <v>63.1</v>
      </c>
      <c r="D69" s="67" t="s">
        <v>165</v>
      </c>
      <c r="E69" s="72">
        <v>44.2</v>
      </c>
    </row>
    <row r="70" spans="2:11" ht="18.75" x14ac:dyDescent="0.2">
      <c r="B70" s="177" t="s">
        <v>166</v>
      </c>
      <c r="C70" s="174">
        <f>C69/(C63*0.01)^2</f>
        <v>20.604081632653063</v>
      </c>
      <c r="D70" s="177" t="s">
        <v>166</v>
      </c>
      <c r="E70" s="174">
        <f>E69/(E63*0.01)^2</f>
        <v>18.637206948895262</v>
      </c>
    </row>
  </sheetData>
  <sheetProtection sheet="1" selectLockedCells="1"/>
  <mergeCells count="48">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50"/>
  <sheetViews>
    <sheetView zoomScale="120" zoomScaleNormal="120" workbookViewId="0">
      <pane ySplit="3" topLeftCell="A4" activePane="bottomLeft" state="frozen"/>
      <selection pane="bottomLeft" activeCell="C10" sqref="C10"/>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hidden="1" customWidth="1"/>
    <col min="9" max="11" width="6.7109375" hidden="1" customWidth="1"/>
    <col min="12" max="12" width="7" hidden="1"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405" t="s">
        <v>230</v>
      </c>
      <c r="B1" s="405"/>
      <c r="C1" s="405"/>
      <c r="D1" s="405"/>
      <c r="E1" s="405"/>
      <c r="F1" s="405"/>
      <c r="G1" s="405"/>
      <c r="H1" s="405"/>
      <c r="I1" s="405"/>
      <c r="J1" s="405"/>
      <c r="K1" s="405"/>
      <c r="L1" s="405"/>
      <c r="M1" s="405"/>
      <c r="N1" s="405"/>
      <c r="O1" s="405"/>
      <c r="P1" s="405"/>
      <c r="Q1" s="405"/>
      <c r="R1" s="405"/>
      <c r="S1" s="405"/>
      <c r="T1" s="405"/>
      <c r="U1" s="405"/>
      <c r="V1" s="405"/>
      <c r="W1" s="405"/>
      <c r="X1" s="405"/>
      <c r="Y1" s="405"/>
      <c r="Z1" s="406"/>
      <c r="AA1" s="406"/>
      <c r="AB1" s="406"/>
      <c r="AC1" s="406"/>
      <c r="AD1" s="406"/>
      <c r="AE1" s="406"/>
      <c r="AF1" s="406"/>
      <c r="AG1" s="406"/>
      <c r="AH1" s="406"/>
      <c r="AI1" s="406"/>
    </row>
    <row r="2" spans="1:36" ht="12.75" customHeight="1" x14ac:dyDescent="0.2">
      <c r="A2" s="407" t="s">
        <v>139</v>
      </c>
      <c r="B2" s="407" t="s">
        <v>9</v>
      </c>
      <c r="C2" s="407" t="s">
        <v>0</v>
      </c>
      <c r="D2" s="407" t="s">
        <v>14</v>
      </c>
      <c r="E2" s="407" t="s">
        <v>15</v>
      </c>
      <c r="F2" s="44" t="s">
        <v>15</v>
      </c>
      <c r="G2" s="409" t="s">
        <v>12</v>
      </c>
      <c r="H2" s="421" t="s">
        <v>294</v>
      </c>
      <c r="I2" s="422"/>
      <c r="J2" s="422"/>
      <c r="K2" s="422"/>
      <c r="L2" s="423"/>
      <c r="M2" s="16" t="s">
        <v>16</v>
      </c>
      <c r="N2" s="411" t="s">
        <v>39</v>
      </c>
      <c r="O2" s="92"/>
      <c r="P2" s="411" t="s">
        <v>11</v>
      </c>
      <c r="Q2" s="92"/>
      <c r="R2" s="411" t="s">
        <v>21</v>
      </c>
      <c r="S2" s="92"/>
      <c r="T2" s="16" t="s">
        <v>18</v>
      </c>
      <c r="U2" s="92"/>
      <c r="V2" s="16" t="s">
        <v>18</v>
      </c>
      <c r="W2" s="94"/>
      <c r="X2" s="413" t="s">
        <v>13</v>
      </c>
      <c r="Y2" s="414"/>
      <c r="Z2" s="415" t="s">
        <v>201</v>
      </c>
      <c r="AA2" s="416"/>
      <c r="AB2" s="416"/>
      <c r="AC2" s="416"/>
      <c r="AD2" s="416"/>
      <c r="AE2" s="416"/>
      <c r="AF2" s="416"/>
      <c r="AG2" s="416"/>
      <c r="AH2" s="416"/>
      <c r="AI2" s="416"/>
      <c r="AJ2" s="417"/>
    </row>
    <row r="3" spans="1:36" ht="12.75" customHeight="1" x14ac:dyDescent="0.2">
      <c r="A3" s="408"/>
      <c r="B3" s="408"/>
      <c r="C3" s="408"/>
      <c r="D3" s="408"/>
      <c r="E3" s="408"/>
      <c r="F3" s="44"/>
      <c r="G3" s="410"/>
      <c r="H3" s="203" t="s">
        <v>41</v>
      </c>
      <c r="I3" s="195" t="s">
        <v>14</v>
      </c>
      <c r="J3" s="195" t="s">
        <v>15</v>
      </c>
      <c r="K3" s="196"/>
      <c r="L3" s="217" t="s">
        <v>12</v>
      </c>
      <c r="M3" s="17" t="s">
        <v>17</v>
      </c>
      <c r="N3" s="412"/>
      <c r="O3" s="93"/>
      <c r="P3" s="412"/>
      <c r="Q3" s="93"/>
      <c r="R3" s="412"/>
      <c r="S3" s="93"/>
      <c r="T3" s="17" t="s">
        <v>19</v>
      </c>
      <c r="U3" s="93"/>
      <c r="V3" s="17" t="s">
        <v>20</v>
      </c>
      <c r="W3" s="95"/>
      <c r="X3" s="413"/>
      <c r="Y3" s="414"/>
      <c r="Z3" s="418"/>
      <c r="AA3" s="419"/>
      <c r="AB3" s="419"/>
      <c r="AC3" s="419"/>
      <c r="AD3" s="419"/>
      <c r="AE3" s="419"/>
      <c r="AF3" s="419"/>
      <c r="AG3" s="419"/>
      <c r="AH3" s="419"/>
      <c r="AI3" s="419"/>
      <c r="AJ3" s="420"/>
    </row>
    <row r="4" spans="1:36" hidden="1" x14ac:dyDescent="0.2">
      <c r="A4" s="44" t="s">
        <v>5</v>
      </c>
      <c r="B4" s="44">
        <v>1</v>
      </c>
      <c r="C4" s="24"/>
      <c r="D4" s="24"/>
      <c r="E4" s="24"/>
      <c r="F4" s="44">
        <f>E4</f>
        <v>0</v>
      </c>
      <c r="G4" s="57" t="str">
        <f>IF((D4*60+F4)=0,"",ROUND((C4*60)/(D4*60+F4),1))</f>
        <v/>
      </c>
      <c r="H4" s="197"/>
      <c r="I4" s="197"/>
      <c r="J4" s="197"/>
      <c r="K4" s="44">
        <f t="shared" ref="K4" si="0">J4</f>
        <v>0</v>
      </c>
      <c r="L4" s="203" t="str">
        <f>IF((I4*60+K4)=0,"",ROUND((H4*60)/(I4*60+K4),1))</f>
        <v/>
      </c>
      <c r="M4" s="77"/>
      <c r="N4" s="77"/>
      <c r="O4" s="106">
        <f>IF(N4="",0,1)</f>
        <v>0</v>
      </c>
      <c r="P4" s="77"/>
      <c r="Q4" s="106">
        <f>IF(P4="",0,1)</f>
        <v>0</v>
      </c>
      <c r="R4" s="77"/>
      <c r="S4" s="106">
        <f>IF(R4="",0,1)</f>
        <v>0</v>
      </c>
      <c r="T4" s="77"/>
      <c r="U4" s="106">
        <f>IF(T4="",0,1)</f>
        <v>0</v>
      </c>
      <c r="V4" s="77"/>
      <c r="W4" s="106">
        <f>IF(V4="",0,1)</f>
        <v>0</v>
      </c>
      <c r="X4" s="401"/>
      <c r="Y4" s="402"/>
      <c r="Z4" s="389"/>
      <c r="AA4" s="390"/>
      <c r="AB4" s="390"/>
      <c r="AC4" s="390"/>
      <c r="AD4" s="390"/>
      <c r="AE4" s="390"/>
      <c r="AF4" s="390"/>
      <c r="AG4" s="390"/>
      <c r="AH4" s="390"/>
      <c r="AI4" s="390"/>
      <c r="AJ4" s="391"/>
    </row>
    <row r="5" spans="1:36" hidden="1" x14ac:dyDescent="0.2">
      <c r="A5" s="382" t="s">
        <v>193</v>
      </c>
      <c r="B5" s="383"/>
      <c r="C5" s="11">
        <f>SUM(C4:C4)</f>
        <v>0</v>
      </c>
      <c r="D5" s="11">
        <f>SUM(D4:D4)+ROUNDDOWN(F5/60,0)</f>
        <v>0</v>
      </c>
      <c r="E5" s="11">
        <f>F5-60*ROUNDDOWN(F5/60,0)</f>
        <v>0</v>
      </c>
      <c r="F5" s="89">
        <f>SUM(F4:F4)</f>
        <v>0</v>
      </c>
      <c r="G5" s="34">
        <f>IF((D5*60+E5)=0,0,ROUND((C5*60)/(D5*60+E5),1))</f>
        <v>0</v>
      </c>
      <c r="H5" s="11">
        <f>SUM(H4:H4)</f>
        <v>0</v>
      </c>
      <c r="I5" s="11">
        <f>SUM(I4:I4)+ROUNDDOWN(K5/60,0)</f>
        <v>0</v>
      </c>
      <c r="J5" s="11">
        <f>K5-60*ROUNDDOWN(K5/60,0)</f>
        <v>0</v>
      </c>
      <c r="K5" s="89">
        <f>SUM(K4:K4)</f>
        <v>0</v>
      </c>
      <c r="L5" s="34">
        <f>IF((I5*60+J5)=0,0,ROUND((H5*60)/(I5*60+J5),1))</f>
        <v>0</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384"/>
      <c r="Y5" s="385"/>
      <c r="Z5" s="392"/>
      <c r="AA5" s="393"/>
      <c r="AB5" s="393"/>
      <c r="AC5" s="393"/>
      <c r="AD5" s="393"/>
      <c r="AE5" s="393"/>
      <c r="AF5" s="393"/>
      <c r="AG5" s="393"/>
      <c r="AH5" s="393"/>
      <c r="AI5" s="393"/>
      <c r="AJ5" s="394"/>
    </row>
    <row r="6" spans="1:36" hidden="1" x14ac:dyDescent="0.2">
      <c r="A6" s="14" t="s">
        <v>6</v>
      </c>
      <c r="B6" s="2">
        <f>B4+1</f>
        <v>2</v>
      </c>
      <c r="C6" s="24"/>
      <c r="D6" s="24"/>
      <c r="E6" s="24"/>
      <c r="F6" s="44">
        <f t="shared" ref="F6:F12" si="1">E6</f>
        <v>0</v>
      </c>
      <c r="G6" s="57" t="str">
        <f t="shared" ref="G6:G12" si="2">IF((D6*60+F6)=0,"",ROUND((C6*60)/(D6*60+F6),1))</f>
        <v/>
      </c>
      <c r="H6" s="197"/>
      <c r="I6" s="197"/>
      <c r="J6" s="197"/>
      <c r="K6" s="44">
        <f>J6</f>
        <v>0</v>
      </c>
      <c r="L6" s="203" t="str">
        <f t="shared" ref="L6:L12" si="3">IF((I6*60+K6)=0,"",ROUND((H6*60)/(I6*60+K6),1))</f>
        <v/>
      </c>
      <c r="M6" s="207"/>
      <c r="N6" s="207"/>
      <c r="O6" s="106">
        <f>IF(N6="",0,1)</f>
        <v>0</v>
      </c>
      <c r="P6" s="207"/>
      <c r="Q6" s="106">
        <f>IF(P6="",0,1)</f>
        <v>0</v>
      </c>
      <c r="R6" s="77"/>
      <c r="S6" s="106">
        <f>IF(R6="",0,1)</f>
        <v>0</v>
      </c>
      <c r="T6" s="77"/>
      <c r="U6" s="106">
        <f>IF(T6="",0,1)</f>
        <v>0</v>
      </c>
      <c r="V6" s="77"/>
      <c r="W6" s="106">
        <f>IF(V6="",0,1)</f>
        <v>0</v>
      </c>
      <c r="X6" s="401"/>
      <c r="Y6" s="402"/>
      <c r="Z6" s="389"/>
      <c r="AA6" s="390"/>
      <c r="AB6" s="390"/>
      <c r="AC6" s="390"/>
      <c r="AD6" s="390"/>
      <c r="AE6" s="390"/>
      <c r="AF6" s="390"/>
      <c r="AG6" s="390"/>
      <c r="AH6" s="390"/>
      <c r="AI6" s="390"/>
      <c r="AJ6" s="391"/>
    </row>
    <row r="7" spans="1:36" hidden="1" x14ac:dyDescent="0.2">
      <c r="A7" s="14" t="s">
        <v>7</v>
      </c>
      <c r="B7" s="2">
        <v>1</v>
      </c>
      <c r="C7" s="24"/>
      <c r="D7" s="24"/>
      <c r="E7" s="24"/>
      <c r="F7" s="44">
        <f t="shared" si="1"/>
        <v>0</v>
      </c>
      <c r="G7" s="57" t="str">
        <f t="shared" si="2"/>
        <v/>
      </c>
      <c r="H7" s="197"/>
      <c r="I7" s="197"/>
      <c r="J7" s="197"/>
      <c r="K7" s="44">
        <f t="shared" ref="K7:K12" si="4">J7</f>
        <v>0</v>
      </c>
      <c r="L7" s="203" t="str">
        <f t="shared" si="3"/>
        <v/>
      </c>
      <c r="M7" s="207"/>
      <c r="N7" s="207"/>
      <c r="O7" s="106">
        <f>IF(N7="",0,1)</f>
        <v>0</v>
      </c>
      <c r="P7" s="207"/>
      <c r="Q7" s="106">
        <f>IF(P7="",0,1)</f>
        <v>0</v>
      </c>
      <c r="R7" s="77"/>
      <c r="S7" s="106">
        <f>IF(R7="",0,1)</f>
        <v>0</v>
      </c>
      <c r="T7" s="77"/>
      <c r="U7" s="106">
        <f>IF(T7="",0,1)</f>
        <v>0</v>
      </c>
      <c r="V7" s="77"/>
      <c r="W7" s="106">
        <f>IF(V7="",0,1)</f>
        <v>0</v>
      </c>
      <c r="X7" s="401"/>
      <c r="Y7" s="402"/>
      <c r="Z7" s="389"/>
      <c r="AA7" s="390"/>
      <c r="AB7" s="390"/>
      <c r="AC7" s="390"/>
      <c r="AD7" s="390"/>
      <c r="AE7" s="390"/>
      <c r="AF7" s="390"/>
      <c r="AG7" s="390"/>
      <c r="AH7" s="390"/>
      <c r="AI7" s="390"/>
      <c r="AJ7" s="391"/>
    </row>
    <row r="8" spans="1:36" hidden="1" x14ac:dyDescent="0.2">
      <c r="A8" s="14" t="s">
        <v>8</v>
      </c>
      <c r="B8" s="2">
        <v>1</v>
      </c>
      <c r="C8" s="24"/>
      <c r="D8" s="24"/>
      <c r="E8" s="24"/>
      <c r="F8" s="44">
        <f t="shared" si="1"/>
        <v>0</v>
      </c>
      <c r="G8" s="57" t="str">
        <f t="shared" si="2"/>
        <v/>
      </c>
      <c r="H8" s="197"/>
      <c r="I8" s="197"/>
      <c r="J8" s="197"/>
      <c r="K8" s="44">
        <f t="shared" si="4"/>
        <v>0</v>
      </c>
      <c r="L8" s="203" t="str">
        <f t="shared" si="3"/>
        <v/>
      </c>
      <c r="M8" s="207"/>
      <c r="N8" s="207"/>
      <c r="O8" s="106">
        <f t="shared" ref="O8:W12" si="5">IF(N8="",O7,O7+1)</f>
        <v>0</v>
      </c>
      <c r="P8" s="207"/>
      <c r="Q8" s="106">
        <f t="shared" ref="Q8:Q12" si="6">IF(P8="",Q7,Q7+1)</f>
        <v>0</v>
      </c>
      <c r="R8" s="77"/>
      <c r="S8" s="106">
        <f t="shared" ref="S8:S12" si="7">IF(R8="",S7,S7+1)</f>
        <v>0</v>
      </c>
      <c r="T8" s="77"/>
      <c r="U8" s="106">
        <f t="shared" ref="U8:U12" si="8">IF(T8="",U7,U7+1)</f>
        <v>0</v>
      </c>
      <c r="V8" s="77"/>
      <c r="W8" s="106">
        <f t="shared" ref="W8:W12" si="9">IF(V8="",W7,W7+1)</f>
        <v>0</v>
      </c>
      <c r="X8" s="401"/>
      <c r="Y8" s="402"/>
      <c r="Z8" s="389"/>
      <c r="AA8" s="390"/>
      <c r="AB8" s="390"/>
      <c r="AC8" s="390"/>
      <c r="AD8" s="390"/>
      <c r="AE8" s="390"/>
      <c r="AF8" s="390"/>
      <c r="AG8" s="390"/>
      <c r="AH8" s="390"/>
      <c r="AI8" s="390"/>
      <c r="AJ8" s="391"/>
    </row>
    <row r="9" spans="1:36" hidden="1" x14ac:dyDescent="0.2">
      <c r="A9" s="14" t="s">
        <v>2</v>
      </c>
      <c r="B9" s="2">
        <v>1</v>
      </c>
      <c r="C9" s="24"/>
      <c r="D9" s="24"/>
      <c r="E9" s="24"/>
      <c r="F9" s="44">
        <f t="shared" si="1"/>
        <v>0</v>
      </c>
      <c r="G9" s="57" t="str">
        <f t="shared" si="2"/>
        <v/>
      </c>
      <c r="H9" s="197"/>
      <c r="I9" s="197"/>
      <c r="J9" s="197"/>
      <c r="K9" s="44">
        <f t="shared" si="4"/>
        <v>0</v>
      </c>
      <c r="L9" s="203" t="str">
        <f t="shared" si="3"/>
        <v/>
      </c>
      <c r="M9" s="207"/>
      <c r="N9" s="207"/>
      <c r="O9" s="106">
        <f t="shared" si="5"/>
        <v>0</v>
      </c>
      <c r="P9" s="207"/>
      <c r="Q9" s="106">
        <f t="shared" si="5"/>
        <v>0</v>
      </c>
      <c r="R9" s="77"/>
      <c r="S9" s="106">
        <f t="shared" si="5"/>
        <v>0</v>
      </c>
      <c r="T9" s="77"/>
      <c r="U9" s="106">
        <f t="shared" si="5"/>
        <v>0</v>
      </c>
      <c r="V9" s="77"/>
      <c r="W9" s="106">
        <f t="shared" si="5"/>
        <v>0</v>
      </c>
      <c r="X9" s="401"/>
      <c r="Y9" s="402"/>
      <c r="Z9" s="389"/>
      <c r="AA9" s="390"/>
      <c r="AB9" s="390"/>
      <c r="AC9" s="390"/>
      <c r="AD9" s="390"/>
      <c r="AE9" s="390"/>
      <c r="AF9" s="390"/>
      <c r="AG9" s="390"/>
      <c r="AH9" s="390"/>
      <c r="AI9" s="390"/>
      <c r="AJ9" s="391"/>
    </row>
    <row r="10" spans="1:36" x14ac:dyDescent="0.2">
      <c r="A10" s="14" t="s">
        <v>3</v>
      </c>
      <c r="B10" s="2">
        <v>1</v>
      </c>
      <c r="C10" s="24"/>
      <c r="D10" s="24"/>
      <c r="E10" s="24"/>
      <c r="F10" s="44">
        <f t="shared" si="1"/>
        <v>0</v>
      </c>
      <c r="G10" s="57" t="str">
        <f t="shared" si="2"/>
        <v/>
      </c>
      <c r="H10" s="197"/>
      <c r="I10" s="197"/>
      <c r="J10" s="197"/>
      <c r="K10" s="44">
        <f t="shared" si="4"/>
        <v>0</v>
      </c>
      <c r="L10" s="203" t="str">
        <f t="shared" si="3"/>
        <v/>
      </c>
      <c r="M10" s="207"/>
      <c r="N10" s="207"/>
      <c r="O10" s="106">
        <f t="shared" si="5"/>
        <v>0</v>
      </c>
      <c r="P10" s="207"/>
      <c r="Q10" s="106">
        <f t="shared" si="6"/>
        <v>0</v>
      </c>
      <c r="R10" s="77"/>
      <c r="S10" s="106">
        <f t="shared" si="7"/>
        <v>0</v>
      </c>
      <c r="T10" s="77"/>
      <c r="U10" s="106">
        <f t="shared" si="8"/>
        <v>0</v>
      </c>
      <c r="V10" s="77"/>
      <c r="W10" s="106">
        <f t="shared" si="9"/>
        <v>0</v>
      </c>
      <c r="X10" s="401"/>
      <c r="Y10" s="402"/>
      <c r="Z10" s="389"/>
      <c r="AA10" s="390"/>
      <c r="AB10" s="390"/>
      <c r="AC10" s="390"/>
      <c r="AD10" s="390"/>
      <c r="AE10" s="390"/>
      <c r="AF10" s="390"/>
      <c r="AG10" s="390"/>
      <c r="AH10" s="390"/>
      <c r="AI10" s="390"/>
      <c r="AJ10" s="391"/>
    </row>
    <row r="11" spans="1:36" x14ac:dyDescent="0.2">
      <c r="A11" s="14" t="s">
        <v>4</v>
      </c>
      <c r="B11" s="2">
        <f t="shared" ref="B11:B12" si="10">B10+1</f>
        <v>2</v>
      </c>
      <c r="C11" s="24"/>
      <c r="D11" s="24"/>
      <c r="E11" s="24"/>
      <c r="F11" s="44">
        <f t="shared" si="1"/>
        <v>0</v>
      </c>
      <c r="G11" s="57" t="str">
        <f t="shared" si="2"/>
        <v/>
      </c>
      <c r="H11" s="197"/>
      <c r="I11" s="197"/>
      <c r="J11" s="197"/>
      <c r="K11" s="44">
        <f t="shared" si="4"/>
        <v>0</v>
      </c>
      <c r="L11" s="203" t="str">
        <f t="shared" si="3"/>
        <v/>
      </c>
      <c r="M11" s="207"/>
      <c r="N11" s="207"/>
      <c r="O11" s="106">
        <f t="shared" si="5"/>
        <v>0</v>
      </c>
      <c r="P11" s="207"/>
      <c r="Q11" s="106">
        <f t="shared" si="6"/>
        <v>0</v>
      </c>
      <c r="R11" s="77"/>
      <c r="S11" s="106">
        <f t="shared" si="7"/>
        <v>0</v>
      </c>
      <c r="T11" s="77"/>
      <c r="U11" s="106">
        <f t="shared" si="8"/>
        <v>0</v>
      </c>
      <c r="V11" s="77"/>
      <c r="W11" s="106">
        <f t="shared" si="9"/>
        <v>0</v>
      </c>
      <c r="X11" s="401"/>
      <c r="Y11" s="402"/>
      <c r="Z11" s="389"/>
      <c r="AA11" s="390"/>
      <c r="AB11" s="390"/>
      <c r="AC11" s="390"/>
      <c r="AD11" s="390"/>
      <c r="AE11" s="390"/>
      <c r="AF11" s="390"/>
      <c r="AG11" s="390"/>
      <c r="AH11" s="390"/>
      <c r="AI11" s="390"/>
      <c r="AJ11" s="391"/>
    </row>
    <row r="12" spans="1:36" x14ac:dyDescent="0.2">
      <c r="A12" s="74" t="s">
        <v>5</v>
      </c>
      <c r="B12" s="44">
        <f t="shared" si="10"/>
        <v>3</v>
      </c>
      <c r="C12" s="24"/>
      <c r="D12" s="24"/>
      <c r="E12" s="24"/>
      <c r="F12" s="44">
        <f t="shared" si="1"/>
        <v>0</v>
      </c>
      <c r="G12" s="57" t="str">
        <f t="shared" si="2"/>
        <v/>
      </c>
      <c r="H12" s="197"/>
      <c r="I12" s="197"/>
      <c r="J12" s="197"/>
      <c r="K12" s="44">
        <f t="shared" si="4"/>
        <v>0</v>
      </c>
      <c r="L12" s="203" t="str">
        <f t="shared" si="3"/>
        <v/>
      </c>
      <c r="M12" s="207"/>
      <c r="N12" s="207"/>
      <c r="O12" s="106">
        <f t="shared" si="5"/>
        <v>0</v>
      </c>
      <c r="P12" s="207"/>
      <c r="Q12" s="106">
        <f t="shared" si="6"/>
        <v>0</v>
      </c>
      <c r="R12" s="77"/>
      <c r="S12" s="106">
        <f t="shared" si="7"/>
        <v>0</v>
      </c>
      <c r="T12" s="77"/>
      <c r="U12" s="106">
        <f t="shared" si="8"/>
        <v>0</v>
      </c>
      <c r="V12" s="77"/>
      <c r="W12" s="106">
        <f t="shared" si="9"/>
        <v>0</v>
      </c>
      <c r="X12" s="401"/>
      <c r="Y12" s="402"/>
      <c r="Z12" s="389"/>
      <c r="AA12" s="390"/>
      <c r="AB12" s="390"/>
      <c r="AC12" s="390"/>
      <c r="AD12" s="390"/>
      <c r="AE12" s="390"/>
      <c r="AF12" s="390"/>
      <c r="AG12" s="390"/>
      <c r="AH12" s="390"/>
      <c r="AI12" s="390"/>
      <c r="AJ12" s="391"/>
    </row>
    <row r="13" spans="1:36" x14ac:dyDescent="0.2">
      <c r="A13" s="382" t="s">
        <v>193</v>
      </c>
      <c r="B13" s="383"/>
      <c r="C13" s="11">
        <f>SUM(C6:C12)</f>
        <v>0</v>
      </c>
      <c r="D13" s="11">
        <f>SUM(D6:D12)+ROUNDDOWN(F13/60,0)</f>
        <v>0</v>
      </c>
      <c r="E13" s="11">
        <f>F13-60*ROUNDDOWN(F13/60,0)</f>
        <v>0</v>
      </c>
      <c r="F13" s="89">
        <f>SUM(F6:F12)</f>
        <v>0</v>
      </c>
      <c r="G13" s="34">
        <f>IF((D13*60+E13)=0,0,ROUND((C13*60)/(D13*60+E13),1))</f>
        <v>0</v>
      </c>
      <c r="H13" s="11">
        <f>SUM(H6:H12)</f>
        <v>0</v>
      </c>
      <c r="I13" s="11">
        <f>SUM(I6:I12)+ROUNDDOWN(K13/60,0)</f>
        <v>0</v>
      </c>
      <c r="J13" s="11">
        <f>K13-60*ROUNDDOWN(K13/60,0)</f>
        <v>0</v>
      </c>
      <c r="K13" s="89">
        <f>SUM(K6:K12)</f>
        <v>0</v>
      </c>
      <c r="L13" s="34">
        <f>IF((I13*60+J13)=0,0,ROUND((H13*60)/(I13*60+J13),1))</f>
        <v>0</v>
      </c>
      <c r="M13" s="18">
        <f>SUM(M6:M12)</f>
        <v>0</v>
      </c>
      <c r="N13" s="18">
        <f>IF(SUM(N6:N12)=0,0,ROUND(AVERAGE(N6:N12),0))</f>
        <v>0</v>
      </c>
      <c r="O13" s="107">
        <f>IF(O12=0,0,1)</f>
        <v>0</v>
      </c>
      <c r="P13" s="18">
        <f>IF(SUM(P6:P12)=0,0,ROUND(AVERAGE(P6:P12),0))</f>
        <v>0</v>
      </c>
      <c r="Q13" s="107">
        <f>IF(Q12=0,0,1)</f>
        <v>0</v>
      </c>
      <c r="R13" s="18">
        <f>IF(SUM(R6:R12)=0,0,ROUND(AVERAGE(R6:R12),0))</f>
        <v>0</v>
      </c>
      <c r="S13" s="107">
        <f>IF(S12=0,0,1)</f>
        <v>0</v>
      </c>
      <c r="T13" s="18">
        <f>IF(SUM(T6:T12)=0,0,ROUND(AVERAGE(T6:T12),0))</f>
        <v>0</v>
      </c>
      <c r="U13" s="107">
        <f>IF(U12=0,0,1)</f>
        <v>0</v>
      </c>
      <c r="V13" s="18">
        <f>IF(SUM(V6:V12)=0,0,ROUND(AVERAGE(V6:V12),0))</f>
        <v>0</v>
      </c>
      <c r="W13" s="107">
        <f>IF(W12=0,0,1)</f>
        <v>0</v>
      </c>
      <c r="X13" s="403"/>
      <c r="Y13" s="404"/>
      <c r="Z13" s="392"/>
      <c r="AA13" s="393"/>
      <c r="AB13" s="393"/>
      <c r="AC13" s="393"/>
      <c r="AD13" s="393"/>
      <c r="AE13" s="393"/>
      <c r="AF13" s="393"/>
      <c r="AG13" s="393"/>
      <c r="AH13" s="393"/>
      <c r="AI13" s="393"/>
      <c r="AJ13" s="394"/>
    </row>
    <row r="14" spans="1:36" x14ac:dyDescent="0.2">
      <c r="A14" s="2" t="s">
        <v>6</v>
      </c>
      <c r="B14" s="2">
        <f>B12+1</f>
        <v>4</v>
      </c>
      <c r="C14" s="24"/>
      <c r="D14" s="24"/>
      <c r="E14" s="24"/>
      <c r="F14" s="44">
        <f t="shared" ref="F14:F20" si="11">E14</f>
        <v>0</v>
      </c>
      <c r="G14" s="57" t="str">
        <f t="shared" ref="G14:G20" si="12">IF((D14*60+F14)=0,"",ROUND((C14*60)/(D14*60+F14),1))</f>
        <v/>
      </c>
      <c r="H14" s="197"/>
      <c r="I14" s="197"/>
      <c r="J14" s="197"/>
      <c r="K14" s="44">
        <f>J14</f>
        <v>0</v>
      </c>
      <c r="L14" s="203" t="str">
        <f t="shared" ref="L14:L20" si="13">IF((I14*60+K14)=0,"",ROUND((H14*60)/(I14*60+K14),1))</f>
        <v/>
      </c>
      <c r="M14" s="207"/>
      <c r="N14" s="207"/>
      <c r="O14" s="106">
        <f>IF(N14="",0,1)</f>
        <v>0</v>
      </c>
      <c r="P14" s="207"/>
      <c r="Q14" s="106">
        <f>IF(P14="",0,1)</f>
        <v>0</v>
      </c>
      <c r="R14" s="77"/>
      <c r="S14" s="106">
        <f>IF(R14="",0,1)</f>
        <v>0</v>
      </c>
      <c r="T14" s="77"/>
      <c r="U14" s="106">
        <f>IF(T14="",0,1)</f>
        <v>0</v>
      </c>
      <c r="V14" s="77"/>
      <c r="W14" s="106">
        <f>IF(V14="",0,1)</f>
        <v>0</v>
      </c>
      <c r="X14" s="399"/>
      <c r="Y14" s="400"/>
      <c r="Z14" s="389"/>
      <c r="AA14" s="390"/>
      <c r="AB14" s="390"/>
      <c r="AC14" s="390"/>
      <c r="AD14" s="390"/>
      <c r="AE14" s="390"/>
      <c r="AF14" s="390"/>
      <c r="AG14" s="390"/>
      <c r="AH14" s="390"/>
      <c r="AI14" s="390"/>
      <c r="AJ14" s="391"/>
    </row>
    <row r="15" spans="1:36" x14ac:dyDescent="0.2">
      <c r="A15" s="2" t="s">
        <v>7</v>
      </c>
      <c r="B15" s="2">
        <f t="shared" ref="B15:B20" si="14">B14+1</f>
        <v>5</v>
      </c>
      <c r="C15" s="24"/>
      <c r="D15" s="24"/>
      <c r="E15" s="24"/>
      <c r="F15" s="44">
        <f t="shared" si="11"/>
        <v>0</v>
      </c>
      <c r="G15" s="57" t="str">
        <f t="shared" si="12"/>
        <v/>
      </c>
      <c r="H15" s="197"/>
      <c r="I15" s="197"/>
      <c r="J15" s="197"/>
      <c r="K15" s="44">
        <f t="shared" ref="K15:K20" si="15">J15</f>
        <v>0</v>
      </c>
      <c r="L15" s="203" t="str">
        <f t="shared" si="13"/>
        <v/>
      </c>
      <c r="M15" s="207"/>
      <c r="N15" s="207"/>
      <c r="O15" s="106">
        <f t="shared" ref="O15:O20" si="16">IF(N15="",O14,O14+1)</f>
        <v>0</v>
      </c>
      <c r="P15" s="207"/>
      <c r="Q15" s="106">
        <f t="shared" ref="Q15:Q20" si="17">IF(P15="",Q14,Q14+1)</f>
        <v>0</v>
      </c>
      <c r="R15" s="77"/>
      <c r="S15" s="106">
        <f t="shared" ref="S15:S20" si="18">IF(R15="",S14,S14+1)</f>
        <v>0</v>
      </c>
      <c r="T15" s="77"/>
      <c r="U15" s="106">
        <f t="shared" ref="U15:U20" si="19">IF(T15="",U14,U14+1)</f>
        <v>0</v>
      </c>
      <c r="V15" s="77"/>
      <c r="W15" s="106">
        <f t="shared" ref="W15:W20" si="20">IF(V15="",W14,W14+1)</f>
        <v>0</v>
      </c>
      <c r="X15" s="399"/>
      <c r="Y15" s="400"/>
      <c r="Z15" s="389"/>
      <c r="AA15" s="390"/>
      <c r="AB15" s="390"/>
      <c r="AC15" s="390"/>
      <c r="AD15" s="390"/>
      <c r="AE15" s="390"/>
      <c r="AF15" s="390"/>
      <c r="AG15" s="390"/>
      <c r="AH15" s="390"/>
      <c r="AI15" s="390"/>
      <c r="AJ15" s="391"/>
    </row>
    <row r="16" spans="1:36" x14ac:dyDescent="0.2">
      <c r="A16" s="2" t="s">
        <v>8</v>
      </c>
      <c r="B16" s="2">
        <f t="shared" si="14"/>
        <v>6</v>
      </c>
      <c r="C16" s="24"/>
      <c r="D16" s="24"/>
      <c r="E16" s="24"/>
      <c r="F16" s="44">
        <f t="shared" si="11"/>
        <v>0</v>
      </c>
      <c r="G16" s="57" t="str">
        <f t="shared" si="12"/>
        <v/>
      </c>
      <c r="H16" s="197"/>
      <c r="I16" s="197"/>
      <c r="J16" s="197"/>
      <c r="K16" s="44">
        <f t="shared" si="15"/>
        <v>0</v>
      </c>
      <c r="L16" s="203" t="str">
        <f t="shared" si="13"/>
        <v/>
      </c>
      <c r="M16" s="207"/>
      <c r="N16" s="207"/>
      <c r="O16" s="106">
        <f t="shared" si="16"/>
        <v>0</v>
      </c>
      <c r="P16" s="77"/>
      <c r="Q16" s="106">
        <f t="shared" si="17"/>
        <v>0</v>
      </c>
      <c r="R16" s="77"/>
      <c r="S16" s="106">
        <f t="shared" si="18"/>
        <v>0</v>
      </c>
      <c r="T16" s="77"/>
      <c r="U16" s="106">
        <f t="shared" si="19"/>
        <v>0</v>
      </c>
      <c r="V16" s="77"/>
      <c r="W16" s="106">
        <f t="shared" si="20"/>
        <v>0</v>
      </c>
      <c r="X16" s="399"/>
      <c r="Y16" s="400"/>
      <c r="Z16" s="389"/>
      <c r="AA16" s="390"/>
      <c r="AB16" s="390"/>
      <c r="AC16" s="390"/>
      <c r="AD16" s="390"/>
      <c r="AE16" s="390"/>
      <c r="AF16" s="390"/>
      <c r="AG16" s="390"/>
      <c r="AH16" s="390"/>
      <c r="AI16" s="390"/>
      <c r="AJ16" s="391"/>
    </row>
    <row r="17" spans="1:36" x14ac:dyDescent="0.2">
      <c r="A17" s="2" t="s">
        <v>2</v>
      </c>
      <c r="B17" s="2">
        <f t="shared" si="14"/>
        <v>7</v>
      </c>
      <c r="C17" s="24"/>
      <c r="D17" s="24"/>
      <c r="E17" s="24"/>
      <c r="F17" s="44">
        <f t="shared" si="11"/>
        <v>0</v>
      </c>
      <c r="G17" s="57" t="str">
        <f t="shared" si="12"/>
        <v/>
      </c>
      <c r="H17" s="197"/>
      <c r="I17" s="197"/>
      <c r="J17" s="197"/>
      <c r="K17" s="44">
        <f t="shared" si="15"/>
        <v>0</v>
      </c>
      <c r="L17" s="203" t="str">
        <f t="shared" si="13"/>
        <v/>
      </c>
      <c r="M17" s="207"/>
      <c r="N17" s="207"/>
      <c r="O17" s="106">
        <f t="shared" si="16"/>
        <v>0</v>
      </c>
      <c r="P17" s="77"/>
      <c r="Q17" s="106">
        <f t="shared" si="17"/>
        <v>0</v>
      </c>
      <c r="R17" s="77"/>
      <c r="S17" s="106">
        <f t="shared" si="18"/>
        <v>0</v>
      </c>
      <c r="T17" s="77"/>
      <c r="U17" s="106">
        <f t="shared" si="19"/>
        <v>0</v>
      </c>
      <c r="V17" s="77"/>
      <c r="W17" s="106">
        <f t="shared" si="20"/>
        <v>0</v>
      </c>
      <c r="X17" s="399"/>
      <c r="Y17" s="400"/>
      <c r="Z17" s="389"/>
      <c r="AA17" s="390"/>
      <c r="AB17" s="390"/>
      <c r="AC17" s="390"/>
      <c r="AD17" s="390"/>
      <c r="AE17" s="390"/>
      <c r="AF17" s="390"/>
      <c r="AG17" s="390"/>
      <c r="AH17" s="390"/>
      <c r="AI17" s="390"/>
      <c r="AJ17" s="391"/>
    </row>
    <row r="18" spans="1:36" x14ac:dyDescent="0.2">
      <c r="A18" s="2" t="s">
        <v>3</v>
      </c>
      <c r="B18" s="2">
        <f t="shared" si="14"/>
        <v>8</v>
      </c>
      <c r="C18" s="24"/>
      <c r="D18" s="24"/>
      <c r="E18" s="24"/>
      <c r="F18" s="44">
        <f t="shared" si="11"/>
        <v>0</v>
      </c>
      <c r="G18" s="57" t="str">
        <f t="shared" si="12"/>
        <v/>
      </c>
      <c r="H18" s="197"/>
      <c r="I18" s="197"/>
      <c r="J18" s="197"/>
      <c r="K18" s="44">
        <f t="shared" si="15"/>
        <v>0</v>
      </c>
      <c r="L18" s="203" t="str">
        <f t="shared" si="13"/>
        <v/>
      </c>
      <c r="M18" s="207"/>
      <c r="N18" s="207"/>
      <c r="O18" s="106">
        <f t="shared" si="16"/>
        <v>0</v>
      </c>
      <c r="P18" s="77"/>
      <c r="Q18" s="106">
        <f t="shared" si="17"/>
        <v>0</v>
      </c>
      <c r="R18" s="77"/>
      <c r="S18" s="106">
        <f t="shared" si="18"/>
        <v>0</v>
      </c>
      <c r="T18" s="77"/>
      <c r="U18" s="106">
        <f t="shared" si="19"/>
        <v>0</v>
      </c>
      <c r="V18" s="77"/>
      <c r="W18" s="106">
        <f t="shared" si="20"/>
        <v>0</v>
      </c>
      <c r="X18" s="399"/>
      <c r="Y18" s="400"/>
      <c r="Z18" s="389"/>
      <c r="AA18" s="390"/>
      <c r="AB18" s="390"/>
      <c r="AC18" s="390"/>
      <c r="AD18" s="390"/>
      <c r="AE18" s="390"/>
      <c r="AF18" s="390"/>
      <c r="AG18" s="390"/>
      <c r="AH18" s="390"/>
      <c r="AI18" s="390"/>
      <c r="AJ18" s="391"/>
    </row>
    <row r="19" spans="1:36" x14ac:dyDescent="0.2">
      <c r="A19" s="2" t="s">
        <v>4</v>
      </c>
      <c r="B19" s="2">
        <f t="shared" si="14"/>
        <v>9</v>
      </c>
      <c r="C19" s="24"/>
      <c r="D19" s="24"/>
      <c r="E19" s="24"/>
      <c r="F19" s="44">
        <f t="shared" si="11"/>
        <v>0</v>
      </c>
      <c r="G19" s="57" t="str">
        <f t="shared" si="12"/>
        <v/>
      </c>
      <c r="H19" s="197"/>
      <c r="I19" s="197"/>
      <c r="J19" s="197"/>
      <c r="K19" s="44">
        <f t="shared" si="15"/>
        <v>0</v>
      </c>
      <c r="L19" s="203" t="str">
        <f t="shared" si="13"/>
        <v/>
      </c>
      <c r="M19" s="207"/>
      <c r="N19" s="207"/>
      <c r="O19" s="106">
        <f t="shared" si="16"/>
        <v>0</v>
      </c>
      <c r="P19" s="77"/>
      <c r="Q19" s="106">
        <f t="shared" si="17"/>
        <v>0</v>
      </c>
      <c r="R19" s="77"/>
      <c r="S19" s="106">
        <f t="shared" si="18"/>
        <v>0</v>
      </c>
      <c r="T19" s="77"/>
      <c r="U19" s="106">
        <f t="shared" si="19"/>
        <v>0</v>
      </c>
      <c r="V19" s="77"/>
      <c r="W19" s="106">
        <f t="shared" si="20"/>
        <v>0</v>
      </c>
      <c r="X19" s="399"/>
      <c r="Y19" s="400"/>
      <c r="Z19" s="389"/>
      <c r="AA19" s="390"/>
      <c r="AB19" s="390"/>
      <c r="AC19" s="390"/>
      <c r="AD19" s="390"/>
      <c r="AE19" s="390"/>
      <c r="AF19" s="390"/>
      <c r="AG19" s="390"/>
      <c r="AH19" s="390"/>
      <c r="AI19" s="390"/>
      <c r="AJ19" s="391"/>
    </row>
    <row r="20" spans="1:36" x14ac:dyDescent="0.2">
      <c r="A20" s="44" t="s">
        <v>5</v>
      </c>
      <c r="B20" s="44">
        <f t="shared" si="14"/>
        <v>10</v>
      </c>
      <c r="C20" s="24"/>
      <c r="D20" s="24"/>
      <c r="E20" s="24"/>
      <c r="F20" s="44">
        <f t="shared" si="11"/>
        <v>0</v>
      </c>
      <c r="G20" s="57" t="str">
        <f t="shared" si="12"/>
        <v/>
      </c>
      <c r="H20" s="197"/>
      <c r="I20" s="197"/>
      <c r="J20" s="197"/>
      <c r="K20" s="44">
        <f t="shared" si="15"/>
        <v>0</v>
      </c>
      <c r="L20" s="203" t="str">
        <f t="shared" si="13"/>
        <v/>
      </c>
      <c r="M20" s="207"/>
      <c r="N20" s="207"/>
      <c r="O20" s="106">
        <f t="shared" si="16"/>
        <v>0</v>
      </c>
      <c r="P20" s="77"/>
      <c r="Q20" s="106">
        <f t="shared" si="17"/>
        <v>0</v>
      </c>
      <c r="R20" s="77"/>
      <c r="S20" s="106">
        <f t="shared" si="18"/>
        <v>0</v>
      </c>
      <c r="T20" s="77"/>
      <c r="U20" s="106">
        <f t="shared" si="19"/>
        <v>0</v>
      </c>
      <c r="V20" s="77"/>
      <c r="W20" s="106">
        <f t="shared" si="20"/>
        <v>0</v>
      </c>
      <c r="X20" s="399"/>
      <c r="Y20" s="400"/>
      <c r="Z20" s="389"/>
      <c r="AA20" s="390"/>
      <c r="AB20" s="390"/>
      <c r="AC20" s="390"/>
      <c r="AD20" s="390"/>
      <c r="AE20" s="390"/>
      <c r="AF20" s="390"/>
      <c r="AG20" s="390"/>
      <c r="AH20" s="390"/>
      <c r="AI20" s="390"/>
      <c r="AJ20" s="391"/>
    </row>
    <row r="21" spans="1:36" x14ac:dyDescent="0.2">
      <c r="A21" s="382" t="s">
        <v>137</v>
      </c>
      <c r="B21" s="383"/>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384"/>
      <c r="Y21" s="424"/>
      <c r="Z21" s="392"/>
      <c r="AA21" s="393"/>
      <c r="AB21" s="393"/>
      <c r="AC21" s="393"/>
      <c r="AD21" s="393"/>
      <c r="AE21" s="393"/>
      <c r="AF21" s="393"/>
      <c r="AG21" s="393"/>
      <c r="AH21" s="393"/>
      <c r="AI21" s="393"/>
      <c r="AJ21" s="394"/>
    </row>
    <row r="22" spans="1:36" x14ac:dyDescent="0.2">
      <c r="A22" s="14" t="s">
        <v>6</v>
      </c>
      <c r="B22" s="2">
        <f>B20+1</f>
        <v>11</v>
      </c>
      <c r="C22" s="24"/>
      <c r="D22" s="24"/>
      <c r="E22" s="24"/>
      <c r="F22" s="44">
        <f t="shared" ref="F22:F28" si="21">E22</f>
        <v>0</v>
      </c>
      <c r="G22" s="57" t="str">
        <f t="shared" ref="G22:G28" si="22">IF((D22*60+F22)=0,"",ROUND((C22*60)/(D22*60+F22),1))</f>
        <v/>
      </c>
      <c r="H22" s="197"/>
      <c r="I22" s="197"/>
      <c r="J22" s="197"/>
      <c r="K22" s="44">
        <f>J22</f>
        <v>0</v>
      </c>
      <c r="L22" s="203" t="str">
        <f t="shared" ref="L22:L28" si="23">IF((I22*60+K22)=0,"",ROUND((H22*60)/(I22*60+K22),1))</f>
        <v/>
      </c>
      <c r="M22" s="207"/>
      <c r="N22" s="207"/>
      <c r="O22" s="106">
        <f>IF(N22="",0,1)</f>
        <v>0</v>
      </c>
      <c r="P22" s="207"/>
      <c r="Q22" s="106">
        <f>IF(P22="",0,1)</f>
        <v>0</v>
      </c>
      <c r="R22" s="77"/>
      <c r="S22" s="106">
        <f>IF(R22="",0,1)</f>
        <v>0</v>
      </c>
      <c r="T22" s="77"/>
      <c r="U22" s="106">
        <f>IF(T22="",0,1)</f>
        <v>0</v>
      </c>
      <c r="V22" s="77"/>
      <c r="W22" s="106">
        <f>IF(V22="",0,1)</f>
        <v>0</v>
      </c>
      <c r="X22" s="364"/>
      <c r="Y22" s="364"/>
      <c r="Z22" s="389"/>
      <c r="AA22" s="390"/>
      <c r="AB22" s="390"/>
      <c r="AC22" s="390"/>
      <c r="AD22" s="390"/>
      <c r="AE22" s="390"/>
      <c r="AF22" s="390"/>
      <c r="AG22" s="390"/>
      <c r="AH22" s="390"/>
      <c r="AI22" s="390"/>
      <c r="AJ22" s="391"/>
    </row>
    <row r="23" spans="1:36" x14ac:dyDescent="0.2">
      <c r="A23" s="14" t="s">
        <v>7</v>
      </c>
      <c r="B23" s="2">
        <f t="shared" ref="B23:B28" si="24">B22+1</f>
        <v>12</v>
      </c>
      <c r="C23" s="24"/>
      <c r="D23" s="24"/>
      <c r="E23" s="24"/>
      <c r="F23" s="44">
        <f t="shared" si="21"/>
        <v>0</v>
      </c>
      <c r="G23" s="57" t="str">
        <f t="shared" si="22"/>
        <v/>
      </c>
      <c r="H23" s="197"/>
      <c r="I23" s="197"/>
      <c r="J23" s="197"/>
      <c r="K23" s="44">
        <f t="shared" ref="K23:K28" si="25">J23</f>
        <v>0</v>
      </c>
      <c r="L23" s="203" t="str">
        <f t="shared" si="23"/>
        <v/>
      </c>
      <c r="M23" s="207"/>
      <c r="N23" s="207"/>
      <c r="O23" s="106">
        <f t="shared" ref="O23:O28" si="26">IF(N23="",O22,O22+1)</f>
        <v>0</v>
      </c>
      <c r="P23" s="207"/>
      <c r="Q23" s="106">
        <f t="shared" ref="Q23:Q28" si="27">IF(P23="",Q22,Q22+1)</f>
        <v>0</v>
      </c>
      <c r="R23" s="77"/>
      <c r="S23" s="106">
        <f t="shared" ref="S23:S28" si="28">IF(R23="",S22,S22+1)</f>
        <v>0</v>
      </c>
      <c r="T23" s="77"/>
      <c r="U23" s="106">
        <f t="shared" ref="U23:U28" si="29">IF(T23="",U22,U22+1)</f>
        <v>0</v>
      </c>
      <c r="V23" s="77"/>
      <c r="W23" s="106">
        <f t="shared" ref="W23:W28" si="30">IF(V23="",W22,W22+1)</f>
        <v>0</v>
      </c>
      <c r="X23" s="364"/>
      <c r="Y23" s="364"/>
      <c r="Z23" s="389"/>
      <c r="AA23" s="390"/>
      <c r="AB23" s="390"/>
      <c r="AC23" s="390"/>
      <c r="AD23" s="390"/>
      <c r="AE23" s="390"/>
      <c r="AF23" s="390"/>
      <c r="AG23" s="390"/>
      <c r="AH23" s="390"/>
      <c r="AI23" s="390"/>
      <c r="AJ23" s="391"/>
    </row>
    <row r="24" spans="1:36" x14ac:dyDescent="0.2">
      <c r="A24" s="14" t="s">
        <v>8</v>
      </c>
      <c r="B24" s="2">
        <f t="shared" si="24"/>
        <v>13</v>
      </c>
      <c r="C24" s="24"/>
      <c r="D24" s="24"/>
      <c r="E24" s="24"/>
      <c r="F24" s="44">
        <f t="shared" si="21"/>
        <v>0</v>
      </c>
      <c r="G24" s="57" t="str">
        <f t="shared" si="22"/>
        <v/>
      </c>
      <c r="H24" s="197"/>
      <c r="I24" s="197"/>
      <c r="J24" s="197"/>
      <c r="K24" s="44">
        <f t="shared" si="25"/>
        <v>0</v>
      </c>
      <c r="L24" s="203" t="str">
        <f t="shared" si="23"/>
        <v/>
      </c>
      <c r="M24" s="207"/>
      <c r="N24" s="207"/>
      <c r="O24" s="106">
        <f t="shared" si="26"/>
        <v>0</v>
      </c>
      <c r="P24" s="77"/>
      <c r="Q24" s="106">
        <f t="shared" si="27"/>
        <v>0</v>
      </c>
      <c r="R24" s="77"/>
      <c r="S24" s="106">
        <f t="shared" si="28"/>
        <v>0</v>
      </c>
      <c r="T24" s="77"/>
      <c r="U24" s="106">
        <f t="shared" si="29"/>
        <v>0</v>
      </c>
      <c r="V24" s="77"/>
      <c r="W24" s="106">
        <f t="shared" si="30"/>
        <v>0</v>
      </c>
      <c r="X24" s="364"/>
      <c r="Y24" s="364"/>
      <c r="Z24" s="389"/>
      <c r="AA24" s="390"/>
      <c r="AB24" s="390"/>
      <c r="AC24" s="390"/>
      <c r="AD24" s="390"/>
      <c r="AE24" s="390"/>
      <c r="AF24" s="390"/>
      <c r="AG24" s="390"/>
      <c r="AH24" s="390"/>
      <c r="AI24" s="390"/>
      <c r="AJ24" s="391"/>
    </row>
    <row r="25" spans="1:36" x14ac:dyDescent="0.2">
      <c r="A25" s="14" t="s">
        <v>2</v>
      </c>
      <c r="B25" s="2">
        <f t="shared" si="24"/>
        <v>14</v>
      </c>
      <c r="C25" s="24"/>
      <c r="D25" s="24"/>
      <c r="E25" s="24"/>
      <c r="F25" s="44">
        <f t="shared" si="21"/>
        <v>0</v>
      </c>
      <c r="G25" s="57" t="str">
        <f t="shared" si="22"/>
        <v/>
      </c>
      <c r="H25" s="197"/>
      <c r="I25" s="197"/>
      <c r="J25" s="197"/>
      <c r="K25" s="44">
        <f t="shared" si="25"/>
        <v>0</v>
      </c>
      <c r="L25" s="203" t="str">
        <f t="shared" si="23"/>
        <v/>
      </c>
      <c r="M25" s="207"/>
      <c r="N25" s="207"/>
      <c r="O25" s="106">
        <f t="shared" si="26"/>
        <v>0</v>
      </c>
      <c r="P25" s="77"/>
      <c r="Q25" s="106">
        <f t="shared" si="27"/>
        <v>0</v>
      </c>
      <c r="R25" s="77"/>
      <c r="S25" s="106">
        <f t="shared" si="28"/>
        <v>0</v>
      </c>
      <c r="T25" s="77"/>
      <c r="U25" s="106">
        <f t="shared" si="29"/>
        <v>0</v>
      </c>
      <c r="V25" s="77"/>
      <c r="W25" s="106">
        <f t="shared" si="30"/>
        <v>0</v>
      </c>
      <c r="X25" s="364"/>
      <c r="Y25" s="364"/>
      <c r="Z25" s="389"/>
      <c r="AA25" s="390"/>
      <c r="AB25" s="390"/>
      <c r="AC25" s="390"/>
      <c r="AD25" s="390"/>
      <c r="AE25" s="390"/>
      <c r="AF25" s="390"/>
      <c r="AG25" s="390"/>
      <c r="AH25" s="390"/>
      <c r="AI25" s="390"/>
      <c r="AJ25" s="391"/>
    </row>
    <row r="26" spans="1:36" x14ac:dyDescent="0.2">
      <c r="A26" s="14" t="s">
        <v>3</v>
      </c>
      <c r="B26" s="2">
        <f t="shared" si="24"/>
        <v>15</v>
      </c>
      <c r="C26" s="24"/>
      <c r="D26" s="24"/>
      <c r="E26" s="24"/>
      <c r="F26" s="44">
        <f t="shared" si="21"/>
        <v>0</v>
      </c>
      <c r="G26" s="57" t="str">
        <f t="shared" si="22"/>
        <v/>
      </c>
      <c r="H26" s="197"/>
      <c r="I26" s="197"/>
      <c r="J26" s="197"/>
      <c r="K26" s="44">
        <f t="shared" si="25"/>
        <v>0</v>
      </c>
      <c r="L26" s="203" t="str">
        <f t="shared" si="23"/>
        <v/>
      </c>
      <c r="M26" s="207"/>
      <c r="N26" s="207"/>
      <c r="O26" s="106">
        <f t="shared" si="26"/>
        <v>0</v>
      </c>
      <c r="P26" s="77"/>
      <c r="Q26" s="106">
        <f t="shared" si="27"/>
        <v>0</v>
      </c>
      <c r="R26" s="77"/>
      <c r="S26" s="106">
        <f t="shared" si="28"/>
        <v>0</v>
      </c>
      <c r="T26" s="77"/>
      <c r="U26" s="106">
        <f t="shared" si="29"/>
        <v>0</v>
      </c>
      <c r="V26" s="77"/>
      <c r="W26" s="106">
        <f t="shared" si="30"/>
        <v>0</v>
      </c>
      <c r="X26" s="364"/>
      <c r="Y26" s="364"/>
      <c r="Z26" s="389"/>
      <c r="AA26" s="390"/>
      <c r="AB26" s="390"/>
      <c r="AC26" s="390"/>
      <c r="AD26" s="390"/>
      <c r="AE26" s="390"/>
      <c r="AF26" s="390"/>
      <c r="AG26" s="390"/>
      <c r="AH26" s="390"/>
      <c r="AI26" s="390"/>
      <c r="AJ26" s="391"/>
    </row>
    <row r="27" spans="1:36" x14ac:dyDescent="0.2">
      <c r="A27" s="14" t="s">
        <v>4</v>
      </c>
      <c r="B27" s="2">
        <f t="shared" si="24"/>
        <v>16</v>
      </c>
      <c r="C27" s="24"/>
      <c r="D27" s="24"/>
      <c r="E27" s="24"/>
      <c r="F27" s="44">
        <f t="shared" si="21"/>
        <v>0</v>
      </c>
      <c r="G27" s="57" t="str">
        <f t="shared" si="22"/>
        <v/>
      </c>
      <c r="H27" s="197"/>
      <c r="I27" s="197"/>
      <c r="J27" s="197"/>
      <c r="K27" s="44">
        <f t="shared" si="25"/>
        <v>0</v>
      </c>
      <c r="L27" s="203" t="str">
        <f t="shared" si="23"/>
        <v/>
      </c>
      <c r="M27" s="207"/>
      <c r="N27" s="207"/>
      <c r="O27" s="106">
        <f t="shared" si="26"/>
        <v>0</v>
      </c>
      <c r="P27" s="77"/>
      <c r="Q27" s="106">
        <f t="shared" si="27"/>
        <v>0</v>
      </c>
      <c r="R27" s="77"/>
      <c r="S27" s="106">
        <f t="shared" si="28"/>
        <v>0</v>
      </c>
      <c r="T27" s="77"/>
      <c r="U27" s="106">
        <f t="shared" si="29"/>
        <v>0</v>
      </c>
      <c r="V27" s="77"/>
      <c r="W27" s="106">
        <f t="shared" si="30"/>
        <v>0</v>
      </c>
      <c r="X27" s="364"/>
      <c r="Y27" s="364"/>
      <c r="Z27" s="389"/>
      <c r="AA27" s="390"/>
      <c r="AB27" s="390"/>
      <c r="AC27" s="390"/>
      <c r="AD27" s="390"/>
      <c r="AE27" s="390"/>
      <c r="AF27" s="390"/>
      <c r="AG27" s="390"/>
      <c r="AH27" s="390"/>
      <c r="AI27" s="390"/>
      <c r="AJ27" s="391"/>
    </row>
    <row r="28" spans="1:36" x14ac:dyDescent="0.2">
      <c r="A28" s="74" t="s">
        <v>5</v>
      </c>
      <c r="B28" s="44">
        <f t="shared" si="24"/>
        <v>17</v>
      </c>
      <c r="C28" s="24"/>
      <c r="D28" s="24"/>
      <c r="E28" s="24"/>
      <c r="F28" s="44">
        <f t="shared" si="21"/>
        <v>0</v>
      </c>
      <c r="G28" s="57" t="str">
        <f t="shared" si="22"/>
        <v/>
      </c>
      <c r="H28" s="197"/>
      <c r="I28" s="197"/>
      <c r="J28" s="197"/>
      <c r="K28" s="44">
        <f t="shared" si="25"/>
        <v>0</v>
      </c>
      <c r="L28" s="203" t="str">
        <f t="shared" si="23"/>
        <v/>
      </c>
      <c r="M28" s="207"/>
      <c r="N28" s="207"/>
      <c r="O28" s="106">
        <f t="shared" si="26"/>
        <v>0</v>
      </c>
      <c r="P28" s="77"/>
      <c r="Q28" s="106">
        <f t="shared" si="27"/>
        <v>0</v>
      </c>
      <c r="R28" s="77"/>
      <c r="S28" s="106">
        <f t="shared" si="28"/>
        <v>0</v>
      </c>
      <c r="T28" s="77"/>
      <c r="U28" s="106">
        <f t="shared" si="29"/>
        <v>0</v>
      </c>
      <c r="V28" s="77"/>
      <c r="W28" s="106">
        <f t="shared" si="30"/>
        <v>0</v>
      </c>
      <c r="X28" s="364"/>
      <c r="Y28" s="364"/>
      <c r="Z28" s="389"/>
      <c r="AA28" s="390"/>
      <c r="AB28" s="390"/>
      <c r="AC28" s="390"/>
      <c r="AD28" s="390"/>
      <c r="AE28" s="390"/>
      <c r="AF28" s="390"/>
      <c r="AG28" s="390"/>
      <c r="AH28" s="390"/>
      <c r="AI28" s="390"/>
      <c r="AJ28" s="391"/>
    </row>
    <row r="29" spans="1:36" x14ac:dyDescent="0.2">
      <c r="A29" s="382" t="s">
        <v>138</v>
      </c>
      <c r="B29" s="383"/>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395"/>
      <c r="Y29" s="395"/>
      <c r="Z29" s="396"/>
      <c r="AA29" s="397"/>
      <c r="AB29" s="397"/>
      <c r="AC29" s="397"/>
      <c r="AD29" s="397"/>
      <c r="AE29" s="397"/>
      <c r="AF29" s="397"/>
      <c r="AG29" s="397"/>
      <c r="AH29" s="397"/>
      <c r="AI29" s="397"/>
      <c r="AJ29" s="398"/>
    </row>
    <row r="30" spans="1:36" x14ac:dyDescent="0.2">
      <c r="A30" s="14" t="s">
        <v>6</v>
      </c>
      <c r="B30" s="2">
        <f>B28+1</f>
        <v>18</v>
      </c>
      <c r="C30" s="24"/>
      <c r="D30" s="24"/>
      <c r="E30" s="24"/>
      <c r="F30" s="44">
        <f t="shared" ref="F30:F36" si="31">E30</f>
        <v>0</v>
      </c>
      <c r="G30" s="57" t="str">
        <f t="shared" ref="G30:G44" si="32">IF((D30*60+F30)=0,"",ROUND((C30*60)/(D30*60+F30),1))</f>
        <v/>
      </c>
      <c r="H30" s="197"/>
      <c r="I30" s="197"/>
      <c r="J30" s="197"/>
      <c r="K30" s="44">
        <f>J30</f>
        <v>0</v>
      </c>
      <c r="L30" s="203" t="str">
        <f t="shared" ref="L30:L44" si="33">IF((I30*60+K30)=0,"",ROUND((H30*60)/(I30*60+K30),1))</f>
        <v/>
      </c>
      <c r="M30" s="207"/>
      <c r="N30" s="207"/>
      <c r="O30" s="106">
        <f>IF(N30="",0,1)</f>
        <v>0</v>
      </c>
      <c r="P30" s="207"/>
      <c r="Q30" s="106">
        <f>IF(P30="",0,1)</f>
        <v>0</v>
      </c>
      <c r="R30" s="77"/>
      <c r="S30" s="106">
        <f>IF(R30="",0,1)</f>
        <v>0</v>
      </c>
      <c r="T30" s="77"/>
      <c r="U30" s="106">
        <f>IF(T30="",0,1)</f>
        <v>0</v>
      </c>
      <c r="V30" s="77"/>
      <c r="W30" s="106">
        <f>IF(V30="",0,1)</f>
        <v>0</v>
      </c>
      <c r="X30" s="364"/>
      <c r="Y30" s="364"/>
      <c r="Z30" s="389"/>
      <c r="AA30" s="390"/>
      <c r="AB30" s="390"/>
      <c r="AC30" s="390"/>
      <c r="AD30" s="390"/>
      <c r="AE30" s="390"/>
      <c r="AF30" s="390"/>
      <c r="AG30" s="390"/>
      <c r="AH30" s="390"/>
      <c r="AI30" s="390"/>
      <c r="AJ30" s="391"/>
    </row>
    <row r="31" spans="1:36" x14ac:dyDescent="0.2">
      <c r="A31" s="14" t="s">
        <v>7</v>
      </c>
      <c r="B31" s="2">
        <f t="shared" ref="B31:B36" si="34">B30+1</f>
        <v>19</v>
      </c>
      <c r="C31" s="24"/>
      <c r="D31" s="24"/>
      <c r="E31" s="24"/>
      <c r="F31" s="44">
        <f t="shared" si="31"/>
        <v>0</v>
      </c>
      <c r="G31" s="57" t="str">
        <f t="shared" si="32"/>
        <v/>
      </c>
      <c r="H31" s="197"/>
      <c r="I31" s="197"/>
      <c r="J31" s="197"/>
      <c r="K31" s="44">
        <f t="shared" ref="K31:K44" si="35">J31</f>
        <v>0</v>
      </c>
      <c r="L31" s="203" t="str">
        <f t="shared" si="33"/>
        <v/>
      </c>
      <c r="M31" s="207"/>
      <c r="N31" s="207"/>
      <c r="O31" s="106">
        <f t="shared" ref="O31:W36" si="36">IF(N31="",O30,O30+1)</f>
        <v>0</v>
      </c>
      <c r="P31" s="207"/>
      <c r="Q31" s="106">
        <f t="shared" si="36"/>
        <v>0</v>
      </c>
      <c r="R31" s="77"/>
      <c r="S31" s="106">
        <f t="shared" si="36"/>
        <v>0</v>
      </c>
      <c r="T31" s="77"/>
      <c r="U31" s="106">
        <f t="shared" si="36"/>
        <v>0</v>
      </c>
      <c r="V31" s="77"/>
      <c r="W31" s="106">
        <f t="shared" si="36"/>
        <v>0</v>
      </c>
      <c r="X31" s="364"/>
      <c r="Y31" s="364"/>
      <c r="Z31" s="389"/>
      <c r="AA31" s="390"/>
      <c r="AB31" s="390"/>
      <c r="AC31" s="390"/>
      <c r="AD31" s="390"/>
      <c r="AE31" s="390"/>
      <c r="AF31" s="390"/>
      <c r="AG31" s="390"/>
      <c r="AH31" s="390"/>
      <c r="AI31" s="390"/>
      <c r="AJ31" s="391"/>
    </row>
    <row r="32" spans="1:36" x14ac:dyDescent="0.2">
      <c r="A32" s="14" t="s">
        <v>8</v>
      </c>
      <c r="B32" s="2">
        <f t="shared" si="34"/>
        <v>20</v>
      </c>
      <c r="C32" s="24"/>
      <c r="D32" s="24"/>
      <c r="E32" s="24"/>
      <c r="F32" s="44">
        <f t="shared" si="31"/>
        <v>0</v>
      </c>
      <c r="G32" s="57" t="str">
        <f t="shared" si="32"/>
        <v/>
      </c>
      <c r="H32" s="197"/>
      <c r="I32" s="197"/>
      <c r="J32" s="197"/>
      <c r="K32" s="44">
        <f t="shared" si="35"/>
        <v>0</v>
      </c>
      <c r="L32" s="203" t="str">
        <f t="shared" si="33"/>
        <v/>
      </c>
      <c r="M32" s="207"/>
      <c r="N32" s="207"/>
      <c r="O32" s="106">
        <f t="shared" si="36"/>
        <v>0</v>
      </c>
      <c r="P32" s="77"/>
      <c r="Q32" s="106">
        <f t="shared" si="36"/>
        <v>0</v>
      </c>
      <c r="R32" s="77"/>
      <c r="S32" s="106">
        <f t="shared" si="36"/>
        <v>0</v>
      </c>
      <c r="T32" s="77"/>
      <c r="U32" s="106">
        <f t="shared" si="36"/>
        <v>0</v>
      </c>
      <c r="V32" s="77"/>
      <c r="W32" s="106">
        <f t="shared" si="36"/>
        <v>0</v>
      </c>
      <c r="X32" s="364"/>
      <c r="Y32" s="364"/>
      <c r="Z32" s="389"/>
      <c r="AA32" s="390"/>
      <c r="AB32" s="390"/>
      <c r="AC32" s="390"/>
      <c r="AD32" s="390"/>
      <c r="AE32" s="390"/>
      <c r="AF32" s="390"/>
      <c r="AG32" s="390"/>
      <c r="AH32" s="390"/>
      <c r="AI32" s="390"/>
      <c r="AJ32" s="391"/>
    </row>
    <row r="33" spans="1:36" x14ac:dyDescent="0.2">
      <c r="A33" s="14" t="s">
        <v>2</v>
      </c>
      <c r="B33" s="2">
        <f t="shared" si="34"/>
        <v>21</v>
      </c>
      <c r="C33" s="24"/>
      <c r="D33" s="24"/>
      <c r="E33" s="24"/>
      <c r="F33" s="44">
        <f t="shared" si="31"/>
        <v>0</v>
      </c>
      <c r="G33" s="57" t="str">
        <f t="shared" si="32"/>
        <v/>
      </c>
      <c r="H33" s="197"/>
      <c r="I33" s="197"/>
      <c r="J33" s="197"/>
      <c r="K33" s="44">
        <f t="shared" si="35"/>
        <v>0</v>
      </c>
      <c r="L33" s="203" t="str">
        <f t="shared" si="33"/>
        <v/>
      </c>
      <c r="M33" s="207"/>
      <c r="N33" s="207"/>
      <c r="O33" s="106">
        <f t="shared" si="36"/>
        <v>0</v>
      </c>
      <c r="P33" s="77"/>
      <c r="Q33" s="106">
        <f t="shared" si="36"/>
        <v>0</v>
      </c>
      <c r="R33" s="77"/>
      <c r="S33" s="106">
        <f t="shared" si="36"/>
        <v>0</v>
      </c>
      <c r="T33" s="77"/>
      <c r="U33" s="106">
        <f t="shared" si="36"/>
        <v>0</v>
      </c>
      <c r="V33" s="77"/>
      <c r="W33" s="106">
        <f t="shared" si="36"/>
        <v>0</v>
      </c>
      <c r="X33" s="364"/>
      <c r="Y33" s="364"/>
      <c r="Z33" s="389"/>
      <c r="AA33" s="390"/>
      <c r="AB33" s="390"/>
      <c r="AC33" s="390"/>
      <c r="AD33" s="390"/>
      <c r="AE33" s="390"/>
      <c r="AF33" s="390"/>
      <c r="AG33" s="390"/>
      <c r="AH33" s="390"/>
      <c r="AI33" s="390"/>
      <c r="AJ33" s="391"/>
    </row>
    <row r="34" spans="1:36" x14ac:dyDescent="0.2">
      <c r="A34" s="14" t="s">
        <v>3</v>
      </c>
      <c r="B34" s="2">
        <f t="shared" si="34"/>
        <v>22</v>
      </c>
      <c r="C34" s="24"/>
      <c r="D34" s="24"/>
      <c r="E34" s="24"/>
      <c r="F34" s="44">
        <f t="shared" si="31"/>
        <v>0</v>
      </c>
      <c r="G34" s="57" t="str">
        <f t="shared" si="32"/>
        <v/>
      </c>
      <c r="H34" s="197"/>
      <c r="I34" s="197"/>
      <c r="J34" s="197"/>
      <c r="K34" s="44">
        <f t="shared" si="35"/>
        <v>0</v>
      </c>
      <c r="L34" s="203" t="str">
        <f t="shared" si="33"/>
        <v/>
      </c>
      <c r="M34" s="207"/>
      <c r="N34" s="207"/>
      <c r="O34" s="106">
        <f t="shared" si="36"/>
        <v>0</v>
      </c>
      <c r="P34" s="77"/>
      <c r="Q34" s="106">
        <f t="shared" si="36"/>
        <v>0</v>
      </c>
      <c r="R34" s="77"/>
      <c r="S34" s="106">
        <f t="shared" si="36"/>
        <v>0</v>
      </c>
      <c r="T34" s="77"/>
      <c r="U34" s="106">
        <f t="shared" si="36"/>
        <v>0</v>
      </c>
      <c r="V34" s="77"/>
      <c r="W34" s="106">
        <f t="shared" si="36"/>
        <v>0</v>
      </c>
      <c r="X34" s="364"/>
      <c r="Y34" s="364"/>
      <c r="Z34" s="389"/>
      <c r="AA34" s="390"/>
      <c r="AB34" s="390"/>
      <c r="AC34" s="390"/>
      <c r="AD34" s="390"/>
      <c r="AE34" s="390"/>
      <c r="AF34" s="390"/>
      <c r="AG34" s="390"/>
      <c r="AH34" s="390"/>
      <c r="AI34" s="390"/>
      <c r="AJ34" s="391"/>
    </row>
    <row r="35" spans="1:36" x14ac:dyDescent="0.2">
      <c r="A35" s="14" t="s">
        <v>4</v>
      </c>
      <c r="B35" s="2">
        <f t="shared" si="34"/>
        <v>23</v>
      </c>
      <c r="C35" s="24"/>
      <c r="D35" s="24"/>
      <c r="E35" s="24"/>
      <c r="F35" s="44">
        <f t="shared" si="31"/>
        <v>0</v>
      </c>
      <c r="G35" s="57" t="str">
        <f t="shared" si="32"/>
        <v/>
      </c>
      <c r="H35" s="197"/>
      <c r="I35" s="197"/>
      <c r="J35" s="197"/>
      <c r="K35" s="44">
        <f t="shared" si="35"/>
        <v>0</v>
      </c>
      <c r="L35" s="203" t="str">
        <f t="shared" si="33"/>
        <v/>
      </c>
      <c r="M35" s="207"/>
      <c r="N35" s="207"/>
      <c r="O35" s="106">
        <f t="shared" si="36"/>
        <v>0</v>
      </c>
      <c r="P35" s="77"/>
      <c r="Q35" s="106">
        <f t="shared" si="36"/>
        <v>0</v>
      </c>
      <c r="R35" s="77"/>
      <c r="S35" s="106">
        <f t="shared" si="36"/>
        <v>0</v>
      </c>
      <c r="T35" s="77"/>
      <c r="U35" s="106">
        <f t="shared" si="36"/>
        <v>0</v>
      </c>
      <c r="V35" s="77"/>
      <c r="W35" s="106">
        <f t="shared" si="36"/>
        <v>0</v>
      </c>
      <c r="X35" s="364"/>
      <c r="Y35" s="364"/>
      <c r="Z35" s="365" t="s">
        <v>265</v>
      </c>
      <c r="AA35" s="366"/>
      <c r="AB35" s="366"/>
      <c r="AC35" s="366"/>
      <c r="AD35" s="366"/>
      <c r="AE35" s="366"/>
      <c r="AF35" s="366"/>
      <c r="AG35" s="366"/>
      <c r="AH35" s="366"/>
      <c r="AI35" s="366"/>
      <c r="AJ35" s="367"/>
    </row>
    <row r="36" spans="1:36" x14ac:dyDescent="0.2">
      <c r="A36" s="74" t="s">
        <v>5</v>
      </c>
      <c r="B36" s="44">
        <f t="shared" si="34"/>
        <v>24</v>
      </c>
      <c r="C36" s="24"/>
      <c r="D36" s="24"/>
      <c r="E36" s="24"/>
      <c r="F36" s="44">
        <f t="shared" si="31"/>
        <v>0</v>
      </c>
      <c r="G36" s="57" t="str">
        <f t="shared" si="32"/>
        <v/>
      </c>
      <c r="H36" s="197"/>
      <c r="I36" s="197"/>
      <c r="J36" s="197"/>
      <c r="K36" s="44">
        <f t="shared" si="35"/>
        <v>0</v>
      </c>
      <c r="L36" s="203" t="str">
        <f t="shared" si="33"/>
        <v/>
      </c>
      <c r="M36" s="207"/>
      <c r="N36" s="207"/>
      <c r="O36" s="106">
        <f t="shared" si="36"/>
        <v>0</v>
      </c>
      <c r="P36" s="77"/>
      <c r="Q36" s="106">
        <f t="shared" si="36"/>
        <v>0</v>
      </c>
      <c r="R36" s="77"/>
      <c r="S36" s="106">
        <f t="shared" si="36"/>
        <v>0</v>
      </c>
      <c r="T36" s="77"/>
      <c r="U36" s="106">
        <f t="shared" si="36"/>
        <v>0</v>
      </c>
      <c r="V36" s="77"/>
      <c r="W36" s="106">
        <f t="shared" si="36"/>
        <v>0</v>
      </c>
      <c r="X36" s="364"/>
      <c r="Y36" s="364"/>
      <c r="Z36" s="365"/>
      <c r="AA36" s="366"/>
      <c r="AB36" s="366"/>
      <c r="AC36" s="366"/>
      <c r="AD36" s="366"/>
      <c r="AE36" s="366"/>
      <c r="AF36" s="366"/>
      <c r="AG36" s="366"/>
      <c r="AH36" s="366"/>
      <c r="AI36" s="366"/>
      <c r="AJ36" s="367"/>
    </row>
    <row r="37" spans="1:36" x14ac:dyDescent="0.2">
      <c r="A37" s="382" t="s">
        <v>216</v>
      </c>
      <c r="B37" s="383"/>
      <c r="C37" s="11">
        <f>SUM(C30:C36)</f>
        <v>0</v>
      </c>
      <c r="D37" s="11">
        <f>SUM(D30:D36)+ROUNDDOWN(F37/60,0)</f>
        <v>0</v>
      </c>
      <c r="E37" s="11">
        <f>F37-60*ROUNDDOWN(F37/60,0)</f>
        <v>0</v>
      </c>
      <c r="F37" s="89">
        <f>SUM(F30:F36)</f>
        <v>0</v>
      </c>
      <c r="G37" s="34">
        <f>IF((D37*60+E37)=0,0,ROUND((C37*60)/(D37*60+E37),1))</f>
        <v>0</v>
      </c>
      <c r="H37" s="11">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384"/>
      <c r="Y37" s="385"/>
      <c r="Z37" s="392"/>
      <c r="AA37" s="393"/>
      <c r="AB37" s="393"/>
      <c r="AC37" s="393"/>
      <c r="AD37" s="393"/>
      <c r="AE37" s="393"/>
      <c r="AF37" s="393"/>
      <c r="AG37" s="393"/>
      <c r="AH37" s="393"/>
      <c r="AI37" s="393"/>
      <c r="AJ37" s="394"/>
    </row>
    <row r="38" spans="1:36" x14ac:dyDescent="0.2">
      <c r="A38" s="74" t="s">
        <v>6</v>
      </c>
      <c r="B38" s="44">
        <f>B36+1</f>
        <v>25</v>
      </c>
      <c r="C38" s="24"/>
      <c r="D38" s="24"/>
      <c r="E38" s="24"/>
      <c r="F38" s="44">
        <f t="shared" ref="F38:F44" si="37">E38</f>
        <v>0</v>
      </c>
      <c r="G38" s="57" t="str">
        <f t="shared" si="32"/>
        <v/>
      </c>
      <c r="H38" s="197"/>
      <c r="I38" s="197"/>
      <c r="J38" s="197"/>
      <c r="K38" s="44">
        <f t="shared" si="35"/>
        <v>0</v>
      </c>
      <c r="L38" s="203" t="str">
        <f t="shared" si="33"/>
        <v/>
      </c>
      <c r="M38" s="207"/>
      <c r="N38" s="207"/>
      <c r="O38" s="106">
        <f>IF(N38="",0,1)</f>
        <v>0</v>
      </c>
      <c r="P38" s="207"/>
      <c r="Q38" s="106">
        <f>IF(P38="",0,1)</f>
        <v>0</v>
      </c>
      <c r="R38" s="77"/>
      <c r="S38" s="106">
        <f>IF(R38="",0,1)</f>
        <v>0</v>
      </c>
      <c r="T38" s="77"/>
      <c r="U38" s="106">
        <f>IF(T38="",0,1)</f>
        <v>0</v>
      </c>
      <c r="V38" s="77"/>
      <c r="W38" s="106">
        <f>IF(V38="",0,1)</f>
        <v>0</v>
      </c>
      <c r="X38" s="364"/>
      <c r="Y38" s="364"/>
      <c r="Z38" s="368" t="s">
        <v>266</v>
      </c>
      <c r="AA38" s="369"/>
      <c r="AB38" s="369"/>
      <c r="AC38" s="369"/>
      <c r="AD38" s="369"/>
      <c r="AE38" s="369"/>
      <c r="AF38" s="369"/>
      <c r="AG38" s="369"/>
      <c r="AH38" s="369"/>
      <c r="AI38" s="369"/>
      <c r="AJ38" s="370"/>
    </row>
    <row r="39" spans="1:36" x14ac:dyDescent="0.2">
      <c r="A39" s="14" t="s">
        <v>7</v>
      </c>
      <c r="B39" s="226">
        <f>B38+1</f>
        <v>26</v>
      </c>
      <c r="C39" s="24"/>
      <c r="D39" s="24"/>
      <c r="E39" s="24"/>
      <c r="F39" s="44">
        <f t="shared" si="37"/>
        <v>0</v>
      </c>
      <c r="G39" s="57" t="str">
        <f t="shared" si="32"/>
        <v/>
      </c>
      <c r="H39" s="197"/>
      <c r="I39" s="197"/>
      <c r="J39" s="197"/>
      <c r="K39" s="44">
        <f t="shared" si="35"/>
        <v>0</v>
      </c>
      <c r="L39" s="203" t="str">
        <f t="shared" si="33"/>
        <v/>
      </c>
      <c r="M39" s="207"/>
      <c r="N39" s="207"/>
      <c r="O39" s="106">
        <f t="shared" ref="O39:W44" si="38">IF(N39="",O38,O38+1)</f>
        <v>0</v>
      </c>
      <c r="P39" s="207"/>
      <c r="Q39" s="106">
        <f t="shared" si="38"/>
        <v>0</v>
      </c>
      <c r="R39" s="77"/>
      <c r="S39" s="106">
        <f t="shared" si="38"/>
        <v>0</v>
      </c>
      <c r="T39" s="77"/>
      <c r="U39" s="106">
        <f t="shared" si="38"/>
        <v>0</v>
      </c>
      <c r="V39" s="77"/>
      <c r="W39" s="106">
        <f t="shared" si="38"/>
        <v>0</v>
      </c>
      <c r="X39" s="364"/>
      <c r="Y39" s="364"/>
      <c r="Z39" s="365"/>
      <c r="AA39" s="366"/>
      <c r="AB39" s="366"/>
      <c r="AC39" s="366"/>
      <c r="AD39" s="366"/>
      <c r="AE39" s="366"/>
      <c r="AF39" s="366"/>
      <c r="AG39" s="366"/>
      <c r="AH39" s="366"/>
      <c r="AI39" s="366"/>
      <c r="AJ39" s="367"/>
    </row>
    <row r="40" spans="1:36" x14ac:dyDescent="0.2">
      <c r="A40" s="14" t="s">
        <v>8</v>
      </c>
      <c r="B40" s="226">
        <f t="shared" ref="B40:B44" si="39">B39+1</f>
        <v>27</v>
      </c>
      <c r="C40" s="24"/>
      <c r="D40" s="24"/>
      <c r="E40" s="24"/>
      <c r="F40" s="44">
        <f t="shared" si="37"/>
        <v>0</v>
      </c>
      <c r="G40" s="57" t="str">
        <f t="shared" si="32"/>
        <v/>
      </c>
      <c r="H40" s="197"/>
      <c r="I40" s="197"/>
      <c r="J40" s="197"/>
      <c r="K40" s="44">
        <f t="shared" si="35"/>
        <v>0</v>
      </c>
      <c r="L40" s="203" t="str">
        <f t="shared" si="33"/>
        <v/>
      </c>
      <c r="M40" s="207"/>
      <c r="N40" s="207"/>
      <c r="O40" s="106">
        <f t="shared" si="38"/>
        <v>0</v>
      </c>
      <c r="P40" s="207"/>
      <c r="Q40" s="106">
        <f t="shared" si="38"/>
        <v>0</v>
      </c>
      <c r="R40" s="77"/>
      <c r="S40" s="106">
        <f t="shared" si="38"/>
        <v>0</v>
      </c>
      <c r="T40" s="77"/>
      <c r="U40" s="106">
        <f t="shared" si="38"/>
        <v>0</v>
      </c>
      <c r="V40" s="77"/>
      <c r="W40" s="106">
        <f t="shared" si="38"/>
        <v>0</v>
      </c>
      <c r="X40" s="364"/>
      <c r="Y40" s="364"/>
      <c r="Z40" s="365"/>
      <c r="AA40" s="366"/>
      <c r="AB40" s="366"/>
      <c r="AC40" s="366"/>
      <c r="AD40" s="366"/>
      <c r="AE40" s="366"/>
      <c r="AF40" s="366"/>
      <c r="AG40" s="366"/>
      <c r="AH40" s="366"/>
      <c r="AI40" s="366"/>
      <c r="AJ40" s="367"/>
    </row>
    <row r="41" spans="1:36" x14ac:dyDescent="0.2">
      <c r="A41" s="14" t="s">
        <v>2</v>
      </c>
      <c r="B41" s="226">
        <f t="shared" si="39"/>
        <v>28</v>
      </c>
      <c r="C41" s="24"/>
      <c r="D41" s="24"/>
      <c r="E41" s="24"/>
      <c r="F41" s="44">
        <f t="shared" si="37"/>
        <v>0</v>
      </c>
      <c r="G41" s="57" t="str">
        <f t="shared" si="32"/>
        <v/>
      </c>
      <c r="H41" s="197"/>
      <c r="I41" s="197"/>
      <c r="J41" s="197"/>
      <c r="K41" s="44">
        <f t="shared" si="35"/>
        <v>0</v>
      </c>
      <c r="L41" s="203" t="str">
        <f t="shared" si="33"/>
        <v/>
      </c>
      <c r="M41" s="207"/>
      <c r="N41" s="207"/>
      <c r="O41" s="106">
        <f t="shared" si="38"/>
        <v>0</v>
      </c>
      <c r="P41" s="207"/>
      <c r="Q41" s="106">
        <f t="shared" si="38"/>
        <v>0</v>
      </c>
      <c r="R41" s="77"/>
      <c r="S41" s="106">
        <f t="shared" si="38"/>
        <v>0</v>
      </c>
      <c r="T41" s="77"/>
      <c r="U41" s="106">
        <f t="shared" si="38"/>
        <v>0</v>
      </c>
      <c r="V41" s="77"/>
      <c r="W41" s="106">
        <f t="shared" si="38"/>
        <v>0</v>
      </c>
      <c r="X41" s="364"/>
      <c r="Y41" s="364"/>
      <c r="Z41" s="365"/>
      <c r="AA41" s="366"/>
      <c r="AB41" s="366"/>
      <c r="AC41" s="366"/>
      <c r="AD41" s="366"/>
      <c r="AE41" s="366"/>
      <c r="AF41" s="366"/>
      <c r="AG41" s="366"/>
      <c r="AH41" s="366"/>
      <c r="AI41" s="366"/>
      <c r="AJ41" s="367"/>
    </row>
    <row r="42" spans="1:36" x14ac:dyDescent="0.2">
      <c r="A42" s="14" t="s">
        <v>3</v>
      </c>
      <c r="B42" s="226">
        <f t="shared" si="39"/>
        <v>29</v>
      </c>
      <c r="C42" s="262"/>
      <c r="D42" s="262"/>
      <c r="E42" s="262"/>
      <c r="F42" s="44">
        <f t="shared" si="37"/>
        <v>0</v>
      </c>
      <c r="G42" s="57" t="str">
        <f t="shared" si="32"/>
        <v/>
      </c>
      <c r="H42" s="263"/>
      <c r="I42" s="263"/>
      <c r="J42" s="263"/>
      <c r="K42" s="44">
        <f t="shared" si="35"/>
        <v>0</v>
      </c>
      <c r="L42" s="203" t="str">
        <f t="shared" si="33"/>
        <v/>
      </c>
      <c r="M42" s="235"/>
      <c r="N42" s="235"/>
      <c r="O42" s="106">
        <f t="shared" si="38"/>
        <v>0</v>
      </c>
      <c r="P42" s="235"/>
      <c r="Q42" s="106">
        <f t="shared" si="38"/>
        <v>0</v>
      </c>
      <c r="R42" s="264"/>
      <c r="S42" s="106">
        <f t="shared" si="38"/>
        <v>0</v>
      </c>
      <c r="T42" s="264"/>
      <c r="U42" s="106">
        <f t="shared" si="38"/>
        <v>0</v>
      </c>
      <c r="V42" s="264"/>
      <c r="W42" s="106">
        <f t="shared" si="38"/>
        <v>0</v>
      </c>
      <c r="X42" s="364"/>
      <c r="Y42" s="364"/>
      <c r="Z42" s="365"/>
      <c r="AA42" s="366"/>
      <c r="AB42" s="366"/>
      <c r="AC42" s="366"/>
      <c r="AD42" s="366"/>
      <c r="AE42" s="366"/>
      <c r="AF42" s="366"/>
      <c r="AG42" s="366"/>
      <c r="AH42" s="366"/>
      <c r="AI42" s="366"/>
      <c r="AJ42" s="367"/>
    </row>
    <row r="43" spans="1:36" x14ac:dyDescent="0.2">
      <c r="A43" s="14" t="s">
        <v>4</v>
      </c>
      <c r="B43" s="226">
        <f t="shared" si="39"/>
        <v>30</v>
      </c>
      <c r="C43" s="262"/>
      <c r="D43" s="262"/>
      <c r="E43" s="262"/>
      <c r="F43" s="44">
        <f t="shared" si="37"/>
        <v>0</v>
      </c>
      <c r="G43" s="57" t="str">
        <f t="shared" si="32"/>
        <v/>
      </c>
      <c r="H43" s="263"/>
      <c r="I43" s="263"/>
      <c r="J43" s="263"/>
      <c r="K43" s="44">
        <f t="shared" si="35"/>
        <v>0</v>
      </c>
      <c r="L43" s="203" t="str">
        <f t="shared" si="33"/>
        <v/>
      </c>
      <c r="M43" s="235"/>
      <c r="N43" s="235"/>
      <c r="O43" s="106">
        <f t="shared" si="38"/>
        <v>0</v>
      </c>
      <c r="P43" s="235"/>
      <c r="Q43" s="106">
        <f t="shared" si="38"/>
        <v>0</v>
      </c>
      <c r="R43" s="264"/>
      <c r="S43" s="106">
        <f t="shared" si="38"/>
        <v>0</v>
      </c>
      <c r="T43" s="264"/>
      <c r="U43" s="106">
        <f t="shared" si="38"/>
        <v>0</v>
      </c>
      <c r="V43" s="264"/>
      <c r="W43" s="106">
        <f t="shared" si="38"/>
        <v>0</v>
      </c>
      <c r="X43" s="364"/>
      <c r="Y43" s="364"/>
      <c r="Z43" s="365"/>
      <c r="AA43" s="366"/>
      <c r="AB43" s="366"/>
      <c r="AC43" s="366"/>
      <c r="AD43" s="366"/>
      <c r="AE43" s="366"/>
      <c r="AF43" s="366"/>
      <c r="AG43" s="366"/>
      <c r="AH43" s="366"/>
      <c r="AI43" s="366"/>
      <c r="AJ43" s="367"/>
    </row>
    <row r="44" spans="1:36" x14ac:dyDescent="0.2">
      <c r="A44" s="74" t="s">
        <v>5</v>
      </c>
      <c r="B44" s="281">
        <f t="shared" si="39"/>
        <v>31</v>
      </c>
      <c r="C44" s="24"/>
      <c r="D44" s="24"/>
      <c r="E44" s="24"/>
      <c r="F44" s="44">
        <f t="shared" si="37"/>
        <v>0</v>
      </c>
      <c r="G44" s="57" t="str">
        <f t="shared" si="32"/>
        <v/>
      </c>
      <c r="H44" s="197"/>
      <c r="I44" s="197"/>
      <c r="J44" s="197"/>
      <c r="K44" s="44">
        <f t="shared" si="35"/>
        <v>0</v>
      </c>
      <c r="L44" s="203" t="str">
        <f t="shared" si="33"/>
        <v/>
      </c>
      <c r="M44" s="207"/>
      <c r="N44" s="207"/>
      <c r="O44" s="106">
        <f t="shared" si="38"/>
        <v>0</v>
      </c>
      <c r="P44" s="207"/>
      <c r="Q44" s="106">
        <f t="shared" si="38"/>
        <v>0</v>
      </c>
      <c r="R44" s="77"/>
      <c r="S44" s="106">
        <f t="shared" si="38"/>
        <v>0</v>
      </c>
      <c r="T44" s="77"/>
      <c r="U44" s="106">
        <f t="shared" si="38"/>
        <v>0</v>
      </c>
      <c r="V44" s="77"/>
      <c r="W44" s="106">
        <f t="shared" si="38"/>
        <v>0</v>
      </c>
      <c r="X44" s="364"/>
      <c r="Y44" s="364"/>
      <c r="Z44" s="368" t="s">
        <v>267</v>
      </c>
      <c r="AA44" s="369"/>
      <c r="AB44" s="369"/>
      <c r="AC44" s="369"/>
      <c r="AD44" s="369"/>
      <c r="AE44" s="369"/>
      <c r="AF44" s="369"/>
      <c r="AG44" s="369"/>
      <c r="AH44" s="369"/>
      <c r="AI44" s="369"/>
      <c r="AJ44" s="370"/>
    </row>
    <row r="45" spans="1:36" x14ac:dyDescent="0.2">
      <c r="A45" s="382" t="s">
        <v>135</v>
      </c>
      <c r="B45" s="383"/>
      <c r="C45" s="11">
        <f>SUM(C38:C44)</f>
        <v>0</v>
      </c>
      <c r="D45" s="11">
        <f>SUM(D38:D44)+ROUNDDOWN(F45/60,0)</f>
        <v>0</v>
      </c>
      <c r="E45" s="11">
        <f>F45-60*ROUNDDOWN(F45/60,0)</f>
        <v>0</v>
      </c>
      <c r="F45" s="89">
        <f>SUM(F38:F44)</f>
        <v>0</v>
      </c>
      <c r="G45" s="34">
        <f>IF((D45*60+E45)=0,0,ROUND((C45*60)/(D45*60+E45),1))</f>
        <v>0</v>
      </c>
      <c r="H45" s="11">
        <f>SUM(H38:H44)</f>
        <v>0</v>
      </c>
      <c r="I45" s="11">
        <f>SUM(I38:I44)+ROUNDDOWN(K45/60,0)</f>
        <v>0</v>
      </c>
      <c r="J45" s="11">
        <f>K45-60*ROUNDDOWN(K45/60,0)</f>
        <v>0</v>
      </c>
      <c r="K45" s="89">
        <f>SUM(K38:K44)</f>
        <v>0</v>
      </c>
      <c r="L45" s="34">
        <f>IF((I45*60+J45)=0,0,ROUND((H45*60)/(I45*60+J45),1))</f>
        <v>0</v>
      </c>
      <c r="M45" s="18">
        <f>SUM(M38:M44)</f>
        <v>0</v>
      </c>
      <c r="N45" s="18">
        <f>IF(SUM(N38:N44)=0,0,ROUND(AVERAGE(N38:N44),0))</f>
        <v>0</v>
      </c>
      <c r="O45" s="107">
        <f>IF(O44=0,0,1)</f>
        <v>0</v>
      </c>
      <c r="P45" s="18">
        <f>IF(SUM(P38:P44)=0,0,ROUND(AVERAGE(P38:P44),0))</f>
        <v>0</v>
      </c>
      <c r="Q45" s="107">
        <f>IF(Q44=0,0,1)</f>
        <v>0</v>
      </c>
      <c r="R45" s="18">
        <f>IF(SUM(R38:R44)=0,0,ROUND(AVERAGE(R38:R44),0))</f>
        <v>0</v>
      </c>
      <c r="S45" s="107">
        <f>IF(S44=0,0,1)</f>
        <v>0</v>
      </c>
      <c r="T45" s="18">
        <f>IF(SUM(T38:T44)=0,0,ROUND(AVERAGE(T38:T44),0))</f>
        <v>0</v>
      </c>
      <c r="U45" s="107">
        <f>IF(U44=0,0,1)</f>
        <v>0</v>
      </c>
      <c r="V45" s="18">
        <f>IF(SUM(V38:V44)=0,0,ROUND(AVERAGE(V38:V44),0))</f>
        <v>0</v>
      </c>
      <c r="W45" s="107">
        <f>IF(W44=0,0,1)</f>
        <v>0</v>
      </c>
      <c r="X45" s="384"/>
      <c r="Y45" s="424"/>
      <c r="Z45" s="392"/>
      <c r="AA45" s="393"/>
      <c r="AB45" s="393"/>
      <c r="AC45" s="393"/>
      <c r="AD45" s="393"/>
      <c r="AE45" s="393"/>
      <c r="AF45" s="393"/>
      <c r="AG45" s="393"/>
      <c r="AH45" s="393"/>
      <c r="AI45" s="393"/>
      <c r="AJ45" s="394"/>
    </row>
    <row r="46" spans="1:36" x14ac:dyDescent="0.2">
      <c r="A46" s="379" t="s">
        <v>247</v>
      </c>
      <c r="B46" s="380"/>
      <c r="C46" s="12">
        <f>C5+C13+C21+C29+C37+C45</f>
        <v>0</v>
      </c>
      <c r="D46" s="9">
        <f>D5+D13+D21+D29+D37+D45+ROUNDDOWN(F46/60,0)</f>
        <v>0</v>
      </c>
      <c r="E46" s="9">
        <f>F46-60*ROUNDDOWN(F46/60,0)</f>
        <v>0</v>
      </c>
      <c r="F46" s="91">
        <f>E5+E13+E21+E29+E37+E45</f>
        <v>0</v>
      </c>
      <c r="G46" s="38">
        <f>IF((D46*60+E46)=0,0,ROUND((C46*60)/(D46*60+E46),1))</f>
        <v>0</v>
      </c>
      <c r="H46" s="12">
        <f>H5+H13+H21+H29+H37+H45</f>
        <v>0</v>
      </c>
      <c r="I46" s="9">
        <f>I5+I13+I21+I29+I37+I45+ROUNDDOWN(K46/60,0)</f>
        <v>0</v>
      </c>
      <c r="J46" s="9">
        <f>K46-60*ROUNDDOWN(K46/60,0)</f>
        <v>0</v>
      </c>
      <c r="K46" s="91">
        <f>J5+J13+J21+J29+J37+J45</f>
        <v>0</v>
      </c>
      <c r="L46" s="38">
        <f>IF((I46*60+J46)=0,0,ROUND((H46*60)/(I46*60+J46),1))</f>
        <v>0</v>
      </c>
      <c r="M46" s="28">
        <f>M5+M13+M21+M29+M37+M45</f>
        <v>0</v>
      </c>
      <c r="N46" s="28" t="str">
        <f>IF(N47=0,"",(N5+N13+N21+N29+N37+N45)/N47)</f>
        <v/>
      </c>
      <c r="O46" s="237"/>
      <c r="P46" s="28" t="str">
        <f>IF(P47=0,"",(P5+P13+P21+P29+P37+P45)/P47)</f>
        <v/>
      </c>
      <c r="Q46" s="237"/>
      <c r="R46" s="19" t="str">
        <f>IF(R47=0,"",(R5+R13+R21+R29+R37+R45)/R47)</f>
        <v/>
      </c>
      <c r="S46" s="237"/>
      <c r="T46" s="28" t="str">
        <f>IF(T47=0,"",(T5+T13+T21+T29+T37+T45)/T47)</f>
        <v/>
      </c>
      <c r="U46" s="237"/>
      <c r="V46" s="28" t="str">
        <f>IF(V47=0,"",(V5+V13+V21+V29+V37+V45)/V47)</f>
        <v/>
      </c>
      <c r="W46" s="237"/>
      <c r="X46" s="124"/>
      <c r="Y46" s="125"/>
      <c r="Z46" s="125"/>
      <c r="AA46" s="125"/>
      <c r="AB46" s="125"/>
      <c r="AC46" s="23"/>
      <c r="AD46" s="158"/>
      <c r="AE46" s="157"/>
      <c r="AF46" s="2" t="s">
        <v>0</v>
      </c>
      <c r="AG46" s="2" t="s">
        <v>14</v>
      </c>
      <c r="AH46" s="2" t="s">
        <v>15</v>
      </c>
      <c r="AI46" s="2" t="s">
        <v>12</v>
      </c>
      <c r="AJ46" s="2" t="s">
        <v>25</v>
      </c>
    </row>
    <row r="47" spans="1:36" x14ac:dyDescent="0.2">
      <c r="A47" s="381"/>
      <c r="B47" s="381"/>
      <c r="C47" s="5"/>
      <c r="D47" s="5"/>
      <c r="E47" s="5"/>
      <c r="F47" s="126"/>
      <c r="G47" s="5"/>
      <c r="H47" s="5"/>
      <c r="I47" s="5"/>
      <c r="J47" s="5"/>
      <c r="K47" s="5"/>
      <c r="L47" s="5"/>
      <c r="M47" s="123"/>
      <c r="N47" s="127">
        <f>O5+O13+O21+O29+O37+O45</f>
        <v>0</v>
      </c>
      <c r="O47" s="128"/>
      <c r="P47" s="127">
        <f>Q5+Q13+Q21+Q29+Q37+Q45</f>
        <v>0</v>
      </c>
      <c r="Q47" s="128"/>
      <c r="R47" s="127">
        <f>S5+S13+S21+S29+S37+S45</f>
        <v>0</v>
      </c>
      <c r="S47" s="128"/>
      <c r="T47" s="127">
        <f>U5+U13+U21+U29+U37+U45</f>
        <v>0</v>
      </c>
      <c r="U47" s="128"/>
      <c r="V47" s="127">
        <f>W5+W13+W21+W29+W37+W45</f>
        <v>0</v>
      </c>
      <c r="W47" s="122"/>
      <c r="X47" s="13"/>
      <c r="Y47" s="13"/>
      <c r="Z47" s="13"/>
      <c r="AA47" s="13"/>
      <c r="AB47" s="42"/>
      <c r="AC47" s="386" t="s">
        <v>136</v>
      </c>
      <c r="AD47" s="387"/>
      <c r="AE47" s="388"/>
      <c r="AF47" s="15">
        <f>C46</f>
        <v>0</v>
      </c>
      <c r="AG47" s="15">
        <f>D46</f>
        <v>0</v>
      </c>
      <c r="AH47" s="10">
        <f>E46</f>
        <v>0</v>
      </c>
      <c r="AI47" s="10">
        <f>IF((AG47*60+AH47)=0,0,ROUND((AF47*60)/(AG47*60+AH47),1))</f>
        <v>0</v>
      </c>
      <c r="AJ47" s="159">
        <f>M46</f>
        <v>0</v>
      </c>
    </row>
    <row r="48" spans="1:36" x14ac:dyDescent="0.2">
      <c r="A48" s="377"/>
      <c r="B48" s="377"/>
      <c r="C48" s="121"/>
      <c r="D48" s="121"/>
      <c r="E48" s="121"/>
      <c r="F48" s="86"/>
      <c r="G48" s="13"/>
      <c r="H48" s="13"/>
      <c r="I48" s="13"/>
      <c r="J48" s="13"/>
      <c r="K48" s="13"/>
      <c r="L48" s="13"/>
      <c r="M48" s="42"/>
      <c r="N48" s="135"/>
      <c r="O48" s="135"/>
      <c r="P48" s="135"/>
      <c r="Q48" s="135"/>
      <c r="R48" s="135"/>
      <c r="S48" s="135"/>
      <c r="T48" s="135"/>
      <c r="U48" s="135"/>
      <c r="V48" s="135"/>
      <c r="W48" s="86"/>
      <c r="X48" s="121"/>
      <c r="Y48" s="121"/>
      <c r="Z48" s="121"/>
      <c r="AA48" s="13"/>
      <c r="AB48" s="42"/>
      <c r="AI48" s="5"/>
    </row>
    <row r="49" spans="1:35" ht="12.75" hidden="1" customHeight="1" x14ac:dyDescent="0.2">
      <c r="A49" s="377"/>
      <c r="B49" s="378"/>
      <c r="C49" s="121"/>
      <c r="D49" s="121"/>
      <c r="E49" s="121"/>
      <c r="F49" s="86"/>
      <c r="G49" s="13"/>
      <c r="H49" s="13"/>
      <c r="I49" s="13"/>
      <c r="J49" s="13"/>
      <c r="K49" s="13"/>
      <c r="L49" s="13"/>
      <c r="M49" s="42"/>
      <c r="N49" s="135"/>
      <c r="O49" s="135"/>
      <c r="P49" s="135"/>
      <c r="Q49" s="135"/>
      <c r="R49" s="135"/>
      <c r="S49" s="135"/>
      <c r="T49" s="135"/>
      <c r="U49" s="135"/>
      <c r="V49" s="135"/>
      <c r="W49" s="86"/>
      <c r="X49" s="121"/>
      <c r="Y49" s="121"/>
      <c r="Z49" s="371" t="s">
        <v>187</v>
      </c>
      <c r="AA49" s="372"/>
      <c r="AB49" s="372"/>
      <c r="AC49" s="372"/>
      <c r="AD49" s="372"/>
      <c r="AE49" s="373"/>
      <c r="AF49" s="203" t="s">
        <v>14</v>
      </c>
      <c r="AG49" s="203" t="s">
        <v>15</v>
      </c>
      <c r="AH49" s="13"/>
      <c r="AI49" s="13"/>
    </row>
    <row r="50" spans="1:35" hidden="1" x14ac:dyDescent="0.2">
      <c r="Z50" s="374" t="s">
        <v>136</v>
      </c>
      <c r="AA50" s="375"/>
      <c r="AB50" s="375"/>
      <c r="AC50" s="375"/>
      <c r="AD50" s="375"/>
      <c r="AE50" s="376"/>
      <c r="AF50" s="109">
        <f>I46</f>
        <v>0</v>
      </c>
      <c r="AG50" s="109">
        <f>J46</f>
        <v>0</v>
      </c>
    </row>
  </sheetData>
  <sheetProtection sheet="1" selectLockedCells="1"/>
  <mergeCells count="110">
    <mergeCell ref="Z4:AJ4"/>
    <mergeCell ref="Z5:AJ5"/>
    <mergeCell ref="X4:Y4"/>
    <mergeCell ref="A45:B45"/>
    <mergeCell ref="X45:Y45"/>
    <mergeCell ref="Z45:AJ45"/>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 ref="A1:AI1"/>
    <mergeCell ref="A2:A3"/>
    <mergeCell ref="B2:B3"/>
    <mergeCell ref="C2:C3"/>
    <mergeCell ref="D2:D3"/>
    <mergeCell ref="E2:E3"/>
    <mergeCell ref="G2:G3"/>
    <mergeCell ref="N2:N3"/>
    <mergeCell ref="X2:Y3"/>
    <mergeCell ref="Z2:AJ3"/>
    <mergeCell ref="H2:L2"/>
    <mergeCell ref="P2:P3"/>
    <mergeCell ref="R2:R3"/>
    <mergeCell ref="X8:Y8"/>
    <mergeCell ref="Z6:AJ6"/>
    <mergeCell ref="Z7:AJ7"/>
    <mergeCell ref="Z8:AJ8"/>
    <mergeCell ref="X6:Y6"/>
    <mergeCell ref="X7:Y7"/>
    <mergeCell ref="A13:B13"/>
    <mergeCell ref="X13:Y13"/>
    <mergeCell ref="X14:Y14"/>
    <mergeCell ref="Z9:AJ9"/>
    <mergeCell ref="X9:Y9"/>
    <mergeCell ref="X10:Y10"/>
    <mergeCell ref="X11:Y11"/>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27:Y27"/>
    <mergeCell ref="X28:Y28"/>
    <mergeCell ref="A29:B29"/>
    <mergeCell ref="X29:Y29"/>
    <mergeCell ref="Z27:AJ27"/>
    <mergeCell ref="Z28:AJ28"/>
    <mergeCell ref="Z29:AJ29"/>
    <mergeCell ref="X25:Y25"/>
    <mergeCell ref="X26:Y26"/>
    <mergeCell ref="Z49:AE49"/>
    <mergeCell ref="Z50:AE50"/>
    <mergeCell ref="A49:B49"/>
    <mergeCell ref="A48:B48"/>
    <mergeCell ref="A46:B46"/>
    <mergeCell ref="A47:B47"/>
    <mergeCell ref="X30:Y30"/>
    <mergeCell ref="X31:Y31"/>
    <mergeCell ref="A37:B37"/>
    <mergeCell ref="X37:Y37"/>
    <mergeCell ref="AC47:AE47"/>
    <mergeCell ref="Z30:AJ30"/>
    <mergeCell ref="Z31:AJ31"/>
    <mergeCell ref="Z37:AJ37"/>
    <mergeCell ref="X32:Y32"/>
    <mergeCell ref="Z32:AJ32"/>
    <mergeCell ref="X33:Y33"/>
    <mergeCell ref="Z33:AJ33"/>
    <mergeCell ref="X35:Y35"/>
    <mergeCell ref="Z35:AJ35"/>
    <mergeCell ref="X34:Y34"/>
    <mergeCell ref="Z34:AJ34"/>
    <mergeCell ref="X36:Y36"/>
    <mergeCell ref="Z36:AJ36"/>
    <mergeCell ref="X38:Y38"/>
    <mergeCell ref="Z38:AJ38"/>
    <mergeCell ref="X44:Y44"/>
    <mergeCell ref="Z44:AJ44"/>
    <mergeCell ref="X39:Y39"/>
    <mergeCell ref="X41:Y41"/>
    <mergeCell ref="Z39:AJ39"/>
    <mergeCell ref="Z41:AJ41"/>
    <mergeCell ref="X40:Y40"/>
    <mergeCell ref="Z40:AJ40"/>
    <mergeCell ref="X42:Y42"/>
    <mergeCell ref="Z42:AJ42"/>
    <mergeCell ref="X43:Y43"/>
    <mergeCell ref="Z43:AJ43"/>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8"/>
  <sheetViews>
    <sheetView zoomScale="120" zoomScaleNormal="120" workbookViewId="0">
      <pane ySplit="3" topLeftCell="A4" activePane="bottomLeft" state="frozen"/>
      <selection activeCell="H50" sqref="H50"/>
      <selection pane="bottomLeft" activeCell="C14" sqref="C14"/>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47" hidden="1" customWidth="1"/>
    <col min="7" max="7" width="7.85546875" customWidth="1"/>
    <col min="8" max="11" width="7.85546875" hidden="1" customWidth="1"/>
    <col min="12" max="12" width="6.28515625" hidden="1" customWidth="1"/>
    <col min="13" max="13" width="6" customWidth="1"/>
    <col min="14" max="14" width="6.28515625" customWidth="1"/>
    <col min="15" max="15" width="4.85546875" style="47" hidden="1" customWidth="1"/>
    <col min="16" max="16" width="3" customWidth="1"/>
    <col min="17" max="17" width="3" style="47" hidden="1" customWidth="1"/>
    <col min="18" max="18" width="4.42578125" customWidth="1"/>
    <col min="19" max="19" width="3.42578125" style="47" hidden="1" customWidth="1"/>
    <col min="20" max="20" width="3.85546875" customWidth="1"/>
    <col min="21" max="21" width="3.85546875" hidden="1" customWidth="1"/>
    <col min="22" max="22" width="3.85546875" customWidth="1"/>
    <col min="23" max="23" width="3.85546875" style="47"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406" t="s">
        <v>248</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131"/>
    </row>
    <row r="2" spans="1:30" s="1" customFormat="1" ht="10.5" customHeight="1" x14ac:dyDescent="0.2">
      <c r="A2" s="407" t="s">
        <v>1</v>
      </c>
      <c r="B2" s="407" t="s">
        <v>9</v>
      </c>
      <c r="C2" s="407" t="s">
        <v>0</v>
      </c>
      <c r="D2" s="407" t="s">
        <v>14</v>
      </c>
      <c r="E2" s="407" t="s">
        <v>15</v>
      </c>
      <c r="F2" s="44" t="s">
        <v>15</v>
      </c>
      <c r="G2" s="409" t="s">
        <v>12</v>
      </c>
      <c r="H2" s="421" t="s">
        <v>294</v>
      </c>
      <c r="I2" s="422"/>
      <c r="J2" s="422"/>
      <c r="K2" s="422"/>
      <c r="L2" s="423"/>
      <c r="M2" s="16" t="s">
        <v>16</v>
      </c>
      <c r="N2" s="411" t="s">
        <v>39</v>
      </c>
      <c r="O2" s="92"/>
      <c r="P2" s="411" t="s">
        <v>11</v>
      </c>
      <c r="Q2" s="92"/>
      <c r="R2" s="411" t="s">
        <v>21</v>
      </c>
      <c r="S2" s="92"/>
      <c r="T2" s="16" t="s">
        <v>18</v>
      </c>
      <c r="U2" s="16"/>
      <c r="V2" s="16" t="s">
        <v>18</v>
      </c>
      <c r="W2" s="92"/>
      <c r="X2" s="453" t="s">
        <v>13</v>
      </c>
      <c r="Y2" s="415" t="s">
        <v>201</v>
      </c>
      <c r="Z2" s="416"/>
      <c r="AA2" s="416"/>
      <c r="AB2" s="416"/>
      <c r="AC2" s="416"/>
      <c r="AD2" s="417"/>
    </row>
    <row r="3" spans="1:30" s="1" customFormat="1" ht="10.5" customHeight="1" x14ac:dyDescent="0.2">
      <c r="A3" s="408"/>
      <c r="B3" s="408"/>
      <c r="C3" s="408"/>
      <c r="D3" s="408"/>
      <c r="E3" s="408"/>
      <c r="F3" s="44"/>
      <c r="G3" s="410"/>
      <c r="H3" s="217" t="s">
        <v>0</v>
      </c>
      <c r="I3" s="195" t="s">
        <v>14</v>
      </c>
      <c r="J3" s="195" t="s">
        <v>15</v>
      </c>
      <c r="K3" s="196"/>
      <c r="L3" s="217" t="s">
        <v>12</v>
      </c>
      <c r="M3" s="17" t="s">
        <v>17</v>
      </c>
      <c r="N3" s="412"/>
      <c r="O3" s="93"/>
      <c r="P3" s="412"/>
      <c r="Q3" s="93"/>
      <c r="R3" s="412"/>
      <c r="S3" s="93"/>
      <c r="T3" s="17" t="s">
        <v>19</v>
      </c>
      <c r="U3" s="17"/>
      <c r="V3" s="17" t="s">
        <v>20</v>
      </c>
      <c r="W3" s="93"/>
      <c r="X3" s="454"/>
      <c r="Y3" s="418"/>
      <c r="Z3" s="419"/>
      <c r="AA3" s="419"/>
      <c r="AB3" s="419"/>
      <c r="AC3" s="419"/>
      <c r="AD3" s="420"/>
    </row>
    <row r="4" spans="1:30" ht="12.95" hidden="1" customHeight="1" x14ac:dyDescent="0.2">
      <c r="A4" s="44" t="s">
        <v>5</v>
      </c>
      <c r="B4" s="44">
        <v>1</v>
      </c>
      <c r="C4" s="24"/>
      <c r="D4" s="24"/>
      <c r="E4" s="24"/>
      <c r="F4" s="44">
        <f>E4</f>
        <v>0</v>
      </c>
      <c r="G4" s="57" t="str">
        <f>IF((D4*60+E4)=0,"",ROUND((C4*60)/(D4*60+E4),1))</f>
        <v/>
      </c>
      <c r="H4" s="197"/>
      <c r="I4" s="197"/>
      <c r="J4" s="197"/>
      <c r="K4" s="44">
        <f t="shared" ref="K4" si="0">J4</f>
        <v>0</v>
      </c>
      <c r="L4" s="218" t="s">
        <v>12</v>
      </c>
      <c r="M4" s="77"/>
      <c r="N4" s="77"/>
      <c r="O4" s="106">
        <f>IF(N4="",0,1)</f>
        <v>0</v>
      </c>
      <c r="P4" s="77"/>
      <c r="Q4" s="106">
        <f>IF(P4="",0,1)</f>
        <v>0</v>
      </c>
      <c r="R4" s="77"/>
      <c r="S4" s="106">
        <f>IF(R4="",0,1)</f>
        <v>0</v>
      </c>
      <c r="T4" s="77"/>
      <c r="U4" s="106">
        <f>IF(T4="",0,1)</f>
        <v>0</v>
      </c>
      <c r="V4" s="77"/>
      <c r="W4" s="106">
        <f>IF(V4="",0,1)</f>
        <v>0</v>
      </c>
      <c r="X4" s="151"/>
      <c r="Y4" s="365"/>
      <c r="Z4" s="366"/>
      <c r="AA4" s="366"/>
      <c r="AB4" s="366"/>
      <c r="AC4" s="366"/>
      <c r="AD4" s="367"/>
    </row>
    <row r="5" spans="1:30" s="6" customFormat="1" ht="12.95" hidden="1" customHeight="1" x14ac:dyDescent="0.2">
      <c r="A5" s="382" t="s">
        <v>10</v>
      </c>
      <c r="B5" s="383"/>
      <c r="C5" s="11">
        <f>SUM(C4:C4)</f>
        <v>0</v>
      </c>
      <c r="D5" s="11">
        <f>SUM(D4:D4)+ROUNDDOWN(F5/60,0)</f>
        <v>0</v>
      </c>
      <c r="E5" s="11">
        <f>F5-60*ROUNDDOWN(F5/60,0)</f>
        <v>0</v>
      </c>
      <c r="F5" s="89">
        <f>SUM(F4:F4)</f>
        <v>0</v>
      </c>
      <c r="G5" s="34">
        <f>IF((D5*60+E5)=0,0,ROUND((C5*60)/(D5*60+E5),1))</f>
        <v>0</v>
      </c>
      <c r="H5" s="203">
        <f>SUM(H4:H4)</f>
        <v>0</v>
      </c>
      <c r="I5" s="11">
        <f>SUM(I4:I4)+ROUNDDOWN(K5/60,0)</f>
        <v>0</v>
      </c>
      <c r="J5" s="11">
        <f>K5-60*ROUNDDOWN(K5/60,0)</f>
        <v>0</v>
      </c>
      <c r="K5" s="89">
        <f>SUM(K4:K4)</f>
        <v>0</v>
      </c>
      <c r="L5" s="218" t="s">
        <v>12</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152"/>
      <c r="Y5" s="448"/>
      <c r="Z5" s="449"/>
      <c r="AA5" s="449"/>
      <c r="AB5" s="449"/>
      <c r="AC5" s="449"/>
      <c r="AD5" s="449"/>
    </row>
    <row r="6" spans="1:30" s="6" customFormat="1" ht="12.95" hidden="1" customHeight="1" x14ac:dyDescent="0.2">
      <c r="A6" s="437" t="s">
        <v>135</v>
      </c>
      <c r="B6" s="438"/>
      <c r="C6" s="46">
        <f>C5+'Décembre 23'!C37</f>
        <v>0</v>
      </c>
      <c r="D6" s="46">
        <f>ROUNDDOWN(F6/60,0)+'Décembre 23'!D37+D5</f>
        <v>0</v>
      </c>
      <c r="E6" s="46">
        <f>F6-60*ROUNDDOWN(F6/60,0)</f>
        <v>0</v>
      </c>
      <c r="F6" s="90">
        <f>E5+'Décembre 23'!E37</f>
        <v>0</v>
      </c>
      <c r="G6" s="46" t="str">
        <f>IF((D6*60+E6)=0,"",ROUND((C6*60)/(D6*60+E6),1))</f>
        <v/>
      </c>
      <c r="H6" s="203">
        <f>H5+'Décembre 23'!H37</f>
        <v>0</v>
      </c>
      <c r="I6" s="46">
        <f>ROUNDDOWN(K6/60,0)+'Décembre 23'!I37+I5</f>
        <v>0</v>
      </c>
      <c r="J6" s="46">
        <f>K6-60*ROUNDDOWN(K6/60,0)</f>
        <v>0</v>
      </c>
      <c r="K6" s="90">
        <f>J5+'Décembre 23'!J37</f>
        <v>0</v>
      </c>
      <c r="L6" s="218" t="s">
        <v>12</v>
      </c>
      <c r="M6" s="55">
        <f>M5+'Décembre 23'!M37</f>
        <v>0</v>
      </c>
      <c r="N6" s="55">
        <f>IF(N5=0,'Décembre 23'!N37,IF(N5+'Décembre 23'!N37=0,"",ROUND((SUM(Janvier!N4:N4)+SUM('Décembre 23'!N30:N33))/(Janvier!O4+'Décembre 23'!O33),0)))</f>
        <v>0</v>
      </c>
      <c r="O6" s="117"/>
      <c r="P6" s="55">
        <f>IF(P5=0,'Décembre 23'!P37,IF(P5+'Décembre 23'!P37=0,"",ROUND((SUM(Janvier!P4:P4)+SUM('Décembre 23'!P30:P33))/(Janvier!Q4+'Décembre 23'!Q33),0)))</f>
        <v>0</v>
      </c>
      <c r="Q6" s="117"/>
      <c r="R6" s="55">
        <f>IF(R5=0,'Décembre 23'!R37,IF(R5+'Décembre 23'!R37=0,"",ROUND((SUM(Janvier!R4:R4)+SUM('Décembre 23'!R30:R33))/(Janvier!S4+'Décembre 23'!S33),0)))</f>
        <v>0</v>
      </c>
      <c r="S6" s="117"/>
      <c r="T6" s="55">
        <f>IF(T5=0,'Décembre 23'!T37,IF(T5+'Décembre 23'!T37=0,"",ROUND((SUM(Janvier!T4:T4)+SUM('Décembre 23'!T30:T33))/(Janvier!U4+'Décembre 23'!U33),0)))</f>
        <v>0</v>
      </c>
      <c r="U6" s="117"/>
      <c r="V6" s="55">
        <f>IF(V5=0,'Décembre 23'!V37,IF(V5+'Décembre 23'!V37=0,"",ROUND((SUM(Janvier!V4:V4)+SUM('Décembre 23'!V30:V33))/(Janvier!W4+'Décembre 23'!W33),0)))</f>
        <v>0</v>
      </c>
      <c r="W6" s="117"/>
      <c r="X6" s="150"/>
      <c r="Y6" s="450"/>
      <c r="Z6" s="451"/>
      <c r="AA6" s="451"/>
      <c r="AB6" s="451"/>
      <c r="AC6" s="451"/>
      <c r="AD6" s="452"/>
    </row>
    <row r="7" spans="1:30" ht="12.95" hidden="1" customHeight="1" x14ac:dyDescent="0.2">
      <c r="A7" s="44" t="s">
        <v>8</v>
      </c>
      <c r="B7" s="44">
        <v>1</v>
      </c>
      <c r="C7" s="24"/>
      <c r="D7" s="24"/>
      <c r="E7" s="24"/>
      <c r="F7" s="44">
        <f t="shared" ref="F7:F11" si="1">E7</f>
        <v>0</v>
      </c>
      <c r="G7" s="57" t="str">
        <f>IF((D7*60+F7)=0,"",ROUND((C7*60)/(D7*60+F7),1))</f>
        <v/>
      </c>
      <c r="H7" s="197"/>
      <c r="I7" s="197"/>
      <c r="J7" s="197"/>
      <c r="K7" s="44">
        <f t="shared" ref="K7:K11" si="2">J7</f>
        <v>0</v>
      </c>
      <c r="L7" s="203" t="str">
        <f>IF((I7*60+K7)=0,"",ROUND((H7*60)/(I7*60+K7),1))</f>
        <v/>
      </c>
      <c r="M7" s="77"/>
      <c r="N7" s="77"/>
      <c r="O7" s="106">
        <f>IF(N7="",0,1)</f>
        <v>0</v>
      </c>
      <c r="P7" s="77"/>
      <c r="Q7" s="106">
        <f>IF(P7="",0,1)</f>
        <v>0</v>
      </c>
      <c r="R7" s="77"/>
      <c r="S7" s="106">
        <f>IF(R7="",0,1)</f>
        <v>0</v>
      </c>
      <c r="T7" s="77"/>
      <c r="U7" s="106">
        <f>IF(T7="",0,1)</f>
        <v>0</v>
      </c>
      <c r="V7" s="77"/>
      <c r="W7" s="106">
        <f>IF(V7="",0,1)</f>
        <v>0</v>
      </c>
      <c r="X7" s="151"/>
      <c r="Y7" s="368" t="s">
        <v>199</v>
      </c>
      <c r="Z7" s="369"/>
      <c r="AA7" s="369"/>
      <c r="AB7" s="369"/>
      <c r="AC7" s="369"/>
      <c r="AD7" s="370"/>
    </row>
    <row r="8" spans="1:30" ht="12.95" hidden="1" customHeight="1" x14ac:dyDescent="0.2">
      <c r="A8" s="2" t="s">
        <v>2</v>
      </c>
      <c r="B8" s="2">
        <f t="shared" ref="B8:B28" si="3">B7+1</f>
        <v>2</v>
      </c>
      <c r="C8" s="24"/>
      <c r="D8" s="24"/>
      <c r="E8" s="24"/>
      <c r="F8" s="44">
        <f t="shared" si="1"/>
        <v>0</v>
      </c>
      <c r="G8" s="57" t="str">
        <f t="shared" ref="G8:G48" si="4">IF((D8*60+F8)=0,"",ROUND((C8*60)/(D8*60+F8),1))</f>
        <v/>
      </c>
      <c r="H8" s="197"/>
      <c r="I8" s="197"/>
      <c r="J8" s="197"/>
      <c r="K8" s="44">
        <f t="shared" si="2"/>
        <v>0</v>
      </c>
      <c r="L8" s="203" t="str">
        <f t="shared" ref="L8:L48" si="5">IF((I8*60+K8)=0,"",ROUND((H8*60)/(I8*60+K8),1))</f>
        <v/>
      </c>
      <c r="M8" s="77"/>
      <c r="N8" s="77"/>
      <c r="O8" s="106">
        <f t="shared" ref="O8:O11" si="6">IF(N8="",O7,O7+1)</f>
        <v>0</v>
      </c>
      <c r="P8" s="77"/>
      <c r="Q8" s="106">
        <f t="shared" ref="Q8:Q11" si="7">IF(P8="",Q7,Q7+1)</f>
        <v>0</v>
      </c>
      <c r="R8" s="77"/>
      <c r="S8" s="106">
        <f t="shared" ref="S8:S11" si="8">IF(R8="",S7,S7+1)</f>
        <v>0</v>
      </c>
      <c r="T8" s="77"/>
      <c r="U8" s="106">
        <f t="shared" ref="U8:U11" si="9">IF(T8="",U7,U7+1)</f>
        <v>0</v>
      </c>
      <c r="V8" s="77"/>
      <c r="W8" s="106">
        <f t="shared" ref="W8:W11" si="10">IF(V8="",W7,W7+1)</f>
        <v>0</v>
      </c>
      <c r="X8" s="151"/>
      <c r="Y8" s="365"/>
      <c r="Z8" s="366"/>
      <c r="AA8" s="366"/>
      <c r="AB8" s="366"/>
      <c r="AC8" s="366"/>
      <c r="AD8" s="367"/>
    </row>
    <row r="9" spans="1:30" ht="12.95" hidden="1" customHeight="1" x14ac:dyDescent="0.2">
      <c r="A9" s="44" t="s">
        <v>3</v>
      </c>
      <c r="B9" s="44">
        <v>1</v>
      </c>
      <c r="C9" s="24"/>
      <c r="D9" s="24"/>
      <c r="E9" s="24"/>
      <c r="F9" s="44">
        <f t="shared" si="1"/>
        <v>0</v>
      </c>
      <c r="G9" s="57" t="str">
        <f t="shared" si="4"/>
        <v/>
      </c>
      <c r="H9" s="197"/>
      <c r="I9" s="197"/>
      <c r="J9" s="197"/>
      <c r="K9" s="44">
        <f t="shared" si="2"/>
        <v>0</v>
      </c>
      <c r="L9" s="203" t="str">
        <f t="shared" si="5"/>
        <v/>
      </c>
      <c r="M9" s="77"/>
      <c r="N9" s="77"/>
      <c r="O9" s="106">
        <f>IF(N9="",O8,O8+1)</f>
        <v>0</v>
      </c>
      <c r="P9" s="77"/>
      <c r="Q9" s="106">
        <f t="shared" si="7"/>
        <v>0</v>
      </c>
      <c r="R9" s="77"/>
      <c r="S9" s="106">
        <f t="shared" si="8"/>
        <v>0</v>
      </c>
      <c r="T9" s="77"/>
      <c r="U9" s="106">
        <f t="shared" si="9"/>
        <v>0</v>
      </c>
      <c r="V9" s="77"/>
      <c r="W9" s="106">
        <f t="shared" si="10"/>
        <v>0</v>
      </c>
      <c r="X9" s="151"/>
      <c r="Y9" s="368" t="s">
        <v>199</v>
      </c>
      <c r="Z9" s="369"/>
      <c r="AA9" s="369"/>
      <c r="AB9" s="369"/>
      <c r="AC9" s="369"/>
      <c r="AD9" s="370"/>
    </row>
    <row r="10" spans="1:30" ht="12.95" hidden="1" customHeight="1" x14ac:dyDescent="0.2">
      <c r="A10" s="44" t="s">
        <v>4</v>
      </c>
      <c r="B10" s="44">
        <v>1</v>
      </c>
      <c r="C10" s="24"/>
      <c r="D10" s="24"/>
      <c r="E10" s="24"/>
      <c r="F10" s="44">
        <f t="shared" si="1"/>
        <v>0</v>
      </c>
      <c r="G10" s="57" t="str">
        <f t="shared" si="4"/>
        <v/>
      </c>
      <c r="H10" s="197"/>
      <c r="I10" s="197"/>
      <c r="J10" s="197"/>
      <c r="K10" s="44">
        <f t="shared" si="2"/>
        <v>0</v>
      </c>
      <c r="L10" s="203" t="str">
        <f t="shared" si="5"/>
        <v/>
      </c>
      <c r="M10" s="77"/>
      <c r="N10" s="77"/>
      <c r="O10" s="106">
        <f t="shared" si="6"/>
        <v>0</v>
      </c>
      <c r="P10" s="77"/>
      <c r="Q10" s="106">
        <f t="shared" si="7"/>
        <v>0</v>
      </c>
      <c r="R10" s="77"/>
      <c r="S10" s="106">
        <f t="shared" si="8"/>
        <v>0</v>
      </c>
      <c r="T10" s="77"/>
      <c r="U10" s="106">
        <f t="shared" si="9"/>
        <v>0</v>
      </c>
      <c r="V10" s="77"/>
      <c r="W10" s="106">
        <f t="shared" si="10"/>
        <v>0</v>
      </c>
      <c r="X10" s="151"/>
      <c r="Y10" s="368" t="s">
        <v>225</v>
      </c>
      <c r="Z10" s="369"/>
      <c r="AA10" s="369"/>
      <c r="AB10" s="369"/>
      <c r="AC10" s="369"/>
      <c r="AD10" s="370"/>
    </row>
    <row r="11" spans="1:30" ht="12.95" hidden="1" customHeight="1" x14ac:dyDescent="0.2">
      <c r="A11" s="44" t="s">
        <v>5</v>
      </c>
      <c r="B11" s="44">
        <v>1</v>
      </c>
      <c r="C11" s="24"/>
      <c r="D11" s="24"/>
      <c r="E11" s="24"/>
      <c r="F11" s="44">
        <f t="shared" si="1"/>
        <v>0</v>
      </c>
      <c r="G11" s="57" t="str">
        <f t="shared" si="4"/>
        <v/>
      </c>
      <c r="H11" s="197"/>
      <c r="I11" s="197"/>
      <c r="J11" s="197"/>
      <c r="K11" s="44">
        <f t="shared" si="2"/>
        <v>0</v>
      </c>
      <c r="L11" s="203" t="str">
        <f t="shared" si="5"/>
        <v/>
      </c>
      <c r="M11" s="77"/>
      <c r="N11" s="77"/>
      <c r="O11" s="106">
        <f t="shared" si="6"/>
        <v>0</v>
      </c>
      <c r="P11" s="77"/>
      <c r="Q11" s="106">
        <f t="shared" si="7"/>
        <v>0</v>
      </c>
      <c r="R11" s="77"/>
      <c r="S11" s="106">
        <f t="shared" si="8"/>
        <v>0</v>
      </c>
      <c r="T11" s="77"/>
      <c r="U11" s="106">
        <f t="shared" si="9"/>
        <v>0</v>
      </c>
      <c r="V11" s="77"/>
      <c r="W11" s="106">
        <f t="shared" si="10"/>
        <v>0</v>
      </c>
      <c r="X11" s="151"/>
      <c r="Y11" s="368" t="s">
        <v>225</v>
      </c>
      <c r="Z11" s="369"/>
      <c r="AA11" s="369"/>
      <c r="AB11" s="369"/>
      <c r="AC11" s="369"/>
      <c r="AD11" s="370"/>
    </row>
    <row r="12" spans="1:30" s="6" customFormat="1" ht="12.95" hidden="1" customHeight="1" x14ac:dyDescent="0.2">
      <c r="A12" s="455" t="s">
        <v>10</v>
      </c>
      <c r="B12" s="456"/>
      <c r="C12" s="11">
        <f>SUM(C7:C11)</f>
        <v>0</v>
      </c>
      <c r="D12" s="11">
        <f>SUM(D7:D11)+ROUNDDOWN(F12/60,0)</f>
        <v>0</v>
      </c>
      <c r="E12" s="11">
        <f>F12-60*ROUNDDOWN(F12/60,0)</f>
        <v>0</v>
      </c>
      <c r="F12" s="89">
        <f>SUM(F7:F11)</f>
        <v>0</v>
      </c>
      <c r="G12" s="34">
        <f>IF((D12*60+E12)=0,0,ROUND((C12*60)/(D12*60+E12),1))</f>
        <v>0</v>
      </c>
      <c r="H12" s="11">
        <f>SUM(H7:H11)</f>
        <v>0</v>
      </c>
      <c r="I12" s="11">
        <f>SUM(I7:I11)+ROUNDDOWN(K12/60,0)</f>
        <v>0</v>
      </c>
      <c r="J12" s="11">
        <f>K12-60*ROUNDDOWN(K12/60,0)</f>
        <v>0</v>
      </c>
      <c r="K12" s="89">
        <f>SUM(K7:K11)</f>
        <v>0</v>
      </c>
      <c r="L12" s="34">
        <f>IF((I12*60+J12)=0,0,ROUND((H12*60)/(I12*60+J12),1))</f>
        <v>0</v>
      </c>
      <c r="M12" s="18">
        <f>SUM(M7:M11)</f>
        <v>0</v>
      </c>
      <c r="N12" s="18">
        <f>IF(SUM(N7:N11)=0,0,ROUND(AVERAGE(N7:N11),0))</f>
        <v>0</v>
      </c>
      <c r="O12" s="107">
        <f>IF(O11=0,0,1)</f>
        <v>0</v>
      </c>
      <c r="P12" s="18">
        <f>IF(SUM(P7:P11)=0,0,ROUND(AVERAGE(P7:P11),0))</f>
        <v>0</v>
      </c>
      <c r="Q12" s="107">
        <f>IF(Q11=0,0,1)</f>
        <v>0</v>
      </c>
      <c r="R12" s="18">
        <f>IF(SUM(R7:R11)=0,0,ROUND(AVERAGE(R7:R11),0))</f>
        <v>0</v>
      </c>
      <c r="S12" s="107">
        <f>IF(S11=0,0,1)</f>
        <v>0</v>
      </c>
      <c r="T12" s="18">
        <f>IF(SUM(T7:T11)=0,0,ROUND(AVERAGE(T7:T11),0))</f>
        <v>0</v>
      </c>
      <c r="U12" s="107">
        <f>IF(U11=0,0,1)</f>
        <v>0</v>
      </c>
      <c r="V12" s="18">
        <f>IF(SUM(V7:V11)=0,0,ROUND(AVERAGE(V7:V11),0))</f>
        <v>0</v>
      </c>
      <c r="W12" s="107">
        <f>IF(W11=0,0,1)</f>
        <v>0</v>
      </c>
      <c r="X12" s="152"/>
      <c r="Y12" s="392"/>
      <c r="Z12" s="393"/>
      <c r="AA12" s="393"/>
      <c r="AB12" s="393"/>
      <c r="AC12" s="393"/>
      <c r="AD12" s="394"/>
    </row>
    <row r="13" spans="1:30" s="6" customFormat="1" ht="12.95" hidden="1" customHeight="1" x14ac:dyDescent="0.2">
      <c r="A13" s="437" t="s">
        <v>135</v>
      </c>
      <c r="B13" s="438"/>
      <c r="C13" s="46">
        <f>C12+'Décembre 23'!C45</f>
        <v>0</v>
      </c>
      <c r="D13" s="46">
        <f>ROUNDDOWN(F13/60,0)+'Décembre 23'!D45+D12</f>
        <v>0</v>
      </c>
      <c r="E13" s="46">
        <f>F13-60*ROUNDDOWN(F13/60,0)</f>
        <v>0</v>
      </c>
      <c r="F13" s="46">
        <f>E12+'Décembre 23'!E45</f>
        <v>0</v>
      </c>
      <c r="G13" s="46">
        <f>IF((D13*60+E13)=0,0,ROUND((C13*60)/(D13*60+E13),1))</f>
        <v>0</v>
      </c>
      <c r="H13" s="46">
        <f>H12+'Décembre 23'!H45</f>
        <v>0</v>
      </c>
      <c r="I13" s="46">
        <f>ROUNDDOWN(K13/60,0)+'Décembre 23'!I45+I12</f>
        <v>0</v>
      </c>
      <c r="J13" s="46">
        <f>K13-60*ROUNDDOWN(K13/60,0)</f>
        <v>0</v>
      </c>
      <c r="K13" s="46">
        <f>J12+'Décembre 23'!J45</f>
        <v>0</v>
      </c>
      <c r="L13" s="46">
        <f>IF((I13*60+J13)=0,0,ROUND((H13*60)/(I13*60+J13),1))</f>
        <v>0</v>
      </c>
      <c r="M13" s="55">
        <f>M12+'Décembre 23'!M45</f>
        <v>0</v>
      </c>
      <c r="N13" s="55">
        <f>IF(N12=0,'Décembre 23'!N45,IF(N12+'Décembre 23'!N45=0,"",ROUND((SUM(N7:N11)+SUM('Décembre 23'!N38:'Décembre 23'!N44))/(O11+'Décembre 23'!O44),0)))</f>
        <v>0</v>
      </c>
      <c r="O13" s="237"/>
      <c r="P13" s="55">
        <f>IF(P12=0,'Décembre 23'!P45,IF(P12+'Décembre 23'!P45=0,"",ROUND((SUM(P7:P11)+SUM('Décembre 23'!P38:'Décembre 23'!P44))/(Q11+'Décembre 23'!Q44),0)))</f>
        <v>0</v>
      </c>
      <c r="Q13" s="237"/>
      <c r="R13" s="55">
        <f>IF(R12=0,'Décembre 23'!R45,IF(R12+'Décembre 23'!R45=0,"",ROUND((SUM(R7:R11)+SUM('Décembre 23'!R38:'Décembre 23'!R44))/(S11+'Décembre 23'!S44),0)))</f>
        <v>0</v>
      </c>
      <c r="S13" s="237"/>
      <c r="T13" s="55">
        <f>IF(T12=0,'Décembre 23'!T45,IF(T12+'Décembre 23'!T45=0,"",ROUND((SUM(T7:T11)+SUM('Décembre 23'!T38:'Décembre 23'!T44))/(U11+'Décembre 23'!U44),0)))</f>
        <v>0</v>
      </c>
      <c r="U13" s="237"/>
      <c r="V13" s="55">
        <f>IF(V12=0,'Décembre 23'!V45,IF(V12+'Décembre 23'!V45=0,"",ROUND((SUM(V7:V11)+SUM('Décembre 23'!V38:'Décembre 23'!V44))/(W11+'Décembre 23'!W44),0)))</f>
        <v>0</v>
      </c>
      <c r="W13" s="237"/>
      <c r="X13" s="150"/>
      <c r="Y13" s="450"/>
      <c r="Z13" s="451"/>
      <c r="AA13" s="451"/>
      <c r="AB13" s="451"/>
      <c r="AC13" s="451"/>
      <c r="AD13" s="452"/>
    </row>
    <row r="14" spans="1:30" ht="12.95" customHeight="1" x14ac:dyDescent="0.2">
      <c r="A14" s="44" t="s">
        <v>6</v>
      </c>
      <c r="B14" s="44">
        <v>1</v>
      </c>
      <c r="C14" s="24"/>
      <c r="D14" s="24"/>
      <c r="E14" s="24"/>
      <c r="F14" s="44">
        <f>E14</f>
        <v>0</v>
      </c>
      <c r="G14" s="57" t="str">
        <f t="shared" si="4"/>
        <v/>
      </c>
      <c r="H14" s="197"/>
      <c r="I14" s="197"/>
      <c r="J14" s="197"/>
      <c r="K14" s="44">
        <f>J14</f>
        <v>0</v>
      </c>
      <c r="L14" s="203" t="str">
        <f t="shared" si="5"/>
        <v/>
      </c>
      <c r="M14" s="77"/>
      <c r="N14" s="77"/>
      <c r="O14" s="106">
        <f>IF(N14="",0,1)</f>
        <v>0</v>
      </c>
      <c r="P14" s="77"/>
      <c r="Q14" s="106">
        <f>IF(P14="",0,1)</f>
        <v>0</v>
      </c>
      <c r="R14" s="77"/>
      <c r="S14" s="106">
        <f>IF(R14="",0,1)</f>
        <v>0</v>
      </c>
      <c r="T14" s="77"/>
      <c r="U14" s="106">
        <f>IF(T14="",0,1)</f>
        <v>0</v>
      </c>
      <c r="V14" s="77"/>
      <c r="W14" s="106">
        <f>IF(V14="",0,1)</f>
        <v>0</v>
      </c>
      <c r="X14" s="151"/>
      <c r="Y14" s="442" t="s">
        <v>268</v>
      </c>
      <c r="Z14" s="443"/>
      <c r="AA14" s="443"/>
      <c r="AB14" s="443"/>
      <c r="AC14" s="443"/>
      <c r="AD14" s="444"/>
    </row>
    <row r="15" spans="1:30" ht="12.95" customHeight="1" x14ac:dyDescent="0.2">
      <c r="A15" s="2" t="s">
        <v>7</v>
      </c>
      <c r="B15" s="2">
        <f t="shared" si="3"/>
        <v>2</v>
      </c>
      <c r="C15" s="24"/>
      <c r="D15" s="24"/>
      <c r="E15" s="24"/>
      <c r="F15" s="44">
        <f t="shared" ref="F15:F20" si="11">E15</f>
        <v>0</v>
      </c>
      <c r="G15" s="57" t="str">
        <f t="shared" si="4"/>
        <v/>
      </c>
      <c r="H15" s="197"/>
      <c r="I15" s="197"/>
      <c r="J15" s="197"/>
      <c r="K15" s="44">
        <f t="shared" ref="K15:K20" si="12">J15</f>
        <v>0</v>
      </c>
      <c r="L15" s="203" t="str">
        <f t="shared" si="5"/>
        <v/>
      </c>
      <c r="M15" s="77"/>
      <c r="N15" s="77"/>
      <c r="O15" s="106">
        <f t="shared" ref="O15:O20" si="13">IF(N15="",O14,O14+1)</f>
        <v>0</v>
      </c>
      <c r="P15" s="77"/>
      <c r="Q15" s="106">
        <f t="shared" ref="Q15:Q20" si="14">IF(P15="",Q14,Q14+1)</f>
        <v>0</v>
      </c>
      <c r="R15" s="77"/>
      <c r="S15" s="106">
        <f t="shared" ref="S15:S20" si="15">IF(R15="",S14,S14+1)</f>
        <v>0</v>
      </c>
      <c r="T15" s="77"/>
      <c r="U15" s="106">
        <f t="shared" ref="U15:U20" si="16">IF(T15="",U14,U14+1)</f>
        <v>0</v>
      </c>
      <c r="V15" s="77"/>
      <c r="W15" s="106">
        <f t="shared" ref="W15:W20" si="17">IF(V15="",W14,W14+1)</f>
        <v>0</v>
      </c>
      <c r="X15" s="151"/>
      <c r="Y15" s="365"/>
      <c r="Z15" s="366"/>
      <c r="AA15" s="366"/>
      <c r="AB15" s="366"/>
      <c r="AC15" s="366"/>
      <c r="AD15" s="367"/>
    </row>
    <row r="16" spans="1:30" ht="12.95" customHeight="1" x14ac:dyDescent="0.2">
      <c r="A16" s="2" t="s">
        <v>8</v>
      </c>
      <c r="B16" s="2">
        <f t="shared" si="3"/>
        <v>3</v>
      </c>
      <c r="C16" s="24"/>
      <c r="D16" s="24"/>
      <c r="E16" s="24"/>
      <c r="F16" s="44">
        <f t="shared" si="11"/>
        <v>0</v>
      </c>
      <c r="G16" s="57" t="str">
        <f t="shared" si="4"/>
        <v/>
      </c>
      <c r="H16" s="197"/>
      <c r="I16" s="197"/>
      <c r="J16" s="197"/>
      <c r="K16" s="44">
        <f t="shared" si="12"/>
        <v>0</v>
      </c>
      <c r="L16" s="203" t="str">
        <f t="shared" si="5"/>
        <v/>
      </c>
      <c r="M16" s="77"/>
      <c r="N16" s="77"/>
      <c r="O16" s="106">
        <f t="shared" si="13"/>
        <v>0</v>
      </c>
      <c r="P16" s="77"/>
      <c r="Q16" s="106">
        <f t="shared" si="14"/>
        <v>0</v>
      </c>
      <c r="R16" s="77"/>
      <c r="S16" s="106">
        <f t="shared" si="15"/>
        <v>0</v>
      </c>
      <c r="T16" s="77"/>
      <c r="U16" s="106">
        <f t="shared" si="16"/>
        <v>0</v>
      </c>
      <c r="V16" s="77"/>
      <c r="W16" s="106">
        <f t="shared" si="17"/>
        <v>0</v>
      </c>
      <c r="X16" s="151"/>
      <c r="Y16" s="365"/>
      <c r="Z16" s="366"/>
      <c r="AA16" s="366"/>
      <c r="AB16" s="366"/>
      <c r="AC16" s="366"/>
      <c r="AD16" s="367"/>
    </row>
    <row r="17" spans="1:48" ht="12.95" customHeight="1" x14ac:dyDescent="0.2">
      <c r="A17" s="2" t="s">
        <v>2</v>
      </c>
      <c r="B17" s="2">
        <f t="shared" si="3"/>
        <v>4</v>
      </c>
      <c r="C17" s="24"/>
      <c r="D17" s="24"/>
      <c r="E17" s="24"/>
      <c r="F17" s="44">
        <f t="shared" si="11"/>
        <v>0</v>
      </c>
      <c r="G17" s="57" t="str">
        <f t="shared" si="4"/>
        <v/>
      </c>
      <c r="H17" s="197"/>
      <c r="I17" s="197"/>
      <c r="J17" s="197"/>
      <c r="K17" s="44">
        <f t="shared" si="12"/>
        <v>0</v>
      </c>
      <c r="L17" s="203" t="str">
        <f t="shared" si="5"/>
        <v/>
      </c>
      <c r="M17" s="77"/>
      <c r="N17" s="77"/>
      <c r="O17" s="106">
        <f t="shared" si="13"/>
        <v>0</v>
      </c>
      <c r="P17" s="77"/>
      <c r="Q17" s="106">
        <f t="shared" si="14"/>
        <v>0</v>
      </c>
      <c r="R17" s="77"/>
      <c r="S17" s="106">
        <f t="shared" si="15"/>
        <v>0</v>
      </c>
      <c r="T17" s="77"/>
      <c r="U17" s="106">
        <f t="shared" si="16"/>
        <v>0</v>
      </c>
      <c r="V17" s="77"/>
      <c r="W17" s="106">
        <f t="shared" si="17"/>
        <v>0</v>
      </c>
      <c r="X17" s="151"/>
      <c r="Y17" s="365"/>
      <c r="Z17" s="366"/>
      <c r="AA17" s="366"/>
      <c r="AB17" s="366"/>
      <c r="AC17" s="366"/>
      <c r="AD17" s="367"/>
    </row>
    <row r="18" spans="1:48" ht="12.95" customHeight="1" x14ac:dyDescent="0.2">
      <c r="A18" s="2" t="s">
        <v>3</v>
      </c>
      <c r="B18" s="2">
        <f t="shared" si="3"/>
        <v>5</v>
      </c>
      <c r="C18" s="24"/>
      <c r="D18" s="24"/>
      <c r="E18" s="24"/>
      <c r="F18" s="44">
        <f t="shared" si="11"/>
        <v>0</v>
      </c>
      <c r="G18" s="57" t="str">
        <f t="shared" si="4"/>
        <v/>
      </c>
      <c r="H18" s="197"/>
      <c r="I18" s="197"/>
      <c r="J18" s="197"/>
      <c r="K18" s="44">
        <f t="shared" si="12"/>
        <v>0</v>
      </c>
      <c r="L18" s="203" t="str">
        <f t="shared" si="5"/>
        <v/>
      </c>
      <c r="M18" s="77"/>
      <c r="N18" s="77"/>
      <c r="O18" s="106">
        <f t="shared" si="13"/>
        <v>0</v>
      </c>
      <c r="P18" s="77"/>
      <c r="Q18" s="106">
        <f t="shared" si="14"/>
        <v>0</v>
      </c>
      <c r="R18" s="77"/>
      <c r="S18" s="106">
        <f t="shared" si="15"/>
        <v>0</v>
      </c>
      <c r="T18" s="77"/>
      <c r="U18" s="106">
        <f t="shared" si="16"/>
        <v>0</v>
      </c>
      <c r="V18" s="77"/>
      <c r="W18" s="106">
        <f t="shared" si="17"/>
        <v>0</v>
      </c>
      <c r="X18" s="151"/>
      <c r="Y18" s="365"/>
      <c r="Z18" s="366"/>
      <c r="AA18" s="366"/>
      <c r="AB18" s="366"/>
      <c r="AC18" s="366"/>
      <c r="AD18" s="367"/>
    </row>
    <row r="19" spans="1:48" ht="12.95" customHeight="1" x14ac:dyDescent="0.2">
      <c r="A19" s="2" t="s">
        <v>4</v>
      </c>
      <c r="B19" s="2">
        <f t="shared" si="3"/>
        <v>6</v>
      </c>
      <c r="C19" s="24"/>
      <c r="D19" s="24"/>
      <c r="E19" s="24"/>
      <c r="F19" s="44">
        <f t="shared" si="11"/>
        <v>0</v>
      </c>
      <c r="G19" s="57" t="str">
        <f t="shared" si="4"/>
        <v/>
      </c>
      <c r="H19" s="197"/>
      <c r="I19" s="197"/>
      <c r="J19" s="197"/>
      <c r="K19" s="44">
        <f t="shared" si="12"/>
        <v>0</v>
      </c>
      <c r="L19" s="203" t="str">
        <f t="shared" si="5"/>
        <v/>
      </c>
      <c r="M19" s="77"/>
      <c r="N19" s="77"/>
      <c r="O19" s="106">
        <f t="shared" si="13"/>
        <v>0</v>
      </c>
      <c r="P19" s="77"/>
      <c r="Q19" s="106">
        <f t="shared" si="14"/>
        <v>0</v>
      </c>
      <c r="R19" s="77"/>
      <c r="S19" s="106">
        <f t="shared" si="15"/>
        <v>0</v>
      </c>
      <c r="T19" s="77"/>
      <c r="U19" s="106">
        <f t="shared" si="16"/>
        <v>0</v>
      </c>
      <c r="V19" s="77"/>
      <c r="W19" s="106">
        <f t="shared" si="17"/>
        <v>0</v>
      </c>
      <c r="X19" s="151"/>
      <c r="Y19" s="365"/>
      <c r="Z19" s="366"/>
      <c r="AA19" s="366"/>
      <c r="AB19" s="366"/>
      <c r="AC19" s="366"/>
      <c r="AD19" s="367"/>
    </row>
    <row r="20" spans="1:48" ht="12.95" customHeight="1" x14ac:dyDescent="0.2">
      <c r="A20" s="44" t="s">
        <v>5</v>
      </c>
      <c r="B20" s="44">
        <f t="shared" si="3"/>
        <v>7</v>
      </c>
      <c r="C20" s="24"/>
      <c r="D20" s="24"/>
      <c r="E20" s="24"/>
      <c r="F20" s="44">
        <f t="shared" si="11"/>
        <v>0</v>
      </c>
      <c r="G20" s="57" t="str">
        <f t="shared" si="4"/>
        <v/>
      </c>
      <c r="H20" s="197"/>
      <c r="I20" s="197"/>
      <c r="J20" s="197"/>
      <c r="K20" s="44">
        <f t="shared" si="12"/>
        <v>0</v>
      </c>
      <c r="L20" s="203" t="str">
        <f t="shared" si="5"/>
        <v/>
      </c>
      <c r="M20" s="77"/>
      <c r="N20" s="77"/>
      <c r="O20" s="106">
        <f t="shared" si="13"/>
        <v>0</v>
      </c>
      <c r="P20" s="77"/>
      <c r="Q20" s="106">
        <f t="shared" si="14"/>
        <v>0</v>
      </c>
      <c r="R20" s="77"/>
      <c r="S20" s="106">
        <f t="shared" si="15"/>
        <v>0</v>
      </c>
      <c r="T20" s="77"/>
      <c r="U20" s="106">
        <f t="shared" si="16"/>
        <v>0</v>
      </c>
      <c r="V20" s="77"/>
      <c r="W20" s="106">
        <f t="shared" si="17"/>
        <v>0</v>
      </c>
      <c r="X20" s="151"/>
      <c r="Y20" s="365"/>
      <c r="Z20" s="366"/>
      <c r="AA20" s="366"/>
      <c r="AB20" s="366"/>
      <c r="AC20" s="366"/>
      <c r="AD20" s="367"/>
    </row>
    <row r="21" spans="1:48" s="6" customFormat="1" ht="12.95" customHeight="1" x14ac:dyDescent="0.2">
      <c r="A21" s="382" t="s">
        <v>100</v>
      </c>
      <c r="B21" s="383"/>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152"/>
      <c r="Y21" s="392"/>
      <c r="Z21" s="393"/>
      <c r="AA21" s="393"/>
      <c r="AB21" s="393"/>
      <c r="AC21" s="393"/>
      <c r="AD21" s="394"/>
    </row>
    <row r="22" spans="1:48" ht="12.95" customHeight="1" x14ac:dyDescent="0.2">
      <c r="A22" s="2" t="s">
        <v>6</v>
      </c>
      <c r="B22" s="2">
        <f>B20+1</f>
        <v>8</v>
      </c>
      <c r="C22" s="24"/>
      <c r="D22" s="24"/>
      <c r="E22" s="24"/>
      <c r="F22" s="44">
        <f t="shared" ref="F22:F48" si="18">E22</f>
        <v>0</v>
      </c>
      <c r="G22" s="57" t="str">
        <f t="shared" si="4"/>
        <v/>
      </c>
      <c r="H22" s="197"/>
      <c r="I22" s="197"/>
      <c r="J22" s="197"/>
      <c r="K22" s="44">
        <f>J22</f>
        <v>0</v>
      </c>
      <c r="L22" s="203" t="str">
        <f t="shared" si="5"/>
        <v/>
      </c>
      <c r="M22" s="77"/>
      <c r="N22" s="77"/>
      <c r="O22" s="106">
        <f>IF(N22="",0,1)</f>
        <v>0</v>
      </c>
      <c r="P22" s="77"/>
      <c r="Q22" s="106">
        <f>IF(P22="",0,1)</f>
        <v>0</v>
      </c>
      <c r="R22" s="77"/>
      <c r="S22" s="106">
        <f>IF(R22="",0,1)</f>
        <v>0</v>
      </c>
      <c r="T22" s="77"/>
      <c r="U22" s="106">
        <f>IF(T22="",0,1)</f>
        <v>0</v>
      </c>
      <c r="V22" s="77"/>
      <c r="W22" s="106">
        <f>IF(V22="",0,1)</f>
        <v>0</v>
      </c>
      <c r="X22" s="151"/>
      <c r="Y22" s="445" t="s">
        <v>269</v>
      </c>
      <c r="Z22" s="446"/>
      <c r="AA22" s="446"/>
      <c r="AB22" s="446"/>
      <c r="AC22" s="446"/>
      <c r="AD22" s="447"/>
    </row>
    <row r="23" spans="1:48" ht="12.95" customHeight="1" x14ac:dyDescent="0.2">
      <c r="A23" s="2" t="s">
        <v>7</v>
      </c>
      <c r="B23" s="2">
        <f t="shared" si="3"/>
        <v>9</v>
      </c>
      <c r="C23" s="24"/>
      <c r="D23" s="24"/>
      <c r="E23" s="24"/>
      <c r="F23" s="44">
        <f t="shared" si="18"/>
        <v>0</v>
      </c>
      <c r="G23" s="57" t="str">
        <f t="shared" si="4"/>
        <v/>
      </c>
      <c r="H23" s="197"/>
      <c r="I23" s="197"/>
      <c r="J23" s="197"/>
      <c r="K23" s="44">
        <f t="shared" ref="K23:K28" si="19">J23</f>
        <v>0</v>
      </c>
      <c r="L23" s="203" t="str">
        <f t="shared" si="5"/>
        <v/>
      </c>
      <c r="M23" s="77"/>
      <c r="N23" s="77"/>
      <c r="O23" s="106">
        <f t="shared" ref="O23:O28" si="20">IF(N23="",O22,O22+1)</f>
        <v>0</v>
      </c>
      <c r="P23" s="77"/>
      <c r="Q23" s="106">
        <f t="shared" ref="Q23:Q28" si="21">IF(P23="",Q22,Q22+1)</f>
        <v>0</v>
      </c>
      <c r="R23" s="77"/>
      <c r="S23" s="106">
        <f t="shared" ref="S23:S28" si="22">IF(R23="",S22,S22+1)</f>
        <v>0</v>
      </c>
      <c r="T23" s="77"/>
      <c r="U23" s="106">
        <f t="shared" ref="U23:U28" si="23">IF(T23="",U22,U22+1)</f>
        <v>0</v>
      </c>
      <c r="V23" s="77"/>
      <c r="W23" s="106">
        <f t="shared" ref="W23:W28" si="24">IF(V23="",W22,W22+1)</f>
        <v>0</v>
      </c>
      <c r="X23" s="151"/>
      <c r="Y23" s="389"/>
      <c r="Z23" s="390"/>
      <c r="AA23" s="390"/>
      <c r="AB23" s="390"/>
      <c r="AC23" s="390"/>
      <c r="AD23" s="391"/>
    </row>
    <row r="24" spans="1:48" ht="12.95" customHeight="1" x14ac:dyDescent="0.2">
      <c r="A24" s="2" t="s">
        <v>8</v>
      </c>
      <c r="B24" s="2">
        <f t="shared" si="3"/>
        <v>10</v>
      </c>
      <c r="C24" s="24"/>
      <c r="D24" s="24"/>
      <c r="E24" s="24"/>
      <c r="F24" s="44">
        <f t="shared" si="18"/>
        <v>0</v>
      </c>
      <c r="G24" s="57" t="str">
        <f t="shared" si="4"/>
        <v/>
      </c>
      <c r="H24" s="197"/>
      <c r="I24" s="197"/>
      <c r="J24" s="197"/>
      <c r="K24" s="44">
        <f t="shared" si="19"/>
        <v>0</v>
      </c>
      <c r="L24" s="203" t="str">
        <f t="shared" si="5"/>
        <v/>
      </c>
      <c r="M24" s="77"/>
      <c r="N24" s="77"/>
      <c r="O24" s="106">
        <f t="shared" si="20"/>
        <v>0</v>
      </c>
      <c r="P24" s="77"/>
      <c r="Q24" s="106">
        <f t="shared" si="21"/>
        <v>0</v>
      </c>
      <c r="R24" s="77"/>
      <c r="S24" s="106">
        <f t="shared" si="22"/>
        <v>0</v>
      </c>
      <c r="T24" s="77"/>
      <c r="U24" s="106">
        <f t="shared" si="23"/>
        <v>0</v>
      </c>
      <c r="V24" s="77"/>
      <c r="W24" s="106">
        <f t="shared" si="24"/>
        <v>0</v>
      </c>
      <c r="X24" s="151"/>
      <c r="Y24" s="389"/>
      <c r="Z24" s="390"/>
      <c r="AA24" s="390"/>
      <c r="AB24" s="390"/>
      <c r="AC24" s="390"/>
      <c r="AD24" s="391"/>
    </row>
    <row r="25" spans="1:48" ht="12.95" customHeight="1" x14ac:dyDescent="0.2">
      <c r="A25" s="2" t="s">
        <v>2</v>
      </c>
      <c r="B25" s="2">
        <f t="shared" si="3"/>
        <v>11</v>
      </c>
      <c r="C25" s="24"/>
      <c r="D25" s="24"/>
      <c r="E25" s="24"/>
      <c r="F25" s="44">
        <f t="shared" si="18"/>
        <v>0</v>
      </c>
      <c r="G25" s="57" t="str">
        <f t="shared" si="4"/>
        <v/>
      </c>
      <c r="H25" s="197"/>
      <c r="I25" s="197"/>
      <c r="J25" s="197"/>
      <c r="K25" s="44">
        <f t="shared" si="19"/>
        <v>0</v>
      </c>
      <c r="L25" s="203" t="str">
        <f t="shared" si="5"/>
        <v/>
      </c>
      <c r="M25" s="77"/>
      <c r="N25" s="77"/>
      <c r="O25" s="106">
        <f t="shared" si="20"/>
        <v>0</v>
      </c>
      <c r="P25" s="77"/>
      <c r="Q25" s="106">
        <f t="shared" si="21"/>
        <v>0</v>
      </c>
      <c r="R25" s="77"/>
      <c r="S25" s="106">
        <f t="shared" si="22"/>
        <v>0</v>
      </c>
      <c r="T25" s="77"/>
      <c r="U25" s="106">
        <f t="shared" si="23"/>
        <v>0</v>
      </c>
      <c r="V25" s="77"/>
      <c r="W25" s="106">
        <f t="shared" si="24"/>
        <v>0</v>
      </c>
      <c r="X25" s="151"/>
      <c r="Y25" s="389"/>
      <c r="Z25" s="390"/>
      <c r="AA25" s="390"/>
      <c r="AB25" s="390"/>
      <c r="AC25" s="390"/>
      <c r="AD25" s="391"/>
    </row>
    <row r="26" spans="1:48" ht="12.95" customHeight="1" x14ac:dyDescent="0.2">
      <c r="A26" s="2" t="s">
        <v>3</v>
      </c>
      <c r="B26" s="2">
        <f t="shared" si="3"/>
        <v>12</v>
      </c>
      <c r="C26" s="24"/>
      <c r="D26" s="24"/>
      <c r="E26" s="24"/>
      <c r="F26" s="44">
        <f t="shared" si="18"/>
        <v>0</v>
      </c>
      <c r="G26" s="57" t="str">
        <f t="shared" si="4"/>
        <v/>
      </c>
      <c r="H26" s="197"/>
      <c r="I26" s="197"/>
      <c r="J26" s="197"/>
      <c r="K26" s="44">
        <f t="shared" si="19"/>
        <v>0</v>
      </c>
      <c r="L26" s="203" t="str">
        <f t="shared" si="5"/>
        <v/>
      </c>
      <c r="M26" s="77"/>
      <c r="N26" s="77"/>
      <c r="O26" s="106">
        <f t="shared" si="20"/>
        <v>0</v>
      </c>
      <c r="P26" s="77"/>
      <c r="Q26" s="106">
        <f t="shared" si="21"/>
        <v>0</v>
      </c>
      <c r="R26" s="77"/>
      <c r="S26" s="106">
        <f t="shared" si="22"/>
        <v>0</v>
      </c>
      <c r="T26" s="77"/>
      <c r="U26" s="106">
        <f t="shared" si="23"/>
        <v>0</v>
      </c>
      <c r="V26" s="77"/>
      <c r="W26" s="106">
        <f t="shared" si="24"/>
        <v>0</v>
      </c>
      <c r="X26" s="151"/>
      <c r="Y26" s="389"/>
      <c r="Z26" s="390"/>
      <c r="AA26" s="390"/>
      <c r="AB26" s="390"/>
      <c r="AC26" s="390"/>
      <c r="AD26" s="391"/>
    </row>
    <row r="27" spans="1:48" ht="12.95" customHeight="1" x14ac:dyDescent="0.2">
      <c r="A27" s="2" t="s">
        <v>4</v>
      </c>
      <c r="B27" s="2">
        <f t="shared" si="3"/>
        <v>13</v>
      </c>
      <c r="C27" s="24"/>
      <c r="D27" s="24"/>
      <c r="E27" s="24"/>
      <c r="F27" s="44">
        <f t="shared" si="18"/>
        <v>0</v>
      </c>
      <c r="G27" s="57" t="str">
        <f t="shared" si="4"/>
        <v/>
      </c>
      <c r="H27" s="197"/>
      <c r="I27" s="197"/>
      <c r="J27" s="197"/>
      <c r="K27" s="44">
        <f t="shared" si="19"/>
        <v>0</v>
      </c>
      <c r="L27" s="203" t="str">
        <f t="shared" si="5"/>
        <v/>
      </c>
      <c r="M27" s="77"/>
      <c r="N27" s="77"/>
      <c r="O27" s="106">
        <f t="shared" si="20"/>
        <v>0</v>
      </c>
      <c r="P27" s="77"/>
      <c r="Q27" s="106">
        <f t="shared" si="21"/>
        <v>0</v>
      </c>
      <c r="R27" s="77"/>
      <c r="S27" s="106">
        <f t="shared" si="22"/>
        <v>0</v>
      </c>
      <c r="T27" s="77"/>
      <c r="U27" s="106">
        <f t="shared" si="23"/>
        <v>0</v>
      </c>
      <c r="V27" s="77"/>
      <c r="W27" s="106">
        <f t="shared" si="24"/>
        <v>0</v>
      </c>
      <c r="X27" s="151"/>
      <c r="Y27" s="389"/>
      <c r="Z27" s="390"/>
      <c r="AA27" s="390"/>
      <c r="AB27" s="390"/>
      <c r="AC27" s="390"/>
      <c r="AD27" s="391"/>
    </row>
    <row r="28" spans="1:48" ht="12.95" customHeight="1" x14ac:dyDescent="0.2">
      <c r="A28" s="74" t="s">
        <v>97</v>
      </c>
      <c r="B28" s="44">
        <f t="shared" si="3"/>
        <v>14</v>
      </c>
      <c r="C28" s="24"/>
      <c r="D28" s="24"/>
      <c r="E28" s="24"/>
      <c r="F28" s="44">
        <f t="shared" si="18"/>
        <v>0</v>
      </c>
      <c r="G28" s="57" t="str">
        <f t="shared" si="4"/>
        <v/>
      </c>
      <c r="H28" s="197"/>
      <c r="I28" s="197"/>
      <c r="J28" s="197"/>
      <c r="K28" s="44">
        <f t="shared" si="19"/>
        <v>0</v>
      </c>
      <c r="L28" s="203" t="str">
        <f t="shared" si="5"/>
        <v/>
      </c>
      <c r="M28" s="77"/>
      <c r="N28" s="77"/>
      <c r="O28" s="106">
        <f t="shared" si="20"/>
        <v>0</v>
      </c>
      <c r="P28" s="77"/>
      <c r="Q28" s="106">
        <f t="shared" si="21"/>
        <v>0</v>
      </c>
      <c r="R28" s="77"/>
      <c r="S28" s="106">
        <f t="shared" si="22"/>
        <v>0</v>
      </c>
      <c r="T28" s="77"/>
      <c r="U28" s="106">
        <f t="shared" si="23"/>
        <v>0</v>
      </c>
      <c r="V28" s="77"/>
      <c r="W28" s="106">
        <f t="shared" si="24"/>
        <v>0</v>
      </c>
      <c r="X28" s="151"/>
      <c r="Y28" s="389"/>
      <c r="Z28" s="390"/>
      <c r="AA28" s="390"/>
      <c r="AB28" s="390"/>
      <c r="AC28" s="390"/>
      <c r="AD28" s="391"/>
    </row>
    <row r="29" spans="1:48" s="6" customFormat="1" ht="12.95" customHeight="1" x14ac:dyDescent="0.2">
      <c r="A29" s="382" t="s">
        <v>54</v>
      </c>
      <c r="B29" s="383"/>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152"/>
      <c r="Y29" s="392"/>
      <c r="Z29" s="393"/>
      <c r="AA29" s="393"/>
      <c r="AB29" s="393"/>
      <c r="AC29" s="393"/>
      <c r="AD29" s="394"/>
      <c r="AE29"/>
      <c r="AF29"/>
      <c r="AG29"/>
      <c r="AH29"/>
      <c r="AI29"/>
      <c r="AJ29"/>
      <c r="AK29"/>
      <c r="AL29"/>
      <c r="AM29"/>
      <c r="AN29"/>
      <c r="AO29"/>
      <c r="AP29"/>
      <c r="AQ29"/>
      <c r="AR29"/>
      <c r="AS29"/>
      <c r="AT29"/>
      <c r="AU29"/>
      <c r="AV29"/>
    </row>
    <row r="30" spans="1:48" s="56" customFormat="1" ht="12.95" customHeight="1" x14ac:dyDescent="0.2">
      <c r="A30" s="60" t="s">
        <v>98</v>
      </c>
      <c r="B30" s="2">
        <f>B28+1</f>
        <v>15</v>
      </c>
      <c r="C30" s="24"/>
      <c r="D30" s="24"/>
      <c r="E30" s="24"/>
      <c r="F30" s="44">
        <f t="shared" si="18"/>
        <v>0</v>
      </c>
      <c r="G30" s="57" t="str">
        <f t="shared" si="4"/>
        <v/>
      </c>
      <c r="H30" s="197"/>
      <c r="I30" s="197"/>
      <c r="J30" s="197"/>
      <c r="K30" s="44">
        <f>J30</f>
        <v>0</v>
      </c>
      <c r="L30" s="203" t="str">
        <f t="shared" si="5"/>
        <v/>
      </c>
      <c r="M30" s="77"/>
      <c r="N30" s="77"/>
      <c r="O30" s="106">
        <f>IF(N30="",0,1)</f>
        <v>0</v>
      </c>
      <c r="P30" s="77"/>
      <c r="Q30" s="106">
        <f>IF(P30="",0,1)</f>
        <v>0</v>
      </c>
      <c r="R30" s="77"/>
      <c r="S30" s="106">
        <f>IF(R30="",0,1)</f>
        <v>0</v>
      </c>
      <c r="T30" s="77"/>
      <c r="U30" s="106">
        <f>IF(T30="",0,1)</f>
        <v>0</v>
      </c>
      <c r="V30" s="77"/>
      <c r="W30" s="106">
        <f>IF(V30="",0,1)</f>
        <v>0</v>
      </c>
      <c r="X30" s="151"/>
      <c r="Y30" s="389"/>
      <c r="Z30" s="390"/>
      <c r="AA30" s="390"/>
      <c r="AB30" s="390"/>
      <c r="AC30" s="390"/>
      <c r="AD30" s="391"/>
      <c r="AE30"/>
      <c r="AF30"/>
      <c r="AG30"/>
      <c r="AH30"/>
      <c r="AI30"/>
      <c r="AJ30"/>
      <c r="AK30"/>
      <c r="AL30"/>
      <c r="AM30"/>
      <c r="AN30"/>
      <c r="AO30"/>
      <c r="AP30"/>
      <c r="AQ30"/>
      <c r="AR30"/>
      <c r="AS30"/>
      <c r="AT30"/>
      <c r="AU30"/>
      <c r="AV30"/>
    </row>
    <row r="31" spans="1:48" s="56" customFormat="1" ht="12.95" customHeight="1" x14ac:dyDescent="0.2">
      <c r="A31" s="60" t="s">
        <v>101</v>
      </c>
      <c r="B31" s="2">
        <f t="shared" ref="B31:B36" si="25">B30+1</f>
        <v>16</v>
      </c>
      <c r="C31" s="24"/>
      <c r="D31" s="24"/>
      <c r="E31" s="24"/>
      <c r="F31" s="44">
        <f t="shared" si="18"/>
        <v>0</v>
      </c>
      <c r="G31" s="57" t="str">
        <f t="shared" si="4"/>
        <v/>
      </c>
      <c r="H31" s="197"/>
      <c r="I31" s="197"/>
      <c r="J31" s="197"/>
      <c r="K31" s="44">
        <f t="shared" ref="K31:K36" si="26">J31</f>
        <v>0</v>
      </c>
      <c r="L31" s="203" t="str">
        <f t="shared" si="5"/>
        <v/>
      </c>
      <c r="M31" s="77"/>
      <c r="N31" s="77"/>
      <c r="O31" s="106">
        <f t="shared" ref="O31:O36" si="27">IF(N31="",O30,O30+1)</f>
        <v>0</v>
      </c>
      <c r="P31" s="77"/>
      <c r="Q31" s="106">
        <f t="shared" ref="Q31:Q36" si="28">IF(P31="",Q30,Q30+1)</f>
        <v>0</v>
      </c>
      <c r="R31" s="77"/>
      <c r="S31" s="106">
        <f t="shared" ref="S31:S36" si="29">IF(R31="",S30,S30+1)</f>
        <v>0</v>
      </c>
      <c r="T31" s="77"/>
      <c r="U31" s="106">
        <f t="shared" ref="U31:U36" si="30">IF(T31="",U30,U30+1)</f>
        <v>0</v>
      </c>
      <c r="V31" s="77"/>
      <c r="W31" s="106">
        <f t="shared" ref="W31:W36" si="31">IF(V31="",W30,W30+1)</f>
        <v>0</v>
      </c>
      <c r="X31" s="151"/>
      <c r="Y31" s="389"/>
      <c r="Z31" s="390"/>
      <c r="AA31" s="390"/>
      <c r="AB31" s="390"/>
      <c r="AC31" s="390"/>
      <c r="AD31" s="391"/>
      <c r="AE31"/>
      <c r="AF31"/>
      <c r="AG31"/>
      <c r="AH31"/>
      <c r="AI31"/>
      <c r="AJ31"/>
      <c r="AK31"/>
      <c r="AL31"/>
      <c r="AM31"/>
      <c r="AN31"/>
      <c r="AO31"/>
      <c r="AP31"/>
      <c r="AQ31"/>
      <c r="AR31"/>
      <c r="AS31"/>
      <c r="AT31"/>
      <c r="AU31"/>
      <c r="AV31"/>
    </row>
    <row r="32" spans="1:48" s="56" customFormat="1" ht="12.95" customHeight="1" x14ac:dyDescent="0.2">
      <c r="A32" s="60" t="s">
        <v>102</v>
      </c>
      <c r="B32" s="2">
        <f t="shared" si="25"/>
        <v>17</v>
      </c>
      <c r="C32" s="24"/>
      <c r="D32" s="24"/>
      <c r="E32" s="24"/>
      <c r="F32" s="44">
        <f t="shared" si="18"/>
        <v>0</v>
      </c>
      <c r="G32" s="57" t="str">
        <f t="shared" si="4"/>
        <v/>
      </c>
      <c r="H32" s="197"/>
      <c r="I32" s="197"/>
      <c r="J32" s="197"/>
      <c r="K32" s="44">
        <f t="shared" si="26"/>
        <v>0</v>
      </c>
      <c r="L32" s="203" t="str">
        <f t="shared" si="5"/>
        <v/>
      </c>
      <c r="M32" s="77"/>
      <c r="N32" s="77"/>
      <c r="O32" s="106">
        <f t="shared" si="27"/>
        <v>0</v>
      </c>
      <c r="P32" s="77"/>
      <c r="Q32" s="106">
        <f t="shared" si="28"/>
        <v>0</v>
      </c>
      <c r="R32" s="77"/>
      <c r="S32" s="106">
        <f t="shared" si="29"/>
        <v>0</v>
      </c>
      <c r="T32" s="77"/>
      <c r="U32" s="106">
        <f t="shared" si="30"/>
        <v>0</v>
      </c>
      <c r="V32" s="77"/>
      <c r="W32" s="106">
        <f t="shared" si="31"/>
        <v>0</v>
      </c>
      <c r="X32" s="151"/>
      <c r="Y32" s="389"/>
      <c r="Z32" s="390"/>
      <c r="AA32" s="390"/>
      <c r="AB32" s="390"/>
      <c r="AC32" s="390"/>
      <c r="AD32" s="391"/>
      <c r="AE32"/>
      <c r="AF32"/>
      <c r="AG32"/>
      <c r="AH32"/>
      <c r="AI32"/>
      <c r="AJ32"/>
      <c r="AK32"/>
      <c r="AL32"/>
      <c r="AM32"/>
      <c r="AN32"/>
      <c r="AO32"/>
      <c r="AP32"/>
      <c r="AQ32"/>
      <c r="AR32"/>
      <c r="AS32"/>
      <c r="AT32"/>
      <c r="AU32"/>
      <c r="AV32"/>
    </row>
    <row r="33" spans="1:48" s="56" customFormat="1" ht="12.95" customHeight="1" x14ac:dyDescent="0.2">
      <c r="A33" s="60" t="s">
        <v>99</v>
      </c>
      <c r="B33" s="2">
        <f t="shared" si="25"/>
        <v>18</v>
      </c>
      <c r="C33" s="24"/>
      <c r="D33" s="24"/>
      <c r="E33" s="24"/>
      <c r="F33" s="44">
        <f t="shared" si="18"/>
        <v>0</v>
      </c>
      <c r="G33" s="57" t="str">
        <f t="shared" si="4"/>
        <v/>
      </c>
      <c r="H33" s="197"/>
      <c r="I33" s="197"/>
      <c r="J33" s="197"/>
      <c r="K33" s="44">
        <f t="shared" si="26"/>
        <v>0</v>
      </c>
      <c r="L33" s="203" t="str">
        <f t="shared" si="5"/>
        <v/>
      </c>
      <c r="M33" s="77"/>
      <c r="N33" s="77"/>
      <c r="O33" s="106">
        <f t="shared" si="27"/>
        <v>0</v>
      </c>
      <c r="P33" s="77"/>
      <c r="Q33" s="106">
        <f t="shared" si="28"/>
        <v>0</v>
      </c>
      <c r="R33" s="77"/>
      <c r="S33" s="106">
        <f t="shared" si="29"/>
        <v>0</v>
      </c>
      <c r="T33" s="77"/>
      <c r="U33" s="106">
        <f t="shared" si="30"/>
        <v>0</v>
      </c>
      <c r="V33" s="77"/>
      <c r="W33" s="106">
        <f t="shared" si="31"/>
        <v>0</v>
      </c>
      <c r="X33" s="151"/>
      <c r="Y33" s="389"/>
      <c r="Z33" s="390"/>
      <c r="AA33" s="390"/>
      <c r="AB33" s="390"/>
      <c r="AC33" s="390"/>
      <c r="AD33" s="391"/>
      <c r="AE33"/>
      <c r="AF33"/>
      <c r="AG33"/>
      <c r="AH33"/>
      <c r="AI33"/>
      <c r="AJ33"/>
      <c r="AK33"/>
      <c r="AL33"/>
      <c r="AM33"/>
      <c r="AN33"/>
      <c r="AO33"/>
      <c r="AP33"/>
      <c r="AQ33"/>
      <c r="AR33"/>
      <c r="AS33"/>
      <c r="AT33"/>
      <c r="AU33"/>
      <c r="AV33"/>
    </row>
    <row r="34" spans="1:48" s="56" customFormat="1" ht="12.95" customHeight="1" x14ac:dyDescent="0.2">
      <c r="A34" s="60" t="s">
        <v>95</v>
      </c>
      <c r="B34" s="2">
        <f t="shared" si="25"/>
        <v>19</v>
      </c>
      <c r="C34" s="24"/>
      <c r="D34" s="24"/>
      <c r="E34" s="24"/>
      <c r="F34" s="44">
        <f t="shared" si="18"/>
        <v>0</v>
      </c>
      <c r="G34" s="57" t="str">
        <f t="shared" si="4"/>
        <v/>
      </c>
      <c r="H34" s="197"/>
      <c r="I34" s="197"/>
      <c r="J34" s="197"/>
      <c r="K34" s="44">
        <f t="shared" si="26"/>
        <v>0</v>
      </c>
      <c r="L34" s="203" t="str">
        <f t="shared" si="5"/>
        <v/>
      </c>
      <c r="M34" s="77"/>
      <c r="N34" s="77"/>
      <c r="O34" s="106">
        <f t="shared" si="27"/>
        <v>0</v>
      </c>
      <c r="P34" s="77"/>
      <c r="Q34" s="106">
        <f t="shared" si="28"/>
        <v>0</v>
      </c>
      <c r="R34" s="77"/>
      <c r="S34" s="106">
        <f t="shared" si="29"/>
        <v>0</v>
      </c>
      <c r="T34" s="77"/>
      <c r="U34" s="106">
        <f t="shared" si="30"/>
        <v>0</v>
      </c>
      <c r="V34" s="77"/>
      <c r="W34" s="106">
        <f t="shared" si="31"/>
        <v>0</v>
      </c>
      <c r="X34" s="151"/>
      <c r="Y34" s="389"/>
      <c r="Z34" s="390"/>
      <c r="AA34" s="390"/>
      <c r="AB34" s="390"/>
      <c r="AC34" s="390"/>
      <c r="AD34" s="391"/>
      <c r="AE34"/>
      <c r="AF34"/>
      <c r="AG34"/>
      <c r="AH34"/>
      <c r="AI34"/>
      <c r="AJ34"/>
      <c r="AK34"/>
      <c r="AL34"/>
      <c r="AM34"/>
      <c r="AN34"/>
      <c r="AO34"/>
      <c r="AP34"/>
      <c r="AQ34"/>
      <c r="AR34"/>
      <c r="AS34"/>
      <c r="AT34"/>
      <c r="AU34"/>
      <c r="AV34"/>
    </row>
    <row r="35" spans="1:48" s="56" customFormat="1" ht="12.95" customHeight="1" x14ac:dyDescent="0.2">
      <c r="A35" s="60" t="s">
        <v>96</v>
      </c>
      <c r="B35" s="2">
        <f t="shared" si="25"/>
        <v>20</v>
      </c>
      <c r="C35" s="24"/>
      <c r="D35" s="24"/>
      <c r="E35" s="24"/>
      <c r="F35" s="44">
        <f t="shared" si="18"/>
        <v>0</v>
      </c>
      <c r="G35" s="57" t="str">
        <f t="shared" si="4"/>
        <v/>
      </c>
      <c r="H35" s="197"/>
      <c r="I35" s="197"/>
      <c r="J35" s="197"/>
      <c r="K35" s="44">
        <f t="shared" si="26"/>
        <v>0</v>
      </c>
      <c r="L35" s="203" t="str">
        <f t="shared" si="5"/>
        <v/>
      </c>
      <c r="M35" s="77"/>
      <c r="N35" s="77"/>
      <c r="O35" s="106">
        <f t="shared" si="27"/>
        <v>0</v>
      </c>
      <c r="P35" s="77"/>
      <c r="Q35" s="106">
        <f t="shared" si="28"/>
        <v>0</v>
      </c>
      <c r="R35" s="77"/>
      <c r="S35" s="106">
        <f t="shared" si="29"/>
        <v>0</v>
      </c>
      <c r="T35" s="77"/>
      <c r="U35" s="106">
        <f t="shared" si="30"/>
        <v>0</v>
      </c>
      <c r="V35" s="77"/>
      <c r="W35" s="106">
        <f t="shared" si="31"/>
        <v>0</v>
      </c>
      <c r="X35" s="151"/>
      <c r="Y35" s="389"/>
      <c r="Z35" s="390"/>
      <c r="AA35" s="390"/>
      <c r="AB35" s="390"/>
      <c r="AC35" s="390"/>
      <c r="AD35" s="391"/>
      <c r="AE35"/>
      <c r="AF35"/>
      <c r="AG35"/>
      <c r="AH35"/>
      <c r="AI35"/>
      <c r="AJ35"/>
      <c r="AK35"/>
      <c r="AL35"/>
      <c r="AM35"/>
      <c r="AN35"/>
      <c r="AO35"/>
      <c r="AP35"/>
      <c r="AQ35"/>
      <c r="AR35"/>
      <c r="AS35"/>
      <c r="AT35"/>
      <c r="AU35"/>
      <c r="AV35"/>
    </row>
    <row r="36" spans="1:48" s="56" customFormat="1" ht="12.95" customHeight="1" x14ac:dyDescent="0.2">
      <c r="A36" s="186" t="s">
        <v>97</v>
      </c>
      <c r="B36" s="44">
        <f t="shared" si="25"/>
        <v>21</v>
      </c>
      <c r="C36" s="24"/>
      <c r="D36" s="24"/>
      <c r="E36" s="24"/>
      <c r="F36" s="44">
        <f t="shared" si="18"/>
        <v>0</v>
      </c>
      <c r="G36" s="57" t="str">
        <f t="shared" si="4"/>
        <v/>
      </c>
      <c r="H36" s="197"/>
      <c r="I36" s="197"/>
      <c r="J36" s="197"/>
      <c r="K36" s="44">
        <f t="shared" si="26"/>
        <v>0</v>
      </c>
      <c r="L36" s="203" t="str">
        <f t="shared" si="5"/>
        <v/>
      </c>
      <c r="M36" s="77"/>
      <c r="N36" s="77"/>
      <c r="O36" s="106">
        <f t="shared" si="27"/>
        <v>0</v>
      </c>
      <c r="P36" s="77"/>
      <c r="Q36" s="106">
        <f t="shared" si="28"/>
        <v>0</v>
      </c>
      <c r="R36" s="77"/>
      <c r="S36" s="106">
        <f t="shared" si="29"/>
        <v>0</v>
      </c>
      <c r="T36" s="77"/>
      <c r="U36" s="106">
        <f t="shared" si="30"/>
        <v>0</v>
      </c>
      <c r="V36" s="77"/>
      <c r="W36" s="106">
        <f t="shared" si="31"/>
        <v>0</v>
      </c>
      <c r="X36" s="151"/>
      <c r="Y36" s="389"/>
      <c r="Z36" s="390"/>
      <c r="AA36" s="390"/>
      <c r="AB36" s="390"/>
      <c r="AC36" s="390"/>
      <c r="AD36" s="391"/>
      <c r="AE36"/>
      <c r="AF36"/>
      <c r="AG36"/>
      <c r="AH36"/>
      <c r="AI36"/>
      <c r="AJ36"/>
      <c r="AK36"/>
      <c r="AL36"/>
      <c r="AM36"/>
      <c r="AN36"/>
      <c r="AO36"/>
      <c r="AP36"/>
      <c r="AQ36"/>
      <c r="AR36"/>
      <c r="AS36"/>
      <c r="AT36"/>
      <c r="AU36"/>
      <c r="AV36"/>
    </row>
    <row r="37" spans="1:48" s="56" customFormat="1" ht="12.95" customHeight="1" x14ac:dyDescent="0.2">
      <c r="A37" s="382" t="s">
        <v>55</v>
      </c>
      <c r="B37" s="383"/>
      <c r="C37" s="78">
        <f>SUM(C30:C36)</f>
        <v>0</v>
      </c>
      <c r="D37" s="11">
        <f>SUM(D30:D36)+ROUNDDOWN(F37/60,0)</f>
        <v>0</v>
      </c>
      <c r="E37" s="11">
        <f>F37-60*ROUNDDOWN(F37/60,0)</f>
        <v>0</v>
      </c>
      <c r="F37" s="89">
        <f>SUM(F30:F36)</f>
        <v>0</v>
      </c>
      <c r="G37" s="34">
        <f>IF((D37*60+E37)=0,0,ROUND((C37*60)/(D37*60+E37),1))</f>
        <v>0</v>
      </c>
      <c r="H37" s="78">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79"/>
      <c r="Y37" s="439"/>
      <c r="Z37" s="440"/>
      <c r="AA37" s="440"/>
      <c r="AB37" s="440"/>
      <c r="AC37" s="440"/>
      <c r="AD37" s="441"/>
      <c r="AE37"/>
      <c r="AF37"/>
      <c r="AG37"/>
      <c r="AH37"/>
      <c r="AI37"/>
      <c r="AJ37"/>
      <c r="AK37"/>
      <c r="AL37"/>
      <c r="AM37"/>
      <c r="AN37"/>
      <c r="AO37"/>
      <c r="AP37"/>
      <c r="AQ37"/>
      <c r="AR37"/>
      <c r="AS37"/>
      <c r="AT37"/>
      <c r="AU37"/>
      <c r="AV37"/>
    </row>
    <row r="38" spans="1:48" s="56" customFormat="1" ht="12.95" customHeight="1" x14ac:dyDescent="0.2">
      <c r="A38" s="60" t="s">
        <v>98</v>
      </c>
      <c r="B38" s="2">
        <f>B36+1</f>
        <v>22</v>
      </c>
      <c r="C38" s="24"/>
      <c r="D38" s="24"/>
      <c r="E38" s="24"/>
      <c r="F38" s="44">
        <f t="shared" si="18"/>
        <v>0</v>
      </c>
      <c r="G38" s="57" t="str">
        <f t="shared" si="4"/>
        <v/>
      </c>
      <c r="H38" s="197"/>
      <c r="I38" s="197"/>
      <c r="J38" s="197"/>
      <c r="K38" s="44">
        <f t="shared" ref="K38:K43" si="32">J38</f>
        <v>0</v>
      </c>
      <c r="L38" s="203" t="str">
        <f t="shared" si="5"/>
        <v/>
      </c>
      <c r="M38" s="77"/>
      <c r="N38" s="77"/>
      <c r="O38" s="106">
        <f>IF(N38="",0,1)</f>
        <v>0</v>
      </c>
      <c r="P38" s="77"/>
      <c r="Q38" s="106">
        <f>IF(P38="",0,1)</f>
        <v>0</v>
      </c>
      <c r="R38" s="77"/>
      <c r="S38" s="106">
        <f>IF(R38="",0,1)</f>
        <v>0</v>
      </c>
      <c r="T38" s="77"/>
      <c r="U38" s="106">
        <f>IF(T38="",0,1)</f>
        <v>0</v>
      </c>
      <c r="V38" s="77"/>
      <c r="W38" s="106">
        <f>IF(V38="",0,1)</f>
        <v>0</v>
      </c>
      <c r="X38" s="153"/>
      <c r="Y38" s="425"/>
      <c r="Z38" s="426"/>
      <c r="AA38" s="426"/>
      <c r="AB38" s="426"/>
      <c r="AC38" s="426"/>
      <c r="AD38" s="427"/>
      <c r="AE38"/>
      <c r="AF38"/>
      <c r="AG38"/>
      <c r="AH38"/>
      <c r="AI38"/>
      <c r="AJ38"/>
      <c r="AK38"/>
      <c r="AL38"/>
      <c r="AM38"/>
      <c r="AN38"/>
      <c r="AO38"/>
      <c r="AP38"/>
      <c r="AQ38"/>
      <c r="AR38"/>
      <c r="AS38"/>
      <c r="AT38"/>
      <c r="AU38"/>
      <c r="AV38"/>
    </row>
    <row r="39" spans="1:48" s="56" customFormat="1" ht="12.95" customHeight="1" x14ac:dyDescent="0.2">
      <c r="A39" s="60" t="s">
        <v>101</v>
      </c>
      <c r="B39" s="2">
        <f>B38+1</f>
        <v>23</v>
      </c>
      <c r="C39" s="24"/>
      <c r="D39" s="24"/>
      <c r="E39" s="24"/>
      <c r="F39" s="44">
        <f t="shared" si="18"/>
        <v>0</v>
      </c>
      <c r="G39" s="57" t="str">
        <f t="shared" si="4"/>
        <v/>
      </c>
      <c r="H39" s="197"/>
      <c r="I39" s="197"/>
      <c r="J39" s="197"/>
      <c r="K39" s="44">
        <f t="shared" si="32"/>
        <v>0</v>
      </c>
      <c r="L39" s="203" t="str">
        <f t="shared" si="5"/>
        <v/>
      </c>
      <c r="M39" s="77"/>
      <c r="N39" s="77"/>
      <c r="O39" s="106">
        <f>IF(N39="",O38,O38+1)</f>
        <v>0</v>
      </c>
      <c r="P39" s="77"/>
      <c r="Q39" s="106">
        <f>IF(P39="",Q38,Q38+1)</f>
        <v>0</v>
      </c>
      <c r="R39" s="77"/>
      <c r="S39" s="106">
        <f>IF(R39="",S38,S38+1)</f>
        <v>0</v>
      </c>
      <c r="T39" s="77"/>
      <c r="U39" s="106">
        <f>IF(T39="",U38,U38+1)</f>
        <v>0</v>
      </c>
      <c r="V39" s="77"/>
      <c r="W39" s="106">
        <f>IF(V39="",W38,W38+1)</f>
        <v>0</v>
      </c>
      <c r="X39" s="153"/>
      <c r="Y39" s="425"/>
      <c r="Z39" s="426"/>
      <c r="AA39" s="426"/>
      <c r="AB39" s="426"/>
      <c r="AC39" s="426"/>
      <c r="AD39" s="427"/>
      <c r="AE39"/>
      <c r="AF39"/>
      <c r="AG39"/>
      <c r="AH39"/>
      <c r="AI39"/>
      <c r="AJ39"/>
      <c r="AK39"/>
      <c r="AL39"/>
      <c r="AM39"/>
      <c r="AN39"/>
      <c r="AO39"/>
      <c r="AP39"/>
      <c r="AQ39"/>
      <c r="AR39"/>
      <c r="AS39"/>
      <c r="AT39"/>
      <c r="AU39"/>
      <c r="AV39"/>
    </row>
    <row r="40" spans="1:48" s="56" customFormat="1" ht="12.95" customHeight="1" x14ac:dyDescent="0.2">
      <c r="A40" s="60" t="s">
        <v>102</v>
      </c>
      <c r="B40" s="2">
        <f t="shared" ref="B40:B44" si="33">B39+1</f>
        <v>24</v>
      </c>
      <c r="C40" s="24"/>
      <c r="D40" s="24"/>
      <c r="E40" s="24"/>
      <c r="F40" s="44">
        <f t="shared" si="18"/>
        <v>0</v>
      </c>
      <c r="G40" s="57" t="str">
        <f t="shared" si="4"/>
        <v/>
      </c>
      <c r="H40" s="197"/>
      <c r="I40" s="197"/>
      <c r="J40" s="197"/>
      <c r="K40" s="44">
        <f t="shared" si="32"/>
        <v>0</v>
      </c>
      <c r="L40" s="203" t="str">
        <f t="shared" si="5"/>
        <v/>
      </c>
      <c r="M40" s="77"/>
      <c r="N40" s="77"/>
      <c r="O40" s="106">
        <f t="shared" ref="O40:O44" si="34">IF(N40="",O39,O39+1)</f>
        <v>0</v>
      </c>
      <c r="P40" s="77"/>
      <c r="Q40" s="106">
        <f t="shared" ref="Q40:Q44" si="35">IF(P40="",Q39,Q39+1)</f>
        <v>0</v>
      </c>
      <c r="R40" s="77"/>
      <c r="S40" s="106">
        <f t="shared" ref="S40:S44" si="36">IF(R40="",S39,S39+1)</f>
        <v>0</v>
      </c>
      <c r="T40" s="77"/>
      <c r="U40" s="106">
        <f t="shared" ref="U40:U44" si="37">IF(T40="",U39,U39+1)</f>
        <v>0</v>
      </c>
      <c r="V40" s="77"/>
      <c r="W40" s="106">
        <f t="shared" ref="W40:W44" si="38">IF(V40="",W39,W39+1)</f>
        <v>0</v>
      </c>
      <c r="X40" s="153"/>
      <c r="Y40" s="425"/>
      <c r="Z40" s="426"/>
      <c r="AA40" s="426"/>
      <c r="AB40" s="426"/>
      <c r="AC40" s="426"/>
      <c r="AD40" s="427"/>
      <c r="AE40"/>
      <c r="AF40"/>
      <c r="AG40"/>
      <c r="AH40"/>
      <c r="AI40"/>
      <c r="AJ40"/>
      <c r="AK40"/>
      <c r="AL40"/>
      <c r="AM40"/>
      <c r="AN40"/>
      <c r="AO40"/>
      <c r="AP40"/>
      <c r="AQ40"/>
      <c r="AR40"/>
      <c r="AS40"/>
      <c r="AT40"/>
      <c r="AU40"/>
      <c r="AV40"/>
    </row>
    <row r="41" spans="1:48" s="56" customFormat="1" ht="12.95" customHeight="1" x14ac:dyDescent="0.2">
      <c r="A41" s="60" t="s">
        <v>99</v>
      </c>
      <c r="B41" s="2">
        <f t="shared" si="33"/>
        <v>25</v>
      </c>
      <c r="C41" s="24"/>
      <c r="D41" s="24"/>
      <c r="E41" s="24"/>
      <c r="F41" s="44">
        <f t="shared" si="18"/>
        <v>0</v>
      </c>
      <c r="G41" s="57" t="str">
        <f t="shared" si="4"/>
        <v/>
      </c>
      <c r="H41" s="197"/>
      <c r="I41" s="197"/>
      <c r="J41" s="197"/>
      <c r="K41" s="44">
        <f t="shared" si="32"/>
        <v>0</v>
      </c>
      <c r="L41" s="203" t="str">
        <f t="shared" si="5"/>
        <v/>
      </c>
      <c r="M41" s="77"/>
      <c r="N41" s="77"/>
      <c r="O41" s="106">
        <f t="shared" si="34"/>
        <v>0</v>
      </c>
      <c r="P41" s="77"/>
      <c r="Q41" s="106">
        <f t="shared" si="35"/>
        <v>0</v>
      </c>
      <c r="R41" s="77"/>
      <c r="S41" s="106">
        <f t="shared" si="36"/>
        <v>0</v>
      </c>
      <c r="T41" s="77"/>
      <c r="U41" s="106">
        <f t="shared" si="37"/>
        <v>0</v>
      </c>
      <c r="V41" s="77"/>
      <c r="W41" s="106">
        <f t="shared" si="38"/>
        <v>0</v>
      </c>
      <c r="X41" s="153"/>
      <c r="Y41" s="425"/>
      <c r="Z41" s="426"/>
      <c r="AA41" s="426"/>
      <c r="AB41" s="426"/>
      <c r="AC41" s="426"/>
      <c r="AD41" s="427"/>
      <c r="AE41"/>
      <c r="AF41"/>
      <c r="AG41"/>
      <c r="AH41"/>
      <c r="AI41"/>
      <c r="AJ41"/>
      <c r="AK41"/>
      <c r="AL41"/>
      <c r="AM41"/>
      <c r="AN41"/>
      <c r="AO41"/>
      <c r="AP41"/>
      <c r="AQ41"/>
      <c r="AR41"/>
      <c r="AS41"/>
      <c r="AT41"/>
      <c r="AU41"/>
      <c r="AV41"/>
    </row>
    <row r="42" spans="1:48" s="56" customFormat="1" ht="12.95" customHeight="1" x14ac:dyDescent="0.2">
      <c r="A42" s="60" t="s">
        <v>95</v>
      </c>
      <c r="B42" s="2">
        <f t="shared" si="33"/>
        <v>26</v>
      </c>
      <c r="C42" s="24"/>
      <c r="D42" s="24"/>
      <c r="E42" s="24"/>
      <c r="F42" s="44">
        <f t="shared" si="18"/>
        <v>0</v>
      </c>
      <c r="G42" s="57" t="str">
        <f t="shared" si="4"/>
        <v/>
      </c>
      <c r="H42" s="197"/>
      <c r="I42" s="197"/>
      <c r="J42" s="197"/>
      <c r="K42" s="44">
        <f t="shared" si="32"/>
        <v>0</v>
      </c>
      <c r="L42" s="203" t="str">
        <f t="shared" si="5"/>
        <v/>
      </c>
      <c r="M42" s="77"/>
      <c r="N42" s="77"/>
      <c r="O42" s="106">
        <f t="shared" si="34"/>
        <v>0</v>
      </c>
      <c r="P42" s="77"/>
      <c r="Q42" s="106">
        <f t="shared" si="35"/>
        <v>0</v>
      </c>
      <c r="R42" s="77"/>
      <c r="S42" s="106">
        <f t="shared" si="36"/>
        <v>0</v>
      </c>
      <c r="T42" s="77"/>
      <c r="U42" s="106">
        <f t="shared" si="37"/>
        <v>0</v>
      </c>
      <c r="V42" s="77"/>
      <c r="W42" s="106">
        <f t="shared" si="38"/>
        <v>0</v>
      </c>
      <c r="X42" s="153"/>
      <c r="Y42" s="425"/>
      <c r="Z42" s="426"/>
      <c r="AA42" s="426"/>
      <c r="AB42" s="426"/>
      <c r="AC42" s="426"/>
      <c r="AD42" s="427"/>
      <c r="AE42"/>
      <c r="AF42"/>
      <c r="AG42"/>
      <c r="AH42"/>
      <c r="AI42"/>
      <c r="AJ42"/>
      <c r="AK42"/>
      <c r="AL42"/>
      <c r="AM42"/>
      <c r="AN42"/>
      <c r="AO42"/>
      <c r="AP42"/>
      <c r="AQ42"/>
      <c r="AR42"/>
      <c r="AS42"/>
      <c r="AT42"/>
      <c r="AU42"/>
      <c r="AV42"/>
    </row>
    <row r="43" spans="1:48" s="56" customFormat="1" ht="12.95" customHeight="1" x14ac:dyDescent="0.2">
      <c r="A43" s="60" t="s">
        <v>96</v>
      </c>
      <c r="B43" s="2">
        <f t="shared" si="33"/>
        <v>27</v>
      </c>
      <c r="C43" s="24"/>
      <c r="D43" s="24"/>
      <c r="E43" s="24"/>
      <c r="F43" s="44">
        <f t="shared" si="18"/>
        <v>0</v>
      </c>
      <c r="G43" s="57" t="str">
        <f t="shared" si="4"/>
        <v/>
      </c>
      <c r="H43" s="197"/>
      <c r="I43" s="197"/>
      <c r="J43" s="197"/>
      <c r="K43" s="44">
        <f t="shared" si="32"/>
        <v>0</v>
      </c>
      <c r="L43" s="203" t="str">
        <f t="shared" si="5"/>
        <v/>
      </c>
      <c r="M43" s="77"/>
      <c r="N43" s="77"/>
      <c r="O43" s="106">
        <f t="shared" si="34"/>
        <v>0</v>
      </c>
      <c r="P43" s="77"/>
      <c r="Q43" s="106">
        <f t="shared" si="35"/>
        <v>0</v>
      </c>
      <c r="R43" s="77"/>
      <c r="S43" s="106">
        <f t="shared" si="36"/>
        <v>0</v>
      </c>
      <c r="T43" s="77"/>
      <c r="U43" s="106">
        <f t="shared" si="37"/>
        <v>0</v>
      </c>
      <c r="V43" s="77"/>
      <c r="W43" s="106">
        <f t="shared" si="38"/>
        <v>0</v>
      </c>
      <c r="X43" s="153"/>
      <c r="Y43" s="425"/>
      <c r="Z43" s="426"/>
      <c r="AA43" s="426"/>
      <c r="AB43" s="426"/>
      <c r="AC43" s="426"/>
      <c r="AD43" s="427"/>
      <c r="AE43"/>
      <c r="AF43"/>
      <c r="AG43"/>
      <c r="AH43"/>
      <c r="AI43"/>
      <c r="AJ43"/>
      <c r="AK43"/>
      <c r="AL43"/>
      <c r="AM43"/>
      <c r="AN43"/>
      <c r="AO43"/>
      <c r="AP43"/>
      <c r="AQ43"/>
      <c r="AR43"/>
      <c r="AS43"/>
      <c r="AT43"/>
      <c r="AU43"/>
      <c r="AV43"/>
    </row>
    <row r="44" spans="1:48" s="56" customFormat="1" ht="12.95" customHeight="1" x14ac:dyDescent="0.2">
      <c r="A44" s="60" t="s">
        <v>97</v>
      </c>
      <c r="B44" s="2">
        <f t="shared" si="33"/>
        <v>28</v>
      </c>
      <c r="C44" s="24"/>
      <c r="D44" s="24"/>
      <c r="E44" s="24"/>
      <c r="F44" s="44">
        <f t="shared" si="18"/>
        <v>0</v>
      </c>
      <c r="G44" s="57" t="str">
        <f t="shared" si="4"/>
        <v/>
      </c>
      <c r="H44" s="197"/>
      <c r="I44" s="197"/>
      <c r="J44" s="197"/>
      <c r="K44" s="44">
        <f t="shared" ref="K44" si="39">J44</f>
        <v>0</v>
      </c>
      <c r="L44" s="203" t="str">
        <f t="shared" si="5"/>
        <v/>
      </c>
      <c r="M44" s="77"/>
      <c r="N44" s="77"/>
      <c r="O44" s="106">
        <f t="shared" si="34"/>
        <v>0</v>
      </c>
      <c r="P44" s="77"/>
      <c r="Q44" s="106">
        <f t="shared" si="35"/>
        <v>0</v>
      </c>
      <c r="R44" s="77"/>
      <c r="S44" s="106">
        <f t="shared" si="36"/>
        <v>0</v>
      </c>
      <c r="T44" s="77"/>
      <c r="U44" s="106">
        <f t="shared" si="37"/>
        <v>0</v>
      </c>
      <c r="V44" s="77"/>
      <c r="W44" s="106">
        <f t="shared" si="38"/>
        <v>0</v>
      </c>
      <c r="X44" s="153"/>
      <c r="Y44" s="425"/>
      <c r="Z44" s="426"/>
      <c r="AA44" s="426"/>
      <c r="AB44" s="426"/>
      <c r="AC44" s="426"/>
      <c r="AD44" s="427"/>
      <c r="AE44"/>
      <c r="AF44"/>
      <c r="AG44"/>
      <c r="AH44"/>
      <c r="AI44"/>
      <c r="AJ44"/>
      <c r="AK44"/>
      <c r="AL44"/>
      <c r="AM44"/>
      <c r="AN44"/>
      <c r="AO44"/>
      <c r="AP44"/>
      <c r="AQ44"/>
      <c r="AR44"/>
      <c r="AS44"/>
      <c r="AT44"/>
      <c r="AU44"/>
      <c r="AV44"/>
    </row>
    <row r="45" spans="1:48" s="56" customFormat="1" ht="12.95" customHeight="1" x14ac:dyDescent="0.2">
      <c r="A45" s="382" t="s">
        <v>56</v>
      </c>
      <c r="B45" s="383"/>
      <c r="C45" s="11">
        <f>SUM(C38:C44)</f>
        <v>0</v>
      </c>
      <c r="D45" s="11">
        <f>SUM(D38:D44)+ROUNDDOWN(F45/60,0)</f>
        <v>0</v>
      </c>
      <c r="E45" s="11">
        <f>F45-60*ROUNDDOWN(F45/60,0)</f>
        <v>0</v>
      </c>
      <c r="F45" s="89">
        <f>SUM(F38:F44)</f>
        <v>0</v>
      </c>
      <c r="G45" s="34">
        <f>IF((D45*60+E45)=0,0,ROUND((C45*60)/(D45*60+E45),1))</f>
        <v>0</v>
      </c>
      <c r="H45" s="11">
        <f>SUM(H38:H44)</f>
        <v>0</v>
      </c>
      <c r="I45" s="11">
        <f>SUM(I38:I44)+ROUNDDOWN(K45/60,0)</f>
        <v>0</v>
      </c>
      <c r="J45" s="11">
        <f>K45-60*ROUNDDOWN(K45/60,0)</f>
        <v>0</v>
      </c>
      <c r="K45" s="89">
        <f>SUM(K38:K44)</f>
        <v>0</v>
      </c>
      <c r="L45" s="34">
        <f>IF((I45*60+J45)=0,0,ROUND((H45*60)/(I45*60+J45),1))</f>
        <v>0</v>
      </c>
      <c r="M45" s="18">
        <f>SUM(M38:M44)</f>
        <v>0</v>
      </c>
      <c r="N45" s="18">
        <f>IF(SUM(N38:N44)=0,0,ROUND(AVERAGE(N38:N44),0))</f>
        <v>0</v>
      </c>
      <c r="O45" s="107">
        <f>IF(O44=0,0,1)</f>
        <v>0</v>
      </c>
      <c r="P45" s="18">
        <f>IF(SUM(P38:P44)=0,0,ROUND(AVERAGE(P38:P44),0))</f>
        <v>0</v>
      </c>
      <c r="Q45" s="107">
        <f>IF(Q44=0,0,1)</f>
        <v>0</v>
      </c>
      <c r="R45" s="18">
        <f>IF(SUM(R38:R44)=0,0,ROUND(AVERAGE(R38:R44),0))</f>
        <v>0</v>
      </c>
      <c r="S45" s="107">
        <f>IF(S44=0,0,1)</f>
        <v>0</v>
      </c>
      <c r="T45" s="18">
        <f>IF(SUM(T38:T44)=0,0,ROUND(AVERAGE(T38:T44),0))</f>
        <v>0</v>
      </c>
      <c r="U45" s="107">
        <f>IF(U44=0,0,1)</f>
        <v>0</v>
      </c>
      <c r="V45" s="18">
        <f>IF(SUM(V38:V44)=0,0,ROUND(AVERAGE(V38:V44),0))</f>
        <v>0</v>
      </c>
      <c r="W45" s="107">
        <f>IF(W44=0,0,1)</f>
        <v>0</v>
      </c>
      <c r="X45" s="149"/>
      <c r="Y45" s="396"/>
      <c r="Z45" s="397"/>
      <c r="AA45" s="397"/>
      <c r="AB45" s="397"/>
      <c r="AC45" s="397"/>
      <c r="AD45" s="398"/>
      <c r="AE45"/>
      <c r="AF45"/>
      <c r="AG45"/>
      <c r="AH45"/>
      <c r="AI45"/>
      <c r="AJ45"/>
      <c r="AK45"/>
      <c r="AL45"/>
      <c r="AM45"/>
      <c r="AN45"/>
      <c r="AO45"/>
      <c r="AP45"/>
      <c r="AQ45"/>
      <c r="AR45"/>
      <c r="AS45"/>
      <c r="AT45"/>
      <c r="AU45"/>
      <c r="AV45"/>
    </row>
    <row r="46" spans="1:48" s="56" customFormat="1" ht="12.95" customHeight="1" x14ac:dyDescent="0.2">
      <c r="A46" s="60" t="s">
        <v>98</v>
      </c>
      <c r="B46" s="2">
        <f>B44+1</f>
        <v>29</v>
      </c>
      <c r="C46" s="24"/>
      <c r="D46" s="24"/>
      <c r="E46" s="24"/>
      <c r="F46" s="44">
        <f t="shared" si="18"/>
        <v>0</v>
      </c>
      <c r="G46" s="57" t="str">
        <f t="shared" si="4"/>
        <v/>
      </c>
      <c r="H46" s="197"/>
      <c r="I46" s="197"/>
      <c r="J46" s="197"/>
      <c r="K46" s="44">
        <f t="shared" ref="K46:K48" si="40">J46</f>
        <v>0</v>
      </c>
      <c r="L46" s="203" t="str">
        <f t="shared" si="5"/>
        <v/>
      </c>
      <c r="M46" s="77"/>
      <c r="N46" s="77"/>
      <c r="O46" s="106">
        <f>IF(N46="",0,1)</f>
        <v>0</v>
      </c>
      <c r="P46" s="235"/>
      <c r="Q46" s="106">
        <f>IF(P46="",0,1)</f>
        <v>0</v>
      </c>
      <c r="R46" s="235"/>
      <c r="S46" s="106">
        <f>IF(R46="",0,1)</f>
        <v>0</v>
      </c>
      <c r="T46" s="235"/>
      <c r="U46" s="106">
        <f>IF(T46="",0,1)</f>
        <v>0</v>
      </c>
      <c r="V46" s="235"/>
      <c r="W46" s="106">
        <f>IF(V46="",0,1)</f>
        <v>0</v>
      </c>
      <c r="X46" s="236"/>
      <c r="Y46" s="429"/>
      <c r="Z46" s="429"/>
      <c r="AA46" s="429"/>
      <c r="AB46" s="429"/>
      <c r="AC46" s="429"/>
      <c r="AD46" s="430"/>
      <c r="AE46"/>
      <c r="AF46"/>
      <c r="AG46"/>
      <c r="AH46"/>
      <c r="AI46"/>
      <c r="AJ46"/>
      <c r="AK46"/>
      <c r="AL46"/>
      <c r="AM46"/>
      <c r="AN46"/>
      <c r="AO46"/>
      <c r="AP46"/>
      <c r="AQ46"/>
      <c r="AR46"/>
      <c r="AS46"/>
      <c r="AT46"/>
      <c r="AU46"/>
      <c r="AV46"/>
    </row>
    <row r="47" spans="1:48" s="56" customFormat="1" ht="12.95" customHeight="1" x14ac:dyDescent="0.2">
      <c r="A47" s="60" t="s">
        <v>101</v>
      </c>
      <c r="B47" s="280">
        <f>B46+1</f>
        <v>30</v>
      </c>
      <c r="C47" s="262"/>
      <c r="D47" s="262"/>
      <c r="E47" s="262"/>
      <c r="F47" s="44">
        <f t="shared" si="18"/>
        <v>0</v>
      </c>
      <c r="G47" s="57" t="str">
        <f t="shared" si="4"/>
        <v/>
      </c>
      <c r="H47" s="263"/>
      <c r="I47" s="263"/>
      <c r="J47" s="263"/>
      <c r="K47" s="44">
        <f t="shared" si="40"/>
        <v>0</v>
      </c>
      <c r="L47" s="203" t="str">
        <f t="shared" si="5"/>
        <v/>
      </c>
      <c r="M47" s="264"/>
      <c r="N47" s="264"/>
      <c r="O47" s="106">
        <f>IF(N47="",O46,O46+1)</f>
        <v>0</v>
      </c>
      <c r="P47" s="235"/>
      <c r="Q47" s="106">
        <f>IF(P47="",Q46,Q46+1)</f>
        <v>0</v>
      </c>
      <c r="R47" s="235"/>
      <c r="S47" s="106">
        <f>IF(R47="",S46,S46+1)</f>
        <v>0</v>
      </c>
      <c r="T47" s="235"/>
      <c r="U47" s="106">
        <f>IF(T47="",U46,U46+1)</f>
        <v>0</v>
      </c>
      <c r="V47" s="235"/>
      <c r="W47" s="106">
        <f>IF(V47="",W46,W46+1)</f>
        <v>0</v>
      </c>
      <c r="X47" s="236"/>
      <c r="Y47" s="433"/>
      <c r="Z47" s="429"/>
      <c r="AA47" s="429"/>
      <c r="AB47" s="429"/>
      <c r="AC47" s="429"/>
      <c r="AD47" s="430"/>
      <c r="AE47"/>
      <c r="AF47"/>
      <c r="AG47"/>
      <c r="AH47"/>
      <c r="AI47"/>
      <c r="AJ47"/>
      <c r="AK47"/>
      <c r="AL47"/>
      <c r="AM47"/>
      <c r="AN47"/>
      <c r="AO47"/>
      <c r="AP47"/>
      <c r="AQ47"/>
      <c r="AR47"/>
      <c r="AS47"/>
      <c r="AT47"/>
      <c r="AU47"/>
      <c r="AV47"/>
    </row>
    <row r="48" spans="1:48" s="56" customFormat="1" ht="12.95" customHeight="1" x14ac:dyDescent="0.2">
      <c r="A48" s="60" t="s">
        <v>102</v>
      </c>
      <c r="B48" s="280">
        <f>B47+1</f>
        <v>31</v>
      </c>
      <c r="C48" s="24"/>
      <c r="D48" s="24"/>
      <c r="E48" s="24"/>
      <c r="F48" s="44">
        <f t="shared" si="18"/>
        <v>0</v>
      </c>
      <c r="G48" s="57" t="str">
        <f t="shared" si="4"/>
        <v/>
      </c>
      <c r="H48" s="197"/>
      <c r="I48" s="197"/>
      <c r="J48" s="197"/>
      <c r="K48" s="44">
        <f t="shared" si="40"/>
        <v>0</v>
      </c>
      <c r="L48" s="203" t="str">
        <f t="shared" si="5"/>
        <v/>
      </c>
      <c r="M48" s="77"/>
      <c r="N48" s="77"/>
      <c r="O48" s="106">
        <f>IF(N48="",O47,O47+1)</f>
        <v>0</v>
      </c>
      <c r="P48" s="235"/>
      <c r="Q48" s="106">
        <f>IF(P48="",Q47,Q47+1)</f>
        <v>0</v>
      </c>
      <c r="R48" s="235"/>
      <c r="S48" s="106">
        <f>IF(R48="",S47,S47+1)</f>
        <v>0</v>
      </c>
      <c r="T48" s="235"/>
      <c r="U48" s="106">
        <f>IF(T48="",U47,U47+1)</f>
        <v>0</v>
      </c>
      <c r="V48" s="235"/>
      <c r="W48" s="106">
        <f>IF(V48="",W47,W47+1)</f>
        <v>0</v>
      </c>
      <c r="X48" s="236"/>
      <c r="Y48" s="429"/>
      <c r="Z48" s="429"/>
      <c r="AA48" s="429"/>
      <c r="AB48" s="429"/>
      <c r="AC48" s="429"/>
      <c r="AD48" s="430"/>
      <c r="AE48"/>
      <c r="AF48"/>
      <c r="AG48"/>
      <c r="AH48"/>
      <c r="AI48"/>
      <c r="AJ48"/>
      <c r="AK48"/>
      <c r="AL48"/>
      <c r="AM48"/>
      <c r="AN48"/>
      <c r="AO48"/>
      <c r="AP48"/>
      <c r="AQ48"/>
      <c r="AR48"/>
      <c r="AS48"/>
      <c r="AT48"/>
      <c r="AU48"/>
      <c r="AV48"/>
    </row>
    <row r="49" spans="1:48" s="56" customFormat="1" ht="12.95" customHeight="1" x14ac:dyDescent="0.2">
      <c r="A49" s="431" t="s">
        <v>10</v>
      </c>
      <c r="B49" s="432"/>
      <c r="C49" s="265">
        <f>SUM(C46:C48)</f>
        <v>0</v>
      </c>
      <c r="D49" s="265">
        <f>SUM(D46:D48)+ROUNDDOWN(F49/60,0)</f>
        <v>0</v>
      </c>
      <c r="E49" s="265">
        <f>F49-60*ROUNDDOWN(F49/60,0)</f>
        <v>0</v>
      </c>
      <c r="F49" s="266">
        <f>SUM(F46:F48)</f>
        <v>0</v>
      </c>
      <c r="G49" s="267">
        <f>IF((D49*60+E49)=0,0,ROUND((C49*60)/(D49*60+E49),1))</f>
        <v>0</v>
      </c>
      <c r="H49" s="265">
        <f>SUM(H46:H48)</f>
        <v>0</v>
      </c>
      <c r="I49" s="265">
        <f>SUM(I46:I48)+ROUNDDOWN(K49/60,0)</f>
        <v>0</v>
      </c>
      <c r="J49" s="265">
        <f>K49-60*ROUNDDOWN(K49/60,0)</f>
        <v>0</v>
      </c>
      <c r="K49" s="266">
        <f>SUM(K46:K48)</f>
        <v>0</v>
      </c>
      <c r="L49" s="267">
        <f>IF((I49*60+J49)=0,0,ROUND((H49*60)/(I49*60+J49),1))</f>
        <v>0</v>
      </c>
      <c r="M49" s="268">
        <f>SUM(M46:M48)</f>
        <v>0</v>
      </c>
      <c r="N49" s="268">
        <f>IF(SUM(N46:N48)=0,0,ROUND(AVERAGE(N46:N48),0))</f>
        <v>0</v>
      </c>
      <c r="O49" s="269">
        <f>IF(O48=0,0,1)</f>
        <v>0</v>
      </c>
      <c r="P49" s="268">
        <f>IF(SUM(P46:P48)=0,0,ROUND(AVERAGE(P46:P48),0))</f>
        <v>0</v>
      </c>
      <c r="Q49" s="269">
        <f>IF(Q48=0,0,1)</f>
        <v>0</v>
      </c>
      <c r="R49" s="268">
        <f>IF(SUM(R46:R48)=0,0,ROUND(AVERAGE(R46:R48),0))</f>
        <v>0</v>
      </c>
      <c r="S49" s="269">
        <f>IF(S48=0,0,1)</f>
        <v>0</v>
      </c>
      <c r="T49" s="268">
        <f>IF(SUM(T46:T48)=0,0,ROUND(AVERAGE(T46:T48),0))</f>
        <v>0</v>
      </c>
      <c r="U49" s="269">
        <f>IF(U48=0,0,1)</f>
        <v>0</v>
      </c>
      <c r="V49" s="268">
        <f>IF(SUM(V46:V48)=0,0,ROUND(AVERAGE(V46:V48),0))</f>
        <v>0</v>
      </c>
      <c r="W49" s="269">
        <f>IF(W48=0,0,1)</f>
        <v>0</v>
      </c>
      <c r="X49" s="149"/>
      <c r="Y49" s="434"/>
      <c r="Z49" s="435"/>
      <c r="AA49" s="435"/>
      <c r="AB49" s="435"/>
      <c r="AC49" s="435"/>
      <c r="AD49" s="436"/>
      <c r="AE49"/>
      <c r="AF49"/>
      <c r="AG49"/>
      <c r="AH49"/>
      <c r="AI49"/>
      <c r="AJ49"/>
      <c r="AK49"/>
      <c r="AL49"/>
      <c r="AM49"/>
      <c r="AN49"/>
      <c r="AO49"/>
      <c r="AP49"/>
      <c r="AQ49"/>
      <c r="AR49"/>
      <c r="AS49"/>
      <c r="AT49"/>
      <c r="AU49"/>
      <c r="AV49"/>
    </row>
    <row r="50" spans="1:48" ht="12.95" customHeight="1" x14ac:dyDescent="0.2">
      <c r="A50" s="379" t="s">
        <v>24</v>
      </c>
      <c r="B50" s="380"/>
      <c r="C50" s="12">
        <f>C5+C12+C21+C29+C37+C45+C49</f>
        <v>0</v>
      </c>
      <c r="D50" s="9">
        <f>D5+D12+D21+D29+D37+D45+D49+ROUNDDOWN(F50/60,0)</f>
        <v>0</v>
      </c>
      <c r="E50" s="9">
        <f>F50-60*ROUNDDOWN(F50/60,0)</f>
        <v>0</v>
      </c>
      <c r="F50" s="91">
        <f>E5+E12+E21+E29+E37+E45+E49</f>
        <v>0</v>
      </c>
      <c r="G50" s="38">
        <f>IF((D50*60+E50)=0,0,ROUND((C50*60)/(D50*60+E50),1))</f>
        <v>0</v>
      </c>
      <c r="H50" s="12">
        <f>H5+H12+H21+H29+H37+H45+H49</f>
        <v>0</v>
      </c>
      <c r="I50" s="9">
        <f>I5+I12+I21+I29+I37+I45+I49+ROUNDDOWN(K50/60,0)</f>
        <v>0</v>
      </c>
      <c r="J50" s="9">
        <f>K50-60*ROUNDDOWN(K50/60,0)</f>
        <v>0</v>
      </c>
      <c r="K50" s="91">
        <f>J5+J12+J21+J29+J37+J45+J49</f>
        <v>0</v>
      </c>
      <c r="L50" s="38">
        <f>IF((I50*60+J50)=0,0,ROUND((H50*60)/(I50*60+J50),1))</f>
        <v>0</v>
      </c>
      <c r="M50" s="19">
        <f>M5+M12+M21+M29+M37+M45+M49</f>
        <v>0</v>
      </c>
      <c r="N50" s="28" t="str">
        <f>IF(N51=0,"",(N12+N21+N29+N37+N45+N49)/N51)</f>
        <v/>
      </c>
      <c r="O50" s="237"/>
      <c r="P50" s="28" t="str">
        <f>IF(P51=0,"",(P12+P21+P29+P37+P45+P49)/P51)</f>
        <v/>
      </c>
      <c r="Q50" s="237"/>
      <c r="R50" s="28" t="str">
        <f>IF(R51=0,"",(R12+R21+R29+R37+R45+R49)/R51)</f>
        <v/>
      </c>
      <c r="S50" s="237"/>
      <c r="T50" s="28" t="str">
        <f>IF(T51=0,"",(T12+T21+T29+T37+T45+T49)/T51)</f>
        <v/>
      </c>
      <c r="U50" s="237"/>
      <c r="V50" s="28" t="str">
        <f>IF(V51=0,"",(V12+V21+V29+V37+V45+V49)/V51)</f>
        <v/>
      </c>
      <c r="W50" s="237"/>
      <c r="X50" s="4"/>
      <c r="Y50" s="21"/>
      <c r="Z50" s="2" t="s">
        <v>0</v>
      </c>
      <c r="AA50" s="2" t="s">
        <v>29</v>
      </c>
      <c r="AB50" s="2" t="s">
        <v>15</v>
      </c>
      <c r="AC50" s="2" t="s">
        <v>22</v>
      </c>
      <c r="AD50" s="2" t="s">
        <v>25</v>
      </c>
    </row>
    <row r="51" spans="1:48" ht="12" customHeight="1" x14ac:dyDescent="0.2">
      <c r="A51" s="381"/>
      <c r="B51" s="381"/>
      <c r="C51" s="2" t="s">
        <v>0</v>
      </c>
      <c r="D51" s="2" t="s">
        <v>14</v>
      </c>
      <c r="E51" s="2" t="s">
        <v>15</v>
      </c>
      <c r="F51" s="44"/>
      <c r="G51" s="2" t="s">
        <v>12</v>
      </c>
      <c r="H51" s="203" t="s">
        <v>41</v>
      </c>
      <c r="I51" s="203" t="s">
        <v>14</v>
      </c>
      <c r="J51" s="203" t="s">
        <v>15</v>
      </c>
      <c r="K51" s="29"/>
      <c r="L51" s="219" t="s">
        <v>12</v>
      </c>
      <c r="M51" s="29" t="s">
        <v>40</v>
      </c>
      <c r="N51" s="102">
        <f>O12+O21+O29+O37+O45+O49</f>
        <v>0</v>
      </c>
      <c r="O51" s="102"/>
      <c r="P51" s="102">
        <f>Q12+Q21+Q29+Q37+Q45+Q49</f>
        <v>0</v>
      </c>
      <c r="Q51" s="102"/>
      <c r="R51" s="102">
        <f>S12+S21+S29+S37+S45+S49</f>
        <v>0</v>
      </c>
      <c r="S51" s="102"/>
      <c r="T51" s="102">
        <f>U12+U21+U29+U37+U45+U49</f>
        <v>0</v>
      </c>
      <c r="U51" s="102"/>
      <c r="V51" s="102">
        <f>W12+W21+W29+W37+W45+W49</f>
        <v>0</v>
      </c>
      <c r="W51" s="85"/>
      <c r="X51" s="135"/>
      <c r="Y51" s="109" t="s">
        <v>136</v>
      </c>
      <c r="Z51" s="15">
        <f>C50+C52</f>
        <v>0</v>
      </c>
      <c r="AA51" s="10">
        <f>D50+D52+ROUNDDOWN(AE51/60,0)</f>
        <v>0</v>
      </c>
      <c r="AB51" s="10">
        <f>AE51-60*ROUNDDOWN(AE51/60,0)</f>
        <v>0</v>
      </c>
      <c r="AC51" s="10">
        <f>IF((AA51*60+AB51)=0,0,ROUND((Z51*60)/(AA51*60+AB51),1))</f>
        <v>0</v>
      </c>
      <c r="AD51" s="15">
        <f>M50+M52</f>
        <v>0</v>
      </c>
      <c r="AE51" s="130">
        <f>E50+E52</f>
        <v>0</v>
      </c>
    </row>
    <row r="52" spans="1:48" ht="12" customHeight="1" x14ac:dyDescent="0.2">
      <c r="A52" s="428" t="s">
        <v>249</v>
      </c>
      <c r="B52" s="428"/>
      <c r="C52" s="31">
        <f>'Décembre 23'!C46</f>
        <v>0</v>
      </c>
      <c r="D52" s="30">
        <f>'Décembre 23'!D46</f>
        <v>0</v>
      </c>
      <c r="E52" s="30">
        <f>'Décembre 23'!E46</f>
        <v>0</v>
      </c>
      <c r="F52" s="238"/>
      <c r="G52" s="32">
        <f>IF((D52*60+E52)=0,0,ROUND((C52*60)/(D52*60+E52),1))</f>
        <v>0</v>
      </c>
      <c r="H52" s="206">
        <f>'Décembre 23'!H46</f>
        <v>0</v>
      </c>
      <c r="I52" s="203">
        <f>'Décembre 23'!I46</f>
        <v>0</v>
      </c>
      <c r="J52" s="203">
        <f>'Décembre 23'!J46</f>
        <v>0</v>
      </c>
      <c r="K52" s="60"/>
      <c r="L52" s="204">
        <f>IF((I52*60+J52)=0,0,ROUND((H52*60)/(I52*60+J52),1))</f>
        <v>0</v>
      </c>
      <c r="M52" s="35">
        <f>'Décembre 23'!M46</f>
        <v>0</v>
      </c>
      <c r="X52" s="40"/>
      <c r="Y52" s="140" t="s">
        <v>250</v>
      </c>
      <c r="Z52" s="142">
        <f>C50</f>
        <v>0</v>
      </c>
      <c r="AA52" s="140">
        <f>D50+ROUNDDOWN(AE52/60,0)</f>
        <v>0</v>
      </c>
      <c r="AB52" s="140">
        <f>AE52-60*ROUNDDOWN(AE52/60,0)</f>
        <v>0</v>
      </c>
      <c r="AC52" s="140">
        <f>IF((AA52*60+AB52)=0,0,ROUND((Z52*60)/(AA52*60+AB52),1))</f>
        <v>0</v>
      </c>
      <c r="AD52" s="140">
        <f>M50</f>
        <v>0</v>
      </c>
      <c r="AE52" s="130">
        <f>E50</f>
        <v>0</v>
      </c>
    </row>
    <row r="53" spans="1:48" ht="12" customHeight="1" x14ac:dyDescent="0.2">
      <c r="B53" s="1"/>
      <c r="C53" s="41"/>
      <c r="D53" s="41"/>
      <c r="E53" s="41"/>
      <c r="F53" s="97"/>
      <c r="G53" s="41"/>
      <c r="H53" s="41"/>
      <c r="I53" s="41"/>
      <c r="J53" s="41"/>
      <c r="K53" s="41"/>
      <c r="L53" s="41"/>
      <c r="M53" s="41"/>
      <c r="X53" s="40"/>
      <c r="Y53" s="133"/>
    </row>
    <row r="54" spans="1:48" ht="12" hidden="1" customHeight="1" x14ac:dyDescent="0.2">
      <c r="B54" s="1"/>
      <c r="C54" s="41"/>
      <c r="D54" s="41"/>
      <c r="E54" s="41"/>
      <c r="F54" s="97"/>
      <c r="G54" s="41"/>
      <c r="H54" s="41"/>
      <c r="I54" s="41"/>
      <c r="J54" s="41"/>
      <c r="K54" s="41"/>
      <c r="L54" s="41"/>
      <c r="M54" s="41"/>
      <c r="X54" s="40"/>
      <c r="Y54" s="195" t="s">
        <v>187</v>
      </c>
      <c r="Z54" s="203" t="s">
        <v>14</v>
      </c>
      <c r="AA54" s="203" t="s">
        <v>15</v>
      </c>
      <c r="AB54" s="13"/>
      <c r="AC54" s="13"/>
      <c r="AD54" s="40"/>
      <c r="AE54" s="130">
        <f>J50+J52</f>
        <v>0</v>
      </c>
    </row>
    <row r="55" spans="1:48" ht="12" hidden="1" customHeight="1" x14ac:dyDescent="0.2">
      <c r="B55" s="1"/>
      <c r="C55" s="41"/>
      <c r="D55" s="41"/>
      <c r="E55" s="41"/>
      <c r="F55" s="97"/>
      <c r="G55" s="41"/>
      <c r="H55" s="41"/>
      <c r="I55" s="41"/>
      <c r="J55" s="41"/>
      <c r="K55" s="41"/>
      <c r="L55" s="41"/>
      <c r="M55" s="41"/>
      <c r="X55" s="40"/>
      <c r="Y55" s="108" t="s">
        <v>136</v>
      </c>
      <c r="Z55" s="10">
        <f>I50+I52+ROUNDDOWN(AE54/60,0)</f>
        <v>0</v>
      </c>
      <c r="AA55" s="10">
        <f>AE54-60*ROUNDDOWN(AE54/60,0)</f>
        <v>0</v>
      </c>
      <c r="AB55" s="13"/>
      <c r="AC55" s="13"/>
      <c r="AD55" s="39"/>
      <c r="AE55" s="130">
        <f>J50</f>
        <v>0</v>
      </c>
    </row>
    <row r="56" spans="1:48" ht="12" hidden="1" customHeight="1" x14ac:dyDescent="0.2">
      <c r="X56" s="40"/>
      <c r="Y56" s="142" t="s">
        <v>250</v>
      </c>
      <c r="Z56" s="140">
        <f>I50+ROUNDDOWN(AD56/60,0)</f>
        <v>0</v>
      </c>
      <c r="AA56" s="140">
        <f>AE55-60*ROUNDDOWN(AE55/60,0)</f>
        <v>0</v>
      </c>
    </row>
    <row r="57" spans="1:48" ht="12" customHeight="1" x14ac:dyDescent="0.2">
      <c r="Y57" s="39"/>
    </row>
    <row r="58" spans="1:48" ht="12" customHeight="1" x14ac:dyDescent="0.2"/>
  </sheetData>
  <sheetProtection sheet="1" selectLockedCells="1"/>
  <mergeCells count="71">
    <mergeCell ref="Y39:AD39"/>
    <mergeCell ref="Y38:AD38"/>
    <mergeCell ref="Y27:AD27"/>
    <mergeCell ref="Y28:AD28"/>
    <mergeCell ref="Y29:AD29"/>
    <mergeCell ref="Y35:AD35"/>
    <mergeCell ref="A6:B6"/>
    <mergeCell ref="A5:B5"/>
    <mergeCell ref="A12:B12"/>
    <mergeCell ref="Y6:AD6"/>
    <mergeCell ref="Y8:AD8"/>
    <mergeCell ref="Y9:AD9"/>
    <mergeCell ref="Y7:AD7"/>
    <mergeCell ref="A1:AC1"/>
    <mergeCell ref="A2:A3"/>
    <mergeCell ref="B2:B3"/>
    <mergeCell ref="C2:C3"/>
    <mergeCell ref="D2:D3"/>
    <mergeCell ref="R2:R3"/>
    <mergeCell ref="N2:N3"/>
    <mergeCell ref="P2:P3"/>
    <mergeCell ref="X2:X3"/>
    <mergeCell ref="E2:E3"/>
    <mergeCell ref="G2:G3"/>
    <mergeCell ref="Y2:AD3"/>
    <mergeCell ref="H2:L2"/>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29:B29"/>
    <mergeCell ref="A21:B21"/>
    <mergeCell ref="Y25:AD25"/>
    <mergeCell ref="A13:B13"/>
    <mergeCell ref="A37:B37"/>
    <mergeCell ref="Y36:AD36"/>
    <mergeCell ref="Y37:AD37"/>
    <mergeCell ref="Y30:AD30"/>
    <mergeCell ref="Y31:AD31"/>
    <mergeCell ref="Y32:AD32"/>
    <mergeCell ref="Y34:AD34"/>
    <mergeCell ref="Y33:AD33"/>
    <mergeCell ref="Y26:AD26"/>
    <mergeCell ref="Y23:AD23"/>
    <mergeCell ref="Y24:AD24"/>
    <mergeCell ref="Y40:AD40"/>
    <mergeCell ref="A51:B51"/>
    <mergeCell ref="A50:B50"/>
    <mergeCell ref="A52:B52"/>
    <mergeCell ref="Y42:AD42"/>
    <mergeCell ref="Y43:AD43"/>
    <mergeCell ref="Y41:AD41"/>
    <mergeCell ref="Y48:AD48"/>
    <mergeCell ref="Y46:AD46"/>
    <mergeCell ref="A49:B49"/>
    <mergeCell ref="Y47:AD47"/>
    <mergeCell ref="Y49:AD49"/>
    <mergeCell ref="A45:B45"/>
    <mergeCell ref="Y45:AD45"/>
    <mergeCell ref="Y44:AD4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2"/>
  <sheetViews>
    <sheetView zoomScale="120" zoomScaleNormal="120" workbookViewId="0">
      <pane ySplit="3" topLeftCell="A4" activePane="bottomLeft" state="frozen"/>
      <selection activeCell="H50" sqref="H50"/>
      <selection pane="bottomLeft" activeCell="C6" sqref="C6"/>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47" hidden="1" customWidth="1"/>
    <col min="7" max="7" width="6" customWidth="1"/>
    <col min="8" max="11" width="6.42578125" hidden="1" customWidth="1"/>
    <col min="12" max="12" width="9.42578125" hidden="1" customWidth="1"/>
    <col min="13" max="13" width="7.5703125" customWidth="1"/>
    <col min="14" max="14" width="4.85546875" customWidth="1"/>
    <col min="15" max="15" width="4.85546875" style="47" hidden="1" customWidth="1"/>
    <col min="16" max="16" width="3.42578125" customWidth="1"/>
    <col min="17" max="17" width="3.42578125" style="47" hidden="1" customWidth="1"/>
    <col min="18" max="18" width="5" customWidth="1"/>
    <col min="19" max="19" width="3.42578125" style="47" hidden="1" customWidth="1"/>
    <col min="20" max="20" width="5.7109375" customWidth="1"/>
    <col min="21" max="21" width="3.85546875" style="47" hidden="1" customWidth="1"/>
    <col min="22" max="22" width="5.5703125" customWidth="1"/>
    <col min="23" max="23" width="3.85546875" style="47"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406" t="s">
        <v>251</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131"/>
    </row>
    <row r="2" spans="1:261" ht="12" customHeight="1" x14ac:dyDescent="0.2">
      <c r="A2" s="407" t="s">
        <v>1</v>
      </c>
      <c r="B2" s="407" t="s">
        <v>9</v>
      </c>
      <c r="C2" s="407" t="s">
        <v>0</v>
      </c>
      <c r="D2" s="407" t="s">
        <v>14</v>
      </c>
      <c r="E2" s="407" t="s">
        <v>15</v>
      </c>
      <c r="F2" s="44" t="s">
        <v>15</v>
      </c>
      <c r="G2" s="409" t="s">
        <v>12</v>
      </c>
      <c r="H2" s="421" t="s">
        <v>294</v>
      </c>
      <c r="I2" s="422"/>
      <c r="J2" s="422"/>
      <c r="K2" s="422"/>
      <c r="L2" s="423"/>
      <c r="M2" s="16" t="s">
        <v>16</v>
      </c>
      <c r="N2" s="411" t="s">
        <v>39</v>
      </c>
      <c r="O2" s="92"/>
      <c r="P2" s="411" t="s">
        <v>11</v>
      </c>
      <c r="Q2" s="92"/>
      <c r="R2" s="411" t="s">
        <v>21</v>
      </c>
      <c r="S2" s="92"/>
      <c r="T2" s="16" t="s">
        <v>18</v>
      </c>
      <c r="U2" s="92"/>
      <c r="V2" s="16" t="s">
        <v>18</v>
      </c>
      <c r="W2" s="92"/>
      <c r="X2" s="453" t="s">
        <v>13</v>
      </c>
      <c r="Y2" s="415" t="s">
        <v>201</v>
      </c>
      <c r="Z2" s="416"/>
      <c r="AA2" s="416"/>
      <c r="AB2" s="416"/>
      <c r="AC2" s="416"/>
      <c r="AD2" s="417"/>
    </row>
    <row r="3" spans="1:261" ht="11.45" customHeight="1" x14ac:dyDescent="0.2">
      <c r="A3" s="408"/>
      <c r="B3" s="408"/>
      <c r="C3" s="408"/>
      <c r="D3" s="408"/>
      <c r="E3" s="408"/>
      <c r="F3" s="44"/>
      <c r="G3" s="410"/>
      <c r="H3" s="217" t="s">
        <v>0</v>
      </c>
      <c r="I3" s="195" t="s">
        <v>14</v>
      </c>
      <c r="J3" s="195" t="s">
        <v>15</v>
      </c>
      <c r="K3" s="194"/>
      <c r="L3" s="217" t="s">
        <v>12</v>
      </c>
      <c r="M3" s="17" t="s">
        <v>17</v>
      </c>
      <c r="N3" s="412"/>
      <c r="O3" s="93"/>
      <c r="P3" s="412"/>
      <c r="Q3" s="93"/>
      <c r="R3" s="412"/>
      <c r="S3" s="93"/>
      <c r="T3" s="17" t="s">
        <v>19</v>
      </c>
      <c r="U3" s="93"/>
      <c r="V3" s="17" t="s">
        <v>20</v>
      </c>
      <c r="W3" s="93"/>
      <c r="X3" s="454"/>
      <c r="Y3" s="418"/>
      <c r="Z3" s="419"/>
      <c r="AA3" s="419"/>
      <c r="AB3" s="419"/>
      <c r="AC3" s="419"/>
      <c r="AD3" s="420"/>
    </row>
    <row r="4" spans="1:261" ht="12.95" hidden="1" customHeight="1" x14ac:dyDescent="0.2">
      <c r="A4" s="2" t="s">
        <v>101</v>
      </c>
      <c r="B4" s="29">
        <v>1</v>
      </c>
      <c r="C4" s="24"/>
      <c r="D4" s="24"/>
      <c r="E4" s="24"/>
      <c r="F4" s="44">
        <f>E4</f>
        <v>0</v>
      </c>
      <c r="G4" s="57" t="str">
        <f>IF((D4*60+E4)=0,"",ROUND((C4*60)/(D4*60+E4),1))</f>
        <v/>
      </c>
      <c r="H4" s="197"/>
      <c r="I4" s="197"/>
      <c r="J4" s="197"/>
      <c r="K4" s="44">
        <f t="shared" ref="K4:K9" si="0">J4</f>
        <v>0</v>
      </c>
      <c r="L4" s="203" t="str">
        <f>IF((I4*60+J4)=0,"",ROUND((H4*60)/(I4*60+J4),1))</f>
        <v/>
      </c>
      <c r="M4" s="77"/>
      <c r="N4" s="77"/>
      <c r="O4" s="106">
        <f>IF(N4="",0,1)</f>
        <v>0</v>
      </c>
      <c r="P4" s="77"/>
      <c r="Q4" s="106">
        <f>IF(P4="",0,1)</f>
        <v>0</v>
      </c>
      <c r="R4" s="77"/>
      <c r="S4" s="106">
        <f>IF(R4="",0,1)</f>
        <v>0</v>
      </c>
      <c r="T4" s="77"/>
      <c r="U4" s="106">
        <f>IF(T4="",0,1)</f>
        <v>0</v>
      </c>
      <c r="V4" s="77"/>
      <c r="W4" s="106">
        <f>IF(V4="",0,1)</f>
        <v>0</v>
      </c>
      <c r="X4" s="151"/>
      <c r="Y4" s="457"/>
      <c r="Z4" s="457"/>
      <c r="AA4" s="457"/>
      <c r="AB4" s="457"/>
      <c r="AC4" s="457"/>
      <c r="AD4" s="457"/>
    </row>
    <row r="5" spans="1:261" ht="12.95" hidden="1" customHeight="1" x14ac:dyDescent="0.2">
      <c r="A5" s="2" t="s">
        <v>102</v>
      </c>
      <c r="B5" s="29">
        <v>1</v>
      </c>
      <c r="C5" s="24"/>
      <c r="D5" s="24"/>
      <c r="E5" s="24"/>
      <c r="F5" s="44">
        <f t="shared" ref="F5:F9" si="1">E5</f>
        <v>0</v>
      </c>
      <c r="G5" s="57" t="str">
        <f t="shared" ref="G5:G9" si="2">IF((D5*60+E5)=0,"",ROUND((C5*60)/(D5*60+E5),1))</f>
        <v/>
      </c>
      <c r="H5" s="197"/>
      <c r="I5" s="197"/>
      <c r="J5" s="197"/>
      <c r="K5" s="44">
        <f t="shared" si="0"/>
        <v>0</v>
      </c>
      <c r="L5" s="203"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57"/>
      <c r="Z5" s="457"/>
      <c r="AA5" s="457"/>
      <c r="AB5" s="457"/>
      <c r="AC5" s="457"/>
      <c r="AD5" s="457"/>
    </row>
    <row r="6" spans="1:261" ht="12.95" customHeight="1" x14ac:dyDescent="0.2">
      <c r="A6" s="2" t="s">
        <v>99</v>
      </c>
      <c r="B6" s="29">
        <v>1</v>
      </c>
      <c r="C6" s="24"/>
      <c r="D6" s="24"/>
      <c r="E6" s="24"/>
      <c r="F6" s="44">
        <f t="shared" si="1"/>
        <v>0</v>
      </c>
      <c r="G6" s="57" t="str">
        <f t="shared" si="2"/>
        <v/>
      </c>
      <c r="H6" s="197"/>
      <c r="I6" s="197"/>
      <c r="J6" s="197"/>
      <c r="K6" s="44">
        <f t="shared" si="0"/>
        <v>0</v>
      </c>
      <c r="L6" s="203" t="str">
        <f t="shared" si="3"/>
        <v/>
      </c>
      <c r="M6" s="77"/>
      <c r="N6" s="77"/>
      <c r="O6" s="106">
        <f t="shared" si="4"/>
        <v>0</v>
      </c>
      <c r="P6" s="77"/>
      <c r="Q6" s="106">
        <f t="shared" si="4"/>
        <v>0</v>
      </c>
      <c r="R6" s="77"/>
      <c r="S6" s="106">
        <f t="shared" si="4"/>
        <v>0</v>
      </c>
      <c r="T6" s="77"/>
      <c r="U6" s="106">
        <f t="shared" si="4"/>
        <v>0</v>
      </c>
      <c r="V6" s="77"/>
      <c r="W6" s="106">
        <f t="shared" si="4"/>
        <v>0</v>
      </c>
      <c r="X6" s="151"/>
      <c r="Y6" s="457"/>
      <c r="Z6" s="457"/>
      <c r="AA6" s="457"/>
      <c r="AB6" s="457"/>
      <c r="AC6" s="457"/>
      <c r="AD6" s="457"/>
    </row>
    <row r="7" spans="1:261" ht="12.95" customHeight="1" x14ac:dyDescent="0.2">
      <c r="A7" s="2" t="s">
        <v>95</v>
      </c>
      <c r="B7" s="29">
        <f t="shared" ref="B7:B9" si="5">B6+1</f>
        <v>2</v>
      </c>
      <c r="C7" s="24"/>
      <c r="D7" s="24"/>
      <c r="E7" s="24"/>
      <c r="F7" s="44">
        <f t="shared" si="1"/>
        <v>0</v>
      </c>
      <c r="G7" s="57" t="str">
        <f t="shared" si="2"/>
        <v/>
      </c>
      <c r="H7" s="197"/>
      <c r="I7" s="197"/>
      <c r="J7" s="197"/>
      <c r="K7" s="44">
        <f t="shared" si="0"/>
        <v>0</v>
      </c>
      <c r="L7" s="203" t="str">
        <f t="shared" si="3"/>
        <v/>
      </c>
      <c r="M7" s="77"/>
      <c r="N7" s="77"/>
      <c r="O7" s="106">
        <f t="shared" si="4"/>
        <v>0</v>
      </c>
      <c r="P7" s="77"/>
      <c r="Q7" s="106">
        <f t="shared" si="4"/>
        <v>0</v>
      </c>
      <c r="R7" s="77"/>
      <c r="S7" s="106">
        <f t="shared" si="4"/>
        <v>0</v>
      </c>
      <c r="T7" s="77"/>
      <c r="U7" s="106">
        <f t="shared" si="4"/>
        <v>0</v>
      </c>
      <c r="V7" s="77"/>
      <c r="W7" s="106">
        <f t="shared" si="4"/>
        <v>0</v>
      </c>
      <c r="X7" s="151"/>
      <c r="Y7" s="457"/>
      <c r="Z7" s="457"/>
      <c r="AA7" s="457"/>
      <c r="AB7" s="457"/>
      <c r="AC7" s="457"/>
      <c r="AD7" s="457"/>
    </row>
    <row r="8" spans="1:261" ht="12.95" customHeight="1" x14ac:dyDescent="0.2">
      <c r="A8" s="2" t="s">
        <v>96</v>
      </c>
      <c r="B8" s="29">
        <f t="shared" si="5"/>
        <v>3</v>
      </c>
      <c r="C8" s="24"/>
      <c r="D8" s="24"/>
      <c r="E8" s="24"/>
      <c r="F8" s="44">
        <f t="shared" si="1"/>
        <v>0</v>
      </c>
      <c r="G8" s="57" t="str">
        <f t="shared" si="2"/>
        <v/>
      </c>
      <c r="H8" s="197"/>
      <c r="I8" s="197"/>
      <c r="J8" s="197"/>
      <c r="K8" s="44">
        <f t="shared" si="0"/>
        <v>0</v>
      </c>
      <c r="L8" s="203" t="str">
        <f t="shared" si="3"/>
        <v/>
      </c>
      <c r="M8" s="77"/>
      <c r="N8" s="77"/>
      <c r="O8" s="106">
        <f t="shared" si="4"/>
        <v>0</v>
      </c>
      <c r="P8" s="77"/>
      <c r="Q8" s="106">
        <f t="shared" si="4"/>
        <v>0</v>
      </c>
      <c r="R8" s="77"/>
      <c r="S8" s="106">
        <f t="shared" si="4"/>
        <v>0</v>
      </c>
      <c r="T8" s="77"/>
      <c r="U8" s="106">
        <f t="shared" si="4"/>
        <v>0</v>
      </c>
      <c r="V8" s="77"/>
      <c r="W8" s="106">
        <f t="shared" si="4"/>
        <v>0</v>
      </c>
      <c r="X8" s="151"/>
      <c r="Y8" s="457"/>
      <c r="Z8" s="457"/>
      <c r="AA8" s="457"/>
      <c r="AB8" s="457"/>
      <c r="AC8" s="457"/>
      <c r="AD8" s="457"/>
    </row>
    <row r="9" spans="1:261" x14ac:dyDescent="0.2">
      <c r="A9" s="44" t="s">
        <v>5</v>
      </c>
      <c r="B9" s="192">
        <f t="shared" si="5"/>
        <v>4</v>
      </c>
      <c r="C9" s="24"/>
      <c r="D9" s="24"/>
      <c r="E9" s="24"/>
      <c r="F9" s="44">
        <f t="shared" si="1"/>
        <v>0</v>
      </c>
      <c r="G9" s="57" t="str">
        <f t="shared" si="2"/>
        <v/>
      </c>
      <c r="H9" s="197"/>
      <c r="I9" s="197"/>
      <c r="J9" s="197"/>
      <c r="K9" s="44">
        <f t="shared" si="0"/>
        <v>0</v>
      </c>
      <c r="L9" s="203" t="str">
        <f t="shared" si="3"/>
        <v/>
      </c>
      <c r="M9" s="77"/>
      <c r="N9" s="77"/>
      <c r="O9" s="106">
        <f t="shared" si="4"/>
        <v>0</v>
      </c>
      <c r="P9" s="77"/>
      <c r="Q9" s="106">
        <f t="shared" si="4"/>
        <v>0</v>
      </c>
      <c r="R9" s="77"/>
      <c r="S9" s="106">
        <f t="shared" si="4"/>
        <v>0</v>
      </c>
      <c r="T9" s="77"/>
      <c r="U9" s="106">
        <f t="shared" si="4"/>
        <v>0</v>
      </c>
      <c r="V9" s="77"/>
      <c r="W9" s="106">
        <f t="shared" si="4"/>
        <v>0</v>
      </c>
      <c r="X9" s="151"/>
      <c r="Y9" s="457"/>
      <c r="Z9" s="457"/>
      <c r="AA9" s="457"/>
      <c r="AB9" s="457"/>
      <c r="AC9" s="457"/>
      <c r="AD9" s="457"/>
    </row>
    <row r="10" spans="1:261" s="48" customFormat="1" x14ac:dyDescent="0.2">
      <c r="A10" s="455" t="s">
        <v>10</v>
      </c>
      <c r="B10" s="456"/>
      <c r="C10" s="62">
        <f>SUM(C4:C9)</f>
        <v>0</v>
      </c>
      <c r="D10" s="62">
        <f>SUM(D4:D9)+ROUNDDOWN(F10/60,0)</f>
        <v>0</v>
      </c>
      <c r="E10" s="62">
        <f>F10-60*ROUNDDOWN(F10/60,0)</f>
        <v>0</v>
      </c>
      <c r="F10" s="96">
        <f>SUM(F4:F9)</f>
        <v>0</v>
      </c>
      <c r="G10" s="116">
        <f>IF((D10*60+E10)=0,0,ROUND((C10*60)/(D10*60+E10),1))</f>
        <v>0</v>
      </c>
      <c r="H10" s="62">
        <f>SUM(H4:H9)</f>
        <v>0</v>
      </c>
      <c r="I10" s="62">
        <f>SUM(I4:I9)+ROUNDDOWN(K10/60,0)</f>
        <v>0</v>
      </c>
      <c r="J10" s="62">
        <f>K10-60*ROUNDDOWN(K10/60,0)</f>
        <v>0</v>
      </c>
      <c r="K10" s="96">
        <f>SUM(K4:K9)</f>
        <v>0</v>
      </c>
      <c r="L10" s="116">
        <f>IF((I10*60+J10)=0,0,ROUND((H10*60)/(I10*60+J10),1))</f>
        <v>0</v>
      </c>
      <c r="M10" s="63">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62"/>
      <c r="Z10" s="462"/>
      <c r="AA10" s="462"/>
      <c r="AB10" s="462"/>
      <c r="AC10" s="462"/>
      <c r="AD10" s="462"/>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61" customFormat="1" x14ac:dyDescent="0.2">
      <c r="A11" s="437" t="s">
        <v>57</v>
      </c>
      <c r="B11" s="438"/>
      <c r="C11" s="222">
        <f>C10+Janvier!C49</f>
        <v>0</v>
      </c>
      <c r="D11" s="46">
        <f>ROUNDDOWN(F11/60,0)+Janvier!D49+D10</f>
        <v>0</v>
      </c>
      <c r="E11" s="46">
        <f>F11-60*ROUNDDOWN(F11/60,0)</f>
        <v>0</v>
      </c>
      <c r="F11" s="90">
        <f>E10+Janvier!E49</f>
        <v>0</v>
      </c>
      <c r="G11" s="46">
        <f>IF((D11*60+E11)=0,0,ROUND((C11*60)/(D11*60+E11),1))</f>
        <v>0</v>
      </c>
      <c r="H11" s="222">
        <f>H10+Janvier!H49</f>
        <v>0</v>
      </c>
      <c r="I11" s="46">
        <f>ROUNDDOWN(K11/60,0)+Janvier!I49+I10</f>
        <v>0</v>
      </c>
      <c r="J11" s="46">
        <f>K11-60*ROUNDDOWN(K11/60,0)</f>
        <v>0</v>
      </c>
      <c r="K11" s="90">
        <f>J10+Janvier!J49</f>
        <v>0</v>
      </c>
      <c r="L11" s="46">
        <f>IF((I11*60+J11)=0,0,ROUND((H11*60)/(I11*60+J11),1))</f>
        <v>0</v>
      </c>
      <c r="M11" s="55">
        <f>M10+Janvier!M49</f>
        <v>0</v>
      </c>
      <c r="N11" s="55" t="str">
        <f>IF(N10+Janvier!N49=0,"",ROUND((SUM(N4:N9)+SUM(Janvier!N46:'Janvier'!N48))/(O9+Janvier!O48),0))</f>
        <v/>
      </c>
      <c r="O11" s="241"/>
      <c r="P11" s="55" t="str">
        <f>IF(P10+Janvier!P49=0,"",ROUND((SUM(P4:P9)+SUM(Janvier!P46:'Janvier'!P48))/(Q9+Janvier!Q48),0))</f>
        <v/>
      </c>
      <c r="Q11" s="241"/>
      <c r="R11" s="55" t="str">
        <f>IF(R10+Janvier!R49=0,"",ROUND((SUM(R4:R9)+SUM(Janvier!R46:'Janvier'!R48))/(S9+Janvier!S48),0))</f>
        <v/>
      </c>
      <c r="S11" s="241"/>
      <c r="T11" s="55" t="str">
        <f>IF(T10+Janvier!T49=0,"",ROUND((SUM(T4:T9)+SUM(Janvier!T46:'Janvier'!T48))/(U9+Janvier!U48),0))</f>
        <v/>
      </c>
      <c r="U11" s="241"/>
      <c r="V11" s="55" t="str">
        <f>IF(V10+Janvier!V49=0,"",ROUND((SUM(V4:V9)+SUM(Janvier!V46:'Janvier'!V48))/(W9+Janvier!W48),0))</f>
        <v/>
      </c>
      <c r="W11" s="241"/>
      <c r="X11" s="150"/>
      <c r="Y11" s="463"/>
      <c r="Z11" s="463"/>
      <c r="AA11" s="463"/>
      <c r="AB11" s="463"/>
      <c r="AC11" s="463"/>
      <c r="AD11" s="463"/>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5</v>
      </c>
      <c r="C12" s="24"/>
      <c r="D12" s="24"/>
      <c r="E12" s="24"/>
      <c r="F12" s="44">
        <f>E12</f>
        <v>0</v>
      </c>
      <c r="G12" s="57" t="str">
        <f>IF((D12*60+E12)=0,"",ROUND((C12*60)/(D12*60+E12),1))</f>
        <v/>
      </c>
      <c r="H12" s="197"/>
      <c r="I12" s="197"/>
      <c r="J12" s="197"/>
      <c r="K12" s="44">
        <f>J12</f>
        <v>0</v>
      </c>
      <c r="L12" s="203" t="str">
        <f>IF((I12*60+J12)=0,"",ROUND((H12*60)/(I12*60+J12),1))</f>
        <v/>
      </c>
      <c r="M12" s="77"/>
      <c r="N12" s="77"/>
      <c r="O12" s="106">
        <f>IF(N12="",0,1)</f>
        <v>0</v>
      </c>
      <c r="P12" s="77"/>
      <c r="Q12" s="106">
        <f>IF(P12="",0,1)</f>
        <v>0</v>
      </c>
      <c r="R12" s="77"/>
      <c r="S12" s="106">
        <f>IF(R12="",0,1)</f>
        <v>0</v>
      </c>
      <c r="T12" s="77"/>
      <c r="U12" s="106">
        <f>IF(T12="",0,1)</f>
        <v>0</v>
      </c>
      <c r="V12" s="77"/>
      <c r="W12" s="106">
        <f>IF(V12="",0,1)</f>
        <v>0</v>
      </c>
      <c r="X12" s="151"/>
      <c r="Y12" s="461"/>
      <c r="Z12" s="461"/>
      <c r="AA12" s="461"/>
      <c r="AB12" s="461"/>
      <c r="AC12" s="461"/>
      <c r="AD12" s="461"/>
    </row>
    <row r="13" spans="1:261" x14ac:dyDescent="0.2">
      <c r="A13" s="2" t="s">
        <v>7</v>
      </c>
      <c r="B13" s="2">
        <f>B12+1</f>
        <v>6</v>
      </c>
      <c r="C13" s="24"/>
      <c r="D13" s="24"/>
      <c r="E13" s="24"/>
      <c r="F13" s="44">
        <f t="shared" ref="F13:F18" si="6">E13</f>
        <v>0</v>
      </c>
      <c r="G13" s="57" t="str">
        <f t="shared" ref="G13:G18" si="7">IF((D13*60+E13)=0,"",ROUND((C13*60)/(D13*60+E13),1))</f>
        <v/>
      </c>
      <c r="H13" s="197"/>
      <c r="I13" s="197"/>
      <c r="J13" s="197"/>
      <c r="K13" s="44">
        <f t="shared" ref="K13:K18" si="8">J13</f>
        <v>0</v>
      </c>
      <c r="L13" s="203" t="str">
        <f t="shared" ref="L13:L18" si="9">IF((I13*60+J13)=0,"",ROUND((H13*60)/(I13*60+J13),1))</f>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61"/>
      <c r="Z13" s="461"/>
      <c r="AA13" s="461"/>
      <c r="AB13" s="461"/>
      <c r="AC13" s="461"/>
      <c r="AD13" s="461"/>
    </row>
    <row r="14" spans="1:261" x14ac:dyDescent="0.2">
      <c r="A14" s="2" t="s">
        <v>8</v>
      </c>
      <c r="B14" s="2">
        <f t="shared" ref="B14:B31" si="15">B13+1</f>
        <v>7</v>
      </c>
      <c r="C14" s="24"/>
      <c r="D14" s="24"/>
      <c r="E14" s="24"/>
      <c r="F14" s="44">
        <f t="shared" si="6"/>
        <v>0</v>
      </c>
      <c r="G14" s="57" t="str">
        <f t="shared" si="7"/>
        <v/>
      </c>
      <c r="H14" s="197"/>
      <c r="I14" s="197"/>
      <c r="J14" s="197"/>
      <c r="K14" s="44">
        <f t="shared" si="8"/>
        <v>0</v>
      </c>
      <c r="L14" s="203" t="str">
        <f t="shared" si="9"/>
        <v/>
      </c>
      <c r="M14" s="77"/>
      <c r="N14" s="77"/>
      <c r="O14" s="106">
        <f t="shared" si="10"/>
        <v>0</v>
      </c>
      <c r="P14" s="77"/>
      <c r="Q14" s="106">
        <f t="shared" si="11"/>
        <v>0</v>
      </c>
      <c r="R14" s="77"/>
      <c r="S14" s="106">
        <f t="shared" si="12"/>
        <v>0</v>
      </c>
      <c r="T14" s="77"/>
      <c r="U14" s="106">
        <f t="shared" si="13"/>
        <v>0</v>
      </c>
      <c r="V14" s="77"/>
      <c r="W14" s="106">
        <f t="shared" si="14"/>
        <v>0</v>
      </c>
      <c r="X14" s="151"/>
      <c r="Y14" s="461"/>
      <c r="Z14" s="461"/>
      <c r="AA14" s="461"/>
      <c r="AB14" s="461"/>
      <c r="AC14" s="461"/>
      <c r="AD14" s="461"/>
    </row>
    <row r="15" spans="1:261" x14ac:dyDescent="0.2">
      <c r="A15" s="2" t="s">
        <v>2</v>
      </c>
      <c r="B15" s="2">
        <f t="shared" si="15"/>
        <v>8</v>
      </c>
      <c r="C15" s="24"/>
      <c r="D15" s="24"/>
      <c r="E15" s="24"/>
      <c r="F15" s="44">
        <f t="shared" si="6"/>
        <v>0</v>
      </c>
      <c r="G15" s="57" t="str">
        <f t="shared" si="7"/>
        <v/>
      </c>
      <c r="H15" s="197"/>
      <c r="I15" s="197"/>
      <c r="J15" s="197"/>
      <c r="K15" s="44">
        <f t="shared" si="8"/>
        <v>0</v>
      </c>
      <c r="L15" s="203" t="str">
        <f t="shared" si="9"/>
        <v/>
      </c>
      <c r="M15" s="77"/>
      <c r="N15" s="77"/>
      <c r="O15" s="106">
        <f t="shared" si="10"/>
        <v>0</v>
      </c>
      <c r="P15" s="77"/>
      <c r="Q15" s="106">
        <f t="shared" si="11"/>
        <v>0</v>
      </c>
      <c r="R15" s="77"/>
      <c r="S15" s="106">
        <f t="shared" si="12"/>
        <v>0</v>
      </c>
      <c r="T15" s="77"/>
      <c r="U15" s="106">
        <f t="shared" si="13"/>
        <v>0</v>
      </c>
      <c r="V15" s="77"/>
      <c r="W15" s="106">
        <f t="shared" si="14"/>
        <v>0</v>
      </c>
      <c r="X15" s="151"/>
      <c r="Y15" s="461"/>
      <c r="Z15" s="461"/>
      <c r="AA15" s="461"/>
      <c r="AB15" s="461"/>
      <c r="AC15" s="461"/>
      <c r="AD15" s="461"/>
    </row>
    <row r="16" spans="1:261" x14ac:dyDescent="0.2">
      <c r="A16" s="2" t="s">
        <v>3</v>
      </c>
      <c r="B16" s="2">
        <f t="shared" si="15"/>
        <v>9</v>
      </c>
      <c r="C16" s="24"/>
      <c r="D16" s="24"/>
      <c r="E16" s="24"/>
      <c r="F16" s="44">
        <f t="shared" si="6"/>
        <v>0</v>
      </c>
      <c r="G16" s="57" t="str">
        <f t="shared" si="7"/>
        <v/>
      </c>
      <c r="H16" s="197"/>
      <c r="I16" s="197"/>
      <c r="J16" s="197"/>
      <c r="K16" s="44">
        <f t="shared" si="8"/>
        <v>0</v>
      </c>
      <c r="L16" s="203" t="str">
        <f t="shared" si="9"/>
        <v/>
      </c>
      <c r="M16" s="77"/>
      <c r="N16" s="77"/>
      <c r="O16" s="106">
        <f t="shared" si="10"/>
        <v>0</v>
      </c>
      <c r="P16" s="77"/>
      <c r="Q16" s="106">
        <f t="shared" si="11"/>
        <v>0</v>
      </c>
      <c r="R16" s="77"/>
      <c r="S16" s="106">
        <f t="shared" si="12"/>
        <v>0</v>
      </c>
      <c r="T16" s="77"/>
      <c r="U16" s="106">
        <f t="shared" si="13"/>
        <v>0</v>
      </c>
      <c r="V16" s="77"/>
      <c r="W16" s="106">
        <f t="shared" si="14"/>
        <v>0</v>
      </c>
      <c r="X16" s="151"/>
      <c r="Y16" s="461"/>
      <c r="Z16" s="461"/>
      <c r="AA16" s="461"/>
      <c r="AB16" s="461"/>
      <c r="AC16" s="461"/>
      <c r="AD16" s="461"/>
    </row>
    <row r="17" spans="1:30" x14ac:dyDescent="0.2">
      <c r="A17" s="2" t="s">
        <v>4</v>
      </c>
      <c r="B17" s="2">
        <f t="shared" si="15"/>
        <v>10</v>
      </c>
      <c r="C17" s="24"/>
      <c r="D17" s="24"/>
      <c r="E17" s="24"/>
      <c r="F17" s="44">
        <f t="shared" si="6"/>
        <v>0</v>
      </c>
      <c r="G17" s="57" t="str">
        <f t="shared" si="7"/>
        <v/>
      </c>
      <c r="H17" s="197"/>
      <c r="I17" s="197"/>
      <c r="J17" s="197"/>
      <c r="K17" s="44">
        <f t="shared" si="8"/>
        <v>0</v>
      </c>
      <c r="L17" s="203" t="str">
        <f t="shared" si="9"/>
        <v/>
      </c>
      <c r="M17" s="77"/>
      <c r="N17" s="77"/>
      <c r="O17" s="106">
        <f t="shared" si="10"/>
        <v>0</v>
      </c>
      <c r="P17" s="77"/>
      <c r="Q17" s="106">
        <f t="shared" si="11"/>
        <v>0</v>
      </c>
      <c r="R17" s="77"/>
      <c r="S17" s="106">
        <f t="shared" si="12"/>
        <v>0</v>
      </c>
      <c r="T17" s="77"/>
      <c r="U17" s="106">
        <f t="shared" si="13"/>
        <v>0</v>
      </c>
      <c r="V17" s="77"/>
      <c r="W17" s="106">
        <f t="shared" si="14"/>
        <v>0</v>
      </c>
      <c r="X17" s="151"/>
      <c r="Y17" s="461"/>
      <c r="Z17" s="461"/>
      <c r="AA17" s="461"/>
      <c r="AB17" s="461"/>
      <c r="AC17" s="461"/>
      <c r="AD17" s="461"/>
    </row>
    <row r="18" spans="1:30" x14ac:dyDescent="0.2">
      <c r="A18" s="44" t="s">
        <v>5</v>
      </c>
      <c r="B18" s="44">
        <f t="shared" si="15"/>
        <v>11</v>
      </c>
      <c r="C18" s="24"/>
      <c r="D18" s="24"/>
      <c r="E18" s="24"/>
      <c r="F18" s="44">
        <f t="shared" si="6"/>
        <v>0</v>
      </c>
      <c r="G18" s="57" t="str">
        <f t="shared" si="7"/>
        <v/>
      </c>
      <c r="H18" s="197"/>
      <c r="I18" s="197"/>
      <c r="J18" s="197"/>
      <c r="K18" s="44">
        <f t="shared" si="8"/>
        <v>0</v>
      </c>
      <c r="L18" s="203" t="str">
        <f t="shared" si="9"/>
        <v/>
      </c>
      <c r="M18" s="77"/>
      <c r="N18" s="77"/>
      <c r="O18" s="106">
        <f t="shared" si="10"/>
        <v>0</v>
      </c>
      <c r="P18" s="77"/>
      <c r="Q18" s="106">
        <f t="shared" si="11"/>
        <v>0</v>
      </c>
      <c r="R18" s="77"/>
      <c r="S18" s="106">
        <f t="shared" si="12"/>
        <v>0</v>
      </c>
      <c r="T18" s="77"/>
      <c r="U18" s="106">
        <f t="shared" si="13"/>
        <v>0</v>
      </c>
      <c r="V18" s="77"/>
      <c r="W18" s="106">
        <f t="shared" si="14"/>
        <v>0</v>
      </c>
      <c r="X18" s="151"/>
      <c r="Y18" s="461"/>
      <c r="Z18" s="461"/>
      <c r="AA18" s="461"/>
      <c r="AB18" s="461"/>
      <c r="AC18" s="461"/>
      <c r="AD18" s="461"/>
    </row>
    <row r="19" spans="1:30" s="6" customFormat="1" x14ac:dyDescent="0.2">
      <c r="A19" s="382" t="s">
        <v>125</v>
      </c>
      <c r="B19" s="383"/>
      <c r="C19" s="11">
        <f>SUM(C12:C18)</f>
        <v>0</v>
      </c>
      <c r="D19" s="11">
        <f>SUM(D12:D18)+ROUNDDOWN(F19/60,0)</f>
        <v>0</v>
      </c>
      <c r="E19" s="11">
        <f>F19-60*ROUNDDOWN(F19/60,0)</f>
        <v>0</v>
      </c>
      <c r="F19" s="89">
        <f>SUM(F12:F18)</f>
        <v>0</v>
      </c>
      <c r="G19" s="116">
        <f>IF((D19*60+E19)=0,0,ROUND((C19*60)/(D19*60+E19),1))</f>
        <v>0</v>
      </c>
      <c r="H19" s="11">
        <f>SUM(H12:H18)</f>
        <v>0</v>
      </c>
      <c r="I19" s="11">
        <f>SUM(I12:I18)+ROUNDDOWN(K19/60,0)</f>
        <v>0</v>
      </c>
      <c r="J19" s="11">
        <f>K19-60*ROUNDDOWN(K19/60,0)</f>
        <v>0</v>
      </c>
      <c r="K19" s="89">
        <f>SUM(K12:K18)</f>
        <v>0</v>
      </c>
      <c r="L19" s="116">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467"/>
      <c r="Z19" s="467"/>
      <c r="AA19" s="467"/>
      <c r="AB19" s="467"/>
      <c r="AC19" s="467"/>
      <c r="AD19" s="467"/>
    </row>
    <row r="20" spans="1:30" x14ac:dyDescent="0.2">
      <c r="A20" s="2" t="s">
        <v>6</v>
      </c>
      <c r="B20" s="2">
        <f>B18+1</f>
        <v>12</v>
      </c>
      <c r="C20" s="24"/>
      <c r="D20" s="24"/>
      <c r="E20" s="24"/>
      <c r="F20" s="44">
        <f>E20</f>
        <v>0</v>
      </c>
      <c r="G20" s="57" t="str">
        <f t="shared" ref="G20:G44" si="16">IF((D20*60+F20)=0,"",ROUND((C20*60)/(D20*60+F20),1))</f>
        <v/>
      </c>
      <c r="H20" s="197"/>
      <c r="I20" s="197"/>
      <c r="J20" s="197"/>
      <c r="K20" s="44">
        <f>J20</f>
        <v>0</v>
      </c>
      <c r="L20" s="203" t="str">
        <f t="shared" ref="L20:L44" si="17">IF((I20*60+K20)=0,"",ROUND((H20*60)/(I20*60+K20),1))</f>
        <v/>
      </c>
      <c r="M20" s="77"/>
      <c r="N20" s="77"/>
      <c r="O20" s="106">
        <f>IF(N20="",0,1)</f>
        <v>0</v>
      </c>
      <c r="P20" s="77"/>
      <c r="Q20" s="106">
        <f>IF(P20="",0,1)</f>
        <v>0</v>
      </c>
      <c r="R20" s="77"/>
      <c r="S20" s="106">
        <f>IF(R20="",0,1)</f>
        <v>0</v>
      </c>
      <c r="T20" s="77"/>
      <c r="U20" s="106">
        <f>IF(T20="",0,1)</f>
        <v>0</v>
      </c>
      <c r="V20" s="77"/>
      <c r="W20" s="106">
        <f>IF(V20="",0,1)</f>
        <v>0</v>
      </c>
      <c r="X20" s="151"/>
      <c r="Y20" s="461"/>
      <c r="Z20" s="461"/>
      <c r="AA20" s="461"/>
      <c r="AB20" s="461"/>
      <c r="AC20" s="461"/>
      <c r="AD20" s="461"/>
    </row>
    <row r="21" spans="1:30" x14ac:dyDescent="0.2">
      <c r="A21" s="2" t="s">
        <v>7</v>
      </c>
      <c r="B21" s="2">
        <f t="shared" si="15"/>
        <v>13</v>
      </c>
      <c r="C21" s="24"/>
      <c r="D21" s="24"/>
      <c r="E21" s="24"/>
      <c r="F21" s="44">
        <f t="shared" ref="F21:F26" si="18">E21</f>
        <v>0</v>
      </c>
      <c r="G21" s="57" t="str">
        <f t="shared" si="16"/>
        <v/>
      </c>
      <c r="H21" s="197"/>
      <c r="I21" s="197"/>
      <c r="J21" s="197"/>
      <c r="K21" s="44">
        <f t="shared" ref="K21:K26" si="19">J21</f>
        <v>0</v>
      </c>
      <c r="L21" s="203" t="str">
        <f t="shared" si="17"/>
        <v/>
      </c>
      <c r="M21" s="77"/>
      <c r="N21" s="77"/>
      <c r="O21" s="106">
        <f t="shared" ref="O21:O26" si="20">IF(N21="",O20,O20+1)</f>
        <v>0</v>
      </c>
      <c r="P21" s="77"/>
      <c r="Q21" s="106">
        <f t="shared" ref="Q21:Q26" si="21">IF(P21="",Q20,Q20+1)</f>
        <v>0</v>
      </c>
      <c r="R21" s="77"/>
      <c r="S21" s="106">
        <f t="shared" ref="S21:S26" si="22">IF(R21="",S20,S20+1)</f>
        <v>0</v>
      </c>
      <c r="T21" s="77"/>
      <c r="U21" s="106">
        <f t="shared" ref="U21:U26" si="23">IF(T21="",U20,U20+1)</f>
        <v>0</v>
      </c>
      <c r="V21" s="77"/>
      <c r="W21" s="106">
        <f t="shared" ref="W21:W26" si="24">IF(V21="",W20,W20+1)</f>
        <v>0</v>
      </c>
      <c r="X21" s="151"/>
      <c r="Y21" s="461"/>
      <c r="Z21" s="461"/>
      <c r="AA21" s="461"/>
      <c r="AB21" s="461"/>
      <c r="AC21" s="461"/>
      <c r="AD21" s="461"/>
    </row>
    <row r="22" spans="1:30" x14ac:dyDescent="0.2">
      <c r="A22" s="2" t="s">
        <v>8</v>
      </c>
      <c r="B22" s="2">
        <f t="shared" si="15"/>
        <v>14</v>
      </c>
      <c r="C22" s="24"/>
      <c r="D22" s="24"/>
      <c r="E22" s="24"/>
      <c r="F22" s="44">
        <f t="shared" si="18"/>
        <v>0</v>
      </c>
      <c r="G22" s="57" t="str">
        <f t="shared" si="16"/>
        <v/>
      </c>
      <c r="H22" s="197"/>
      <c r="I22" s="197"/>
      <c r="J22" s="197"/>
      <c r="K22" s="44">
        <f t="shared" si="19"/>
        <v>0</v>
      </c>
      <c r="L22" s="203" t="str">
        <f t="shared" si="17"/>
        <v/>
      </c>
      <c r="M22" s="77"/>
      <c r="N22" s="77"/>
      <c r="O22" s="106">
        <f t="shared" si="20"/>
        <v>0</v>
      </c>
      <c r="P22" s="77"/>
      <c r="Q22" s="106">
        <f t="shared" si="21"/>
        <v>0</v>
      </c>
      <c r="R22" s="77"/>
      <c r="S22" s="106">
        <f t="shared" si="22"/>
        <v>0</v>
      </c>
      <c r="T22" s="77"/>
      <c r="U22" s="106">
        <f t="shared" si="23"/>
        <v>0</v>
      </c>
      <c r="V22" s="77"/>
      <c r="W22" s="106">
        <f t="shared" si="24"/>
        <v>0</v>
      </c>
      <c r="X22" s="151"/>
      <c r="Y22" s="461"/>
      <c r="Z22" s="461"/>
      <c r="AA22" s="461"/>
      <c r="AB22" s="461"/>
      <c r="AC22" s="461"/>
      <c r="AD22" s="461"/>
    </row>
    <row r="23" spans="1:30" x14ac:dyDescent="0.2">
      <c r="A23" s="2" t="s">
        <v>2</v>
      </c>
      <c r="B23" s="2">
        <f t="shared" si="15"/>
        <v>15</v>
      </c>
      <c r="C23" s="24"/>
      <c r="D23" s="24"/>
      <c r="E23" s="24"/>
      <c r="F23" s="44">
        <f t="shared" si="18"/>
        <v>0</v>
      </c>
      <c r="G23" s="57" t="str">
        <f t="shared" si="16"/>
        <v/>
      </c>
      <c r="H23" s="197"/>
      <c r="I23" s="197"/>
      <c r="J23" s="197"/>
      <c r="K23" s="44">
        <f t="shared" si="19"/>
        <v>0</v>
      </c>
      <c r="L23" s="203" t="str">
        <f t="shared" si="17"/>
        <v/>
      </c>
      <c r="M23" s="77"/>
      <c r="N23" s="77"/>
      <c r="O23" s="106">
        <f t="shared" si="20"/>
        <v>0</v>
      </c>
      <c r="P23" s="77"/>
      <c r="Q23" s="106">
        <f t="shared" si="21"/>
        <v>0</v>
      </c>
      <c r="R23" s="77"/>
      <c r="S23" s="106">
        <f t="shared" si="22"/>
        <v>0</v>
      </c>
      <c r="T23" s="77"/>
      <c r="U23" s="106">
        <f t="shared" si="23"/>
        <v>0</v>
      </c>
      <c r="V23" s="77"/>
      <c r="W23" s="106">
        <f t="shared" si="24"/>
        <v>0</v>
      </c>
      <c r="X23" s="151"/>
      <c r="Y23" s="461"/>
      <c r="Z23" s="461"/>
      <c r="AA23" s="461"/>
      <c r="AB23" s="461"/>
      <c r="AC23" s="461"/>
      <c r="AD23" s="461"/>
    </row>
    <row r="24" spans="1:30" x14ac:dyDescent="0.2">
      <c r="A24" s="2" t="s">
        <v>3</v>
      </c>
      <c r="B24" s="2">
        <f t="shared" si="15"/>
        <v>16</v>
      </c>
      <c r="C24" s="24"/>
      <c r="D24" s="24"/>
      <c r="E24" s="24"/>
      <c r="F24" s="44">
        <f t="shared" si="18"/>
        <v>0</v>
      </c>
      <c r="G24" s="57" t="str">
        <f t="shared" si="16"/>
        <v/>
      </c>
      <c r="H24" s="197"/>
      <c r="I24" s="197"/>
      <c r="J24" s="197"/>
      <c r="K24" s="44">
        <f t="shared" si="19"/>
        <v>0</v>
      </c>
      <c r="L24" s="203" t="str">
        <f t="shared" si="17"/>
        <v/>
      </c>
      <c r="M24" s="77"/>
      <c r="N24" s="77"/>
      <c r="O24" s="106">
        <f t="shared" si="20"/>
        <v>0</v>
      </c>
      <c r="P24" s="77"/>
      <c r="Q24" s="106">
        <f t="shared" si="21"/>
        <v>0</v>
      </c>
      <c r="R24" s="77"/>
      <c r="S24" s="106">
        <f t="shared" si="22"/>
        <v>0</v>
      </c>
      <c r="T24" s="77"/>
      <c r="U24" s="106">
        <f t="shared" si="23"/>
        <v>0</v>
      </c>
      <c r="V24" s="77"/>
      <c r="W24" s="106">
        <f t="shared" si="24"/>
        <v>0</v>
      </c>
      <c r="X24" s="151"/>
      <c r="Y24" s="461"/>
      <c r="Z24" s="461"/>
      <c r="AA24" s="461"/>
      <c r="AB24" s="461"/>
      <c r="AC24" s="461"/>
      <c r="AD24" s="461"/>
    </row>
    <row r="25" spans="1:30" x14ac:dyDescent="0.2">
      <c r="A25" s="2" t="s">
        <v>4</v>
      </c>
      <c r="B25" s="2">
        <f t="shared" si="15"/>
        <v>17</v>
      </c>
      <c r="C25" s="24"/>
      <c r="D25" s="24"/>
      <c r="E25" s="24"/>
      <c r="F25" s="44">
        <f t="shared" si="18"/>
        <v>0</v>
      </c>
      <c r="G25" s="57" t="str">
        <f t="shared" si="16"/>
        <v/>
      </c>
      <c r="H25" s="197"/>
      <c r="I25" s="197"/>
      <c r="J25" s="197"/>
      <c r="K25" s="44">
        <f t="shared" si="19"/>
        <v>0</v>
      </c>
      <c r="L25" s="203" t="str">
        <f t="shared" si="17"/>
        <v/>
      </c>
      <c r="M25" s="77"/>
      <c r="N25" s="77"/>
      <c r="O25" s="106">
        <f t="shared" si="20"/>
        <v>0</v>
      </c>
      <c r="P25" s="77"/>
      <c r="Q25" s="106">
        <f t="shared" si="21"/>
        <v>0</v>
      </c>
      <c r="R25" s="77"/>
      <c r="S25" s="106">
        <f t="shared" si="22"/>
        <v>0</v>
      </c>
      <c r="T25" s="77"/>
      <c r="U25" s="106">
        <f t="shared" si="23"/>
        <v>0</v>
      </c>
      <c r="V25" s="77"/>
      <c r="W25" s="106">
        <f t="shared" si="24"/>
        <v>0</v>
      </c>
      <c r="X25" s="151"/>
      <c r="Y25" s="465" t="s">
        <v>270</v>
      </c>
      <c r="Z25" s="465"/>
      <c r="AA25" s="465"/>
      <c r="AB25" s="465"/>
      <c r="AC25" s="465"/>
      <c r="AD25" s="465"/>
    </row>
    <row r="26" spans="1:30" x14ac:dyDescent="0.2">
      <c r="A26" s="44" t="s">
        <v>5</v>
      </c>
      <c r="B26" s="44">
        <f t="shared" si="15"/>
        <v>18</v>
      </c>
      <c r="C26" s="24"/>
      <c r="D26" s="24"/>
      <c r="E26" s="24"/>
      <c r="F26" s="44">
        <f t="shared" si="18"/>
        <v>0</v>
      </c>
      <c r="G26" s="57" t="str">
        <f t="shared" si="16"/>
        <v/>
      </c>
      <c r="H26" s="197"/>
      <c r="I26" s="197"/>
      <c r="J26" s="197"/>
      <c r="K26" s="44">
        <f t="shared" si="19"/>
        <v>0</v>
      </c>
      <c r="L26" s="203" t="str">
        <f t="shared" si="17"/>
        <v/>
      </c>
      <c r="M26" s="77"/>
      <c r="N26" s="77"/>
      <c r="O26" s="106">
        <f t="shared" si="20"/>
        <v>0</v>
      </c>
      <c r="P26" s="77"/>
      <c r="Q26" s="106">
        <f t="shared" si="21"/>
        <v>0</v>
      </c>
      <c r="R26" s="77"/>
      <c r="S26" s="106">
        <f t="shared" si="22"/>
        <v>0</v>
      </c>
      <c r="T26" s="77"/>
      <c r="U26" s="106">
        <f t="shared" si="23"/>
        <v>0</v>
      </c>
      <c r="V26" s="77"/>
      <c r="W26" s="106">
        <f t="shared" si="24"/>
        <v>0</v>
      </c>
      <c r="X26" s="151"/>
      <c r="Y26" s="464"/>
      <c r="Z26" s="464"/>
      <c r="AA26" s="464"/>
      <c r="AB26" s="464"/>
      <c r="AC26" s="464"/>
      <c r="AD26" s="464"/>
    </row>
    <row r="27" spans="1:30" s="6" customFormat="1" x14ac:dyDescent="0.2">
      <c r="A27" s="382" t="s">
        <v>58</v>
      </c>
      <c r="B27" s="383"/>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79"/>
      <c r="Y27" s="466"/>
      <c r="Z27" s="466"/>
      <c r="AA27" s="466"/>
      <c r="AB27" s="466"/>
      <c r="AC27" s="466"/>
      <c r="AD27" s="466"/>
    </row>
    <row r="28" spans="1:30" x14ac:dyDescent="0.2">
      <c r="A28" s="2" t="s">
        <v>6</v>
      </c>
      <c r="B28" s="2">
        <f>B26+1</f>
        <v>19</v>
      </c>
      <c r="C28" s="24"/>
      <c r="D28" s="24"/>
      <c r="E28" s="24"/>
      <c r="F28" s="44">
        <f t="shared" ref="F28:F44" si="25">E28</f>
        <v>0</v>
      </c>
      <c r="G28" s="57" t="str">
        <f t="shared" si="16"/>
        <v/>
      </c>
      <c r="H28" s="197"/>
      <c r="I28" s="197"/>
      <c r="J28" s="197"/>
      <c r="K28" s="44">
        <f>J28</f>
        <v>0</v>
      </c>
      <c r="L28" s="203" t="str">
        <f t="shared" si="17"/>
        <v/>
      </c>
      <c r="M28" s="77"/>
      <c r="N28" s="77"/>
      <c r="O28" s="106">
        <f>IF(N28="",0,1)</f>
        <v>0</v>
      </c>
      <c r="P28" s="77"/>
      <c r="Q28" s="106">
        <f>IF(P28="",0,1)</f>
        <v>0</v>
      </c>
      <c r="R28" s="77"/>
      <c r="S28" s="106">
        <f>IF(R28="",0,1)</f>
        <v>0</v>
      </c>
      <c r="T28" s="77"/>
      <c r="U28" s="106">
        <f>IF(T28="",0,1)</f>
        <v>0</v>
      </c>
      <c r="V28" s="77"/>
      <c r="W28" s="106">
        <f>IF(V28="",0,1)</f>
        <v>0</v>
      </c>
      <c r="X28" s="151"/>
      <c r="Y28" s="464"/>
      <c r="Z28" s="464"/>
      <c r="AA28" s="464"/>
      <c r="AB28" s="464"/>
      <c r="AC28" s="464"/>
      <c r="AD28" s="464"/>
    </row>
    <row r="29" spans="1:30" x14ac:dyDescent="0.2">
      <c r="A29" s="2" t="s">
        <v>7</v>
      </c>
      <c r="B29" s="2">
        <f t="shared" si="15"/>
        <v>20</v>
      </c>
      <c r="C29" s="24"/>
      <c r="D29" s="24"/>
      <c r="E29" s="24"/>
      <c r="F29" s="44">
        <f t="shared" si="25"/>
        <v>0</v>
      </c>
      <c r="G29" s="57" t="str">
        <f t="shared" si="16"/>
        <v/>
      </c>
      <c r="H29" s="197"/>
      <c r="I29" s="197"/>
      <c r="J29" s="197"/>
      <c r="K29" s="44">
        <f t="shared" ref="K29:K34" si="26">J29</f>
        <v>0</v>
      </c>
      <c r="L29" s="203" t="str">
        <f t="shared" si="17"/>
        <v/>
      </c>
      <c r="M29" s="77"/>
      <c r="N29" s="77"/>
      <c r="O29" s="106">
        <f t="shared" ref="O29:O34" si="27">IF(N29="",O28,O28+1)</f>
        <v>0</v>
      </c>
      <c r="P29" s="77"/>
      <c r="Q29" s="106">
        <f t="shared" ref="Q29:Q34" si="28">IF(P29="",Q28,Q28+1)</f>
        <v>0</v>
      </c>
      <c r="R29" s="77"/>
      <c r="S29" s="106">
        <f t="shared" ref="S29:S34" si="29">IF(R29="",S28,S28+1)</f>
        <v>0</v>
      </c>
      <c r="T29" s="77"/>
      <c r="U29" s="106">
        <f t="shared" ref="U29:U34" si="30">IF(T29="",U28,U28+1)</f>
        <v>0</v>
      </c>
      <c r="V29" s="77"/>
      <c r="W29" s="106">
        <f t="shared" ref="W29:W34" si="31">IF(V29="",W28,W28+1)</f>
        <v>0</v>
      </c>
      <c r="X29" s="151"/>
      <c r="Y29" s="464"/>
      <c r="Z29" s="464"/>
      <c r="AA29" s="464"/>
      <c r="AB29" s="464"/>
      <c r="AC29" s="464"/>
      <c r="AD29" s="464"/>
    </row>
    <row r="30" spans="1:30" x14ac:dyDescent="0.2">
      <c r="A30" s="2" t="s">
        <v>8</v>
      </c>
      <c r="B30" s="2">
        <f t="shared" si="15"/>
        <v>21</v>
      </c>
      <c r="C30" s="24"/>
      <c r="D30" s="24"/>
      <c r="E30" s="24"/>
      <c r="F30" s="44">
        <f t="shared" si="25"/>
        <v>0</v>
      </c>
      <c r="G30" s="57" t="str">
        <f t="shared" si="16"/>
        <v/>
      </c>
      <c r="H30" s="197"/>
      <c r="I30" s="197"/>
      <c r="J30" s="197"/>
      <c r="K30" s="44">
        <f t="shared" si="26"/>
        <v>0</v>
      </c>
      <c r="L30" s="203" t="str">
        <f t="shared" si="17"/>
        <v/>
      </c>
      <c r="M30" s="77"/>
      <c r="N30" s="77"/>
      <c r="O30" s="106">
        <f t="shared" si="27"/>
        <v>0</v>
      </c>
      <c r="P30" s="77"/>
      <c r="Q30" s="106">
        <f t="shared" si="28"/>
        <v>0</v>
      </c>
      <c r="R30" s="77"/>
      <c r="S30" s="106">
        <f t="shared" si="29"/>
        <v>0</v>
      </c>
      <c r="T30" s="77"/>
      <c r="U30" s="106">
        <f t="shared" si="30"/>
        <v>0</v>
      </c>
      <c r="V30" s="77"/>
      <c r="W30" s="106">
        <f t="shared" si="31"/>
        <v>0</v>
      </c>
      <c r="X30" s="151"/>
      <c r="Y30" s="464"/>
      <c r="Z30" s="464"/>
      <c r="AA30" s="464"/>
      <c r="AB30" s="464"/>
      <c r="AC30" s="464"/>
      <c r="AD30" s="464"/>
    </row>
    <row r="31" spans="1:30" x14ac:dyDescent="0.2">
      <c r="A31" s="2" t="s">
        <v>2</v>
      </c>
      <c r="B31" s="2">
        <f t="shared" si="15"/>
        <v>22</v>
      </c>
      <c r="C31" s="24"/>
      <c r="D31" s="24"/>
      <c r="E31" s="24"/>
      <c r="F31" s="44">
        <f t="shared" si="25"/>
        <v>0</v>
      </c>
      <c r="G31" s="57" t="str">
        <f t="shared" si="16"/>
        <v/>
      </c>
      <c r="H31" s="197"/>
      <c r="I31" s="197"/>
      <c r="J31" s="197"/>
      <c r="K31" s="44">
        <f t="shared" si="26"/>
        <v>0</v>
      </c>
      <c r="L31" s="203" t="str">
        <f t="shared" si="17"/>
        <v/>
      </c>
      <c r="M31" s="77"/>
      <c r="N31" s="77"/>
      <c r="O31" s="106">
        <f t="shared" si="27"/>
        <v>0</v>
      </c>
      <c r="P31" s="77"/>
      <c r="Q31" s="106">
        <f t="shared" si="28"/>
        <v>0</v>
      </c>
      <c r="R31" s="77"/>
      <c r="S31" s="106">
        <f t="shared" si="29"/>
        <v>0</v>
      </c>
      <c r="T31" s="77"/>
      <c r="U31" s="106">
        <f t="shared" si="30"/>
        <v>0</v>
      </c>
      <c r="V31" s="77"/>
      <c r="W31" s="106">
        <f t="shared" si="31"/>
        <v>0</v>
      </c>
      <c r="X31" s="151"/>
      <c r="Y31" s="464"/>
      <c r="Z31" s="464"/>
      <c r="AA31" s="464"/>
      <c r="AB31" s="464"/>
      <c r="AC31" s="464"/>
      <c r="AD31" s="464"/>
    </row>
    <row r="32" spans="1:30" x14ac:dyDescent="0.2">
      <c r="A32" s="2" t="s">
        <v>3</v>
      </c>
      <c r="B32" s="2">
        <f>B31+1</f>
        <v>23</v>
      </c>
      <c r="C32" s="24"/>
      <c r="D32" s="24"/>
      <c r="E32" s="24"/>
      <c r="F32" s="44">
        <f t="shared" si="25"/>
        <v>0</v>
      </c>
      <c r="G32" s="57" t="str">
        <f t="shared" si="16"/>
        <v/>
      </c>
      <c r="H32" s="197"/>
      <c r="I32" s="197"/>
      <c r="J32" s="197"/>
      <c r="K32" s="44">
        <f t="shared" si="26"/>
        <v>0</v>
      </c>
      <c r="L32" s="203" t="str">
        <f t="shared" si="17"/>
        <v/>
      </c>
      <c r="M32" s="77"/>
      <c r="N32" s="77"/>
      <c r="O32" s="106">
        <f t="shared" si="27"/>
        <v>0</v>
      </c>
      <c r="P32" s="77"/>
      <c r="Q32" s="106">
        <f t="shared" si="28"/>
        <v>0</v>
      </c>
      <c r="R32" s="77"/>
      <c r="S32" s="106">
        <f t="shared" si="29"/>
        <v>0</v>
      </c>
      <c r="T32" s="77"/>
      <c r="U32" s="106">
        <f t="shared" si="30"/>
        <v>0</v>
      </c>
      <c r="V32" s="77"/>
      <c r="W32" s="106">
        <f t="shared" si="31"/>
        <v>0</v>
      </c>
      <c r="X32" s="151"/>
      <c r="Y32" s="464"/>
      <c r="Z32" s="464"/>
      <c r="AA32" s="464"/>
      <c r="AB32" s="464"/>
      <c r="AC32" s="464"/>
      <c r="AD32" s="464"/>
    </row>
    <row r="33" spans="1:52" x14ac:dyDescent="0.2">
      <c r="A33" s="2" t="s">
        <v>4</v>
      </c>
      <c r="B33" s="2">
        <f>B32+1</f>
        <v>24</v>
      </c>
      <c r="C33" s="24"/>
      <c r="D33" s="24"/>
      <c r="E33" s="24"/>
      <c r="F33" s="44">
        <f t="shared" si="25"/>
        <v>0</v>
      </c>
      <c r="G33" s="57" t="str">
        <f t="shared" si="16"/>
        <v/>
      </c>
      <c r="H33" s="197"/>
      <c r="I33" s="197"/>
      <c r="J33" s="197"/>
      <c r="K33" s="44">
        <f t="shared" si="26"/>
        <v>0</v>
      </c>
      <c r="L33" s="203" t="str">
        <f t="shared" si="17"/>
        <v/>
      </c>
      <c r="M33" s="77"/>
      <c r="N33" s="77"/>
      <c r="O33" s="106">
        <f t="shared" si="27"/>
        <v>0</v>
      </c>
      <c r="P33" s="77"/>
      <c r="Q33" s="106">
        <f t="shared" si="28"/>
        <v>0</v>
      </c>
      <c r="R33" s="77"/>
      <c r="S33" s="106">
        <f t="shared" si="29"/>
        <v>0</v>
      </c>
      <c r="T33" s="77"/>
      <c r="U33" s="106">
        <f t="shared" si="30"/>
        <v>0</v>
      </c>
      <c r="V33" s="77"/>
      <c r="W33" s="106">
        <f t="shared" si="31"/>
        <v>0</v>
      </c>
      <c r="X33" s="151"/>
      <c r="Y33" s="464"/>
      <c r="Z33" s="464"/>
      <c r="AA33" s="464"/>
      <c r="AB33" s="464"/>
      <c r="AC33" s="464"/>
      <c r="AD33" s="464"/>
    </row>
    <row r="34" spans="1:52" x14ac:dyDescent="0.2">
      <c r="A34" s="44" t="s">
        <v>5</v>
      </c>
      <c r="B34" s="44">
        <f>B33+1</f>
        <v>25</v>
      </c>
      <c r="C34" s="24"/>
      <c r="D34" s="24"/>
      <c r="E34" s="24"/>
      <c r="F34" s="44">
        <f t="shared" si="25"/>
        <v>0</v>
      </c>
      <c r="G34" s="57" t="str">
        <f t="shared" si="16"/>
        <v/>
      </c>
      <c r="H34" s="197"/>
      <c r="I34" s="197"/>
      <c r="J34" s="197"/>
      <c r="K34" s="44">
        <f t="shared" si="26"/>
        <v>0</v>
      </c>
      <c r="L34" s="203" t="str">
        <f t="shared" si="17"/>
        <v/>
      </c>
      <c r="M34" s="77"/>
      <c r="N34" s="77"/>
      <c r="O34" s="106">
        <f t="shared" si="27"/>
        <v>0</v>
      </c>
      <c r="P34" s="77"/>
      <c r="Q34" s="106">
        <f t="shared" si="28"/>
        <v>0</v>
      </c>
      <c r="R34" s="77"/>
      <c r="S34" s="106">
        <f t="shared" si="29"/>
        <v>0</v>
      </c>
      <c r="T34" s="77"/>
      <c r="U34" s="106">
        <f t="shared" si="30"/>
        <v>0</v>
      </c>
      <c r="V34" s="77"/>
      <c r="W34" s="106">
        <f t="shared" si="31"/>
        <v>0</v>
      </c>
      <c r="X34" s="151"/>
      <c r="Y34" s="464"/>
      <c r="Z34" s="464"/>
      <c r="AA34" s="464"/>
      <c r="AB34" s="464"/>
      <c r="AC34" s="464"/>
      <c r="AD34" s="464"/>
    </row>
    <row r="35" spans="1:52" s="6" customFormat="1" x14ac:dyDescent="0.2">
      <c r="A35" s="382" t="s">
        <v>59</v>
      </c>
      <c r="B35" s="383"/>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79"/>
      <c r="Y35" s="466"/>
      <c r="Z35" s="466"/>
      <c r="AA35" s="466"/>
      <c r="AB35" s="466"/>
      <c r="AC35" s="466"/>
      <c r="AD35" s="466"/>
      <c r="AF35"/>
      <c r="AG35"/>
      <c r="AH35"/>
      <c r="AI35"/>
      <c r="AJ35"/>
      <c r="AK35"/>
      <c r="AL35"/>
      <c r="AM35"/>
      <c r="AN35"/>
      <c r="AO35"/>
      <c r="AP35"/>
      <c r="AQ35"/>
      <c r="AR35"/>
      <c r="AS35"/>
      <c r="AT35"/>
      <c r="AU35"/>
      <c r="AV35"/>
      <c r="AW35"/>
      <c r="AX35"/>
      <c r="AY35"/>
      <c r="AZ35"/>
    </row>
    <row r="36" spans="1:52" s="56" customFormat="1" x14ac:dyDescent="0.2">
      <c r="A36" s="54" t="s">
        <v>98</v>
      </c>
      <c r="B36" s="53">
        <f>B34+1</f>
        <v>26</v>
      </c>
      <c r="C36" s="24"/>
      <c r="D36" s="24"/>
      <c r="E36" s="24"/>
      <c r="F36" s="44">
        <f t="shared" si="25"/>
        <v>0</v>
      </c>
      <c r="G36" s="57" t="str">
        <f t="shared" si="16"/>
        <v/>
      </c>
      <c r="H36" s="197"/>
      <c r="I36" s="197"/>
      <c r="J36" s="197"/>
      <c r="K36" s="44">
        <f>J36</f>
        <v>0</v>
      </c>
      <c r="L36" s="203" t="str">
        <f t="shared" si="17"/>
        <v/>
      </c>
      <c r="M36" s="77"/>
      <c r="N36" s="77"/>
      <c r="O36" s="106">
        <f>IF(N36="",0,1)</f>
        <v>0</v>
      </c>
      <c r="P36" s="77"/>
      <c r="Q36" s="106">
        <f>IF(P36="",0,1)</f>
        <v>0</v>
      </c>
      <c r="R36" s="77"/>
      <c r="S36" s="106">
        <f>IF(R36="",0,1)</f>
        <v>0</v>
      </c>
      <c r="T36" s="77"/>
      <c r="U36" s="106">
        <f>IF(T36="",0,1)</f>
        <v>0</v>
      </c>
      <c r="V36" s="77"/>
      <c r="W36" s="106">
        <f>IF(V36="",0,1)</f>
        <v>0</v>
      </c>
      <c r="X36" s="151"/>
      <c r="Y36" s="464"/>
      <c r="Z36" s="464"/>
      <c r="AA36" s="464"/>
      <c r="AB36" s="464"/>
      <c r="AC36" s="464"/>
      <c r="AD36" s="464"/>
      <c r="AE36"/>
      <c r="AF36"/>
      <c r="AG36"/>
      <c r="AH36"/>
      <c r="AI36"/>
      <c r="AJ36"/>
      <c r="AK36"/>
      <c r="AL36"/>
      <c r="AM36"/>
      <c r="AN36"/>
      <c r="AO36"/>
      <c r="AP36"/>
      <c r="AQ36"/>
      <c r="AR36"/>
      <c r="AS36"/>
      <c r="AT36"/>
      <c r="AU36"/>
      <c r="AV36"/>
      <c r="AW36"/>
      <c r="AX36"/>
      <c r="AY36"/>
      <c r="AZ36"/>
    </row>
    <row r="37" spans="1:52" s="56" customFormat="1" x14ac:dyDescent="0.2">
      <c r="A37" s="54" t="s">
        <v>101</v>
      </c>
      <c r="B37" s="272">
        <f>B36+1</f>
        <v>27</v>
      </c>
      <c r="C37" s="262"/>
      <c r="D37" s="262"/>
      <c r="E37" s="262"/>
      <c r="F37" s="44">
        <f t="shared" si="25"/>
        <v>0</v>
      </c>
      <c r="G37" s="57" t="str">
        <f t="shared" si="16"/>
        <v/>
      </c>
      <c r="H37" s="197"/>
      <c r="I37" s="197"/>
      <c r="J37" s="197"/>
      <c r="K37" s="44">
        <f t="shared" ref="K37:K39" si="32">J37</f>
        <v>0</v>
      </c>
      <c r="L37" s="203" t="str">
        <f t="shared" si="17"/>
        <v/>
      </c>
      <c r="M37" s="77"/>
      <c r="N37" s="77"/>
      <c r="O37" s="106">
        <f t="shared" ref="O37:O39" si="33">IF(N37="",O36,O36+1)</f>
        <v>0</v>
      </c>
      <c r="P37" s="77"/>
      <c r="Q37" s="106">
        <f t="shared" ref="Q37:Q39" si="34">IF(P37="",Q36,Q36+1)</f>
        <v>0</v>
      </c>
      <c r="R37" s="77"/>
      <c r="S37" s="106">
        <f t="shared" ref="S37:S39" si="35">IF(R37="",S36,S36+1)</f>
        <v>0</v>
      </c>
      <c r="T37" s="264"/>
      <c r="U37" s="106">
        <f t="shared" ref="U37:U39" si="36">IF(T37="",U36,U36+1)</f>
        <v>0</v>
      </c>
      <c r="V37" s="264"/>
      <c r="W37" s="106">
        <f t="shared" ref="W37:W39" si="37">IF(V37="",W36,W36+1)</f>
        <v>0</v>
      </c>
      <c r="X37" s="271"/>
      <c r="Y37" s="464"/>
      <c r="Z37" s="464"/>
      <c r="AA37" s="464"/>
      <c r="AB37" s="464"/>
      <c r="AC37" s="464"/>
      <c r="AD37" s="464"/>
      <c r="AE37"/>
      <c r="AF37"/>
      <c r="AG37"/>
      <c r="AH37"/>
      <c r="AI37"/>
      <c r="AJ37"/>
      <c r="AK37"/>
      <c r="AL37"/>
      <c r="AM37"/>
      <c r="AN37"/>
      <c r="AO37"/>
      <c r="AP37"/>
      <c r="AQ37"/>
      <c r="AR37"/>
      <c r="AS37"/>
      <c r="AT37"/>
      <c r="AU37"/>
      <c r="AV37"/>
      <c r="AW37"/>
      <c r="AX37"/>
      <c r="AY37"/>
      <c r="AZ37"/>
    </row>
    <row r="38" spans="1:52" s="56" customFormat="1" x14ac:dyDescent="0.2">
      <c r="A38" s="54" t="s">
        <v>102</v>
      </c>
      <c r="B38" s="272">
        <f t="shared" ref="B38:B39" si="38">B37+1</f>
        <v>28</v>
      </c>
      <c r="C38" s="262"/>
      <c r="D38" s="262"/>
      <c r="E38" s="262"/>
      <c r="F38" s="44">
        <f t="shared" si="25"/>
        <v>0</v>
      </c>
      <c r="G38" s="57" t="str">
        <f t="shared" si="16"/>
        <v/>
      </c>
      <c r="H38" s="197"/>
      <c r="I38" s="197"/>
      <c r="J38" s="197"/>
      <c r="K38" s="44">
        <f t="shared" si="32"/>
        <v>0</v>
      </c>
      <c r="L38" s="203" t="str">
        <f t="shared" si="17"/>
        <v/>
      </c>
      <c r="M38" s="77"/>
      <c r="N38" s="77"/>
      <c r="O38" s="106">
        <f t="shared" si="33"/>
        <v>0</v>
      </c>
      <c r="P38" s="77"/>
      <c r="Q38" s="106">
        <f t="shared" si="34"/>
        <v>0</v>
      </c>
      <c r="R38" s="77"/>
      <c r="S38" s="106">
        <f t="shared" si="35"/>
        <v>0</v>
      </c>
      <c r="T38" s="264"/>
      <c r="U38" s="106">
        <f t="shared" si="36"/>
        <v>0</v>
      </c>
      <c r="V38" s="264"/>
      <c r="W38" s="106">
        <f t="shared" si="37"/>
        <v>0</v>
      </c>
      <c r="X38" s="271"/>
      <c r="Y38" s="464"/>
      <c r="Z38" s="464"/>
      <c r="AA38" s="464"/>
      <c r="AB38" s="464"/>
      <c r="AC38" s="464"/>
      <c r="AD38" s="464"/>
      <c r="AE38"/>
      <c r="AF38"/>
      <c r="AG38"/>
      <c r="AH38"/>
      <c r="AI38"/>
      <c r="AJ38"/>
      <c r="AK38"/>
      <c r="AL38"/>
      <c r="AM38"/>
      <c r="AN38"/>
      <c r="AO38"/>
      <c r="AP38"/>
      <c r="AQ38"/>
      <c r="AR38"/>
      <c r="AS38"/>
      <c r="AT38"/>
      <c r="AU38"/>
      <c r="AV38"/>
      <c r="AW38"/>
      <c r="AX38"/>
      <c r="AY38"/>
      <c r="AZ38"/>
    </row>
    <row r="39" spans="1:52" s="56" customFormat="1" x14ac:dyDescent="0.2">
      <c r="A39" s="54" t="s">
        <v>99</v>
      </c>
      <c r="B39" s="272">
        <f t="shared" si="38"/>
        <v>29</v>
      </c>
      <c r="C39" s="24"/>
      <c r="D39" s="24"/>
      <c r="E39" s="24"/>
      <c r="F39" s="44">
        <f t="shared" si="25"/>
        <v>0</v>
      </c>
      <c r="G39" s="57" t="str">
        <f t="shared" si="16"/>
        <v/>
      </c>
      <c r="H39" s="197"/>
      <c r="I39" s="197"/>
      <c r="J39" s="197"/>
      <c r="K39" s="44">
        <f t="shared" si="32"/>
        <v>0</v>
      </c>
      <c r="L39" s="203" t="str">
        <f t="shared" si="17"/>
        <v/>
      </c>
      <c r="M39" s="77"/>
      <c r="N39" s="77"/>
      <c r="O39" s="106">
        <f t="shared" si="33"/>
        <v>0</v>
      </c>
      <c r="P39" s="77"/>
      <c r="Q39" s="106">
        <f t="shared" si="34"/>
        <v>0</v>
      </c>
      <c r="R39" s="77"/>
      <c r="S39" s="106">
        <f t="shared" si="35"/>
        <v>0</v>
      </c>
      <c r="T39" s="77"/>
      <c r="U39" s="106">
        <f t="shared" si="36"/>
        <v>0</v>
      </c>
      <c r="V39" s="77"/>
      <c r="W39" s="106">
        <f t="shared" si="37"/>
        <v>0</v>
      </c>
      <c r="X39" s="151"/>
      <c r="Y39" s="464"/>
      <c r="Z39" s="464"/>
      <c r="AA39" s="464"/>
      <c r="AB39" s="464"/>
      <c r="AC39" s="464"/>
      <c r="AD39" s="464"/>
      <c r="AE39"/>
      <c r="AF39"/>
      <c r="AG39"/>
      <c r="AH39"/>
      <c r="AI39"/>
      <c r="AJ39"/>
      <c r="AK39"/>
      <c r="AL39"/>
      <c r="AM39"/>
      <c r="AN39"/>
      <c r="AO39"/>
      <c r="AP39"/>
      <c r="AQ39"/>
      <c r="AR39"/>
      <c r="AS39"/>
      <c r="AT39"/>
      <c r="AU39"/>
      <c r="AV39"/>
      <c r="AW39"/>
      <c r="AX39"/>
      <c r="AY39"/>
      <c r="AZ39"/>
    </row>
    <row r="40" spans="1:52" s="56" customFormat="1" hidden="1" x14ac:dyDescent="0.2">
      <c r="A40" s="54" t="s">
        <v>102</v>
      </c>
      <c r="B40" s="53">
        <f t="shared" ref="B40:B44" si="39">B39+1</f>
        <v>30</v>
      </c>
      <c r="C40" s="24"/>
      <c r="D40" s="24"/>
      <c r="E40" s="24"/>
      <c r="F40" s="44">
        <f t="shared" si="25"/>
        <v>0</v>
      </c>
      <c r="G40" s="57" t="str">
        <f t="shared" si="16"/>
        <v/>
      </c>
      <c r="H40" s="197"/>
      <c r="I40" s="197"/>
      <c r="J40" s="197"/>
      <c r="K40" s="44">
        <f>J40</f>
        <v>0</v>
      </c>
      <c r="L40" s="203" t="str">
        <f t="shared" si="17"/>
        <v/>
      </c>
      <c r="M40" s="77"/>
      <c r="N40" s="77"/>
      <c r="O40" s="106">
        <f t="shared" ref="O40:O44" si="40">IF(N40="",O39,O39+1)</f>
        <v>0</v>
      </c>
      <c r="P40" s="77"/>
      <c r="Q40" s="106">
        <f t="shared" ref="Q40:Q44" si="41">IF(P40="",Q39,Q39+1)</f>
        <v>0</v>
      </c>
      <c r="R40" s="77"/>
      <c r="S40" s="106">
        <f t="shared" ref="S40:S44" si="42">IF(R40="",S39,S39+1)</f>
        <v>0</v>
      </c>
      <c r="T40" s="77"/>
      <c r="U40" s="106">
        <f t="shared" ref="U40:U44" si="43">IF(T40="",U39,U39+1)</f>
        <v>0</v>
      </c>
      <c r="V40" s="77"/>
      <c r="W40" s="106">
        <f t="shared" ref="W40:W44" si="44">IF(V40="",W39,W39+1)</f>
        <v>0</v>
      </c>
      <c r="X40" s="151"/>
      <c r="Y40" s="461"/>
      <c r="Z40" s="461"/>
      <c r="AA40" s="461"/>
      <c r="AB40" s="461"/>
      <c r="AC40" s="461"/>
      <c r="AD40" s="461"/>
      <c r="AE40"/>
      <c r="AF40"/>
      <c r="AG40"/>
      <c r="AH40"/>
      <c r="AI40"/>
      <c r="AJ40"/>
      <c r="AK40"/>
      <c r="AL40"/>
      <c r="AM40"/>
      <c r="AN40"/>
      <c r="AO40"/>
      <c r="AP40"/>
      <c r="AQ40"/>
      <c r="AR40"/>
      <c r="AS40"/>
      <c r="AT40"/>
      <c r="AU40"/>
      <c r="AV40"/>
      <c r="AW40"/>
      <c r="AX40"/>
      <c r="AY40"/>
      <c r="AZ40"/>
    </row>
    <row r="41" spans="1:52" s="56" customFormat="1" hidden="1" x14ac:dyDescent="0.2">
      <c r="A41" s="54" t="s">
        <v>99</v>
      </c>
      <c r="B41" s="53">
        <f t="shared" si="39"/>
        <v>31</v>
      </c>
      <c r="C41" s="24"/>
      <c r="D41" s="24"/>
      <c r="E41" s="24"/>
      <c r="F41" s="44">
        <f t="shared" si="25"/>
        <v>0</v>
      </c>
      <c r="G41" s="57" t="str">
        <f t="shared" si="16"/>
        <v/>
      </c>
      <c r="H41" s="197"/>
      <c r="I41" s="197"/>
      <c r="J41" s="197"/>
      <c r="K41" s="44">
        <f t="shared" ref="K41:K43" si="45">J41</f>
        <v>0</v>
      </c>
      <c r="L41" s="203" t="str">
        <f t="shared" si="17"/>
        <v/>
      </c>
      <c r="M41" s="77"/>
      <c r="N41" s="77"/>
      <c r="O41" s="106">
        <f t="shared" si="40"/>
        <v>0</v>
      </c>
      <c r="P41" s="77"/>
      <c r="Q41" s="106">
        <f t="shared" si="41"/>
        <v>0</v>
      </c>
      <c r="R41" s="77"/>
      <c r="S41" s="106">
        <f t="shared" si="42"/>
        <v>0</v>
      </c>
      <c r="T41" s="77"/>
      <c r="U41" s="106">
        <f t="shared" si="43"/>
        <v>0</v>
      </c>
      <c r="V41" s="77"/>
      <c r="W41" s="106">
        <f t="shared" si="44"/>
        <v>0</v>
      </c>
      <c r="X41" s="151"/>
      <c r="Y41" s="461"/>
      <c r="Z41" s="461"/>
      <c r="AA41" s="461"/>
      <c r="AB41" s="461"/>
      <c r="AC41" s="461"/>
      <c r="AD41" s="461"/>
      <c r="AE41"/>
      <c r="AF41"/>
      <c r="AG41"/>
      <c r="AH41"/>
      <c r="AI41"/>
      <c r="AJ41"/>
      <c r="AK41"/>
      <c r="AL41"/>
      <c r="AM41"/>
      <c r="AN41"/>
      <c r="AO41"/>
      <c r="AP41"/>
      <c r="AQ41"/>
      <c r="AR41"/>
      <c r="AS41"/>
      <c r="AT41"/>
      <c r="AU41"/>
      <c r="AV41"/>
      <c r="AW41"/>
      <c r="AX41"/>
      <c r="AY41"/>
      <c r="AZ41"/>
    </row>
    <row r="42" spans="1:52" s="56" customFormat="1" hidden="1" x14ac:dyDescent="0.2">
      <c r="A42" s="54" t="s">
        <v>95</v>
      </c>
      <c r="B42" s="53">
        <f t="shared" si="39"/>
        <v>32</v>
      </c>
      <c r="C42" s="24"/>
      <c r="D42" s="24"/>
      <c r="E42" s="24"/>
      <c r="F42" s="44">
        <f t="shared" si="25"/>
        <v>0</v>
      </c>
      <c r="G42" s="57" t="str">
        <f t="shared" si="16"/>
        <v/>
      </c>
      <c r="H42" s="197"/>
      <c r="I42" s="197"/>
      <c r="J42" s="197"/>
      <c r="K42" s="44">
        <f t="shared" si="45"/>
        <v>0</v>
      </c>
      <c r="L42" s="203" t="str">
        <f t="shared" si="17"/>
        <v/>
      </c>
      <c r="M42" s="77"/>
      <c r="N42" s="77"/>
      <c r="O42" s="106">
        <f t="shared" si="40"/>
        <v>0</v>
      </c>
      <c r="P42" s="77"/>
      <c r="Q42" s="106">
        <f t="shared" si="41"/>
        <v>0</v>
      </c>
      <c r="R42" s="77"/>
      <c r="S42" s="106">
        <f t="shared" si="42"/>
        <v>0</v>
      </c>
      <c r="T42" s="77"/>
      <c r="U42" s="106">
        <f t="shared" si="43"/>
        <v>0</v>
      </c>
      <c r="V42" s="77"/>
      <c r="W42" s="106">
        <f t="shared" si="44"/>
        <v>0</v>
      </c>
      <c r="X42" s="151"/>
      <c r="Y42" s="461"/>
      <c r="Z42" s="461"/>
      <c r="AA42" s="461"/>
      <c r="AB42" s="461"/>
      <c r="AC42" s="461"/>
      <c r="AD42" s="461"/>
      <c r="AE42"/>
      <c r="AF42"/>
      <c r="AG42"/>
      <c r="AH42"/>
      <c r="AI42"/>
      <c r="AJ42"/>
      <c r="AK42"/>
      <c r="AL42"/>
      <c r="AM42"/>
      <c r="AN42"/>
      <c r="AO42"/>
      <c r="AP42"/>
      <c r="AQ42"/>
      <c r="AR42"/>
      <c r="AS42"/>
      <c r="AT42"/>
      <c r="AU42"/>
      <c r="AV42"/>
      <c r="AW42"/>
      <c r="AX42"/>
      <c r="AY42"/>
      <c r="AZ42"/>
    </row>
    <row r="43" spans="1:52" s="56" customFormat="1" hidden="1" x14ac:dyDescent="0.2">
      <c r="A43" s="54" t="s">
        <v>96</v>
      </c>
      <c r="B43" s="53">
        <f t="shared" si="39"/>
        <v>33</v>
      </c>
      <c r="C43" s="24"/>
      <c r="D43" s="24"/>
      <c r="E43" s="24"/>
      <c r="F43" s="44">
        <f t="shared" si="25"/>
        <v>0</v>
      </c>
      <c r="G43" s="57" t="str">
        <f t="shared" si="16"/>
        <v/>
      </c>
      <c r="H43" s="197"/>
      <c r="I43" s="197"/>
      <c r="J43" s="197"/>
      <c r="K43" s="44">
        <f t="shared" si="45"/>
        <v>0</v>
      </c>
      <c r="L43" s="203" t="str">
        <f t="shared" si="17"/>
        <v/>
      </c>
      <c r="M43" s="77"/>
      <c r="N43" s="77"/>
      <c r="O43" s="106">
        <f t="shared" si="40"/>
        <v>0</v>
      </c>
      <c r="P43" s="77"/>
      <c r="Q43" s="106">
        <f t="shared" si="41"/>
        <v>0</v>
      </c>
      <c r="R43" s="77"/>
      <c r="S43" s="106">
        <f t="shared" si="42"/>
        <v>0</v>
      </c>
      <c r="T43" s="77"/>
      <c r="U43" s="106">
        <f t="shared" si="43"/>
        <v>0</v>
      </c>
      <c r="V43" s="77"/>
      <c r="W43" s="106">
        <f t="shared" si="44"/>
        <v>0</v>
      </c>
      <c r="X43" s="151"/>
      <c r="Y43" s="461"/>
      <c r="Z43" s="461"/>
      <c r="AA43" s="461"/>
      <c r="AB43" s="461"/>
      <c r="AC43" s="461"/>
      <c r="AD43" s="461"/>
      <c r="AE43"/>
      <c r="AF43"/>
      <c r="AG43"/>
      <c r="AH43"/>
      <c r="AI43"/>
      <c r="AJ43"/>
      <c r="AK43"/>
      <c r="AL43"/>
      <c r="AM43"/>
      <c r="AN43"/>
      <c r="AO43"/>
      <c r="AP43"/>
      <c r="AQ43"/>
      <c r="AR43"/>
      <c r="AS43"/>
      <c r="AT43"/>
      <c r="AU43"/>
      <c r="AV43"/>
      <c r="AW43"/>
      <c r="AX43"/>
      <c r="AY43"/>
      <c r="AZ43"/>
    </row>
    <row r="44" spans="1:52" s="56" customFormat="1" hidden="1" x14ac:dyDescent="0.2">
      <c r="A44" s="80" t="s">
        <v>97</v>
      </c>
      <c r="B44" s="81">
        <f t="shared" si="39"/>
        <v>34</v>
      </c>
      <c r="C44" s="24"/>
      <c r="D44" s="24"/>
      <c r="E44" s="24"/>
      <c r="F44" s="44">
        <f t="shared" si="25"/>
        <v>0</v>
      </c>
      <c r="G44" s="57" t="str">
        <f t="shared" si="16"/>
        <v/>
      </c>
      <c r="H44" s="197"/>
      <c r="I44" s="197"/>
      <c r="J44" s="197"/>
      <c r="K44" s="44">
        <f t="shared" ref="K44" si="46">J44</f>
        <v>0</v>
      </c>
      <c r="L44" s="203" t="str">
        <f t="shared" si="17"/>
        <v/>
      </c>
      <c r="M44" s="77"/>
      <c r="N44" s="77"/>
      <c r="O44" s="106">
        <f t="shared" si="40"/>
        <v>0</v>
      </c>
      <c r="P44" s="77"/>
      <c r="Q44" s="106">
        <f t="shared" si="41"/>
        <v>0</v>
      </c>
      <c r="R44" s="77"/>
      <c r="S44" s="106">
        <f t="shared" si="42"/>
        <v>0</v>
      </c>
      <c r="T44" s="77"/>
      <c r="U44" s="106">
        <f t="shared" si="43"/>
        <v>0</v>
      </c>
      <c r="V44" s="77"/>
      <c r="W44" s="106">
        <f t="shared" si="44"/>
        <v>0</v>
      </c>
      <c r="X44" s="151"/>
      <c r="Y44" s="461"/>
      <c r="Z44" s="461"/>
      <c r="AA44" s="461"/>
      <c r="AB44" s="461"/>
      <c r="AC44" s="461"/>
      <c r="AD44" s="461"/>
      <c r="AE44"/>
      <c r="AF44"/>
      <c r="AG44"/>
      <c r="AH44"/>
      <c r="AI44"/>
      <c r="AJ44"/>
      <c r="AK44"/>
      <c r="AL44"/>
      <c r="AM44"/>
      <c r="AN44"/>
      <c r="AO44"/>
      <c r="AP44"/>
      <c r="AQ44"/>
      <c r="AR44"/>
      <c r="AS44"/>
      <c r="AT44"/>
      <c r="AU44"/>
      <c r="AV44"/>
      <c r="AW44"/>
      <c r="AX44"/>
      <c r="AY44"/>
      <c r="AZ44"/>
    </row>
    <row r="45" spans="1:52" s="56" customFormat="1" x14ac:dyDescent="0.2">
      <c r="A45" s="431" t="s">
        <v>10</v>
      </c>
      <c r="B45" s="432"/>
      <c r="C45" s="78">
        <f>SUM(C36:C44)</f>
        <v>0</v>
      </c>
      <c r="D45" s="11">
        <f>SUM(D36:D44)+ROUNDDOWN(F45/60,0)</f>
        <v>0</v>
      </c>
      <c r="E45" s="11">
        <f>F45-60*ROUNDDOWN(F45/60,0)</f>
        <v>0</v>
      </c>
      <c r="F45" s="89">
        <f>SUM(F36:F44)</f>
        <v>0</v>
      </c>
      <c r="G45" s="34">
        <f>IF((D45*60+E45)=0,0,ROUND((C45*60)/(D45*60+E45),1))</f>
        <v>0</v>
      </c>
      <c r="H45" s="78">
        <f>SUM(H36:H44)</f>
        <v>0</v>
      </c>
      <c r="I45" s="11">
        <f>SUM(I36:I44)+ROUNDDOWN(K45/60,0)</f>
        <v>0</v>
      </c>
      <c r="J45" s="11">
        <f>K45-60*ROUNDDOWN(K45/60,0)</f>
        <v>0</v>
      </c>
      <c r="K45" s="89">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79"/>
      <c r="Y45" s="466"/>
      <c r="Z45" s="466"/>
      <c r="AA45" s="466"/>
      <c r="AB45" s="466"/>
      <c r="AC45" s="466"/>
      <c r="AD45" s="466"/>
      <c r="AE45"/>
      <c r="AF45"/>
      <c r="AG45"/>
      <c r="AH45"/>
      <c r="AI45"/>
      <c r="AJ45"/>
      <c r="AK45"/>
      <c r="AL45"/>
      <c r="AM45"/>
      <c r="AN45"/>
      <c r="AO45"/>
      <c r="AP45"/>
      <c r="AQ45"/>
      <c r="AR45"/>
      <c r="AS45"/>
      <c r="AT45"/>
      <c r="AU45"/>
      <c r="AV45"/>
      <c r="AW45"/>
      <c r="AX45"/>
      <c r="AY45"/>
      <c r="AZ45"/>
    </row>
    <row r="46" spans="1:52" s="56" customFormat="1" x14ac:dyDescent="0.2">
      <c r="A46" s="379" t="s">
        <v>26</v>
      </c>
      <c r="B46" s="380"/>
      <c r="C46" s="12">
        <f>C10+C19+C27+C35+C45</f>
        <v>0</v>
      </c>
      <c r="D46" s="187">
        <f>D10+D19+D27+D35+D45+ROUNDDOWN(F46/60,0)</f>
        <v>0</v>
      </c>
      <c r="E46" s="187">
        <f>F46-60*ROUNDDOWN(F46/60,0)</f>
        <v>0</v>
      </c>
      <c r="F46" s="91">
        <f>E10+E19+E27+E35+E45</f>
        <v>0</v>
      </c>
      <c r="G46" s="188">
        <f>IF((D46*60+E46)=0,0,ROUND((C46*60)/(D46*60+E46),1))</f>
        <v>0</v>
      </c>
      <c r="H46" s="12">
        <f>H10+H19+H27+H35+H36</f>
        <v>0</v>
      </c>
      <c r="I46" s="187">
        <f>I10+I19+I27+I35+I36+ROUNDDOWN(K46/60,0)</f>
        <v>0</v>
      </c>
      <c r="J46" s="187">
        <f>K46-60*ROUNDDOWN(K46/60,0)</f>
        <v>0</v>
      </c>
      <c r="K46" s="91">
        <f>J10+J19+J27+J35+J45</f>
        <v>0</v>
      </c>
      <c r="L46" s="188">
        <f>IF((I46*60+J46)=0,0,ROUND((H46*60)/(I46*60+J46),1))</f>
        <v>0</v>
      </c>
      <c r="M46" s="12">
        <f>M10+M19+M27+M35+M36</f>
        <v>0</v>
      </c>
      <c r="N46" s="12" t="str">
        <f>IF(N47=0,"",(N10+N19+N27+N35+N36)/N47)</f>
        <v/>
      </c>
      <c r="O46" s="239"/>
      <c r="P46" s="12" t="str">
        <f>IF(P47=0,"",(P10+P19+P27+P35+P36)/P47)</f>
        <v/>
      </c>
      <c r="Q46" s="239"/>
      <c r="R46" s="12" t="str">
        <f>IF(R47=0,"",(R10+R19+R27+R35+R36)/R47)</f>
        <v/>
      </c>
      <c r="S46" s="239"/>
      <c r="T46" s="12" t="str">
        <f>IF(T47=0,"",(T10+T19+T27+T35+T36)/T47)</f>
        <v/>
      </c>
      <c r="U46" s="239"/>
      <c r="V46" s="12" t="str">
        <f>IF(V47=0,"",(V10+V19+V27+V35+V36)/V47)</f>
        <v/>
      </c>
      <c r="W46" s="239"/>
      <c r="X46" s="39"/>
      <c r="Y46" s="185"/>
      <c r="Z46" s="2" t="s">
        <v>0</v>
      </c>
      <c r="AA46" s="2" t="s">
        <v>29</v>
      </c>
      <c r="AB46" s="2" t="s">
        <v>15</v>
      </c>
      <c r="AC46" s="2" t="s">
        <v>22</v>
      </c>
      <c r="AD46" s="2" t="s">
        <v>25</v>
      </c>
      <c r="AE46"/>
      <c r="AF46"/>
      <c r="AG46"/>
      <c r="AH46"/>
      <c r="AI46"/>
      <c r="AJ46"/>
      <c r="AK46"/>
      <c r="AL46"/>
      <c r="AM46"/>
      <c r="AN46"/>
      <c r="AO46"/>
      <c r="AP46"/>
      <c r="AQ46"/>
      <c r="AR46"/>
      <c r="AS46"/>
      <c r="AT46"/>
      <c r="AU46"/>
      <c r="AV46"/>
      <c r="AW46"/>
      <c r="AX46"/>
      <c r="AY46"/>
      <c r="AZ46"/>
    </row>
    <row r="47" spans="1:52" x14ac:dyDescent="0.2">
      <c r="A47" s="459"/>
      <c r="B47" s="460"/>
      <c r="C47" s="2" t="s">
        <v>0</v>
      </c>
      <c r="D47" s="2" t="s">
        <v>14</v>
      </c>
      <c r="E47" s="2" t="s">
        <v>15</v>
      </c>
      <c r="F47" s="44"/>
      <c r="G47" s="2" t="s">
        <v>12</v>
      </c>
      <c r="H47" s="203" t="s">
        <v>41</v>
      </c>
      <c r="I47" s="203" t="s">
        <v>14</v>
      </c>
      <c r="J47" s="203" t="s">
        <v>15</v>
      </c>
      <c r="K47" s="29"/>
      <c r="L47" s="219" t="s">
        <v>12</v>
      </c>
      <c r="M47" s="29" t="s">
        <v>40</v>
      </c>
      <c r="N47" s="102">
        <f>O10+O19+O27+O35+O45</f>
        <v>0</v>
      </c>
      <c r="O47" s="103"/>
      <c r="P47" s="102">
        <f>Q10+Q19+Q27+Q35+Q45</f>
        <v>0</v>
      </c>
      <c r="Q47" s="103"/>
      <c r="R47" s="102">
        <f>S10+S19+S27+S35+S45</f>
        <v>0</v>
      </c>
      <c r="S47" s="103"/>
      <c r="T47" s="102">
        <f>U10+U19+U27+U35+U45</f>
        <v>0</v>
      </c>
      <c r="U47" s="103"/>
      <c r="V47" s="102">
        <f>W10+W19+W27+W35+W45</f>
        <v>0</v>
      </c>
      <c r="W47" s="85"/>
      <c r="X47" s="39"/>
      <c r="Y47" s="109" t="s">
        <v>136</v>
      </c>
      <c r="Z47" s="108">
        <f>C46+Janvier!Z51</f>
        <v>0</v>
      </c>
      <c r="AA47" s="109">
        <f>D46+Janvier!AA51+ROUNDDOWN(AE47/60,0)</f>
        <v>0</v>
      </c>
      <c r="AB47" s="109">
        <f>AE47-60*ROUNDDOWN(AE47/60,0)</f>
        <v>0</v>
      </c>
      <c r="AC47" s="109">
        <f>IF((AA47*60+AB47)=0,0,ROUND((Z47*60)/(AA47*60+AB47),1))</f>
        <v>0</v>
      </c>
      <c r="AD47" s="108">
        <f>M46+Janvier!AD51</f>
        <v>0</v>
      </c>
      <c r="AE47" s="8">
        <f>E46+Janvier!$AB$51</f>
        <v>0</v>
      </c>
    </row>
    <row r="48" spans="1:52" x14ac:dyDescent="0.2">
      <c r="A48" s="428" t="s">
        <v>249</v>
      </c>
      <c r="B48" s="428"/>
      <c r="C48" s="31">
        <f>'Décembre 23'!C46</f>
        <v>0</v>
      </c>
      <c r="D48" s="30">
        <f>'Décembre 23'!D46</f>
        <v>0</v>
      </c>
      <c r="E48" s="30">
        <f>'Décembre 23'!E46</f>
        <v>0</v>
      </c>
      <c r="F48" s="238"/>
      <c r="G48" s="32">
        <f>IF((D48*60+E48)=0,0,ROUND((C48*60)/(D48*60+E48),1))</f>
        <v>0</v>
      </c>
      <c r="H48" s="206">
        <f>'Décembre 23'!H46</f>
        <v>0</v>
      </c>
      <c r="I48" s="203">
        <f>'Décembre 23'!I46</f>
        <v>0</v>
      </c>
      <c r="J48" s="203">
        <f>'Décembre 23'!J46</f>
        <v>0</v>
      </c>
      <c r="K48" s="60"/>
      <c r="L48" s="204">
        <f>IF((I48*60+J48)=0,0,ROUND((H48*60)/(I48*60+J48),1))</f>
        <v>0</v>
      </c>
      <c r="M48" s="35">
        <f>'Décembre 23'!M46</f>
        <v>0</v>
      </c>
      <c r="X48" s="39"/>
      <c r="Y48" s="141" t="s">
        <v>250</v>
      </c>
      <c r="Z48" s="142">
        <f>C46+Janvier!Z52</f>
        <v>0</v>
      </c>
      <c r="AA48" s="140">
        <f>D46+Janvier!AA52+ROUNDDOWN(AE48/60,0)</f>
        <v>0</v>
      </c>
      <c r="AB48" s="140">
        <f>AE48-60*ROUNDDOWN(AE48/60,0)</f>
        <v>0</v>
      </c>
      <c r="AC48" s="140">
        <f>IF((AA48*60+AB48)=0,0,ROUND((Z48*60)/(AA48*60+AB48),1))</f>
        <v>0</v>
      </c>
      <c r="AD48" s="142">
        <f>M46+Janvier!AD52</f>
        <v>0</v>
      </c>
      <c r="AE48" s="8">
        <f>E46+Janvier!$AB$52</f>
        <v>0</v>
      </c>
    </row>
    <row r="49" spans="1:31" x14ac:dyDescent="0.2">
      <c r="A49" s="458" t="s">
        <v>24</v>
      </c>
      <c r="B49" s="458"/>
      <c r="C49" s="31">
        <f>Janvier!C50</f>
        <v>0</v>
      </c>
      <c r="D49" s="30">
        <f>Janvier!D50</f>
        <v>0</v>
      </c>
      <c r="E49" s="30">
        <f>Janvier!E50</f>
        <v>0</v>
      </c>
      <c r="F49" s="238"/>
      <c r="G49" s="32">
        <f>IF((D49*60+E49)=0,0,ROUND((C49*60)/(D49*60+E49),1))</f>
        <v>0</v>
      </c>
      <c r="H49" s="206">
        <f>Janvier!H50</f>
        <v>0</v>
      </c>
      <c r="I49" s="203">
        <f>Janvier!I50</f>
        <v>0</v>
      </c>
      <c r="J49" s="203">
        <f>Janvier!J50</f>
        <v>0</v>
      </c>
      <c r="K49" s="60"/>
      <c r="L49" s="204">
        <f>IF((I49*60+J49)=0,0,ROUND((H49*60)/(I49*60+J49),1))</f>
        <v>0</v>
      </c>
      <c r="M49" s="33">
        <f>Janvier!M50</f>
        <v>0</v>
      </c>
      <c r="X49" s="39"/>
      <c r="Y49" s="39"/>
      <c r="AB49" s="198"/>
      <c r="AC49" s="13"/>
      <c r="AD49" s="40"/>
    </row>
    <row r="50" spans="1:31" ht="12.75" hidden="1" customHeight="1" x14ac:dyDescent="0.2">
      <c r="A50" s="1"/>
      <c r="B50" s="1"/>
      <c r="C50" s="41"/>
      <c r="D50" s="41"/>
      <c r="E50" s="41"/>
      <c r="F50" s="97"/>
      <c r="G50" s="41"/>
      <c r="H50" s="41"/>
      <c r="I50" s="41"/>
      <c r="J50" s="41"/>
      <c r="K50" s="41"/>
      <c r="L50" s="41"/>
      <c r="M50" s="41"/>
      <c r="X50" s="39"/>
      <c r="Y50" s="195" t="s">
        <v>187</v>
      </c>
      <c r="Z50" s="203" t="s">
        <v>14</v>
      </c>
      <c r="AA50" s="203" t="s">
        <v>15</v>
      </c>
      <c r="AB50" s="13"/>
      <c r="AC50" s="13"/>
      <c r="AD50" s="40"/>
      <c r="AE50" s="130">
        <f>J46+J48+J49</f>
        <v>0</v>
      </c>
    </row>
    <row r="51" spans="1:31" hidden="1" x14ac:dyDescent="0.2">
      <c r="A51" s="1"/>
      <c r="B51" s="1"/>
      <c r="C51" s="41"/>
      <c r="D51" s="41"/>
      <c r="E51" s="41"/>
      <c r="F51" s="97"/>
      <c r="G51" s="41"/>
      <c r="H51" s="41"/>
      <c r="I51" s="41"/>
      <c r="J51" s="41"/>
      <c r="K51" s="41"/>
      <c r="L51" s="41"/>
      <c r="M51" s="41"/>
      <c r="X51" s="39"/>
      <c r="Y51" s="108" t="s">
        <v>136</v>
      </c>
      <c r="Z51" s="10">
        <f>I46+I48+I49+ROUNDDOWN(AE50/60,0)</f>
        <v>0</v>
      </c>
      <c r="AA51" s="10">
        <f>AE50-60*ROUNDDOWN(AE50/60,0)</f>
        <v>0</v>
      </c>
      <c r="AB51" s="13"/>
      <c r="AC51" s="13"/>
      <c r="AD51" s="39"/>
      <c r="AE51" s="130">
        <f>J46+J49</f>
        <v>0</v>
      </c>
    </row>
    <row r="52" spans="1:31" hidden="1" x14ac:dyDescent="0.2">
      <c r="A52" s="1"/>
      <c r="B52" s="1"/>
      <c r="C52" s="41"/>
      <c r="D52" s="41"/>
      <c r="E52" s="41"/>
      <c r="F52" s="97"/>
      <c r="G52" s="41"/>
      <c r="H52" s="41"/>
      <c r="I52" s="41"/>
      <c r="J52" s="41"/>
      <c r="K52" s="41"/>
      <c r="L52" s="41"/>
      <c r="M52" s="41"/>
      <c r="X52" s="39"/>
      <c r="Y52" s="142" t="s">
        <v>250</v>
      </c>
      <c r="Z52" s="140">
        <f>I46+I49+ROUNDDOWN(AE51/60,0)</f>
        <v>0</v>
      </c>
      <c r="AA52" s="140">
        <f>AE51-60*ROUNDDOWN(AE51/60,0)</f>
        <v>0</v>
      </c>
    </row>
  </sheetData>
  <sheetProtection sheet="1" selectLockedCells="1"/>
  <mergeCells count="65">
    <mergeCell ref="Y44:AD44"/>
    <mergeCell ref="Y35:AD35"/>
    <mergeCell ref="Y45:AD45"/>
    <mergeCell ref="Y39:AD39"/>
    <mergeCell ref="Y41:AD41"/>
    <mergeCell ref="Y43:AD43"/>
    <mergeCell ref="Y42:AD42"/>
    <mergeCell ref="Y37:AD37"/>
    <mergeCell ref="Y38:AD38"/>
    <mergeCell ref="Y40:AD40"/>
    <mergeCell ref="Y19:AD19"/>
    <mergeCell ref="Y32:AD32"/>
    <mergeCell ref="Y33:AD33"/>
    <mergeCell ref="Y34:AD34"/>
    <mergeCell ref="Y36:AD36"/>
    <mergeCell ref="Y9:AD9"/>
    <mergeCell ref="Y4:AD4"/>
    <mergeCell ref="Y31:AD31"/>
    <mergeCell ref="Y25:AD25"/>
    <mergeCell ref="Y26:AD26"/>
    <mergeCell ref="Y14:AD14"/>
    <mergeCell ref="Y17:AD17"/>
    <mergeCell ref="Y18:AD18"/>
    <mergeCell ref="Y27:AD27"/>
    <mergeCell ref="Y28:AD28"/>
    <mergeCell ref="Y29:AD29"/>
    <mergeCell ref="Y16:AD16"/>
    <mergeCell ref="Y30:AD30"/>
    <mergeCell ref="A1:AC1"/>
    <mergeCell ref="A2:A3"/>
    <mergeCell ref="B2:B3"/>
    <mergeCell ref="C2:C3"/>
    <mergeCell ref="D2:D3"/>
    <mergeCell ref="G2:G3"/>
    <mergeCell ref="N2:N3"/>
    <mergeCell ref="E2:E3"/>
    <mergeCell ref="H2:L2"/>
    <mergeCell ref="P2:P3"/>
    <mergeCell ref="Y2:AD3"/>
    <mergeCell ref="X2:X3"/>
    <mergeCell ref="R2:R3"/>
    <mergeCell ref="Y20:AD20"/>
    <mergeCell ref="A10:B10"/>
    <mergeCell ref="Y15:AD15"/>
    <mergeCell ref="Y10:AD10"/>
    <mergeCell ref="Y11:AD11"/>
    <mergeCell ref="Y12:AD12"/>
    <mergeCell ref="A11:B11"/>
    <mergeCell ref="Y13:AD13"/>
    <mergeCell ref="Y5:AD5"/>
    <mergeCell ref="Y6:AD6"/>
    <mergeCell ref="Y7:AD7"/>
    <mergeCell ref="Y8:AD8"/>
    <mergeCell ref="A49:B49"/>
    <mergeCell ref="A48:B48"/>
    <mergeCell ref="A35:B35"/>
    <mergeCell ref="A47:B47"/>
    <mergeCell ref="A46:B46"/>
    <mergeCell ref="A45:B45"/>
    <mergeCell ref="A27:B27"/>
    <mergeCell ref="A19:B19"/>
    <mergeCell ref="Y21:AD21"/>
    <mergeCell ref="Y22:AD22"/>
    <mergeCell ref="Y23:AD23"/>
    <mergeCell ref="Y24:AD24"/>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2"/>
  <sheetViews>
    <sheetView zoomScale="120" zoomScaleNormal="120" workbookViewId="0">
      <pane ySplit="3" topLeftCell="A4" activePane="bottomLeft" state="frozen"/>
      <selection activeCell="H50" sqref="H50"/>
      <selection pane="bottomLeft" activeCell="C7" sqref="C7"/>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47" hidden="1" customWidth="1"/>
    <col min="7" max="7" width="5.85546875" customWidth="1"/>
    <col min="8" max="8" width="7.42578125" hidden="1" customWidth="1"/>
    <col min="9" max="9" width="6.7109375" hidden="1" customWidth="1"/>
    <col min="10" max="10" width="8.28515625" hidden="1" customWidth="1"/>
    <col min="11" max="11" width="5.85546875" hidden="1" customWidth="1"/>
    <col min="12" max="12" width="6.7109375" hidden="1" customWidth="1"/>
    <col min="13" max="13" width="6" customWidth="1"/>
    <col min="14" max="14" width="4.28515625" customWidth="1"/>
    <col min="15" max="15" width="5.42578125" style="47" hidden="1" customWidth="1"/>
    <col min="16" max="16" width="3.42578125" customWidth="1"/>
    <col min="17" max="17" width="3.425781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406" t="s">
        <v>252</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131"/>
    </row>
    <row r="2" spans="1:31" ht="13.5" customHeight="1" x14ac:dyDescent="0.2">
      <c r="A2" s="407" t="s">
        <v>1</v>
      </c>
      <c r="B2" s="407" t="s">
        <v>9</v>
      </c>
      <c r="C2" s="407" t="s">
        <v>0</v>
      </c>
      <c r="D2" s="407" t="s">
        <v>14</v>
      </c>
      <c r="E2" s="407" t="s">
        <v>15</v>
      </c>
      <c r="F2" s="44" t="s">
        <v>15</v>
      </c>
      <c r="G2" s="409" t="s">
        <v>12</v>
      </c>
      <c r="H2" s="421" t="s">
        <v>294</v>
      </c>
      <c r="I2" s="422"/>
      <c r="J2" s="422"/>
      <c r="K2" s="422"/>
      <c r="L2" s="423"/>
      <c r="M2" s="16" t="s">
        <v>16</v>
      </c>
      <c r="N2" s="411" t="s">
        <v>39</v>
      </c>
      <c r="O2" s="92"/>
      <c r="P2" s="411" t="s">
        <v>11</v>
      </c>
      <c r="Q2" s="92"/>
      <c r="R2" s="411" t="s">
        <v>21</v>
      </c>
      <c r="S2" s="92"/>
      <c r="T2" s="16" t="s">
        <v>18</v>
      </c>
      <c r="U2" s="92"/>
      <c r="V2" s="16" t="s">
        <v>18</v>
      </c>
      <c r="W2" s="92"/>
      <c r="X2" s="453" t="s">
        <v>13</v>
      </c>
      <c r="Y2" s="415" t="s">
        <v>201</v>
      </c>
      <c r="Z2" s="416"/>
      <c r="AA2" s="416"/>
      <c r="AB2" s="416"/>
      <c r="AC2" s="416"/>
      <c r="AD2" s="416"/>
      <c r="AE2" s="417"/>
    </row>
    <row r="3" spans="1:31" ht="15" customHeight="1" x14ac:dyDescent="0.2">
      <c r="A3" s="408"/>
      <c r="B3" s="408"/>
      <c r="C3" s="408"/>
      <c r="D3" s="408"/>
      <c r="E3" s="408"/>
      <c r="F3" s="44"/>
      <c r="G3" s="410"/>
      <c r="H3" s="217" t="s">
        <v>0</v>
      </c>
      <c r="I3" s="195" t="s">
        <v>14</v>
      </c>
      <c r="J3" s="195" t="s">
        <v>15</v>
      </c>
      <c r="K3" s="194"/>
      <c r="L3" s="217" t="s">
        <v>12</v>
      </c>
      <c r="M3" s="17" t="s">
        <v>17</v>
      </c>
      <c r="N3" s="412"/>
      <c r="O3" s="93"/>
      <c r="P3" s="412"/>
      <c r="Q3" s="93"/>
      <c r="R3" s="412"/>
      <c r="S3" s="93"/>
      <c r="T3" s="17" t="s">
        <v>19</v>
      </c>
      <c r="U3" s="93"/>
      <c r="V3" s="17" t="s">
        <v>20</v>
      </c>
      <c r="W3" s="93"/>
      <c r="X3" s="454"/>
      <c r="Y3" s="418"/>
      <c r="Z3" s="419"/>
      <c r="AA3" s="419"/>
      <c r="AB3" s="419"/>
      <c r="AC3" s="419"/>
      <c r="AD3" s="419"/>
      <c r="AE3" s="420"/>
    </row>
    <row r="4" spans="1:31" hidden="1" x14ac:dyDescent="0.2">
      <c r="A4" s="2" t="s">
        <v>101</v>
      </c>
      <c r="B4" s="2">
        <v>1</v>
      </c>
      <c r="C4" s="24"/>
      <c r="D4" s="24"/>
      <c r="E4" s="24"/>
      <c r="F4" s="44">
        <f>E4</f>
        <v>0</v>
      </c>
      <c r="G4" s="57" t="str">
        <f>IF((D4*60+E4)=0,"",ROUND((C4*60)/(D4*60+E4),1))</f>
        <v/>
      </c>
      <c r="H4" s="197"/>
      <c r="I4" s="197"/>
      <c r="J4" s="197"/>
      <c r="K4" s="44">
        <f>J4</f>
        <v>0</v>
      </c>
      <c r="L4" s="203" t="str">
        <f>IF((I4*60+J4)=0,"",ROUND((H4*60)/(I4*60+J4),1))</f>
        <v/>
      </c>
      <c r="M4" s="77"/>
      <c r="N4" s="77"/>
      <c r="O4" s="106">
        <f>IF(N4="",0,1)</f>
        <v>0</v>
      </c>
      <c r="P4" s="77"/>
      <c r="Q4" s="106">
        <f>IF(P4="",0,1)</f>
        <v>0</v>
      </c>
      <c r="R4" s="77"/>
      <c r="S4" s="106">
        <f>IF(R4="",0,1)</f>
        <v>0</v>
      </c>
      <c r="T4" s="77"/>
      <c r="U4" s="106">
        <f>IF(T4="",0,1)</f>
        <v>0</v>
      </c>
      <c r="V4" s="77"/>
      <c r="W4" s="106">
        <f>IF(V4="",0,1)</f>
        <v>0</v>
      </c>
      <c r="X4" s="151"/>
      <c r="Y4" s="365"/>
      <c r="Z4" s="366"/>
      <c r="AA4" s="366"/>
      <c r="AB4" s="366"/>
      <c r="AC4" s="366"/>
      <c r="AD4" s="366"/>
      <c r="AE4" s="367"/>
    </row>
    <row r="5" spans="1:31" hidden="1" x14ac:dyDescent="0.2">
      <c r="A5" s="2" t="s">
        <v>102</v>
      </c>
      <c r="B5" s="240">
        <v>1</v>
      </c>
      <c r="C5" s="24"/>
      <c r="D5" s="24"/>
      <c r="E5" s="24"/>
      <c r="F5" s="44">
        <f t="shared" ref="F5:F9" si="0">E5</f>
        <v>0</v>
      </c>
      <c r="G5" s="57" t="str">
        <f t="shared" ref="G5:G9" si="1">IF((D5*60+E5)=0,"",ROUND((C5*60)/(D5*60+E5),1))</f>
        <v/>
      </c>
      <c r="H5" s="197"/>
      <c r="I5" s="197"/>
      <c r="J5" s="197"/>
      <c r="K5" s="44">
        <f t="shared" ref="K5:K9" si="2">J5</f>
        <v>0</v>
      </c>
      <c r="L5" s="203"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25"/>
      <c r="Z5" s="426"/>
      <c r="AA5" s="426"/>
      <c r="AB5" s="426"/>
      <c r="AC5" s="426"/>
      <c r="AD5" s="426"/>
      <c r="AE5" s="427"/>
    </row>
    <row r="6" spans="1:31" hidden="1" x14ac:dyDescent="0.2">
      <c r="A6" s="2" t="s">
        <v>99</v>
      </c>
      <c r="B6" s="240">
        <f t="shared" ref="B6:B9" si="5">B5+1</f>
        <v>2</v>
      </c>
      <c r="C6" s="24"/>
      <c r="D6" s="24"/>
      <c r="E6" s="24"/>
      <c r="F6" s="44">
        <f t="shared" si="0"/>
        <v>0</v>
      </c>
      <c r="G6" s="57" t="str">
        <f t="shared" si="1"/>
        <v/>
      </c>
      <c r="H6" s="197"/>
      <c r="I6" s="197"/>
      <c r="J6" s="197"/>
      <c r="K6" s="44">
        <f t="shared" si="2"/>
        <v>0</v>
      </c>
      <c r="L6" s="203" t="str">
        <f t="shared" si="3"/>
        <v/>
      </c>
      <c r="M6" s="77"/>
      <c r="N6" s="77"/>
      <c r="O6" s="106">
        <f t="shared" si="4"/>
        <v>0</v>
      </c>
      <c r="P6" s="77"/>
      <c r="Q6" s="106">
        <f t="shared" si="4"/>
        <v>0</v>
      </c>
      <c r="R6" s="77"/>
      <c r="S6" s="106">
        <f t="shared" si="4"/>
        <v>0</v>
      </c>
      <c r="T6" s="77"/>
      <c r="U6" s="106">
        <f t="shared" si="4"/>
        <v>0</v>
      </c>
      <c r="V6" s="77"/>
      <c r="W6" s="106">
        <f t="shared" si="4"/>
        <v>0</v>
      </c>
      <c r="X6" s="151"/>
      <c r="Y6" s="425"/>
      <c r="Z6" s="426"/>
      <c r="AA6" s="426"/>
      <c r="AB6" s="426"/>
      <c r="AC6" s="426"/>
      <c r="AD6" s="426"/>
      <c r="AE6" s="427"/>
    </row>
    <row r="7" spans="1:31" x14ac:dyDescent="0.2">
      <c r="A7" s="2" t="s">
        <v>95</v>
      </c>
      <c r="B7" s="240">
        <v>1</v>
      </c>
      <c r="C7" s="24"/>
      <c r="D7" s="24"/>
      <c r="E7" s="24"/>
      <c r="F7" s="44">
        <f t="shared" si="0"/>
        <v>0</v>
      </c>
      <c r="G7" s="57" t="str">
        <f t="shared" si="1"/>
        <v/>
      </c>
      <c r="H7" s="197"/>
      <c r="I7" s="197"/>
      <c r="J7" s="197"/>
      <c r="K7" s="44">
        <f t="shared" si="2"/>
        <v>0</v>
      </c>
      <c r="L7" s="203" t="str">
        <f t="shared" si="3"/>
        <v/>
      </c>
      <c r="M7" s="77"/>
      <c r="N7" s="77"/>
      <c r="O7" s="106">
        <f t="shared" si="4"/>
        <v>0</v>
      </c>
      <c r="P7" s="77"/>
      <c r="Q7" s="106">
        <f t="shared" si="4"/>
        <v>0</v>
      </c>
      <c r="R7" s="77"/>
      <c r="S7" s="106">
        <f t="shared" si="4"/>
        <v>0</v>
      </c>
      <c r="T7" s="77"/>
      <c r="U7" s="106">
        <f t="shared" si="4"/>
        <v>0</v>
      </c>
      <c r="V7" s="77"/>
      <c r="W7" s="106">
        <f t="shared" si="4"/>
        <v>0</v>
      </c>
      <c r="X7" s="151"/>
      <c r="Y7" s="365"/>
      <c r="Z7" s="366"/>
      <c r="AA7" s="366"/>
      <c r="AB7" s="366"/>
      <c r="AC7" s="366"/>
      <c r="AD7" s="366"/>
      <c r="AE7" s="367"/>
    </row>
    <row r="8" spans="1:31" x14ac:dyDescent="0.2">
      <c r="A8" s="2" t="s">
        <v>4</v>
      </c>
      <c r="B8" s="240">
        <f t="shared" si="5"/>
        <v>2</v>
      </c>
      <c r="C8" s="24"/>
      <c r="D8" s="24"/>
      <c r="E8" s="24"/>
      <c r="F8" s="44">
        <f t="shared" si="0"/>
        <v>0</v>
      </c>
      <c r="G8" s="57" t="str">
        <f t="shared" si="1"/>
        <v/>
      </c>
      <c r="H8" s="197"/>
      <c r="I8" s="197"/>
      <c r="J8" s="197"/>
      <c r="K8" s="44">
        <f t="shared" si="2"/>
        <v>0</v>
      </c>
      <c r="L8" s="203" t="str">
        <f t="shared" si="3"/>
        <v/>
      </c>
      <c r="M8" s="77"/>
      <c r="N8" s="77"/>
      <c r="O8" s="106">
        <f t="shared" si="4"/>
        <v>0</v>
      </c>
      <c r="P8" s="77"/>
      <c r="Q8" s="106">
        <f t="shared" si="4"/>
        <v>0</v>
      </c>
      <c r="R8" s="77"/>
      <c r="S8" s="106">
        <f t="shared" si="4"/>
        <v>0</v>
      </c>
      <c r="T8" s="77"/>
      <c r="U8" s="106">
        <f t="shared" si="4"/>
        <v>0</v>
      </c>
      <c r="V8" s="77"/>
      <c r="W8" s="106">
        <f t="shared" si="4"/>
        <v>0</v>
      </c>
      <c r="X8" s="151"/>
      <c r="Y8" s="365"/>
      <c r="Z8" s="366"/>
      <c r="AA8" s="366"/>
      <c r="AB8" s="366"/>
      <c r="AC8" s="366"/>
      <c r="AD8" s="366"/>
      <c r="AE8" s="367"/>
    </row>
    <row r="9" spans="1:31" x14ac:dyDescent="0.2">
      <c r="A9" s="44" t="s">
        <v>5</v>
      </c>
      <c r="B9" s="242">
        <f t="shared" si="5"/>
        <v>3</v>
      </c>
      <c r="C9" s="24"/>
      <c r="D9" s="24"/>
      <c r="E9" s="24"/>
      <c r="F9" s="44">
        <f t="shared" si="0"/>
        <v>0</v>
      </c>
      <c r="G9" s="57" t="str">
        <f t="shared" si="1"/>
        <v/>
      </c>
      <c r="H9" s="197"/>
      <c r="I9" s="197"/>
      <c r="J9" s="197"/>
      <c r="K9" s="44">
        <f t="shared" si="2"/>
        <v>0</v>
      </c>
      <c r="L9" s="203" t="str">
        <f t="shared" si="3"/>
        <v/>
      </c>
      <c r="M9" s="77"/>
      <c r="N9" s="77"/>
      <c r="O9" s="106">
        <f t="shared" si="4"/>
        <v>0</v>
      </c>
      <c r="P9" s="77"/>
      <c r="Q9" s="106">
        <f t="shared" si="4"/>
        <v>0</v>
      </c>
      <c r="R9" s="77"/>
      <c r="S9" s="106">
        <f t="shared" si="4"/>
        <v>0</v>
      </c>
      <c r="T9" s="77"/>
      <c r="U9" s="106">
        <f t="shared" si="4"/>
        <v>0</v>
      </c>
      <c r="V9" s="77"/>
      <c r="W9" s="106">
        <f t="shared" si="4"/>
        <v>0</v>
      </c>
      <c r="X9" s="151"/>
      <c r="Y9" s="365"/>
      <c r="Z9" s="366"/>
      <c r="AA9" s="366"/>
      <c r="AB9" s="366"/>
      <c r="AC9" s="366"/>
      <c r="AD9" s="366"/>
      <c r="AE9" s="367"/>
    </row>
    <row r="10" spans="1:31" x14ac:dyDescent="0.2">
      <c r="A10" s="455" t="s">
        <v>10</v>
      </c>
      <c r="B10" s="456"/>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92"/>
      <c r="Z10" s="393"/>
      <c r="AA10" s="393"/>
      <c r="AB10" s="393"/>
      <c r="AC10" s="393"/>
      <c r="AD10" s="393"/>
      <c r="AE10" s="394"/>
    </row>
    <row r="11" spans="1:31" x14ac:dyDescent="0.2">
      <c r="A11" s="437" t="s">
        <v>60</v>
      </c>
      <c r="B11" s="438"/>
      <c r="C11" s="222">
        <f>C10+Février!C45</f>
        <v>0</v>
      </c>
      <c r="D11" s="46">
        <f>D10+Février!D45+ROUNDDOWN(F11/60,0)</f>
        <v>0</v>
      </c>
      <c r="E11" s="46">
        <f>F11-60*ROUNDDOWN(F11/60,0)</f>
        <v>0</v>
      </c>
      <c r="F11" s="90">
        <f>E10+Février!E45</f>
        <v>0</v>
      </c>
      <c r="G11" s="46">
        <f>IF((D11*60+E11)=0,0,ROUND((C11*60)/(D11*60+E11),1))</f>
        <v>0</v>
      </c>
      <c r="H11" s="222">
        <f>H10+Février!H45</f>
        <v>0</v>
      </c>
      <c r="I11" s="46">
        <f>I10+Février!I45+ROUNDDOWN(K11/60,0)</f>
        <v>0</v>
      </c>
      <c r="J11" s="46">
        <f>K11-60*ROUNDDOWN(K11/60,0)</f>
        <v>0</v>
      </c>
      <c r="K11" s="90">
        <f>J10+Février!J45</f>
        <v>0</v>
      </c>
      <c r="L11" s="46">
        <f>IF((I11*60+J11)=0,0,ROUND((H11*60)/(I11*60+J11),1))</f>
        <v>0</v>
      </c>
      <c r="M11" s="223">
        <f>M10+Février!M45</f>
        <v>0</v>
      </c>
      <c r="N11" s="55" t="str">
        <f>IF(N10+Février!N45=0,"",ROUND((SUM(N4:N9)+SUM(Février!N36:N39))/(O9+Février!O39),0))</f>
        <v/>
      </c>
      <c r="O11" s="237"/>
      <c r="P11" s="55" t="str">
        <f>IF(P10+Février!P45=0,"",ROUND((SUM(P4:P9)+SUM(Février!P36:P39))/(Q9+Février!Q39),0))</f>
        <v/>
      </c>
      <c r="Q11" s="237"/>
      <c r="R11" s="55" t="str">
        <f>IF(R10+Février!R45=0,"",ROUND((SUM(R4:R9)+SUM(Février!R36:R39))/(S9+Février!S39),0))</f>
        <v/>
      </c>
      <c r="S11" s="237"/>
      <c r="T11" s="55" t="str">
        <f>IF(T10+Février!T45=0,"",ROUND((SUM(T4:T9)+SUM(Février!T36:T39))/(U9+Février!U39),0))</f>
        <v/>
      </c>
      <c r="U11" s="237"/>
      <c r="V11" s="55" t="str">
        <f>IF(V10+Février!V45=0,"",ROUND((SUM(V4:V9)+SUM(Février!V36:V39))/(W9+Février!W39),0))</f>
        <v/>
      </c>
      <c r="W11" s="237"/>
      <c r="X11" s="150"/>
      <c r="Y11" s="450"/>
      <c r="Z11" s="451"/>
      <c r="AA11" s="451"/>
      <c r="AB11" s="451"/>
      <c r="AC11" s="451"/>
      <c r="AD11" s="451"/>
      <c r="AE11" s="452"/>
    </row>
    <row r="12" spans="1:31" x14ac:dyDescent="0.2">
      <c r="A12" s="2" t="s">
        <v>6</v>
      </c>
      <c r="B12" s="2">
        <f>B9+1</f>
        <v>4</v>
      </c>
      <c r="C12" s="24"/>
      <c r="D12" s="24"/>
      <c r="E12" s="24"/>
      <c r="F12" s="44">
        <f>E12</f>
        <v>0</v>
      </c>
      <c r="G12" s="57" t="str">
        <f t="shared" ref="G12:G44" si="6">IF((D12*60+F12)=0,"",ROUND((C12*60)/(D12*60+F12),1))</f>
        <v/>
      </c>
      <c r="H12" s="197"/>
      <c r="I12" s="197"/>
      <c r="J12" s="197"/>
      <c r="K12" s="44">
        <f>J12</f>
        <v>0</v>
      </c>
      <c r="L12" s="203" t="str">
        <f t="shared" ref="L12:L43" si="7">IF((I12*60+K12)=0,"",ROUND((H12*60)/(I12*60+K12),1))</f>
        <v/>
      </c>
      <c r="M12" s="77"/>
      <c r="N12" s="77"/>
      <c r="O12" s="106">
        <f>IF(N12="",0,1)</f>
        <v>0</v>
      </c>
      <c r="P12" s="77"/>
      <c r="Q12" s="106">
        <f>IF(P12="",0,1)</f>
        <v>0</v>
      </c>
      <c r="R12" s="77"/>
      <c r="S12" s="106">
        <f>IF(R12="",0,1)</f>
        <v>0</v>
      </c>
      <c r="T12" s="77"/>
      <c r="U12" s="106">
        <f>IF(T12="",0,1)</f>
        <v>0</v>
      </c>
      <c r="V12" s="77"/>
      <c r="W12" s="106">
        <f>IF(V12="",0,1)</f>
        <v>0</v>
      </c>
      <c r="X12" s="151"/>
      <c r="Y12" s="471" t="s">
        <v>271</v>
      </c>
      <c r="Z12" s="472"/>
      <c r="AA12" s="472"/>
      <c r="AB12" s="472"/>
      <c r="AC12" s="472"/>
      <c r="AD12" s="472"/>
      <c r="AE12" s="473"/>
    </row>
    <row r="13" spans="1:31" x14ac:dyDescent="0.2">
      <c r="A13" s="2" t="s">
        <v>7</v>
      </c>
      <c r="B13" s="2">
        <f>B12+1</f>
        <v>5</v>
      </c>
      <c r="C13" s="24"/>
      <c r="D13" s="24"/>
      <c r="E13" s="24"/>
      <c r="F13" s="44">
        <f t="shared" ref="F13:F18" si="8">E13</f>
        <v>0</v>
      </c>
      <c r="G13" s="57" t="str">
        <f t="shared" si="6"/>
        <v/>
      </c>
      <c r="H13" s="197"/>
      <c r="I13" s="197"/>
      <c r="J13" s="197"/>
      <c r="K13" s="44">
        <f t="shared" ref="K13:K18" si="9">J13</f>
        <v>0</v>
      </c>
      <c r="L13" s="203" t="str">
        <f t="shared" si="7"/>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25"/>
      <c r="Z13" s="426"/>
      <c r="AA13" s="426"/>
      <c r="AB13" s="426"/>
      <c r="AC13" s="426"/>
      <c r="AD13" s="426"/>
      <c r="AE13" s="427"/>
    </row>
    <row r="14" spans="1:31" x14ac:dyDescent="0.2">
      <c r="A14" s="2" t="s">
        <v>8</v>
      </c>
      <c r="B14" s="2">
        <f t="shared" ref="B14:B26" si="15">B13+1</f>
        <v>6</v>
      </c>
      <c r="C14" s="24"/>
      <c r="D14" s="24"/>
      <c r="E14" s="24"/>
      <c r="F14" s="44">
        <f t="shared" si="8"/>
        <v>0</v>
      </c>
      <c r="G14" s="57" t="str">
        <f t="shared" si="6"/>
        <v/>
      </c>
      <c r="H14" s="197"/>
      <c r="I14" s="197"/>
      <c r="J14" s="197"/>
      <c r="K14" s="44">
        <f t="shared" si="9"/>
        <v>0</v>
      </c>
      <c r="L14" s="203" t="str">
        <f t="shared" si="7"/>
        <v/>
      </c>
      <c r="M14" s="77"/>
      <c r="N14" s="77"/>
      <c r="O14" s="106">
        <f t="shared" si="10"/>
        <v>0</v>
      </c>
      <c r="P14" s="77"/>
      <c r="Q14" s="106">
        <f t="shared" si="11"/>
        <v>0</v>
      </c>
      <c r="R14" s="77"/>
      <c r="S14" s="106">
        <f t="shared" si="12"/>
        <v>0</v>
      </c>
      <c r="T14" s="77"/>
      <c r="U14" s="106">
        <f t="shared" si="13"/>
        <v>0</v>
      </c>
      <c r="V14" s="77"/>
      <c r="W14" s="106">
        <f t="shared" si="14"/>
        <v>0</v>
      </c>
      <c r="X14" s="151"/>
      <c r="Y14" s="425"/>
      <c r="Z14" s="426"/>
      <c r="AA14" s="426"/>
      <c r="AB14" s="426"/>
      <c r="AC14" s="426"/>
      <c r="AD14" s="426"/>
      <c r="AE14" s="427"/>
    </row>
    <row r="15" spans="1:31" x14ac:dyDescent="0.2">
      <c r="A15" s="2" t="s">
        <v>2</v>
      </c>
      <c r="B15" s="2">
        <f t="shared" si="15"/>
        <v>7</v>
      </c>
      <c r="C15" s="24"/>
      <c r="D15" s="24"/>
      <c r="E15" s="24"/>
      <c r="F15" s="44">
        <f t="shared" si="8"/>
        <v>0</v>
      </c>
      <c r="G15" s="57" t="str">
        <f t="shared" si="6"/>
        <v/>
      </c>
      <c r="H15" s="197"/>
      <c r="I15" s="197"/>
      <c r="J15" s="197"/>
      <c r="K15" s="44">
        <f t="shared" si="9"/>
        <v>0</v>
      </c>
      <c r="L15" s="203" t="str">
        <f t="shared" si="7"/>
        <v/>
      </c>
      <c r="M15" s="77"/>
      <c r="N15" s="77"/>
      <c r="O15" s="106">
        <f t="shared" si="10"/>
        <v>0</v>
      </c>
      <c r="P15" s="77"/>
      <c r="Q15" s="106">
        <f t="shared" si="11"/>
        <v>0</v>
      </c>
      <c r="R15" s="77"/>
      <c r="S15" s="106">
        <f t="shared" si="12"/>
        <v>0</v>
      </c>
      <c r="T15" s="77"/>
      <c r="U15" s="106">
        <f t="shared" si="13"/>
        <v>0</v>
      </c>
      <c r="V15" s="77"/>
      <c r="W15" s="106">
        <f t="shared" si="14"/>
        <v>0</v>
      </c>
      <c r="X15" s="151"/>
      <c r="Y15" s="425"/>
      <c r="Z15" s="426"/>
      <c r="AA15" s="426"/>
      <c r="AB15" s="426"/>
      <c r="AC15" s="426"/>
      <c r="AD15" s="426"/>
      <c r="AE15" s="427"/>
    </row>
    <row r="16" spans="1:31" x14ac:dyDescent="0.2">
      <c r="A16" s="2" t="s">
        <v>3</v>
      </c>
      <c r="B16" s="2">
        <f t="shared" si="15"/>
        <v>8</v>
      </c>
      <c r="C16" s="24"/>
      <c r="D16" s="24"/>
      <c r="E16" s="24"/>
      <c r="F16" s="44">
        <f t="shared" si="8"/>
        <v>0</v>
      </c>
      <c r="G16" s="57" t="str">
        <f t="shared" si="6"/>
        <v/>
      </c>
      <c r="H16" s="197"/>
      <c r="I16" s="197"/>
      <c r="J16" s="197"/>
      <c r="K16" s="44">
        <f t="shared" si="9"/>
        <v>0</v>
      </c>
      <c r="L16" s="203" t="str">
        <f t="shared" si="7"/>
        <v/>
      </c>
      <c r="M16" s="77"/>
      <c r="N16" s="77"/>
      <c r="O16" s="106">
        <f t="shared" si="10"/>
        <v>0</v>
      </c>
      <c r="P16" s="77"/>
      <c r="Q16" s="106">
        <f t="shared" si="11"/>
        <v>0</v>
      </c>
      <c r="R16" s="77"/>
      <c r="S16" s="106">
        <f t="shared" si="12"/>
        <v>0</v>
      </c>
      <c r="T16" s="77"/>
      <c r="U16" s="106">
        <f t="shared" si="13"/>
        <v>0</v>
      </c>
      <c r="V16" s="77"/>
      <c r="W16" s="106">
        <f t="shared" si="14"/>
        <v>0</v>
      </c>
      <c r="X16" s="151"/>
      <c r="Y16" s="425"/>
      <c r="Z16" s="426"/>
      <c r="AA16" s="426"/>
      <c r="AB16" s="426"/>
      <c r="AC16" s="426"/>
      <c r="AD16" s="426"/>
      <c r="AE16" s="427"/>
    </row>
    <row r="17" spans="1:31" x14ac:dyDescent="0.2">
      <c r="A17" s="2" t="s">
        <v>4</v>
      </c>
      <c r="B17" s="2">
        <f t="shared" si="15"/>
        <v>9</v>
      </c>
      <c r="C17" s="24"/>
      <c r="D17" s="24"/>
      <c r="E17" s="24"/>
      <c r="F17" s="44">
        <f t="shared" si="8"/>
        <v>0</v>
      </c>
      <c r="G17" s="57" t="str">
        <f t="shared" si="6"/>
        <v/>
      </c>
      <c r="H17" s="197"/>
      <c r="I17" s="197"/>
      <c r="J17" s="197"/>
      <c r="K17" s="44">
        <f t="shared" si="9"/>
        <v>0</v>
      </c>
      <c r="L17" s="203" t="str">
        <f t="shared" si="7"/>
        <v/>
      </c>
      <c r="M17" s="77"/>
      <c r="N17" s="77"/>
      <c r="O17" s="106">
        <f t="shared" si="10"/>
        <v>0</v>
      </c>
      <c r="P17" s="77"/>
      <c r="Q17" s="106">
        <f t="shared" si="11"/>
        <v>0</v>
      </c>
      <c r="R17" s="77"/>
      <c r="S17" s="106">
        <f t="shared" si="12"/>
        <v>0</v>
      </c>
      <c r="T17" s="77"/>
      <c r="U17" s="106">
        <f t="shared" si="13"/>
        <v>0</v>
      </c>
      <c r="V17" s="77"/>
      <c r="W17" s="106">
        <f t="shared" si="14"/>
        <v>0</v>
      </c>
      <c r="X17" s="151"/>
      <c r="Y17" s="425"/>
      <c r="Z17" s="426"/>
      <c r="AA17" s="426"/>
      <c r="AB17" s="426"/>
      <c r="AC17" s="426"/>
      <c r="AD17" s="426"/>
      <c r="AE17" s="427"/>
    </row>
    <row r="18" spans="1:31" x14ac:dyDescent="0.2">
      <c r="A18" s="44" t="s">
        <v>5</v>
      </c>
      <c r="B18" s="44">
        <f t="shared" si="15"/>
        <v>10</v>
      </c>
      <c r="C18" s="24"/>
      <c r="D18" s="24"/>
      <c r="E18" s="24"/>
      <c r="F18" s="44">
        <f t="shared" si="8"/>
        <v>0</v>
      </c>
      <c r="G18" s="57" t="str">
        <f t="shared" si="6"/>
        <v/>
      </c>
      <c r="H18" s="197"/>
      <c r="I18" s="197"/>
      <c r="J18" s="197"/>
      <c r="K18" s="44">
        <f t="shared" si="9"/>
        <v>0</v>
      </c>
      <c r="L18" s="203" t="str">
        <f t="shared" si="7"/>
        <v/>
      </c>
      <c r="M18" s="77"/>
      <c r="N18" s="77"/>
      <c r="O18" s="106">
        <f t="shared" si="10"/>
        <v>0</v>
      </c>
      <c r="P18" s="77"/>
      <c r="Q18" s="106">
        <f t="shared" si="11"/>
        <v>0</v>
      </c>
      <c r="R18" s="77"/>
      <c r="S18" s="106">
        <f t="shared" si="12"/>
        <v>0</v>
      </c>
      <c r="T18" s="77"/>
      <c r="U18" s="106">
        <f t="shared" si="13"/>
        <v>0</v>
      </c>
      <c r="V18" s="77"/>
      <c r="W18" s="106">
        <f t="shared" si="14"/>
        <v>0</v>
      </c>
      <c r="X18" s="151"/>
      <c r="Y18" s="425"/>
      <c r="Z18" s="426"/>
      <c r="AA18" s="426"/>
      <c r="AB18" s="426"/>
      <c r="AC18" s="426"/>
      <c r="AD18" s="426"/>
      <c r="AE18" s="427"/>
    </row>
    <row r="19" spans="1:31" x14ac:dyDescent="0.2">
      <c r="A19" s="455" t="s">
        <v>181</v>
      </c>
      <c r="B19" s="45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92"/>
      <c r="Z19" s="393"/>
      <c r="AA19" s="393"/>
      <c r="AB19" s="393"/>
      <c r="AC19" s="393"/>
      <c r="AD19" s="393"/>
      <c r="AE19" s="394"/>
    </row>
    <row r="20" spans="1:31" x14ac:dyDescent="0.2">
      <c r="A20" s="2" t="s">
        <v>6</v>
      </c>
      <c r="B20" s="2">
        <f>B18+1</f>
        <v>11</v>
      </c>
      <c r="C20" s="24"/>
      <c r="D20" s="24"/>
      <c r="E20" s="24"/>
      <c r="F20" s="44">
        <f t="shared" ref="F20:F26" si="16">E20</f>
        <v>0</v>
      </c>
      <c r="G20" s="57" t="str">
        <f t="shared" si="6"/>
        <v/>
      </c>
      <c r="H20" s="197"/>
      <c r="I20" s="197"/>
      <c r="J20" s="197"/>
      <c r="K20" s="44">
        <f>J20</f>
        <v>0</v>
      </c>
      <c r="L20" s="203" t="str">
        <f t="shared" si="7"/>
        <v/>
      </c>
      <c r="M20" s="77"/>
      <c r="N20" s="77"/>
      <c r="O20" s="106">
        <f>IF(N20="",0,1)</f>
        <v>0</v>
      </c>
      <c r="P20" s="77"/>
      <c r="Q20" s="106">
        <f>IF(P20="",0,1)</f>
        <v>0</v>
      </c>
      <c r="R20" s="77"/>
      <c r="S20" s="106">
        <f>IF(R20="",0,1)</f>
        <v>0</v>
      </c>
      <c r="T20" s="77"/>
      <c r="U20" s="106">
        <f>IF(T20="",0,1)</f>
        <v>0</v>
      </c>
      <c r="V20" s="77"/>
      <c r="W20" s="106">
        <f>IF(V20="",0,1)</f>
        <v>0</v>
      </c>
      <c r="X20" s="151"/>
      <c r="Y20" s="389"/>
      <c r="Z20" s="390"/>
      <c r="AA20" s="390"/>
      <c r="AB20" s="390"/>
      <c r="AC20" s="390"/>
      <c r="AD20" s="390"/>
      <c r="AE20" s="391"/>
    </row>
    <row r="21" spans="1:31" x14ac:dyDescent="0.2">
      <c r="A21" s="2" t="s">
        <v>7</v>
      </c>
      <c r="B21" s="2">
        <f t="shared" si="15"/>
        <v>12</v>
      </c>
      <c r="C21" s="24"/>
      <c r="D21" s="24"/>
      <c r="E21" s="24"/>
      <c r="F21" s="44">
        <f t="shared" si="16"/>
        <v>0</v>
      </c>
      <c r="G21" s="57" t="str">
        <f t="shared" si="6"/>
        <v/>
      </c>
      <c r="H21" s="197"/>
      <c r="I21" s="197"/>
      <c r="J21" s="197"/>
      <c r="K21" s="44">
        <f t="shared" ref="K21:K26" si="17">J21</f>
        <v>0</v>
      </c>
      <c r="L21" s="203" t="str">
        <f t="shared" si="7"/>
        <v/>
      </c>
      <c r="M21" s="77"/>
      <c r="N21" s="77"/>
      <c r="O21" s="106">
        <f t="shared" ref="O21:O26" si="18">IF(N21="",O20,O20+1)</f>
        <v>0</v>
      </c>
      <c r="P21" s="77"/>
      <c r="Q21" s="106">
        <f t="shared" ref="Q21:Q26" si="19">IF(P21="",Q20,Q20+1)</f>
        <v>0</v>
      </c>
      <c r="R21" s="77"/>
      <c r="S21" s="106">
        <f t="shared" ref="S21:S26" si="20">IF(R21="",S20,S20+1)</f>
        <v>0</v>
      </c>
      <c r="T21" s="77"/>
      <c r="U21" s="106">
        <f t="shared" ref="U21:U26" si="21">IF(T21="",U20,U20+1)</f>
        <v>0</v>
      </c>
      <c r="V21" s="77"/>
      <c r="W21" s="106">
        <f t="shared" ref="W21:W26" si="22">IF(V21="",W20,W20+1)</f>
        <v>0</v>
      </c>
      <c r="X21" s="151"/>
      <c r="Y21" s="389"/>
      <c r="Z21" s="390"/>
      <c r="AA21" s="390"/>
      <c r="AB21" s="390"/>
      <c r="AC21" s="390"/>
      <c r="AD21" s="390"/>
      <c r="AE21" s="391"/>
    </row>
    <row r="22" spans="1:31" x14ac:dyDescent="0.2">
      <c r="A22" s="2" t="s">
        <v>8</v>
      </c>
      <c r="B22" s="2">
        <f t="shared" si="15"/>
        <v>13</v>
      </c>
      <c r="C22" s="24"/>
      <c r="D22" s="24"/>
      <c r="E22" s="24"/>
      <c r="F22" s="44">
        <f t="shared" si="16"/>
        <v>0</v>
      </c>
      <c r="G22" s="57" t="str">
        <f t="shared" si="6"/>
        <v/>
      </c>
      <c r="H22" s="197"/>
      <c r="I22" s="197"/>
      <c r="J22" s="197"/>
      <c r="K22" s="44">
        <f t="shared" si="17"/>
        <v>0</v>
      </c>
      <c r="L22" s="203" t="str">
        <f t="shared" si="7"/>
        <v/>
      </c>
      <c r="M22" s="77"/>
      <c r="N22" s="77"/>
      <c r="O22" s="106">
        <f t="shared" si="18"/>
        <v>0</v>
      </c>
      <c r="P22" s="77"/>
      <c r="Q22" s="106">
        <f t="shared" si="19"/>
        <v>0</v>
      </c>
      <c r="R22" s="77"/>
      <c r="S22" s="106">
        <f t="shared" si="20"/>
        <v>0</v>
      </c>
      <c r="T22" s="77"/>
      <c r="U22" s="106">
        <f t="shared" si="21"/>
        <v>0</v>
      </c>
      <c r="V22" s="77"/>
      <c r="W22" s="106">
        <f t="shared" si="22"/>
        <v>0</v>
      </c>
      <c r="X22" s="151"/>
      <c r="Y22" s="389"/>
      <c r="Z22" s="390"/>
      <c r="AA22" s="390"/>
      <c r="AB22" s="390"/>
      <c r="AC22" s="390"/>
      <c r="AD22" s="390"/>
      <c r="AE22" s="391"/>
    </row>
    <row r="23" spans="1:31" x14ac:dyDescent="0.2">
      <c r="A23" s="2" t="s">
        <v>2</v>
      </c>
      <c r="B23" s="2">
        <f t="shared" si="15"/>
        <v>14</v>
      </c>
      <c r="C23" s="24"/>
      <c r="D23" s="24"/>
      <c r="E23" s="24"/>
      <c r="F23" s="44">
        <f t="shared" si="16"/>
        <v>0</v>
      </c>
      <c r="G23" s="57" t="str">
        <f t="shared" si="6"/>
        <v/>
      </c>
      <c r="H23" s="197"/>
      <c r="I23" s="197"/>
      <c r="J23" s="197"/>
      <c r="K23" s="44">
        <f t="shared" si="17"/>
        <v>0</v>
      </c>
      <c r="L23" s="203" t="str">
        <f t="shared" si="7"/>
        <v/>
      </c>
      <c r="M23" s="77"/>
      <c r="N23" s="77"/>
      <c r="O23" s="106">
        <f t="shared" si="18"/>
        <v>0</v>
      </c>
      <c r="P23" s="77"/>
      <c r="Q23" s="106">
        <f t="shared" si="19"/>
        <v>0</v>
      </c>
      <c r="R23" s="77"/>
      <c r="S23" s="106">
        <f t="shared" si="20"/>
        <v>0</v>
      </c>
      <c r="T23" s="77"/>
      <c r="U23" s="106">
        <f t="shared" si="21"/>
        <v>0</v>
      </c>
      <c r="V23" s="77"/>
      <c r="W23" s="106">
        <f t="shared" si="22"/>
        <v>0</v>
      </c>
      <c r="X23" s="151"/>
      <c r="Y23" s="389"/>
      <c r="Z23" s="390"/>
      <c r="AA23" s="390"/>
      <c r="AB23" s="390"/>
      <c r="AC23" s="390"/>
      <c r="AD23" s="390"/>
      <c r="AE23" s="391"/>
    </row>
    <row r="24" spans="1:31" x14ac:dyDescent="0.2">
      <c r="A24" s="2" t="s">
        <v>3</v>
      </c>
      <c r="B24" s="2">
        <f t="shared" si="15"/>
        <v>15</v>
      </c>
      <c r="C24" s="24"/>
      <c r="D24" s="24"/>
      <c r="E24" s="24"/>
      <c r="F24" s="44">
        <f t="shared" si="16"/>
        <v>0</v>
      </c>
      <c r="G24" s="57" t="str">
        <f t="shared" si="6"/>
        <v/>
      </c>
      <c r="H24" s="197"/>
      <c r="I24" s="197"/>
      <c r="J24" s="197"/>
      <c r="K24" s="44">
        <f t="shared" si="17"/>
        <v>0</v>
      </c>
      <c r="L24" s="203" t="str">
        <f t="shared" si="7"/>
        <v/>
      </c>
      <c r="M24" s="77"/>
      <c r="N24" s="77"/>
      <c r="O24" s="106">
        <f t="shared" si="18"/>
        <v>0</v>
      </c>
      <c r="P24" s="77"/>
      <c r="Q24" s="106">
        <f t="shared" si="19"/>
        <v>0</v>
      </c>
      <c r="R24" s="77"/>
      <c r="S24" s="106">
        <f t="shared" si="20"/>
        <v>0</v>
      </c>
      <c r="T24" s="77"/>
      <c r="U24" s="106">
        <f t="shared" si="21"/>
        <v>0</v>
      </c>
      <c r="V24" s="77"/>
      <c r="W24" s="106">
        <f t="shared" si="22"/>
        <v>0</v>
      </c>
      <c r="X24" s="151"/>
      <c r="Y24" s="389"/>
      <c r="Z24" s="390"/>
      <c r="AA24" s="390"/>
      <c r="AB24" s="390"/>
      <c r="AC24" s="390"/>
      <c r="AD24" s="390"/>
      <c r="AE24" s="391"/>
    </row>
    <row r="25" spans="1:31" x14ac:dyDescent="0.2">
      <c r="A25" s="2" t="s">
        <v>4</v>
      </c>
      <c r="B25" s="2">
        <f t="shared" si="15"/>
        <v>16</v>
      </c>
      <c r="C25" s="24"/>
      <c r="D25" s="24"/>
      <c r="E25" s="24"/>
      <c r="F25" s="44">
        <f t="shared" si="16"/>
        <v>0</v>
      </c>
      <c r="G25" s="57" t="str">
        <f t="shared" si="6"/>
        <v/>
      </c>
      <c r="H25" s="197"/>
      <c r="I25" s="197"/>
      <c r="J25" s="197"/>
      <c r="K25" s="44">
        <f t="shared" si="17"/>
        <v>0</v>
      </c>
      <c r="L25" s="203" t="str">
        <f t="shared" si="7"/>
        <v/>
      </c>
      <c r="M25" s="77"/>
      <c r="N25" s="77"/>
      <c r="O25" s="106">
        <f t="shared" si="18"/>
        <v>0</v>
      </c>
      <c r="P25" s="77"/>
      <c r="Q25" s="106">
        <f t="shared" si="19"/>
        <v>0</v>
      </c>
      <c r="R25" s="77"/>
      <c r="S25" s="106">
        <f t="shared" si="20"/>
        <v>0</v>
      </c>
      <c r="T25" s="77"/>
      <c r="U25" s="106">
        <f t="shared" si="21"/>
        <v>0</v>
      </c>
      <c r="V25" s="77"/>
      <c r="W25" s="106">
        <f t="shared" si="22"/>
        <v>0</v>
      </c>
      <c r="X25" s="151"/>
      <c r="Y25" s="389"/>
      <c r="Z25" s="390"/>
      <c r="AA25" s="390"/>
      <c r="AB25" s="390"/>
      <c r="AC25" s="390"/>
      <c r="AD25" s="390"/>
      <c r="AE25" s="391"/>
    </row>
    <row r="26" spans="1:31" x14ac:dyDescent="0.2">
      <c r="A26" s="44" t="s">
        <v>5</v>
      </c>
      <c r="B26" s="44">
        <f t="shared" si="15"/>
        <v>17</v>
      </c>
      <c r="C26" s="24"/>
      <c r="D26" s="24"/>
      <c r="E26" s="24"/>
      <c r="F26" s="44">
        <f t="shared" si="16"/>
        <v>0</v>
      </c>
      <c r="G26" s="57" t="str">
        <f t="shared" si="6"/>
        <v/>
      </c>
      <c r="H26" s="197"/>
      <c r="I26" s="197"/>
      <c r="J26" s="197"/>
      <c r="K26" s="44">
        <f t="shared" si="17"/>
        <v>0</v>
      </c>
      <c r="L26" s="203" t="str">
        <f t="shared" si="7"/>
        <v/>
      </c>
      <c r="M26" s="77"/>
      <c r="N26" s="77"/>
      <c r="O26" s="106">
        <f t="shared" si="18"/>
        <v>0</v>
      </c>
      <c r="P26" s="77"/>
      <c r="Q26" s="106">
        <f t="shared" si="19"/>
        <v>0</v>
      </c>
      <c r="R26" s="77"/>
      <c r="S26" s="106">
        <f t="shared" si="20"/>
        <v>0</v>
      </c>
      <c r="T26" s="77"/>
      <c r="U26" s="106">
        <f t="shared" si="21"/>
        <v>0</v>
      </c>
      <c r="V26" s="77"/>
      <c r="W26" s="106">
        <f t="shared" si="22"/>
        <v>0</v>
      </c>
      <c r="X26" s="151"/>
      <c r="Y26" s="389"/>
      <c r="Z26" s="390"/>
      <c r="AA26" s="390"/>
      <c r="AB26" s="390"/>
      <c r="AC26" s="390"/>
      <c r="AD26" s="390"/>
      <c r="AE26" s="391"/>
    </row>
    <row r="27" spans="1:31" x14ac:dyDescent="0.2">
      <c r="A27" s="455" t="s">
        <v>61</v>
      </c>
      <c r="B27" s="45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92"/>
      <c r="Z27" s="393"/>
      <c r="AA27" s="393"/>
      <c r="AB27" s="393"/>
      <c r="AC27" s="393"/>
      <c r="AD27" s="393"/>
      <c r="AE27" s="394"/>
    </row>
    <row r="28" spans="1:31" x14ac:dyDescent="0.2">
      <c r="A28" s="2" t="s">
        <v>6</v>
      </c>
      <c r="B28" s="2">
        <f>B26+1</f>
        <v>18</v>
      </c>
      <c r="C28" s="24"/>
      <c r="D28" s="24"/>
      <c r="E28" s="24"/>
      <c r="F28" s="44">
        <f t="shared" ref="F28:F44" si="23">E28</f>
        <v>0</v>
      </c>
      <c r="G28" s="57" t="str">
        <f t="shared" si="6"/>
        <v/>
      </c>
      <c r="H28" s="197"/>
      <c r="I28" s="197"/>
      <c r="J28" s="197"/>
      <c r="K28" s="44">
        <f>J28</f>
        <v>0</v>
      </c>
      <c r="L28" s="203" t="str">
        <f t="shared" si="7"/>
        <v/>
      </c>
      <c r="M28" s="77"/>
      <c r="N28" s="77"/>
      <c r="O28" s="106">
        <f>IF(N28="",0,1)</f>
        <v>0</v>
      </c>
      <c r="P28" s="77"/>
      <c r="Q28" s="106">
        <f>IF(P28="",0,1)</f>
        <v>0</v>
      </c>
      <c r="R28" s="77"/>
      <c r="S28" s="106">
        <f>IF(R28="",0,1)</f>
        <v>0</v>
      </c>
      <c r="T28" s="77"/>
      <c r="U28" s="106">
        <f>IF(T28="",0,1)</f>
        <v>0</v>
      </c>
      <c r="V28" s="77"/>
      <c r="W28" s="106">
        <f>IF(V28="",0,1)</f>
        <v>0</v>
      </c>
      <c r="X28" s="151"/>
      <c r="Y28" s="389"/>
      <c r="Z28" s="390"/>
      <c r="AA28" s="390"/>
      <c r="AB28" s="390"/>
      <c r="AC28" s="390"/>
      <c r="AD28" s="390"/>
      <c r="AE28" s="391"/>
    </row>
    <row r="29" spans="1:31" x14ac:dyDescent="0.2">
      <c r="A29" s="2" t="s">
        <v>7</v>
      </c>
      <c r="B29" s="2">
        <f t="shared" ref="B29:B34" si="24">B28+1</f>
        <v>19</v>
      </c>
      <c r="C29" s="24"/>
      <c r="D29" s="24"/>
      <c r="E29" s="24"/>
      <c r="F29" s="44">
        <f t="shared" si="23"/>
        <v>0</v>
      </c>
      <c r="G29" s="57" t="str">
        <f t="shared" si="6"/>
        <v/>
      </c>
      <c r="H29" s="197"/>
      <c r="I29" s="197"/>
      <c r="J29" s="197"/>
      <c r="K29" s="44">
        <f t="shared" ref="K29:K34" si="25">J29</f>
        <v>0</v>
      </c>
      <c r="L29" s="203" t="str">
        <f t="shared" si="7"/>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51"/>
      <c r="Y29" s="389"/>
      <c r="Z29" s="390"/>
      <c r="AA29" s="390"/>
      <c r="AB29" s="390"/>
      <c r="AC29" s="390"/>
      <c r="AD29" s="390"/>
      <c r="AE29" s="391"/>
    </row>
    <row r="30" spans="1:31" x14ac:dyDescent="0.2">
      <c r="A30" s="2" t="s">
        <v>8</v>
      </c>
      <c r="B30" s="2">
        <f t="shared" si="24"/>
        <v>20</v>
      </c>
      <c r="C30" s="24"/>
      <c r="D30" s="24"/>
      <c r="E30" s="24"/>
      <c r="F30" s="44">
        <f t="shared" si="23"/>
        <v>0</v>
      </c>
      <c r="G30" s="57" t="str">
        <f t="shared" si="6"/>
        <v/>
      </c>
      <c r="H30" s="197"/>
      <c r="I30" s="197"/>
      <c r="J30" s="197"/>
      <c r="K30" s="44">
        <f t="shared" si="25"/>
        <v>0</v>
      </c>
      <c r="L30" s="203" t="str">
        <f t="shared" si="7"/>
        <v/>
      </c>
      <c r="M30" s="77"/>
      <c r="N30" s="77"/>
      <c r="O30" s="106">
        <f t="shared" si="26"/>
        <v>0</v>
      </c>
      <c r="P30" s="77"/>
      <c r="Q30" s="106">
        <f t="shared" si="27"/>
        <v>0</v>
      </c>
      <c r="R30" s="77"/>
      <c r="S30" s="106">
        <f t="shared" si="28"/>
        <v>0</v>
      </c>
      <c r="T30" s="77"/>
      <c r="U30" s="106">
        <f t="shared" si="29"/>
        <v>0</v>
      </c>
      <c r="V30" s="77"/>
      <c r="W30" s="106">
        <f t="shared" si="30"/>
        <v>0</v>
      </c>
      <c r="X30" s="151"/>
      <c r="Y30" s="389"/>
      <c r="Z30" s="390"/>
      <c r="AA30" s="390"/>
      <c r="AB30" s="390"/>
      <c r="AC30" s="390"/>
      <c r="AD30" s="390"/>
      <c r="AE30" s="391"/>
    </row>
    <row r="31" spans="1:31" x14ac:dyDescent="0.2">
      <c r="A31" s="2" t="s">
        <v>2</v>
      </c>
      <c r="B31" s="2">
        <f t="shared" si="24"/>
        <v>21</v>
      </c>
      <c r="C31" s="24"/>
      <c r="D31" s="24"/>
      <c r="E31" s="24"/>
      <c r="F31" s="44">
        <f t="shared" si="23"/>
        <v>0</v>
      </c>
      <c r="G31" s="57" t="str">
        <f t="shared" si="6"/>
        <v/>
      </c>
      <c r="H31" s="197"/>
      <c r="I31" s="197"/>
      <c r="J31" s="197"/>
      <c r="K31" s="44">
        <f t="shared" si="25"/>
        <v>0</v>
      </c>
      <c r="L31" s="203" t="str">
        <f t="shared" si="7"/>
        <v/>
      </c>
      <c r="M31" s="77"/>
      <c r="N31" s="77"/>
      <c r="O31" s="106">
        <f t="shared" si="26"/>
        <v>0</v>
      </c>
      <c r="P31" s="77"/>
      <c r="Q31" s="106">
        <f t="shared" si="27"/>
        <v>0</v>
      </c>
      <c r="R31" s="77"/>
      <c r="S31" s="106">
        <f t="shared" si="28"/>
        <v>0</v>
      </c>
      <c r="T31" s="77"/>
      <c r="U31" s="106">
        <f t="shared" si="29"/>
        <v>0</v>
      </c>
      <c r="V31" s="77"/>
      <c r="W31" s="106">
        <f t="shared" si="30"/>
        <v>0</v>
      </c>
      <c r="X31" s="151"/>
      <c r="Y31" s="389"/>
      <c r="Z31" s="390"/>
      <c r="AA31" s="390"/>
      <c r="AB31" s="390"/>
      <c r="AC31" s="390"/>
      <c r="AD31" s="390"/>
      <c r="AE31" s="391"/>
    </row>
    <row r="32" spans="1:31" x14ac:dyDescent="0.2">
      <c r="A32" s="2" t="s">
        <v>3</v>
      </c>
      <c r="B32" s="2">
        <f t="shared" si="24"/>
        <v>22</v>
      </c>
      <c r="C32" s="24"/>
      <c r="D32" s="24"/>
      <c r="E32" s="24"/>
      <c r="F32" s="44">
        <f t="shared" si="23"/>
        <v>0</v>
      </c>
      <c r="G32" s="57" t="str">
        <f t="shared" si="6"/>
        <v/>
      </c>
      <c r="H32" s="197"/>
      <c r="I32" s="197"/>
      <c r="J32" s="197"/>
      <c r="K32" s="44">
        <f t="shared" si="25"/>
        <v>0</v>
      </c>
      <c r="L32" s="203" t="str">
        <f t="shared" si="7"/>
        <v/>
      </c>
      <c r="M32" s="77"/>
      <c r="N32" s="77"/>
      <c r="O32" s="106">
        <f t="shared" si="26"/>
        <v>0</v>
      </c>
      <c r="P32" s="77"/>
      <c r="Q32" s="106">
        <f t="shared" si="27"/>
        <v>0</v>
      </c>
      <c r="R32" s="77"/>
      <c r="S32" s="106">
        <f t="shared" si="28"/>
        <v>0</v>
      </c>
      <c r="T32" s="77"/>
      <c r="U32" s="106">
        <f t="shared" si="29"/>
        <v>0</v>
      </c>
      <c r="V32" s="77"/>
      <c r="W32" s="106">
        <f t="shared" si="30"/>
        <v>0</v>
      </c>
      <c r="X32" s="151"/>
      <c r="Y32" s="389"/>
      <c r="Z32" s="390"/>
      <c r="AA32" s="390"/>
      <c r="AB32" s="390"/>
      <c r="AC32" s="390"/>
      <c r="AD32" s="390"/>
      <c r="AE32" s="391"/>
    </row>
    <row r="33" spans="1:261" x14ac:dyDescent="0.2">
      <c r="A33" s="2" t="s">
        <v>4</v>
      </c>
      <c r="B33" s="2">
        <f t="shared" si="24"/>
        <v>23</v>
      </c>
      <c r="C33" s="24"/>
      <c r="D33" s="24"/>
      <c r="E33" s="24"/>
      <c r="F33" s="44">
        <f t="shared" si="23"/>
        <v>0</v>
      </c>
      <c r="G33" s="57" t="str">
        <f t="shared" si="6"/>
        <v/>
      </c>
      <c r="H33" s="197"/>
      <c r="I33" s="197"/>
      <c r="J33" s="197"/>
      <c r="K33" s="44">
        <f t="shared" si="25"/>
        <v>0</v>
      </c>
      <c r="L33" s="203" t="str">
        <f t="shared" si="7"/>
        <v/>
      </c>
      <c r="M33" s="77"/>
      <c r="N33" s="77"/>
      <c r="O33" s="106">
        <f t="shared" si="26"/>
        <v>0</v>
      </c>
      <c r="P33" s="77"/>
      <c r="Q33" s="106">
        <f t="shared" si="27"/>
        <v>0</v>
      </c>
      <c r="R33" s="77"/>
      <c r="S33" s="106">
        <f t="shared" si="28"/>
        <v>0</v>
      </c>
      <c r="T33" s="77"/>
      <c r="U33" s="106">
        <f t="shared" si="29"/>
        <v>0</v>
      </c>
      <c r="V33" s="77"/>
      <c r="W33" s="106">
        <f t="shared" si="30"/>
        <v>0</v>
      </c>
      <c r="X33" s="151"/>
      <c r="Y33" s="389"/>
      <c r="Z33" s="390"/>
      <c r="AA33" s="390"/>
      <c r="AB33" s="390"/>
      <c r="AC33" s="390"/>
      <c r="AD33" s="390"/>
      <c r="AE33" s="391"/>
    </row>
    <row r="34" spans="1:261" x14ac:dyDescent="0.2">
      <c r="A34" s="44" t="s">
        <v>5</v>
      </c>
      <c r="B34" s="44">
        <f t="shared" si="24"/>
        <v>24</v>
      </c>
      <c r="C34" s="24"/>
      <c r="D34" s="24"/>
      <c r="E34" s="24"/>
      <c r="F34" s="44">
        <f t="shared" si="23"/>
        <v>0</v>
      </c>
      <c r="G34" s="57" t="str">
        <f t="shared" si="6"/>
        <v/>
      </c>
      <c r="H34" s="197"/>
      <c r="I34" s="197"/>
      <c r="J34" s="197"/>
      <c r="K34" s="44">
        <f t="shared" si="25"/>
        <v>0</v>
      </c>
      <c r="L34" s="203" t="str">
        <f t="shared" si="7"/>
        <v/>
      </c>
      <c r="M34" s="77"/>
      <c r="N34" s="77"/>
      <c r="O34" s="106">
        <f t="shared" si="26"/>
        <v>0</v>
      </c>
      <c r="P34" s="77"/>
      <c r="Q34" s="106">
        <f t="shared" si="27"/>
        <v>0</v>
      </c>
      <c r="R34" s="77"/>
      <c r="S34" s="106">
        <f t="shared" si="28"/>
        <v>0</v>
      </c>
      <c r="T34" s="77"/>
      <c r="U34" s="106">
        <f t="shared" si="29"/>
        <v>0</v>
      </c>
      <c r="V34" s="77"/>
      <c r="W34" s="106">
        <f t="shared" si="30"/>
        <v>0</v>
      </c>
      <c r="X34" s="151"/>
      <c r="Y34" s="389"/>
      <c r="Z34" s="390"/>
      <c r="AA34" s="390"/>
      <c r="AB34" s="390"/>
      <c r="AC34" s="390"/>
      <c r="AD34" s="390"/>
      <c r="AE34" s="391"/>
    </row>
    <row r="35" spans="1:261" x14ac:dyDescent="0.2">
      <c r="A35" s="455" t="s">
        <v>62</v>
      </c>
      <c r="B35" s="45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92"/>
      <c r="Z35" s="393"/>
      <c r="AA35" s="393"/>
      <c r="AB35" s="393"/>
      <c r="AC35" s="393"/>
      <c r="AD35" s="393"/>
      <c r="AE35" s="394"/>
    </row>
    <row r="36" spans="1:261" s="48" customFormat="1" x14ac:dyDescent="0.2">
      <c r="A36" s="2" t="s">
        <v>6</v>
      </c>
      <c r="B36" s="2">
        <f>B34+1</f>
        <v>25</v>
      </c>
      <c r="C36" s="24"/>
      <c r="D36" s="24"/>
      <c r="E36" s="24"/>
      <c r="F36" s="44">
        <f t="shared" si="23"/>
        <v>0</v>
      </c>
      <c r="G36" s="57" t="str">
        <f t="shared" si="6"/>
        <v/>
      </c>
      <c r="H36" s="197"/>
      <c r="I36" s="197"/>
      <c r="J36" s="197"/>
      <c r="K36" s="44">
        <f>J36</f>
        <v>0</v>
      </c>
      <c r="L36" s="203" t="str">
        <f t="shared" si="7"/>
        <v/>
      </c>
      <c r="M36" s="77"/>
      <c r="N36" s="77"/>
      <c r="O36" s="106">
        <f>IF(N36="",0,1)</f>
        <v>0</v>
      </c>
      <c r="P36" s="77"/>
      <c r="Q36" s="106">
        <f>IF(P36="",0,1)</f>
        <v>0</v>
      </c>
      <c r="R36" s="77"/>
      <c r="S36" s="106">
        <f>IF(R36="",0,1)</f>
        <v>0</v>
      </c>
      <c r="T36" s="77"/>
      <c r="U36" s="106">
        <f>IF(T36="",0,1)</f>
        <v>0</v>
      </c>
      <c r="V36" s="77"/>
      <c r="W36" s="106">
        <f>IF(V36="",0,1)</f>
        <v>0</v>
      </c>
      <c r="X36" s="151"/>
      <c r="Y36" s="389"/>
      <c r="Z36" s="390"/>
      <c r="AA36" s="390"/>
      <c r="AB36" s="390"/>
      <c r="AC36" s="390"/>
      <c r="AD36" s="390"/>
      <c r="AE36" s="391"/>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48" customFormat="1" x14ac:dyDescent="0.2">
      <c r="A37" s="2" t="s">
        <v>7</v>
      </c>
      <c r="B37" s="2">
        <f>B36+1</f>
        <v>26</v>
      </c>
      <c r="C37" s="24"/>
      <c r="D37" s="24"/>
      <c r="E37" s="24"/>
      <c r="F37" s="44">
        <f t="shared" si="23"/>
        <v>0</v>
      </c>
      <c r="G37" s="57" t="str">
        <f t="shared" si="6"/>
        <v/>
      </c>
      <c r="H37" s="197"/>
      <c r="I37" s="197"/>
      <c r="J37" s="197"/>
      <c r="K37" s="44">
        <f t="shared" ref="K37:K43" si="31">J37</f>
        <v>0</v>
      </c>
      <c r="L37" s="203" t="str">
        <f t="shared" si="7"/>
        <v/>
      </c>
      <c r="M37" s="77"/>
      <c r="N37" s="77"/>
      <c r="O37" s="106">
        <f t="shared" ref="O37:W44" si="32">IF(N37="",O36,O36+1)</f>
        <v>0</v>
      </c>
      <c r="P37" s="77"/>
      <c r="Q37" s="106">
        <f t="shared" si="32"/>
        <v>0</v>
      </c>
      <c r="R37" s="77"/>
      <c r="S37" s="106">
        <f t="shared" si="32"/>
        <v>0</v>
      </c>
      <c r="T37" s="77"/>
      <c r="U37" s="106">
        <f t="shared" si="32"/>
        <v>0</v>
      </c>
      <c r="V37" s="77"/>
      <c r="W37" s="106">
        <f t="shared" si="32"/>
        <v>0</v>
      </c>
      <c r="X37" s="151"/>
      <c r="Y37" s="389"/>
      <c r="Z37" s="390"/>
      <c r="AA37" s="390"/>
      <c r="AB37" s="390"/>
      <c r="AC37" s="390"/>
      <c r="AD37" s="390"/>
      <c r="AE37" s="391"/>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48" customFormat="1" x14ac:dyDescent="0.2">
      <c r="A38" s="2" t="s">
        <v>8</v>
      </c>
      <c r="B38" s="2">
        <f>B37+1</f>
        <v>27</v>
      </c>
      <c r="C38" s="24"/>
      <c r="D38" s="24"/>
      <c r="E38" s="24"/>
      <c r="F38" s="44">
        <f t="shared" si="23"/>
        <v>0</v>
      </c>
      <c r="G38" s="57" t="str">
        <f t="shared" si="6"/>
        <v/>
      </c>
      <c r="H38" s="197"/>
      <c r="I38" s="197"/>
      <c r="J38" s="197"/>
      <c r="K38" s="44">
        <f t="shared" si="31"/>
        <v>0</v>
      </c>
      <c r="L38" s="203" t="str">
        <f t="shared" si="7"/>
        <v/>
      </c>
      <c r="M38" s="77"/>
      <c r="N38" s="77"/>
      <c r="O38" s="106">
        <f t="shared" si="32"/>
        <v>0</v>
      </c>
      <c r="P38" s="77"/>
      <c r="Q38" s="106">
        <f t="shared" si="32"/>
        <v>0</v>
      </c>
      <c r="R38" s="77"/>
      <c r="S38" s="106">
        <f t="shared" si="32"/>
        <v>0</v>
      </c>
      <c r="T38" s="77"/>
      <c r="U38" s="106">
        <f t="shared" si="32"/>
        <v>0</v>
      </c>
      <c r="V38" s="77"/>
      <c r="W38" s="106">
        <f t="shared" si="32"/>
        <v>0</v>
      </c>
      <c r="X38" s="151"/>
      <c r="Y38" s="389"/>
      <c r="Z38" s="390"/>
      <c r="AA38" s="390"/>
      <c r="AB38" s="390"/>
      <c r="AC38" s="390"/>
      <c r="AD38" s="390"/>
      <c r="AE38" s="391"/>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48" customFormat="1" x14ac:dyDescent="0.2">
      <c r="A39" s="2" t="s">
        <v>2</v>
      </c>
      <c r="B39" s="2">
        <f t="shared" ref="B39:B44" si="33">B38+1</f>
        <v>28</v>
      </c>
      <c r="C39" s="24"/>
      <c r="D39" s="24"/>
      <c r="E39" s="24"/>
      <c r="F39" s="44">
        <f t="shared" si="23"/>
        <v>0</v>
      </c>
      <c r="G39" s="57" t="str">
        <f t="shared" si="6"/>
        <v/>
      </c>
      <c r="H39" s="197"/>
      <c r="I39" s="197"/>
      <c r="J39" s="197"/>
      <c r="K39" s="44">
        <f t="shared" si="31"/>
        <v>0</v>
      </c>
      <c r="L39" s="203" t="str">
        <f t="shared" si="7"/>
        <v/>
      </c>
      <c r="M39" s="77"/>
      <c r="N39" s="77"/>
      <c r="O39" s="106">
        <f t="shared" si="32"/>
        <v>0</v>
      </c>
      <c r="P39" s="77"/>
      <c r="Q39" s="106">
        <f t="shared" si="32"/>
        <v>0</v>
      </c>
      <c r="R39" s="77"/>
      <c r="S39" s="106">
        <f t="shared" si="32"/>
        <v>0</v>
      </c>
      <c r="T39" s="77"/>
      <c r="U39" s="106">
        <f t="shared" si="32"/>
        <v>0</v>
      </c>
      <c r="V39" s="77"/>
      <c r="W39" s="106">
        <f t="shared" si="32"/>
        <v>0</v>
      </c>
      <c r="X39" s="151"/>
      <c r="Y39" s="389"/>
      <c r="Z39" s="390"/>
      <c r="AA39" s="390"/>
      <c r="AB39" s="390"/>
      <c r="AC39" s="390"/>
      <c r="AD39" s="390"/>
      <c r="AE39" s="391"/>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48" customFormat="1" x14ac:dyDescent="0.2">
      <c r="A40" s="2" t="s">
        <v>3</v>
      </c>
      <c r="B40" s="2">
        <f t="shared" si="33"/>
        <v>29</v>
      </c>
      <c r="C40" s="262"/>
      <c r="D40" s="262"/>
      <c r="E40" s="262"/>
      <c r="F40" s="44">
        <f t="shared" si="23"/>
        <v>0</v>
      </c>
      <c r="G40" s="57" t="str">
        <f t="shared" si="6"/>
        <v/>
      </c>
      <c r="H40" s="263"/>
      <c r="I40" s="263"/>
      <c r="J40" s="263"/>
      <c r="K40" s="44">
        <f t="shared" si="31"/>
        <v>0</v>
      </c>
      <c r="L40" s="203" t="str">
        <f t="shared" si="7"/>
        <v/>
      </c>
      <c r="M40" s="264"/>
      <c r="N40" s="264"/>
      <c r="O40" s="106">
        <f t="shared" si="32"/>
        <v>0</v>
      </c>
      <c r="P40" s="264"/>
      <c r="Q40" s="106">
        <f t="shared" si="32"/>
        <v>0</v>
      </c>
      <c r="R40" s="264"/>
      <c r="S40" s="106">
        <f t="shared" si="32"/>
        <v>0</v>
      </c>
      <c r="T40" s="264"/>
      <c r="U40" s="106">
        <f t="shared" si="32"/>
        <v>0</v>
      </c>
      <c r="V40" s="264"/>
      <c r="W40" s="106">
        <f t="shared" si="32"/>
        <v>0</v>
      </c>
      <c r="X40" s="271"/>
      <c r="Y40" s="389"/>
      <c r="Z40" s="390"/>
      <c r="AA40" s="390"/>
      <c r="AB40" s="390"/>
      <c r="AC40" s="390"/>
      <c r="AD40" s="390"/>
      <c r="AE40" s="391"/>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48" customFormat="1" x14ac:dyDescent="0.2">
      <c r="A41" s="2" t="s">
        <v>4</v>
      </c>
      <c r="B41" s="2">
        <f t="shared" si="33"/>
        <v>30</v>
      </c>
      <c r="C41" s="262"/>
      <c r="D41" s="262"/>
      <c r="E41" s="262"/>
      <c r="F41" s="44">
        <f t="shared" si="23"/>
        <v>0</v>
      </c>
      <c r="G41" s="57" t="str">
        <f t="shared" si="6"/>
        <v/>
      </c>
      <c r="H41" s="263"/>
      <c r="I41" s="263"/>
      <c r="J41" s="263"/>
      <c r="K41" s="44">
        <f t="shared" si="31"/>
        <v>0</v>
      </c>
      <c r="L41" s="203" t="str">
        <f t="shared" si="7"/>
        <v/>
      </c>
      <c r="M41" s="264"/>
      <c r="N41" s="264"/>
      <c r="O41" s="106">
        <f t="shared" si="32"/>
        <v>0</v>
      </c>
      <c r="P41" s="264"/>
      <c r="Q41" s="106">
        <f t="shared" si="32"/>
        <v>0</v>
      </c>
      <c r="R41" s="264"/>
      <c r="S41" s="106">
        <f t="shared" si="32"/>
        <v>0</v>
      </c>
      <c r="T41" s="264"/>
      <c r="U41" s="106">
        <f t="shared" si="32"/>
        <v>0</v>
      </c>
      <c r="V41" s="264"/>
      <c r="W41" s="106">
        <f t="shared" si="32"/>
        <v>0</v>
      </c>
      <c r="X41" s="271"/>
      <c r="Y41" s="389"/>
      <c r="Z41" s="390"/>
      <c r="AA41" s="390"/>
      <c r="AB41" s="390"/>
      <c r="AC41" s="390"/>
      <c r="AD41" s="390"/>
      <c r="AE41" s="39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48" customFormat="1" x14ac:dyDescent="0.2">
      <c r="A42" s="44" t="s">
        <v>5</v>
      </c>
      <c r="B42" s="44">
        <f t="shared" si="33"/>
        <v>31</v>
      </c>
      <c r="C42" s="24"/>
      <c r="D42" s="24"/>
      <c r="E42" s="24"/>
      <c r="F42" s="44">
        <f t="shared" si="23"/>
        <v>0</v>
      </c>
      <c r="G42" s="57" t="str">
        <f t="shared" si="6"/>
        <v/>
      </c>
      <c r="H42" s="197"/>
      <c r="I42" s="197"/>
      <c r="J42" s="197"/>
      <c r="K42" s="44">
        <f t="shared" si="31"/>
        <v>0</v>
      </c>
      <c r="L42" s="203" t="str">
        <f t="shared" si="7"/>
        <v/>
      </c>
      <c r="M42" s="77"/>
      <c r="N42" s="77"/>
      <c r="O42" s="106">
        <f t="shared" si="32"/>
        <v>0</v>
      </c>
      <c r="P42" s="77"/>
      <c r="Q42" s="106">
        <f t="shared" si="32"/>
        <v>0</v>
      </c>
      <c r="R42" s="77"/>
      <c r="S42" s="106">
        <f t="shared" si="32"/>
        <v>0</v>
      </c>
      <c r="T42" s="77"/>
      <c r="U42" s="106">
        <f t="shared" si="32"/>
        <v>0</v>
      </c>
      <c r="V42" s="77"/>
      <c r="W42" s="106">
        <f t="shared" si="32"/>
        <v>0</v>
      </c>
      <c r="X42" s="151"/>
      <c r="Y42" s="389" t="s">
        <v>272</v>
      </c>
      <c r="Z42" s="390"/>
      <c r="AA42" s="390"/>
      <c r="AB42" s="390"/>
      <c r="AC42" s="390"/>
      <c r="AD42" s="390"/>
      <c r="AE42" s="391"/>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48" customFormat="1" hidden="1" x14ac:dyDescent="0.2">
      <c r="A43" s="2" t="s">
        <v>4</v>
      </c>
      <c r="B43" s="2">
        <f t="shared" si="33"/>
        <v>32</v>
      </c>
      <c r="C43" s="24"/>
      <c r="D43" s="24"/>
      <c r="E43" s="24"/>
      <c r="F43" s="44">
        <f t="shared" si="23"/>
        <v>0</v>
      </c>
      <c r="G43" s="57" t="str">
        <f t="shared" si="6"/>
        <v/>
      </c>
      <c r="H43" s="197"/>
      <c r="I43" s="197"/>
      <c r="J43" s="197"/>
      <c r="K43" s="44">
        <f t="shared" si="31"/>
        <v>0</v>
      </c>
      <c r="L43" s="203" t="str">
        <f t="shared" si="7"/>
        <v/>
      </c>
      <c r="M43" s="77"/>
      <c r="N43" s="77"/>
      <c r="O43" s="106">
        <f t="shared" si="32"/>
        <v>0</v>
      </c>
      <c r="P43" s="77"/>
      <c r="Q43" s="106">
        <f t="shared" si="32"/>
        <v>0</v>
      </c>
      <c r="R43" s="77"/>
      <c r="S43" s="106">
        <f t="shared" si="32"/>
        <v>0</v>
      </c>
      <c r="T43" s="77"/>
      <c r="U43" s="106">
        <f t="shared" si="32"/>
        <v>0</v>
      </c>
      <c r="V43" s="77"/>
      <c r="W43" s="106">
        <f t="shared" si="32"/>
        <v>0</v>
      </c>
      <c r="X43" s="151"/>
      <c r="Y43" s="389"/>
      <c r="Z43" s="390"/>
      <c r="AA43" s="390"/>
      <c r="AB43" s="390"/>
      <c r="AC43" s="390"/>
      <c r="AD43" s="390"/>
      <c r="AE43" s="391"/>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s="48" customFormat="1" hidden="1" x14ac:dyDescent="0.2">
      <c r="A44" s="44" t="s">
        <v>5</v>
      </c>
      <c r="B44" s="44">
        <f t="shared" si="33"/>
        <v>33</v>
      </c>
      <c r="C44" s="24"/>
      <c r="D44" s="24"/>
      <c r="E44" s="24"/>
      <c r="F44" s="44">
        <f t="shared" si="23"/>
        <v>0</v>
      </c>
      <c r="G44" s="57" t="str">
        <f t="shared" si="6"/>
        <v/>
      </c>
      <c r="H44" s="197"/>
      <c r="I44" s="197"/>
      <c r="J44" s="197"/>
      <c r="K44" s="44">
        <f>J44</f>
        <v>0</v>
      </c>
      <c r="L44" s="203" t="str">
        <f>IF((I44*60+K44)=0,"",ROUND((H44*60)/(I44*60+K44),1))</f>
        <v/>
      </c>
      <c r="M44" s="77"/>
      <c r="N44" s="77"/>
      <c r="O44" s="106">
        <f t="shared" si="32"/>
        <v>0</v>
      </c>
      <c r="P44" s="77"/>
      <c r="Q44" s="106">
        <f t="shared" si="32"/>
        <v>0</v>
      </c>
      <c r="R44" s="77"/>
      <c r="S44" s="106">
        <f t="shared" si="32"/>
        <v>0</v>
      </c>
      <c r="T44" s="77"/>
      <c r="U44" s="106">
        <f t="shared" si="32"/>
        <v>0</v>
      </c>
      <c r="V44" s="77"/>
      <c r="W44" s="106">
        <f t="shared" si="32"/>
        <v>0</v>
      </c>
      <c r="X44" s="151"/>
      <c r="Y44" s="389"/>
      <c r="Z44" s="390"/>
      <c r="AA44" s="390"/>
      <c r="AB44" s="390"/>
      <c r="AC44" s="390"/>
      <c r="AD44" s="390"/>
      <c r="AE44" s="391"/>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row>
    <row r="45" spans="1:261" s="48" customFormat="1" x14ac:dyDescent="0.2">
      <c r="A45" s="455" t="s">
        <v>63</v>
      </c>
      <c r="B45" s="456"/>
      <c r="C45" s="11">
        <f>SUM(C36:C44)</f>
        <v>0</v>
      </c>
      <c r="D45" s="11">
        <f>SUM(D36:D44)+ROUNDDOWN(F45/60,0)</f>
        <v>0</v>
      </c>
      <c r="E45" s="11">
        <f>F45-60*ROUNDDOWN(F45/60,0)</f>
        <v>0</v>
      </c>
      <c r="F45" s="11">
        <f>SUM(F36:F44)</f>
        <v>0</v>
      </c>
      <c r="G45" s="34">
        <f>IF((D45*60+E45)=0,0,ROUND((C45*60)/(D45*60+E45),1))</f>
        <v>0</v>
      </c>
      <c r="H45" s="11">
        <f>SUM(H36:H44)</f>
        <v>0</v>
      </c>
      <c r="I45" s="11">
        <f>SUM(I36:I44)+ROUNDDOWN(K45/60,0)</f>
        <v>0</v>
      </c>
      <c r="J45" s="11">
        <f>K45-60*ROUNDDOWN(K45/60,0)</f>
        <v>0</v>
      </c>
      <c r="K45" s="11">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152"/>
      <c r="Y45" s="392" t="s">
        <v>264</v>
      </c>
      <c r="Z45" s="393"/>
      <c r="AA45" s="393"/>
      <c r="AB45" s="393"/>
      <c r="AC45" s="393"/>
      <c r="AD45" s="393"/>
      <c r="AE45" s="394"/>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row>
    <row r="46" spans="1:261" x14ac:dyDescent="0.2">
      <c r="A46" s="379" t="s">
        <v>27</v>
      </c>
      <c r="B46" s="380"/>
      <c r="C46" s="12">
        <f>C10+C19+C27+C35+C45</f>
        <v>0</v>
      </c>
      <c r="D46" s="12">
        <f>D10+D19+D27+D35+D45+ROUNDDOWN(F46/60,0)</f>
        <v>0</v>
      </c>
      <c r="E46" s="9">
        <f>F46-60*ROUNDDOWN(F46/60,0)</f>
        <v>0</v>
      </c>
      <c r="F46" s="12">
        <f>E10+E19+E27+E35+E45</f>
        <v>0</v>
      </c>
      <c r="G46" s="38">
        <f>IF((D46*60+E46)=0,0,ROUND((C46*60)/(D46*60+E46),1))</f>
        <v>0</v>
      </c>
      <c r="H46" s="12">
        <f>H10+H19+H27+H35+H45</f>
        <v>0</v>
      </c>
      <c r="I46" s="12">
        <f>I10+I19+I27+I35+I45+ROUNDDOWN(K46/60,0)</f>
        <v>0</v>
      </c>
      <c r="J46" s="9">
        <f>K46-60*ROUNDDOWN(K46/60,0)</f>
        <v>0</v>
      </c>
      <c r="K46" s="12">
        <f>J10+J19+J27+J35+J45</f>
        <v>0</v>
      </c>
      <c r="L46" s="38">
        <f>IF((I46*60+J46)=0,0,ROUND((H46*60)/(I46*60+J46),1))</f>
        <v>0</v>
      </c>
      <c r="M46" s="19">
        <f>M10+M19+M27+M35+M45</f>
        <v>0</v>
      </c>
      <c r="N46" s="28" t="str">
        <f>IF(N47=0,"",(N10+N19+N27+N35+N45)/N47)</f>
        <v/>
      </c>
      <c r="O46" s="237"/>
      <c r="P46" s="28" t="str">
        <f>IF(P47=0,"",(P10+P19+P27+P35+P45)/P47)</f>
        <v/>
      </c>
      <c r="Q46" s="237"/>
      <c r="R46" s="28" t="str">
        <f>IF(R47=0,"",(R10+R19+R27+R35+R45)/R47)</f>
        <v/>
      </c>
      <c r="S46" s="237"/>
      <c r="T46" s="28" t="str">
        <f>IF(T47=0,"",(T10+T19+T27+T35+T45)/T47)</f>
        <v/>
      </c>
      <c r="U46" s="237"/>
      <c r="V46" s="28" t="str">
        <f>IF(V47=0,"",(V10+V19+V27+V35+V45)/V47)</f>
        <v/>
      </c>
      <c r="W46" s="237"/>
      <c r="X46" s="20"/>
      <c r="Y46" s="21"/>
      <c r="Z46" s="21"/>
      <c r="AA46" s="132" t="s">
        <v>41</v>
      </c>
      <c r="AB46" s="5" t="s">
        <v>28</v>
      </c>
      <c r="AC46" s="5" t="s">
        <v>15</v>
      </c>
      <c r="AD46" s="5" t="s">
        <v>22</v>
      </c>
      <c r="AE46" s="2" t="s">
        <v>25</v>
      </c>
    </row>
    <row r="47" spans="1:261" x14ac:dyDescent="0.2">
      <c r="A47" s="381"/>
      <c r="B47" s="381"/>
      <c r="C47" s="2" t="s">
        <v>0</v>
      </c>
      <c r="D47" s="2" t="s">
        <v>14</v>
      </c>
      <c r="E47" s="2" t="s">
        <v>15</v>
      </c>
      <c r="F47" s="44"/>
      <c r="G47" s="2" t="s">
        <v>12</v>
      </c>
      <c r="H47" s="203" t="s">
        <v>41</v>
      </c>
      <c r="I47" s="203" t="s">
        <v>14</v>
      </c>
      <c r="J47" s="203" t="s">
        <v>15</v>
      </c>
      <c r="K47" s="2"/>
      <c r="L47" s="219" t="s">
        <v>12</v>
      </c>
      <c r="M47" s="22" t="s">
        <v>16</v>
      </c>
      <c r="N47" s="102">
        <f>O10+O19+O27+O35+O45</f>
        <v>0</v>
      </c>
      <c r="O47" s="103"/>
      <c r="P47" s="102">
        <f>Q10+Q19+Q27+Q35+Q45</f>
        <v>0</v>
      </c>
      <c r="Q47" s="103"/>
      <c r="R47" s="102">
        <f>S10+S19+S27+S35+S45</f>
        <v>0</v>
      </c>
      <c r="S47" s="103"/>
      <c r="T47" s="102">
        <f>U10+U19+U27+U35+U45</f>
        <v>0</v>
      </c>
      <c r="U47" s="103"/>
      <c r="V47" s="102">
        <f>W10+W19+W27+W35+W45</f>
        <v>0</v>
      </c>
      <c r="W47" s="85"/>
      <c r="X47" s="1"/>
      <c r="Y47" s="386" t="s">
        <v>136</v>
      </c>
      <c r="Z47" s="388"/>
      <c r="AA47" s="136">
        <f>$C$46+Février!Z47</f>
        <v>0</v>
      </c>
      <c r="AB47" s="15">
        <f>$D$46+Février!AA47+ROUNDDOWN(AF47/60,0)</f>
        <v>0</v>
      </c>
      <c r="AC47" s="15">
        <f>AF47-60*ROUNDDOWN(AF47/60,0)</f>
        <v>0</v>
      </c>
      <c r="AD47" s="37">
        <f>IF((AB47*60+AC47)=0,0,ROUND((AA47*60)/(AB47*60+AC47),1))</f>
        <v>0</v>
      </c>
      <c r="AE47" s="15">
        <f>M46+Février!AD47</f>
        <v>0</v>
      </c>
      <c r="AF47" s="7">
        <f>$E$46+Février!AB47</f>
        <v>0</v>
      </c>
    </row>
    <row r="48" spans="1:261" x14ac:dyDescent="0.2">
      <c r="A48" s="428" t="s">
        <v>249</v>
      </c>
      <c r="B48" s="428"/>
      <c r="C48" s="31">
        <f>'Décembre 23'!C46</f>
        <v>0</v>
      </c>
      <c r="D48" s="30">
        <f>'Décembre 23'!D46</f>
        <v>0</v>
      </c>
      <c r="E48" s="30">
        <f>'Décembre 23'!E46</f>
        <v>0</v>
      </c>
      <c r="F48" s="238"/>
      <c r="G48" s="32">
        <f>IF((D48*60+E48)=0,0,ROUND((C48*60)/(D48*60+E48),1))</f>
        <v>0</v>
      </c>
      <c r="H48" s="206">
        <f>'Décembre 23'!H46</f>
        <v>0</v>
      </c>
      <c r="I48" s="203">
        <f>'Décembre 23'!I46</f>
        <v>0</v>
      </c>
      <c r="J48" s="203">
        <f>'Décembre 23'!J46</f>
        <v>0</v>
      </c>
      <c r="K48" s="60"/>
      <c r="L48" s="204">
        <f>IF((I48*60+J48)=0,0,ROUND((H48*60)/(I48*60+J48),1))</f>
        <v>0</v>
      </c>
      <c r="M48" s="35">
        <f>'Décembre 23'!M46</f>
        <v>0</v>
      </c>
      <c r="N48" s="102"/>
      <c r="O48" s="103"/>
      <c r="P48" s="102"/>
      <c r="Q48" s="103"/>
      <c r="R48" s="102"/>
      <c r="S48" s="103"/>
      <c r="T48" s="102"/>
      <c r="U48" s="103"/>
      <c r="V48" s="102"/>
      <c r="W48" s="85"/>
      <c r="X48" s="1"/>
      <c r="Y48" s="469" t="s">
        <v>250</v>
      </c>
      <c r="Z48" s="470"/>
      <c r="AA48" s="143">
        <f>$C$46+Février!Z48</f>
        <v>0</v>
      </c>
      <c r="AB48" s="142">
        <f>$D$46+Février!AA48+ROUNDDOWN(AF48/60,0)</f>
        <v>0</v>
      </c>
      <c r="AC48" s="142">
        <f>AF48-60*ROUNDDOWN(AF48/60,0)</f>
        <v>0</v>
      </c>
      <c r="AD48" s="144">
        <f>IF((AB48*60+AC48)=0,0,ROUND((AA48*60)/(AB48*60+AC48),1))</f>
        <v>0</v>
      </c>
      <c r="AE48" s="142">
        <f>M46+Février!AD48</f>
        <v>0</v>
      </c>
      <c r="AF48" s="139">
        <f>$E$46+Février!AB48</f>
        <v>0</v>
      </c>
    </row>
    <row r="49" spans="1:33" x14ac:dyDescent="0.2">
      <c r="A49" s="458" t="s">
        <v>24</v>
      </c>
      <c r="B49" s="458"/>
      <c r="C49" s="31">
        <f>Janvier!C50</f>
        <v>0</v>
      </c>
      <c r="D49" s="30">
        <f>Janvier!D50</f>
        <v>0</v>
      </c>
      <c r="E49" s="30">
        <f>Janvier!E50</f>
        <v>0</v>
      </c>
      <c r="F49" s="80"/>
      <c r="G49" s="32">
        <f>IF((D49*60+E49)=0,0,ROUND((C49*60)/(D49*60+E49),1))</f>
        <v>0</v>
      </c>
      <c r="H49" s="206">
        <f>Janvier!H50</f>
        <v>0</v>
      </c>
      <c r="I49" s="203">
        <f>Janvier!I50</f>
        <v>0</v>
      </c>
      <c r="J49" s="203">
        <f>Janvier!J50</f>
        <v>0</v>
      </c>
      <c r="K49" s="60"/>
      <c r="L49" s="204">
        <f>IF((I49*60+J49)=0,0,ROUND((H49*60)/(I49*60+J49),1))</f>
        <v>0</v>
      </c>
      <c r="M49" s="33">
        <f>Janvier!M50</f>
        <v>0</v>
      </c>
      <c r="X49" s="39"/>
      <c r="Y49" s="39"/>
      <c r="Z49" s="39"/>
      <c r="AA49" s="41"/>
      <c r="AB49" s="41"/>
      <c r="AC49" s="41"/>
      <c r="AD49" s="41"/>
      <c r="AE49" s="13"/>
      <c r="AF49" s="41"/>
    </row>
    <row r="50" spans="1:33" ht="12.75" customHeight="1" x14ac:dyDescent="0.2">
      <c r="A50" s="458" t="s">
        <v>26</v>
      </c>
      <c r="B50" s="468"/>
      <c r="C50" s="31">
        <f>Février!C46</f>
        <v>0</v>
      </c>
      <c r="D50" s="30">
        <f>Février!D46</f>
        <v>0</v>
      </c>
      <c r="E50" s="30">
        <f>Février!E46</f>
        <v>0</v>
      </c>
      <c r="F50" s="80"/>
      <c r="G50" s="32">
        <f>IF((D50*60+E50)=0,0,ROUND((C50*60)/(D50*60+E50),1))</f>
        <v>0</v>
      </c>
      <c r="H50" s="206">
        <f>Février!H46</f>
        <v>0</v>
      </c>
      <c r="I50" s="204">
        <f>Février!I46</f>
        <v>0</v>
      </c>
      <c r="J50" s="204">
        <f>Février!J46</f>
        <v>0</v>
      </c>
      <c r="K50" s="60"/>
      <c r="L50" s="204">
        <f>IF((I50*60+J50)=0,0,ROUND((H50*60)/(I50*60+J50),1))</f>
        <v>0</v>
      </c>
      <c r="M50" s="33">
        <f>Février!M46</f>
        <v>0</v>
      </c>
      <c r="X50" s="39"/>
      <c r="Y50" s="13"/>
      <c r="Z50" s="13"/>
      <c r="AA50" s="13"/>
      <c r="AB50" s="13"/>
      <c r="AC50" s="13"/>
      <c r="AD50" s="13"/>
      <c r="AE50" s="40"/>
      <c r="AF50" s="134">
        <f>J46+SUM(J48:J50)</f>
        <v>0</v>
      </c>
      <c r="AG50" s="41"/>
    </row>
    <row r="51" spans="1:33" x14ac:dyDescent="0.2">
      <c r="X51" s="39"/>
      <c r="Y51" s="13"/>
      <c r="Z51" s="13"/>
      <c r="AA51" s="13"/>
      <c r="AB51" s="13"/>
      <c r="AC51" s="13"/>
      <c r="AD51" s="13"/>
      <c r="AE51" s="39"/>
      <c r="AF51" s="130">
        <f>J46+SUM(J49:J50)</f>
        <v>0</v>
      </c>
      <c r="AG51" s="41"/>
    </row>
    <row r="52" spans="1:33" x14ac:dyDescent="0.2">
      <c r="X52" s="39"/>
      <c r="AG52" s="41"/>
    </row>
  </sheetData>
  <sheetProtection sheet="1" selectLockedCells="1"/>
  <mergeCells count="68">
    <mergeCell ref="Y7:AE7"/>
    <mergeCell ref="Y5:AE5"/>
    <mergeCell ref="Y6:AE6"/>
    <mergeCell ref="Y9:AE9"/>
    <mergeCell ref="Y10:AE10"/>
    <mergeCell ref="A11:B11"/>
    <mergeCell ref="Y11:AE11"/>
    <mergeCell ref="A10:B10"/>
    <mergeCell ref="Y12:AE12"/>
    <mergeCell ref="Y43:AE43"/>
    <mergeCell ref="Y38:AE38"/>
    <mergeCell ref="Y42:AE42"/>
    <mergeCell ref="Y13:AE13"/>
    <mergeCell ref="Y15:AE15"/>
    <mergeCell ref="Y16:AE16"/>
    <mergeCell ref="Y17:AE17"/>
    <mergeCell ref="Y25:AE25"/>
    <mergeCell ref="Y26:AE26"/>
    <mergeCell ref="Y36:AE36"/>
    <mergeCell ref="Y39:AE39"/>
    <mergeCell ref="Y18:AE18"/>
    <mergeCell ref="Y48:Z48"/>
    <mergeCell ref="Y19:AE19"/>
    <mergeCell ref="Y20:AE20"/>
    <mergeCell ref="Y21:AE21"/>
    <mergeCell ref="Y22:AE22"/>
    <mergeCell ref="Y37:AE37"/>
    <mergeCell ref="Y32:AE32"/>
    <mergeCell ref="Y33:AE33"/>
    <mergeCell ref="Y35:AE35"/>
    <mergeCell ref="Y34:AE34"/>
    <mergeCell ref="Y44:AE44"/>
    <mergeCell ref="Y45:AE45"/>
    <mergeCell ref="Y24:AE24"/>
    <mergeCell ref="Y4:AE4"/>
    <mergeCell ref="A50:B50"/>
    <mergeCell ref="A46:B46"/>
    <mergeCell ref="A49:B49"/>
    <mergeCell ref="A48:B48"/>
    <mergeCell ref="A47:B47"/>
    <mergeCell ref="A19:B19"/>
    <mergeCell ref="A35:B35"/>
    <mergeCell ref="A27:B27"/>
    <mergeCell ref="Y28:AE28"/>
    <mergeCell ref="Y29:AE29"/>
    <mergeCell ref="Y31:AE31"/>
    <mergeCell ref="Y14:AE14"/>
    <mergeCell ref="Y8:AE8"/>
    <mergeCell ref="A45:B45"/>
    <mergeCell ref="Y47:Z47"/>
    <mergeCell ref="A1:AD1"/>
    <mergeCell ref="A2:A3"/>
    <mergeCell ref="B2:B3"/>
    <mergeCell ref="C2:C3"/>
    <mergeCell ref="D2:D3"/>
    <mergeCell ref="E2:E3"/>
    <mergeCell ref="G2:G3"/>
    <mergeCell ref="N2:N3"/>
    <mergeCell ref="P2:P3"/>
    <mergeCell ref="R2:R3"/>
    <mergeCell ref="X2:X3"/>
    <mergeCell ref="Y2:AE3"/>
    <mergeCell ref="H2:L2"/>
    <mergeCell ref="Y40:AE40"/>
    <mergeCell ref="Y41:AE41"/>
    <mergeCell ref="Y23:AE23"/>
    <mergeCell ref="Y30:AE30"/>
    <mergeCell ref="Y27:AE27"/>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3"/>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47" hidden="1" customWidth="1"/>
    <col min="7" max="7" width="6" customWidth="1"/>
    <col min="8" max="8" width="7.28515625" hidden="1" customWidth="1"/>
    <col min="9" max="9" width="6" hidden="1" customWidth="1"/>
    <col min="10" max="10" width="7.42578125" hidden="1" customWidth="1"/>
    <col min="11" max="11" width="6" hidden="1" customWidth="1"/>
    <col min="12" max="12" width="5.42578125" hidden="1" customWidth="1"/>
    <col min="13" max="13" width="6" customWidth="1"/>
    <col min="14" max="14" width="3.42578125" customWidth="1"/>
    <col min="15" max="15" width="3.42578125" style="47" hidden="1" customWidth="1"/>
    <col min="16" max="16" width="3.85546875" customWidth="1"/>
    <col min="17" max="17" width="3.140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406" t="s">
        <v>253</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131"/>
    </row>
    <row r="2" spans="1:31" ht="16.5" customHeight="1" x14ac:dyDescent="0.2">
      <c r="A2" s="407" t="s">
        <v>1</v>
      </c>
      <c r="B2" s="407" t="s">
        <v>9</v>
      </c>
      <c r="C2" s="407" t="s">
        <v>0</v>
      </c>
      <c r="D2" s="407" t="s">
        <v>14</v>
      </c>
      <c r="E2" s="407" t="s">
        <v>15</v>
      </c>
      <c r="F2" s="44" t="s">
        <v>15</v>
      </c>
      <c r="G2" s="409" t="s">
        <v>12</v>
      </c>
      <c r="H2" s="421" t="s">
        <v>294</v>
      </c>
      <c r="I2" s="422"/>
      <c r="J2" s="422"/>
      <c r="K2" s="422"/>
      <c r="L2" s="423"/>
      <c r="M2" s="16" t="s">
        <v>16</v>
      </c>
      <c r="N2" s="411" t="s">
        <v>39</v>
      </c>
      <c r="O2" s="92"/>
      <c r="P2" s="411" t="s">
        <v>11</v>
      </c>
      <c r="Q2" s="92"/>
      <c r="R2" s="411" t="s">
        <v>21</v>
      </c>
      <c r="S2" s="92"/>
      <c r="T2" s="16" t="s">
        <v>18</v>
      </c>
      <c r="U2" s="92"/>
      <c r="V2" s="16" t="s">
        <v>18</v>
      </c>
      <c r="W2" s="16"/>
      <c r="X2" s="453" t="s">
        <v>13</v>
      </c>
      <c r="Y2" s="474" t="s">
        <v>201</v>
      </c>
      <c r="Z2" s="474"/>
      <c r="AA2" s="474"/>
      <c r="AB2" s="474"/>
      <c r="AC2" s="474"/>
      <c r="AD2" s="474"/>
    </row>
    <row r="3" spans="1:31" ht="15.75" customHeight="1" x14ac:dyDescent="0.2">
      <c r="A3" s="408"/>
      <c r="B3" s="408"/>
      <c r="C3" s="408"/>
      <c r="D3" s="408"/>
      <c r="E3" s="408"/>
      <c r="F3" s="44"/>
      <c r="G3" s="410"/>
      <c r="H3" s="217" t="s">
        <v>0</v>
      </c>
      <c r="I3" s="195" t="s">
        <v>14</v>
      </c>
      <c r="J3" s="195" t="s">
        <v>15</v>
      </c>
      <c r="K3" s="194"/>
      <c r="L3" s="217" t="s">
        <v>12</v>
      </c>
      <c r="M3" s="17" t="s">
        <v>17</v>
      </c>
      <c r="N3" s="412"/>
      <c r="O3" s="93"/>
      <c r="P3" s="412"/>
      <c r="Q3" s="93"/>
      <c r="R3" s="412"/>
      <c r="S3" s="93"/>
      <c r="T3" s="17" t="s">
        <v>19</v>
      </c>
      <c r="U3" s="93"/>
      <c r="V3" s="17" t="s">
        <v>20</v>
      </c>
      <c r="W3" s="17"/>
      <c r="X3" s="454"/>
      <c r="Y3" s="474"/>
      <c r="Z3" s="474"/>
      <c r="AA3" s="474"/>
      <c r="AB3" s="474"/>
      <c r="AC3" s="474"/>
      <c r="AD3" s="474"/>
    </row>
    <row r="4" spans="1:31" x14ac:dyDescent="0.2">
      <c r="A4" s="2" t="s">
        <v>98</v>
      </c>
      <c r="B4" s="2">
        <v>1</v>
      </c>
      <c r="C4" s="24"/>
      <c r="D4" s="24"/>
      <c r="E4" s="24"/>
      <c r="F4" s="44">
        <f t="shared" ref="F4:F10" si="0">E4</f>
        <v>0</v>
      </c>
      <c r="G4" s="57" t="str">
        <f t="shared" ref="G4:G43" si="1">IF((D4*60+F4)=0,"",ROUND((C4*60)/(D4*60+F4),1))</f>
        <v/>
      </c>
      <c r="H4" s="197"/>
      <c r="I4" s="197"/>
      <c r="J4" s="197"/>
      <c r="K4" s="44">
        <f t="shared" ref="K4:K10" si="2">J4</f>
        <v>0</v>
      </c>
      <c r="L4" s="203" t="str">
        <f t="shared" ref="L4:L43" si="3">IF((I4*60+K4)=0,"",ROUND((H4*60)/(I4*60+K4),1))</f>
        <v/>
      </c>
      <c r="M4" s="77"/>
      <c r="N4" s="77"/>
      <c r="O4" s="106">
        <f>IF(N4="",0,1)</f>
        <v>0</v>
      </c>
      <c r="P4" s="77"/>
      <c r="Q4" s="106">
        <f>IF(P4="",0,1)</f>
        <v>0</v>
      </c>
      <c r="R4" s="77"/>
      <c r="S4" s="106">
        <f>IF(R4="",0,1)</f>
        <v>0</v>
      </c>
      <c r="T4" s="77"/>
      <c r="U4" s="106">
        <f>IF(T4="",0,1)</f>
        <v>0</v>
      </c>
      <c r="V4" s="77"/>
      <c r="W4" s="106">
        <f>IF(V4="",0,1)</f>
        <v>0</v>
      </c>
      <c r="X4" s="151"/>
      <c r="Y4" s="465" t="s">
        <v>273</v>
      </c>
      <c r="Z4" s="465"/>
      <c r="AA4" s="465"/>
      <c r="AB4" s="465"/>
      <c r="AC4" s="465"/>
      <c r="AD4" s="465"/>
      <c r="AE4" s="1"/>
    </row>
    <row r="5" spans="1:31" x14ac:dyDescent="0.2">
      <c r="A5" s="2" t="s">
        <v>101</v>
      </c>
      <c r="B5" s="2">
        <f>B4+1</f>
        <v>2</v>
      </c>
      <c r="C5" s="24"/>
      <c r="D5" s="24"/>
      <c r="E5" s="24"/>
      <c r="F5" s="44">
        <f t="shared" si="0"/>
        <v>0</v>
      </c>
      <c r="G5" s="57" t="str">
        <f t="shared" si="1"/>
        <v/>
      </c>
      <c r="H5" s="197"/>
      <c r="I5" s="197"/>
      <c r="J5" s="197"/>
      <c r="K5" s="44">
        <f t="shared" si="2"/>
        <v>0</v>
      </c>
      <c r="L5" s="203" t="str">
        <f t="shared" si="3"/>
        <v/>
      </c>
      <c r="M5" s="77"/>
      <c r="N5" s="77"/>
      <c r="O5" s="106">
        <f t="shared" ref="O5:O10" si="4">IF(N5="",O4,O4+1)</f>
        <v>0</v>
      </c>
      <c r="P5" s="77"/>
      <c r="Q5" s="106">
        <f t="shared" ref="Q5:Q10" si="5">IF(P5="",Q4,Q4+1)</f>
        <v>0</v>
      </c>
      <c r="R5" s="77"/>
      <c r="S5" s="106">
        <f t="shared" ref="S5:S10" si="6">IF(R5="",S4,S4+1)</f>
        <v>0</v>
      </c>
      <c r="T5" s="77"/>
      <c r="U5" s="106">
        <f t="shared" ref="U5:U10" si="7">IF(T5="",U4,U4+1)</f>
        <v>0</v>
      </c>
      <c r="V5" s="77"/>
      <c r="W5" s="106">
        <f t="shared" ref="W5:W10" si="8">IF(V5="",W4,W4+1)</f>
        <v>0</v>
      </c>
      <c r="X5" s="151"/>
      <c r="Y5" s="457"/>
      <c r="Z5" s="457"/>
      <c r="AA5" s="457"/>
      <c r="AB5" s="457"/>
      <c r="AC5" s="457"/>
      <c r="AD5" s="457"/>
      <c r="AE5" s="1"/>
    </row>
    <row r="6" spans="1:31" x14ac:dyDescent="0.2">
      <c r="A6" s="2" t="s">
        <v>102</v>
      </c>
      <c r="B6" s="2">
        <f t="shared" ref="B6:B10" si="9">B5+1</f>
        <v>3</v>
      </c>
      <c r="C6" s="24"/>
      <c r="D6" s="24"/>
      <c r="E6" s="24"/>
      <c r="F6" s="44">
        <f t="shared" si="0"/>
        <v>0</v>
      </c>
      <c r="G6" s="57" t="str">
        <f t="shared" si="1"/>
        <v/>
      </c>
      <c r="H6" s="197"/>
      <c r="I6" s="197"/>
      <c r="J6" s="197"/>
      <c r="K6" s="44">
        <f t="shared" si="2"/>
        <v>0</v>
      </c>
      <c r="L6" s="203" t="str">
        <f t="shared" si="3"/>
        <v/>
      </c>
      <c r="M6" s="77"/>
      <c r="N6" s="77"/>
      <c r="O6" s="106">
        <f t="shared" si="4"/>
        <v>0</v>
      </c>
      <c r="P6" s="77"/>
      <c r="Q6" s="106">
        <f t="shared" si="5"/>
        <v>0</v>
      </c>
      <c r="R6" s="77"/>
      <c r="S6" s="106">
        <f t="shared" si="6"/>
        <v>0</v>
      </c>
      <c r="T6" s="77"/>
      <c r="U6" s="106">
        <f t="shared" si="7"/>
        <v>0</v>
      </c>
      <c r="V6" s="77"/>
      <c r="W6" s="106">
        <f t="shared" si="8"/>
        <v>0</v>
      </c>
      <c r="X6" s="151"/>
      <c r="Y6" s="457"/>
      <c r="Z6" s="457"/>
      <c r="AA6" s="457"/>
      <c r="AB6" s="457"/>
      <c r="AC6" s="457"/>
      <c r="AD6" s="457"/>
      <c r="AE6" s="1"/>
    </row>
    <row r="7" spans="1:31" x14ac:dyDescent="0.2">
      <c r="A7" s="2" t="s">
        <v>99</v>
      </c>
      <c r="B7" s="2">
        <f t="shared" si="9"/>
        <v>4</v>
      </c>
      <c r="C7" s="262"/>
      <c r="D7" s="262"/>
      <c r="E7" s="262"/>
      <c r="F7" s="44">
        <f t="shared" si="0"/>
        <v>0</v>
      </c>
      <c r="G7" s="57" t="str">
        <f t="shared" si="1"/>
        <v/>
      </c>
      <c r="H7" s="263"/>
      <c r="I7" s="263"/>
      <c r="J7" s="263"/>
      <c r="K7" s="44">
        <f t="shared" si="2"/>
        <v>0</v>
      </c>
      <c r="L7" s="203" t="str">
        <f t="shared" si="3"/>
        <v/>
      </c>
      <c r="M7" s="264"/>
      <c r="N7" s="264"/>
      <c r="O7" s="106">
        <f t="shared" si="4"/>
        <v>0</v>
      </c>
      <c r="P7" s="264"/>
      <c r="Q7" s="106">
        <f t="shared" si="5"/>
        <v>0</v>
      </c>
      <c r="R7" s="264"/>
      <c r="S7" s="106">
        <f t="shared" si="6"/>
        <v>0</v>
      </c>
      <c r="T7" s="264"/>
      <c r="U7" s="106">
        <f t="shared" si="7"/>
        <v>0</v>
      </c>
      <c r="V7" s="264"/>
      <c r="W7" s="106">
        <f t="shared" si="8"/>
        <v>0</v>
      </c>
      <c r="X7" s="271"/>
      <c r="Y7" s="457"/>
      <c r="Z7" s="457"/>
      <c r="AA7" s="457"/>
      <c r="AB7" s="457"/>
      <c r="AC7" s="457"/>
      <c r="AD7" s="457"/>
      <c r="AE7" s="1"/>
    </row>
    <row r="8" spans="1:31" x14ac:dyDescent="0.2">
      <c r="A8" s="2" t="s">
        <v>95</v>
      </c>
      <c r="B8" s="2">
        <f t="shared" si="9"/>
        <v>5</v>
      </c>
      <c r="C8" s="262"/>
      <c r="D8" s="262"/>
      <c r="E8" s="262"/>
      <c r="F8" s="44">
        <f t="shared" si="0"/>
        <v>0</v>
      </c>
      <c r="G8" s="57" t="str">
        <f t="shared" si="1"/>
        <v/>
      </c>
      <c r="H8" s="263"/>
      <c r="I8" s="263"/>
      <c r="J8" s="263"/>
      <c r="K8" s="44">
        <f t="shared" si="2"/>
        <v>0</v>
      </c>
      <c r="L8" s="203" t="str">
        <f t="shared" si="3"/>
        <v/>
      </c>
      <c r="M8" s="264"/>
      <c r="N8" s="264"/>
      <c r="O8" s="106">
        <f t="shared" si="4"/>
        <v>0</v>
      </c>
      <c r="P8" s="264"/>
      <c r="Q8" s="106">
        <f t="shared" si="5"/>
        <v>0</v>
      </c>
      <c r="R8" s="264"/>
      <c r="S8" s="106">
        <f t="shared" si="6"/>
        <v>0</v>
      </c>
      <c r="T8" s="264"/>
      <c r="U8" s="106">
        <f t="shared" si="7"/>
        <v>0</v>
      </c>
      <c r="V8" s="264"/>
      <c r="W8" s="106">
        <f t="shared" si="8"/>
        <v>0</v>
      </c>
      <c r="X8" s="271"/>
      <c r="Y8" s="457"/>
      <c r="Z8" s="457"/>
      <c r="AA8" s="457"/>
      <c r="AB8" s="457"/>
      <c r="AC8" s="457"/>
      <c r="AD8" s="457"/>
      <c r="AE8" s="1"/>
    </row>
    <row r="9" spans="1:31" x14ac:dyDescent="0.2">
      <c r="A9" s="2" t="s">
        <v>96</v>
      </c>
      <c r="B9" s="2">
        <f t="shared" si="9"/>
        <v>6</v>
      </c>
      <c r="C9" s="24"/>
      <c r="D9" s="24"/>
      <c r="E9" s="24"/>
      <c r="F9" s="44">
        <f t="shared" si="0"/>
        <v>0</v>
      </c>
      <c r="G9" s="57" t="str">
        <f t="shared" si="1"/>
        <v/>
      </c>
      <c r="H9" s="197"/>
      <c r="I9" s="197"/>
      <c r="J9" s="197"/>
      <c r="K9" s="44">
        <f t="shared" si="2"/>
        <v>0</v>
      </c>
      <c r="L9" s="203" t="str">
        <f t="shared" si="3"/>
        <v/>
      </c>
      <c r="M9" s="77"/>
      <c r="N9" s="77"/>
      <c r="O9" s="106">
        <f t="shared" si="4"/>
        <v>0</v>
      </c>
      <c r="P9" s="77"/>
      <c r="Q9" s="106">
        <f t="shared" si="5"/>
        <v>0</v>
      </c>
      <c r="R9" s="77"/>
      <c r="S9" s="106">
        <f t="shared" si="6"/>
        <v>0</v>
      </c>
      <c r="T9" s="77"/>
      <c r="U9" s="106">
        <f t="shared" si="7"/>
        <v>0</v>
      </c>
      <c r="V9" s="77"/>
      <c r="W9" s="106">
        <f t="shared" si="8"/>
        <v>0</v>
      </c>
      <c r="X9" s="151"/>
      <c r="Y9" s="457"/>
      <c r="Z9" s="457"/>
      <c r="AA9" s="457"/>
      <c r="AB9" s="457"/>
      <c r="AC9" s="457"/>
      <c r="AD9" s="457"/>
      <c r="AE9" s="1"/>
    </row>
    <row r="10" spans="1:31" x14ac:dyDescent="0.2">
      <c r="A10" s="44" t="s">
        <v>5</v>
      </c>
      <c r="B10" s="44">
        <f t="shared" si="9"/>
        <v>7</v>
      </c>
      <c r="C10" s="24"/>
      <c r="D10" s="24"/>
      <c r="E10" s="24"/>
      <c r="F10" s="44">
        <f t="shared" si="0"/>
        <v>0</v>
      </c>
      <c r="G10" s="57" t="str">
        <f t="shared" si="1"/>
        <v/>
      </c>
      <c r="H10" s="197"/>
      <c r="I10" s="197"/>
      <c r="J10" s="197"/>
      <c r="K10" s="44">
        <f t="shared" si="2"/>
        <v>0</v>
      </c>
      <c r="L10" s="203" t="str">
        <f t="shared" si="3"/>
        <v/>
      </c>
      <c r="M10" s="77"/>
      <c r="N10" s="77"/>
      <c r="O10" s="106">
        <f t="shared" si="4"/>
        <v>0</v>
      </c>
      <c r="P10" s="77"/>
      <c r="Q10" s="106">
        <f t="shared" si="5"/>
        <v>0</v>
      </c>
      <c r="R10" s="77"/>
      <c r="S10" s="106">
        <f t="shared" si="6"/>
        <v>0</v>
      </c>
      <c r="T10" s="77"/>
      <c r="U10" s="106">
        <f t="shared" si="7"/>
        <v>0</v>
      </c>
      <c r="V10" s="77"/>
      <c r="W10" s="106">
        <f t="shared" si="8"/>
        <v>0</v>
      </c>
      <c r="X10" s="151"/>
      <c r="Y10" s="457"/>
      <c r="Z10" s="457"/>
      <c r="AA10" s="457"/>
      <c r="AB10" s="457"/>
      <c r="AC10" s="457"/>
      <c r="AD10" s="457"/>
      <c r="AE10" s="1"/>
    </row>
    <row r="11" spans="1:31" x14ac:dyDescent="0.2">
      <c r="A11" s="382" t="s">
        <v>177</v>
      </c>
      <c r="B11" s="383"/>
      <c r="C11" s="11">
        <f>SUM(C4:C10)</f>
        <v>0</v>
      </c>
      <c r="D11" s="11">
        <f>SUM(D4:D10)+ROUNDDOWN(F11/60,0)</f>
        <v>0</v>
      </c>
      <c r="E11" s="11">
        <f>F11-60*ROUNDDOWN(F11/60,0)</f>
        <v>0</v>
      </c>
      <c r="F11" s="96">
        <f>SUM(F4:F10)</f>
        <v>0</v>
      </c>
      <c r="G11" s="34">
        <f>IF((D11*60+E11)=0,0,ROUND((C11*60)/(D11*60+E11),1))</f>
        <v>0</v>
      </c>
      <c r="H11" s="11">
        <f>SUM(H4:H10)</f>
        <v>0</v>
      </c>
      <c r="I11" s="11">
        <f>SUM(I4:I10)+ROUNDDOWN(K11/60,0)</f>
        <v>0</v>
      </c>
      <c r="J11" s="11">
        <f>K11-60*ROUNDDOWN(K11/60,0)</f>
        <v>0</v>
      </c>
      <c r="K11" s="96">
        <f>SUM(K4:K10)</f>
        <v>0</v>
      </c>
      <c r="L11" s="34">
        <f>IF((I11*60+J11)=0,0,ROUND((H11*60)/(I11*60+J11),1))</f>
        <v>0</v>
      </c>
      <c r="M11" s="18">
        <f>SUM(M4:M10)</f>
        <v>0</v>
      </c>
      <c r="N11" s="18">
        <f>IF(SUM(N4:N10)=0,0,ROUND(AVERAGE(N4:N10),0))</f>
        <v>0</v>
      </c>
      <c r="O11" s="107">
        <f>IF(O10=0,0,1)</f>
        <v>0</v>
      </c>
      <c r="P11" s="18">
        <f>IF(SUM(P4:P10)=0,0,ROUND(AVERAGE(P4:P10),0))</f>
        <v>0</v>
      </c>
      <c r="Q11" s="107">
        <f>IF(Q10=0,0,1)</f>
        <v>0</v>
      </c>
      <c r="R11" s="18">
        <f>IF(SUM(R4:R10)=0,0,ROUND(AVERAGE(R4:R10),0))</f>
        <v>0</v>
      </c>
      <c r="S11" s="107">
        <f>IF(S10=0,0,1)</f>
        <v>0</v>
      </c>
      <c r="T11" s="18">
        <f>IF(SUM(T4:T10)=0,0,ROUND(AVERAGE(T4:T10),0))</f>
        <v>0</v>
      </c>
      <c r="U11" s="107">
        <f>IF(U10=0,0,1)</f>
        <v>0</v>
      </c>
      <c r="V11" s="18">
        <f>IF(SUM(V4:V10)=0,0,ROUND(AVERAGE(V4:V10),0))</f>
        <v>0</v>
      </c>
      <c r="W11" s="107">
        <f>IF(W10=0,0,1)</f>
        <v>0</v>
      </c>
      <c r="X11" s="152"/>
      <c r="Y11" s="467"/>
      <c r="Z11" s="467"/>
      <c r="AA11" s="467"/>
      <c r="AB11" s="467"/>
      <c r="AC11" s="467"/>
      <c r="AD11" s="467"/>
      <c r="AE11" s="1"/>
    </row>
    <row r="12" spans="1:31" hidden="1" x14ac:dyDescent="0.2">
      <c r="A12" s="437" t="s">
        <v>63</v>
      </c>
      <c r="B12" s="438"/>
      <c r="C12" s="46">
        <f>SUM(C4:C10)+Mars!C45</f>
        <v>0</v>
      </c>
      <c r="D12" s="46">
        <f>D11+Mars!D45+ROUNDDOWN(F12/60,0)</f>
        <v>0</v>
      </c>
      <c r="E12" s="46">
        <f>F12-60*ROUNDDOWN(F12/60,0)</f>
        <v>0</v>
      </c>
      <c r="F12" s="90">
        <f>E11+Mars!E45</f>
        <v>0</v>
      </c>
      <c r="G12" s="46">
        <f>IF((D12*60+E12)=0,0,ROUND((C12*60)/(D12*60+E12),1))</f>
        <v>0</v>
      </c>
      <c r="H12" s="46">
        <f>SUM(H4:H10)+Mars!H45</f>
        <v>0</v>
      </c>
      <c r="I12" s="46">
        <f>I11+Mars!I45+ROUNDDOWN(K12/60,0)</f>
        <v>0</v>
      </c>
      <c r="J12" s="46">
        <f>K12-60*ROUNDDOWN(K12/60,0)</f>
        <v>0</v>
      </c>
      <c r="K12" s="90">
        <f>J11+Mars!J45</f>
        <v>0</v>
      </c>
      <c r="L12" s="46">
        <f>IF((I12*60+J12)=0,0,ROUND((H12*60)/(I12*60+J12),1))</f>
        <v>0</v>
      </c>
      <c r="M12" s="55">
        <f>M11+Mars!M45</f>
        <v>0</v>
      </c>
      <c r="N12" s="55">
        <f>IF(N11=0,Mars!N45,IF(N11+Mars!N45=0,"",ROUND((SUM(Mars!N36:'Mars'!N39)+SUM(N4:N10))/(Avril!O10+Mars!O39),0)))</f>
        <v>0</v>
      </c>
      <c r="O12" s="237"/>
      <c r="P12" s="55">
        <f>IF(P11=0,Mars!P45,IF(P11+Mars!P45=0,"",ROUND((SUM(Mars!P36:'Mars'!P39)+SUM(P4:P10))/(Avril!Q10+Mars!Q39),0)))</f>
        <v>0</v>
      </c>
      <c r="Q12" s="237"/>
      <c r="R12" s="55">
        <f>IF(R11=0,Mars!R45,IF(R11+Mars!R45=0,"",ROUND((SUM(Mars!R36:'Mars'!R39)+SUM(R4:R10))/(Avril!S10+Mars!S39),0)))</f>
        <v>0</v>
      </c>
      <c r="S12" s="237"/>
      <c r="T12" s="55">
        <f>IF(T11=0,Mars!T45,IF(T11+Mars!T45=0,"",ROUND((SUM(Mars!T36:'Mars'!T39)+SUM(T4:T10))/(Avril!U10+Mars!U39),0)))</f>
        <v>0</v>
      </c>
      <c r="U12" s="237"/>
      <c r="V12" s="55">
        <f>IF(V11=0,Mars!V45,IF(V11+Mars!V45=0,"",ROUND((SUM(Mars!V36:'Mars'!V39)+SUM(V4:V10))/(Avril!W10+Mars!W39),0)))</f>
        <v>0</v>
      </c>
      <c r="W12" s="237"/>
      <c r="X12" s="150"/>
      <c r="Y12" s="463"/>
      <c r="Z12" s="463"/>
      <c r="AA12" s="463"/>
      <c r="AB12" s="463"/>
      <c r="AC12" s="463"/>
      <c r="AD12" s="463"/>
      <c r="AE12" s="1"/>
    </row>
    <row r="13" spans="1:31" x14ac:dyDescent="0.2">
      <c r="A13" s="44" t="s">
        <v>6</v>
      </c>
      <c r="B13" s="44">
        <f>B10+1</f>
        <v>8</v>
      </c>
      <c r="C13" s="24"/>
      <c r="D13" s="24"/>
      <c r="E13" s="24"/>
      <c r="F13" s="44">
        <f>E13</f>
        <v>0</v>
      </c>
      <c r="G13" s="57" t="str">
        <f t="shared" si="1"/>
        <v/>
      </c>
      <c r="H13" s="197"/>
      <c r="I13" s="197"/>
      <c r="J13" s="197"/>
      <c r="K13" s="44">
        <f>J13</f>
        <v>0</v>
      </c>
      <c r="L13" s="203" t="str">
        <f t="shared" si="3"/>
        <v/>
      </c>
      <c r="M13" s="77"/>
      <c r="N13" s="77"/>
      <c r="O13" s="106">
        <f>IF(N13="",0,1)</f>
        <v>0</v>
      </c>
      <c r="P13" s="77"/>
      <c r="Q13" s="106">
        <f>IF(P13="",0,1)</f>
        <v>0</v>
      </c>
      <c r="R13" s="77"/>
      <c r="S13" s="106">
        <f>IF(R13="",0,1)</f>
        <v>0</v>
      </c>
      <c r="T13" s="77"/>
      <c r="U13" s="106">
        <f>IF(T13="",0,1)</f>
        <v>0</v>
      </c>
      <c r="V13" s="77"/>
      <c r="W13" s="106">
        <f>IF(V13="",0,1)</f>
        <v>0</v>
      </c>
      <c r="X13" s="151"/>
      <c r="Y13" s="461"/>
      <c r="Z13" s="461"/>
      <c r="AA13" s="461"/>
      <c r="AB13" s="461"/>
      <c r="AC13" s="461"/>
      <c r="AD13" s="461"/>
      <c r="AE13" s="1"/>
    </row>
    <row r="14" spans="1:31" x14ac:dyDescent="0.2">
      <c r="A14" s="2" t="s">
        <v>7</v>
      </c>
      <c r="B14" s="2">
        <f t="shared" ref="B14:B27" si="10">B13+1</f>
        <v>9</v>
      </c>
      <c r="C14" s="24"/>
      <c r="D14" s="24"/>
      <c r="E14" s="24"/>
      <c r="F14" s="44">
        <f t="shared" ref="F14:F19" si="11">E14</f>
        <v>0</v>
      </c>
      <c r="G14" s="57" t="str">
        <f t="shared" si="1"/>
        <v/>
      </c>
      <c r="H14" s="197"/>
      <c r="I14" s="197"/>
      <c r="J14" s="197"/>
      <c r="K14" s="44">
        <f t="shared" ref="K14:K19" si="12">J14</f>
        <v>0</v>
      </c>
      <c r="L14" s="203" t="str">
        <f t="shared" si="3"/>
        <v/>
      </c>
      <c r="M14" s="77"/>
      <c r="N14" s="77"/>
      <c r="O14" s="106">
        <f t="shared" ref="O14:O19" si="13">IF(N14="",O13,O13+1)</f>
        <v>0</v>
      </c>
      <c r="P14" s="77"/>
      <c r="Q14" s="106">
        <f t="shared" ref="Q14:Q19" si="14">IF(P14="",Q13,Q13+1)</f>
        <v>0</v>
      </c>
      <c r="R14" s="77"/>
      <c r="S14" s="106">
        <f t="shared" ref="S14:S19" si="15">IF(R14="",S13,S13+1)</f>
        <v>0</v>
      </c>
      <c r="T14" s="77"/>
      <c r="U14" s="106">
        <f t="shared" ref="U14:U19" si="16">IF(T14="",U13,U13+1)</f>
        <v>0</v>
      </c>
      <c r="V14" s="77"/>
      <c r="W14" s="106">
        <f t="shared" ref="W14:W19" si="17">IF(V14="",W13,W13+1)</f>
        <v>0</v>
      </c>
      <c r="X14" s="151"/>
      <c r="Y14" s="461"/>
      <c r="Z14" s="461"/>
      <c r="AA14" s="461"/>
      <c r="AB14" s="461"/>
      <c r="AC14" s="461"/>
      <c r="AD14" s="461"/>
      <c r="AE14" s="1"/>
    </row>
    <row r="15" spans="1:31" x14ac:dyDescent="0.2">
      <c r="A15" s="2" t="s">
        <v>8</v>
      </c>
      <c r="B15" s="2">
        <f t="shared" si="10"/>
        <v>10</v>
      </c>
      <c r="C15" s="24"/>
      <c r="D15" s="24"/>
      <c r="E15" s="24"/>
      <c r="F15" s="44">
        <f t="shared" si="11"/>
        <v>0</v>
      </c>
      <c r="G15" s="57" t="str">
        <f t="shared" si="1"/>
        <v/>
      </c>
      <c r="H15" s="197"/>
      <c r="I15" s="197"/>
      <c r="J15" s="197"/>
      <c r="K15" s="44">
        <f t="shared" si="12"/>
        <v>0</v>
      </c>
      <c r="L15" s="203" t="str">
        <f t="shared" si="3"/>
        <v/>
      </c>
      <c r="M15" s="77"/>
      <c r="N15" s="77"/>
      <c r="O15" s="106">
        <f t="shared" si="13"/>
        <v>0</v>
      </c>
      <c r="P15" s="77"/>
      <c r="Q15" s="106">
        <f t="shared" si="14"/>
        <v>0</v>
      </c>
      <c r="R15" s="77"/>
      <c r="S15" s="106">
        <f t="shared" si="15"/>
        <v>0</v>
      </c>
      <c r="T15" s="77"/>
      <c r="U15" s="106">
        <f t="shared" si="16"/>
        <v>0</v>
      </c>
      <c r="V15" s="77"/>
      <c r="W15" s="106">
        <f t="shared" si="17"/>
        <v>0</v>
      </c>
      <c r="X15" s="151"/>
      <c r="Y15" s="461"/>
      <c r="Z15" s="461"/>
      <c r="AA15" s="461"/>
      <c r="AB15" s="461"/>
      <c r="AC15" s="461"/>
      <c r="AD15" s="461"/>
      <c r="AE15" s="1"/>
    </row>
    <row r="16" spans="1:31" x14ac:dyDescent="0.2">
      <c r="A16" s="2" t="s">
        <v>2</v>
      </c>
      <c r="B16" s="2">
        <f t="shared" si="10"/>
        <v>11</v>
      </c>
      <c r="C16" s="24"/>
      <c r="D16" s="24"/>
      <c r="E16" s="24"/>
      <c r="F16" s="44">
        <f t="shared" si="11"/>
        <v>0</v>
      </c>
      <c r="G16" s="57" t="str">
        <f t="shared" si="1"/>
        <v/>
      </c>
      <c r="H16" s="197"/>
      <c r="I16" s="197"/>
      <c r="J16" s="197"/>
      <c r="K16" s="44">
        <f t="shared" si="12"/>
        <v>0</v>
      </c>
      <c r="L16" s="203" t="str">
        <f t="shared" si="3"/>
        <v/>
      </c>
      <c r="M16" s="77"/>
      <c r="N16" s="77"/>
      <c r="O16" s="106">
        <f t="shared" si="13"/>
        <v>0</v>
      </c>
      <c r="P16" s="77"/>
      <c r="Q16" s="106">
        <f t="shared" si="14"/>
        <v>0</v>
      </c>
      <c r="R16" s="77"/>
      <c r="S16" s="106">
        <f t="shared" si="15"/>
        <v>0</v>
      </c>
      <c r="T16" s="77"/>
      <c r="U16" s="106">
        <f t="shared" si="16"/>
        <v>0</v>
      </c>
      <c r="V16" s="77"/>
      <c r="W16" s="106">
        <f t="shared" si="17"/>
        <v>0</v>
      </c>
      <c r="X16" s="151"/>
      <c r="Y16" s="461"/>
      <c r="Z16" s="461"/>
      <c r="AA16" s="461"/>
      <c r="AB16" s="461"/>
      <c r="AC16" s="461"/>
      <c r="AD16" s="461"/>
      <c r="AE16" s="1"/>
    </row>
    <row r="17" spans="1:31" x14ac:dyDescent="0.2">
      <c r="A17" s="2" t="s">
        <v>3</v>
      </c>
      <c r="B17" s="2">
        <f t="shared" si="10"/>
        <v>12</v>
      </c>
      <c r="C17" s="24"/>
      <c r="D17" s="24"/>
      <c r="E17" s="24"/>
      <c r="F17" s="44">
        <f t="shared" si="11"/>
        <v>0</v>
      </c>
      <c r="G17" s="57" t="str">
        <f t="shared" si="1"/>
        <v/>
      </c>
      <c r="H17" s="197"/>
      <c r="I17" s="197"/>
      <c r="J17" s="197"/>
      <c r="K17" s="44">
        <f t="shared" si="12"/>
        <v>0</v>
      </c>
      <c r="L17" s="203" t="str">
        <f t="shared" si="3"/>
        <v/>
      </c>
      <c r="M17" s="77"/>
      <c r="N17" s="77"/>
      <c r="O17" s="106">
        <f t="shared" si="13"/>
        <v>0</v>
      </c>
      <c r="P17" s="77"/>
      <c r="Q17" s="106">
        <f t="shared" si="14"/>
        <v>0</v>
      </c>
      <c r="R17" s="77"/>
      <c r="S17" s="106">
        <f t="shared" si="15"/>
        <v>0</v>
      </c>
      <c r="T17" s="77"/>
      <c r="U17" s="106">
        <f t="shared" si="16"/>
        <v>0</v>
      </c>
      <c r="V17" s="77"/>
      <c r="W17" s="106">
        <f t="shared" si="17"/>
        <v>0</v>
      </c>
      <c r="X17" s="151"/>
      <c r="Y17" s="461"/>
      <c r="Z17" s="461"/>
      <c r="AA17" s="461"/>
      <c r="AB17" s="461"/>
      <c r="AC17" s="461"/>
      <c r="AD17" s="461"/>
      <c r="AE17" s="1"/>
    </row>
    <row r="18" spans="1:31" x14ac:dyDescent="0.2">
      <c r="A18" s="2" t="s">
        <v>4</v>
      </c>
      <c r="B18" s="2">
        <f t="shared" si="10"/>
        <v>13</v>
      </c>
      <c r="C18" s="24"/>
      <c r="D18" s="24"/>
      <c r="E18" s="24"/>
      <c r="F18" s="44">
        <f t="shared" si="11"/>
        <v>0</v>
      </c>
      <c r="G18" s="57" t="str">
        <f t="shared" si="1"/>
        <v/>
      </c>
      <c r="H18" s="197"/>
      <c r="I18" s="197"/>
      <c r="J18" s="197"/>
      <c r="K18" s="44">
        <f t="shared" si="12"/>
        <v>0</v>
      </c>
      <c r="L18" s="203" t="str">
        <f t="shared" si="3"/>
        <v/>
      </c>
      <c r="M18" s="77"/>
      <c r="N18" s="77"/>
      <c r="O18" s="106">
        <f t="shared" si="13"/>
        <v>0</v>
      </c>
      <c r="P18" s="77"/>
      <c r="Q18" s="106">
        <f t="shared" si="14"/>
        <v>0</v>
      </c>
      <c r="R18" s="77"/>
      <c r="S18" s="106">
        <f t="shared" si="15"/>
        <v>0</v>
      </c>
      <c r="T18" s="77"/>
      <c r="U18" s="106">
        <f t="shared" si="16"/>
        <v>0</v>
      </c>
      <c r="V18" s="77"/>
      <c r="W18" s="106">
        <f t="shared" si="17"/>
        <v>0</v>
      </c>
      <c r="X18" s="151"/>
      <c r="Y18" s="465" t="s">
        <v>274</v>
      </c>
      <c r="Z18" s="465"/>
      <c r="AA18" s="465"/>
      <c r="AB18" s="465"/>
      <c r="AC18" s="465"/>
      <c r="AD18" s="465"/>
      <c r="AE18" s="1"/>
    </row>
    <row r="19" spans="1:31" x14ac:dyDescent="0.2">
      <c r="A19" s="44" t="s">
        <v>5</v>
      </c>
      <c r="B19" s="44">
        <f t="shared" si="10"/>
        <v>14</v>
      </c>
      <c r="C19" s="24"/>
      <c r="D19" s="24"/>
      <c r="E19" s="24"/>
      <c r="F19" s="44">
        <f t="shared" si="11"/>
        <v>0</v>
      </c>
      <c r="G19" s="57" t="str">
        <f t="shared" si="1"/>
        <v/>
      </c>
      <c r="H19" s="197"/>
      <c r="I19" s="197"/>
      <c r="J19" s="197"/>
      <c r="K19" s="44">
        <f t="shared" si="12"/>
        <v>0</v>
      </c>
      <c r="L19" s="203" t="str">
        <f t="shared" si="3"/>
        <v/>
      </c>
      <c r="M19" s="77"/>
      <c r="N19" s="77"/>
      <c r="O19" s="106">
        <f t="shared" si="13"/>
        <v>0</v>
      </c>
      <c r="P19" s="77"/>
      <c r="Q19" s="106">
        <f t="shared" si="14"/>
        <v>0</v>
      </c>
      <c r="R19" s="77"/>
      <c r="S19" s="106">
        <f t="shared" si="15"/>
        <v>0</v>
      </c>
      <c r="T19" s="77"/>
      <c r="U19" s="106">
        <f t="shared" si="16"/>
        <v>0</v>
      </c>
      <c r="V19" s="77"/>
      <c r="W19" s="106">
        <f t="shared" si="17"/>
        <v>0</v>
      </c>
      <c r="X19" s="151"/>
      <c r="Y19" s="464"/>
      <c r="Z19" s="464"/>
      <c r="AA19" s="464"/>
      <c r="AB19" s="464"/>
      <c r="AC19" s="464"/>
      <c r="AD19" s="464"/>
      <c r="AE19" s="1"/>
    </row>
    <row r="20" spans="1:31" x14ac:dyDescent="0.2">
      <c r="A20" s="382" t="s">
        <v>64</v>
      </c>
      <c r="B20" s="383"/>
      <c r="C20" s="11">
        <f>SUM(C13:C19)</f>
        <v>0</v>
      </c>
      <c r="D20" s="11">
        <f>SUM(D13:D19)+ROUNDDOWN(F20/60,0)</f>
        <v>0</v>
      </c>
      <c r="E20" s="11">
        <f>F20-60*ROUNDDOWN(F20/60,0)</f>
        <v>0</v>
      </c>
      <c r="F20" s="89">
        <f>SUM(F13:F19)</f>
        <v>0</v>
      </c>
      <c r="G20" s="34">
        <f>IF((D20*60+E20)=0,0,ROUND((C20*60)/(D20*60+E20),1))</f>
        <v>0</v>
      </c>
      <c r="H20" s="11">
        <f>SUM(H13:H19)</f>
        <v>0</v>
      </c>
      <c r="I20" s="11">
        <f>SUM(I13:I19)+ROUNDDOWN(K20/60,0)</f>
        <v>0</v>
      </c>
      <c r="J20" s="11">
        <f>K20-60*ROUNDDOWN(K20/60,0)</f>
        <v>0</v>
      </c>
      <c r="K20" s="89">
        <f>SUM(K13:K19)</f>
        <v>0</v>
      </c>
      <c r="L20" s="34">
        <f>IF((I20*60+J20)=0,0,ROUND((H20*60)/(I20*60+J20),1))</f>
        <v>0</v>
      </c>
      <c r="M20" s="18">
        <f>SUM(M13:M19)</f>
        <v>0</v>
      </c>
      <c r="N20" s="18">
        <f>IF(SUM(N13:N19)=0,0,ROUND(AVERAGE(N13:N19),0))</f>
        <v>0</v>
      </c>
      <c r="O20" s="107">
        <f>IF(O19=0,0,1)</f>
        <v>0</v>
      </c>
      <c r="P20" s="18">
        <f>IF(SUM(P13:P19)=0,0,ROUND(AVERAGE(P13:P19),0))</f>
        <v>0</v>
      </c>
      <c r="Q20" s="107">
        <f>IF(Q19=0,0,1)</f>
        <v>0</v>
      </c>
      <c r="R20" s="18">
        <f>IF(SUM(R13:R19)=0,0,ROUND(AVERAGE(R13:R19),0))</f>
        <v>0</v>
      </c>
      <c r="S20" s="107">
        <f>IF(S19=0,0,1)</f>
        <v>0</v>
      </c>
      <c r="T20" s="18">
        <f>IF(SUM(T13:T19)=0,0,ROUND(AVERAGE(T13:T19),0))</f>
        <v>0</v>
      </c>
      <c r="U20" s="107">
        <f>IF(U19=0,0,1)</f>
        <v>0</v>
      </c>
      <c r="V20" s="18">
        <f>IF(SUM(V13:V19)=0,0,ROUND(AVERAGE(V13:V19),0))</f>
        <v>0</v>
      </c>
      <c r="W20" s="107">
        <f>IF(W19=0,0,1)</f>
        <v>0</v>
      </c>
      <c r="X20" s="152"/>
      <c r="Y20" s="475"/>
      <c r="Z20" s="476"/>
      <c r="AA20" s="476"/>
      <c r="AB20" s="476"/>
      <c r="AC20" s="476"/>
      <c r="AD20" s="477"/>
      <c r="AE20" s="1"/>
    </row>
    <row r="21" spans="1:31" x14ac:dyDescent="0.2">
      <c r="A21" s="80" t="s">
        <v>6</v>
      </c>
      <c r="B21" s="80">
        <f>B19+1</f>
        <v>15</v>
      </c>
      <c r="C21" s="24"/>
      <c r="D21" s="24"/>
      <c r="E21" s="24"/>
      <c r="F21" s="44">
        <f t="shared" ref="F21:F43" si="18">E21</f>
        <v>0</v>
      </c>
      <c r="G21" s="57" t="str">
        <f t="shared" si="1"/>
        <v/>
      </c>
      <c r="H21" s="197"/>
      <c r="I21" s="197"/>
      <c r="J21" s="197"/>
      <c r="K21" s="44">
        <f>J21</f>
        <v>0</v>
      </c>
      <c r="L21" s="203" t="str">
        <f t="shared" si="3"/>
        <v/>
      </c>
      <c r="M21" s="77"/>
      <c r="N21" s="77"/>
      <c r="O21" s="106">
        <f>IF(N21="",0,1)</f>
        <v>0</v>
      </c>
      <c r="P21" s="77"/>
      <c r="Q21" s="106">
        <f>IF(P21="",0,1)</f>
        <v>0</v>
      </c>
      <c r="R21" s="77"/>
      <c r="S21" s="106">
        <f>IF(R21="",0,1)</f>
        <v>0</v>
      </c>
      <c r="T21" s="77"/>
      <c r="U21" s="106">
        <f>IF(T21="",0,1)</f>
        <v>0</v>
      </c>
      <c r="V21" s="77"/>
      <c r="W21" s="106">
        <f>IF(V21="",0,1)</f>
        <v>0</v>
      </c>
      <c r="X21" s="151"/>
      <c r="Y21" s="464"/>
      <c r="Z21" s="464"/>
      <c r="AA21" s="464"/>
      <c r="AB21" s="464"/>
      <c r="AC21" s="464"/>
      <c r="AD21" s="464"/>
      <c r="AE21" s="1"/>
    </row>
    <row r="22" spans="1:31" x14ac:dyDescent="0.2">
      <c r="A22" s="2" t="s">
        <v>7</v>
      </c>
      <c r="B22" s="2">
        <f t="shared" si="10"/>
        <v>16</v>
      </c>
      <c r="C22" s="24"/>
      <c r="D22" s="24"/>
      <c r="E22" s="24"/>
      <c r="F22" s="44">
        <f t="shared" si="18"/>
        <v>0</v>
      </c>
      <c r="G22" s="57" t="str">
        <f t="shared" si="1"/>
        <v/>
      </c>
      <c r="H22" s="197"/>
      <c r="I22" s="197"/>
      <c r="J22" s="197"/>
      <c r="K22" s="44">
        <f t="shared" ref="K22:K27" si="19">J22</f>
        <v>0</v>
      </c>
      <c r="L22" s="203" t="str">
        <f t="shared" si="3"/>
        <v/>
      </c>
      <c r="M22" s="77"/>
      <c r="N22" s="77"/>
      <c r="O22" s="106">
        <f t="shared" ref="O22:O27" si="20">IF(N22="",O21,O21+1)</f>
        <v>0</v>
      </c>
      <c r="P22" s="77"/>
      <c r="Q22" s="106">
        <f t="shared" ref="Q22:Q27" si="21">IF(P22="",Q21,Q21+1)</f>
        <v>0</v>
      </c>
      <c r="R22" s="77"/>
      <c r="S22" s="106">
        <f t="shared" ref="S22:S27" si="22">IF(R22="",S21,S21+1)</f>
        <v>0</v>
      </c>
      <c r="T22" s="77"/>
      <c r="U22" s="106">
        <f t="shared" ref="U22:U27" si="23">IF(T22="",U21,U21+1)</f>
        <v>0</v>
      </c>
      <c r="V22" s="77"/>
      <c r="W22" s="106">
        <f t="shared" ref="W22:W27" si="24">IF(V22="",W21,W21+1)</f>
        <v>0</v>
      </c>
      <c r="X22" s="151"/>
      <c r="Y22" s="464"/>
      <c r="Z22" s="464"/>
      <c r="AA22" s="464"/>
      <c r="AB22" s="464"/>
      <c r="AC22" s="464"/>
      <c r="AD22" s="464"/>
      <c r="AE22" s="1"/>
    </row>
    <row r="23" spans="1:31" x14ac:dyDescent="0.2">
      <c r="A23" s="2" t="s">
        <v>8</v>
      </c>
      <c r="B23" s="2">
        <f t="shared" si="10"/>
        <v>17</v>
      </c>
      <c r="C23" s="24"/>
      <c r="D23" s="24"/>
      <c r="E23" s="24"/>
      <c r="F23" s="44">
        <f t="shared" si="18"/>
        <v>0</v>
      </c>
      <c r="G23" s="57" t="str">
        <f t="shared" si="1"/>
        <v/>
      </c>
      <c r="H23" s="197"/>
      <c r="I23" s="197"/>
      <c r="J23" s="197"/>
      <c r="K23" s="44">
        <f t="shared" si="19"/>
        <v>0</v>
      </c>
      <c r="L23" s="203" t="str">
        <f t="shared" si="3"/>
        <v/>
      </c>
      <c r="M23" s="77"/>
      <c r="N23" s="77"/>
      <c r="O23" s="106">
        <f t="shared" si="20"/>
        <v>0</v>
      </c>
      <c r="P23" s="77"/>
      <c r="Q23" s="106">
        <f t="shared" si="21"/>
        <v>0</v>
      </c>
      <c r="R23" s="77"/>
      <c r="S23" s="106">
        <f t="shared" si="22"/>
        <v>0</v>
      </c>
      <c r="T23" s="77"/>
      <c r="U23" s="106">
        <f t="shared" si="23"/>
        <v>0</v>
      </c>
      <c r="V23" s="77"/>
      <c r="W23" s="106">
        <f t="shared" si="24"/>
        <v>0</v>
      </c>
      <c r="X23" s="151"/>
      <c r="Y23" s="464"/>
      <c r="Z23" s="464"/>
      <c r="AA23" s="464"/>
      <c r="AB23" s="464"/>
      <c r="AC23" s="464"/>
      <c r="AD23" s="464"/>
      <c r="AE23" s="1"/>
    </row>
    <row r="24" spans="1:31" x14ac:dyDescent="0.2">
      <c r="A24" s="2" t="s">
        <v>2</v>
      </c>
      <c r="B24" s="2">
        <f t="shared" si="10"/>
        <v>18</v>
      </c>
      <c r="C24" s="24"/>
      <c r="D24" s="24"/>
      <c r="E24" s="24"/>
      <c r="F24" s="44">
        <f t="shared" si="18"/>
        <v>0</v>
      </c>
      <c r="G24" s="57" t="str">
        <f t="shared" si="1"/>
        <v/>
      </c>
      <c r="H24" s="197"/>
      <c r="I24" s="197"/>
      <c r="J24" s="197"/>
      <c r="K24" s="44">
        <f t="shared" si="19"/>
        <v>0</v>
      </c>
      <c r="L24" s="203" t="str">
        <f t="shared" si="3"/>
        <v/>
      </c>
      <c r="M24" s="77"/>
      <c r="N24" s="77"/>
      <c r="O24" s="106">
        <f t="shared" si="20"/>
        <v>0</v>
      </c>
      <c r="P24" s="77"/>
      <c r="Q24" s="106">
        <f t="shared" si="21"/>
        <v>0</v>
      </c>
      <c r="R24" s="77"/>
      <c r="S24" s="106">
        <f t="shared" si="22"/>
        <v>0</v>
      </c>
      <c r="T24" s="77"/>
      <c r="U24" s="106">
        <f t="shared" si="23"/>
        <v>0</v>
      </c>
      <c r="V24" s="77"/>
      <c r="W24" s="106">
        <f t="shared" si="24"/>
        <v>0</v>
      </c>
      <c r="X24" s="151"/>
      <c r="Y24" s="464"/>
      <c r="Z24" s="464"/>
      <c r="AA24" s="464"/>
      <c r="AB24" s="464"/>
      <c r="AC24" s="464"/>
      <c r="AD24" s="464"/>
      <c r="AE24" s="1"/>
    </row>
    <row r="25" spans="1:31" x14ac:dyDescent="0.2">
      <c r="A25" s="2" t="s">
        <v>3</v>
      </c>
      <c r="B25" s="2">
        <f t="shared" si="10"/>
        <v>19</v>
      </c>
      <c r="C25" s="24"/>
      <c r="D25" s="24"/>
      <c r="E25" s="24"/>
      <c r="F25" s="44">
        <f t="shared" si="18"/>
        <v>0</v>
      </c>
      <c r="G25" s="57" t="str">
        <f t="shared" si="1"/>
        <v/>
      </c>
      <c r="H25" s="197"/>
      <c r="I25" s="197"/>
      <c r="J25" s="197"/>
      <c r="K25" s="44">
        <f t="shared" si="19"/>
        <v>0</v>
      </c>
      <c r="L25" s="203" t="str">
        <f t="shared" si="3"/>
        <v/>
      </c>
      <c r="M25" s="77"/>
      <c r="N25" s="77"/>
      <c r="O25" s="106">
        <f t="shared" si="20"/>
        <v>0</v>
      </c>
      <c r="P25" s="77"/>
      <c r="Q25" s="106">
        <f t="shared" si="21"/>
        <v>0</v>
      </c>
      <c r="R25" s="77"/>
      <c r="S25" s="106">
        <f t="shared" si="22"/>
        <v>0</v>
      </c>
      <c r="T25" s="77"/>
      <c r="U25" s="106">
        <f t="shared" si="23"/>
        <v>0</v>
      </c>
      <c r="V25" s="77"/>
      <c r="W25" s="106">
        <f t="shared" si="24"/>
        <v>0</v>
      </c>
      <c r="X25" s="151"/>
      <c r="Y25" s="464"/>
      <c r="Z25" s="464"/>
      <c r="AA25" s="464"/>
      <c r="AB25" s="464"/>
      <c r="AC25" s="464"/>
      <c r="AD25" s="464"/>
      <c r="AE25" s="1"/>
    </row>
    <row r="26" spans="1:31" x14ac:dyDescent="0.2">
      <c r="A26" s="2" t="s">
        <v>4</v>
      </c>
      <c r="B26" s="2">
        <f t="shared" si="10"/>
        <v>20</v>
      </c>
      <c r="C26" s="24"/>
      <c r="D26" s="24"/>
      <c r="E26" s="24"/>
      <c r="F26" s="44">
        <f t="shared" si="18"/>
        <v>0</v>
      </c>
      <c r="G26" s="57" t="str">
        <f t="shared" si="1"/>
        <v/>
      </c>
      <c r="H26" s="197"/>
      <c r="I26" s="197"/>
      <c r="J26" s="197"/>
      <c r="K26" s="44">
        <f t="shared" si="19"/>
        <v>0</v>
      </c>
      <c r="L26" s="203" t="str">
        <f t="shared" si="3"/>
        <v/>
      </c>
      <c r="M26" s="77"/>
      <c r="N26" s="77"/>
      <c r="O26" s="106">
        <f t="shared" si="20"/>
        <v>0</v>
      </c>
      <c r="P26" s="77"/>
      <c r="Q26" s="106">
        <f t="shared" si="21"/>
        <v>0</v>
      </c>
      <c r="R26" s="77"/>
      <c r="S26" s="106">
        <f t="shared" si="22"/>
        <v>0</v>
      </c>
      <c r="T26" s="77"/>
      <c r="U26" s="106">
        <f t="shared" si="23"/>
        <v>0</v>
      </c>
      <c r="V26" s="77"/>
      <c r="W26" s="106">
        <f t="shared" si="24"/>
        <v>0</v>
      </c>
      <c r="X26" s="151"/>
      <c r="Y26" s="464"/>
      <c r="Z26" s="464"/>
      <c r="AA26" s="464"/>
      <c r="AB26" s="464"/>
      <c r="AC26" s="464"/>
      <c r="AD26" s="464"/>
      <c r="AE26" s="1"/>
    </row>
    <row r="27" spans="1:31" x14ac:dyDescent="0.2">
      <c r="A27" s="44" t="s">
        <v>5</v>
      </c>
      <c r="B27" s="44">
        <f t="shared" si="10"/>
        <v>21</v>
      </c>
      <c r="C27" s="24"/>
      <c r="D27" s="24"/>
      <c r="E27" s="24"/>
      <c r="F27" s="44">
        <f t="shared" si="18"/>
        <v>0</v>
      </c>
      <c r="G27" s="57" t="str">
        <f t="shared" si="1"/>
        <v/>
      </c>
      <c r="H27" s="197"/>
      <c r="I27" s="197"/>
      <c r="J27" s="197"/>
      <c r="K27" s="44">
        <f t="shared" si="19"/>
        <v>0</v>
      </c>
      <c r="L27" s="203" t="str">
        <f t="shared" si="3"/>
        <v/>
      </c>
      <c r="M27" s="77"/>
      <c r="N27" s="77"/>
      <c r="O27" s="106">
        <f t="shared" si="20"/>
        <v>0</v>
      </c>
      <c r="P27" s="77"/>
      <c r="Q27" s="106">
        <f t="shared" si="21"/>
        <v>0</v>
      </c>
      <c r="R27" s="77"/>
      <c r="S27" s="106">
        <f t="shared" si="22"/>
        <v>0</v>
      </c>
      <c r="T27" s="77"/>
      <c r="U27" s="106">
        <f t="shared" si="23"/>
        <v>0</v>
      </c>
      <c r="V27" s="77"/>
      <c r="W27" s="106">
        <f t="shared" si="24"/>
        <v>0</v>
      </c>
      <c r="X27" s="151"/>
      <c r="Y27" s="464"/>
      <c r="Z27" s="464"/>
      <c r="AA27" s="464"/>
      <c r="AB27" s="464"/>
      <c r="AC27" s="464"/>
      <c r="AD27" s="464"/>
      <c r="AE27" s="1"/>
    </row>
    <row r="28" spans="1:31" x14ac:dyDescent="0.2">
      <c r="A28" s="455" t="s">
        <v>65</v>
      </c>
      <c r="B28" s="456"/>
      <c r="C28" s="11">
        <f>SUM(C21:C27)</f>
        <v>0</v>
      </c>
      <c r="D28" s="11">
        <f>SUM(D21:D27)+ROUNDDOWN(F28/60,0)</f>
        <v>0</v>
      </c>
      <c r="E28" s="11">
        <f>F28-60*ROUNDDOWN(F28/60,0)</f>
        <v>0</v>
      </c>
      <c r="F28" s="89">
        <f>SUM(F21:F27)</f>
        <v>0</v>
      </c>
      <c r="G28" s="34">
        <f>IF((D28*60+E28)=0,0,ROUND((C28*60)/(D28*60+E28),1))</f>
        <v>0</v>
      </c>
      <c r="H28" s="11">
        <f>SUM(H21:H27)</f>
        <v>0</v>
      </c>
      <c r="I28" s="11">
        <f>SUM(I21:I27)+ROUNDDOWN(K28/60,0)</f>
        <v>0</v>
      </c>
      <c r="J28" s="11">
        <f>K28-60*ROUNDDOWN(K28/60,0)</f>
        <v>0</v>
      </c>
      <c r="K28" s="89">
        <f>SUM(K21:K27)</f>
        <v>0</v>
      </c>
      <c r="L28" s="34">
        <f>IF((I28*60+J28)=0,0,ROUND((H28*60)/(I28*60+J28),1))</f>
        <v>0</v>
      </c>
      <c r="M28" s="18">
        <f>SUM(M21:M27)</f>
        <v>0</v>
      </c>
      <c r="N28" s="18">
        <f>IF(SUM(N21:N27)=0,0,ROUND(AVERAGE(N21:N27),0))</f>
        <v>0</v>
      </c>
      <c r="O28" s="107">
        <f>IF(O27=0,0,1)</f>
        <v>0</v>
      </c>
      <c r="P28" s="18">
        <f>IF(SUM(P21:P27)=0,0,ROUND(AVERAGE(P21:P27),0))</f>
        <v>0</v>
      </c>
      <c r="Q28" s="107">
        <f>IF(Q27=0,0,1)</f>
        <v>0</v>
      </c>
      <c r="R28" s="18">
        <f>IF(SUM(R21:R27)=0,0,ROUND(AVERAGE(R21:R27),0))</f>
        <v>0</v>
      </c>
      <c r="S28" s="107">
        <f>IF(S27=0,0,1)</f>
        <v>0</v>
      </c>
      <c r="T28" s="18">
        <f>IF(SUM(T21:T27)=0,0,ROUND(AVERAGE(T21:T27),0))</f>
        <v>0</v>
      </c>
      <c r="U28" s="107">
        <f>IF(U27=0,0,1)</f>
        <v>0</v>
      </c>
      <c r="V28" s="18">
        <f>IF(SUM(V21:V27)=0,0,ROUND(AVERAGE(V21:V27),0))</f>
        <v>0</v>
      </c>
      <c r="W28" s="107">
        <f>IF(W27=0,0,1)</f>
        <v>0</v>
      </c>
      <c r="X28" s="152"/>
      <c r="Y28" s="467"/>
      <c r="Z28" s="467"/>
      <c r="AA28" s="467"/>
      <c r="AB28" s="467"/>
      <c r="AC28" s="467"/>
      <c r="AD28" s="467"/>
      <c r="AE28" s="1"/>
    </row>
    <row r="29" spans="1:31" x14ac:dyDescent="0.2">
      <c r="A29" s="54" t="s">
        <v>98</v>
      </c>
      <c r="B29" s="54">
        <f>B27+1</f>
        <v>22</v>
      </c>
      <c r="C29" s="24"/>
      <c r="D29" s="24"/>
      <c r="E29" s="24"/>
      <c r="F29" s="44">
        <f t="shared" si="18"/>
        <v>0</v>
      </c>
      <c r="G29" s="57" t="str">
        <f t="shared" si="1"/>
        <v/>
      </c>
      <c r="H29" s="197"/>
      <c r="I29" s="197"/>
      <c r="J29" s="197"/>
      <c r="K29" s="44">
        <f>J29</f>
        <v>0</v>
      </c>
      <c r="L29" s="203" t="str">
        <f t="shared" si="3"/>
        <v/>
      </c>
      <c r="M29" s="77"/>
      <c r="N29" s="77"/>
      <c r="O29" s="106">
        <f>IF(N29="",0,1)</f>
        <v>0</v>
      </c>
      <c r="P29" s="77"/>
      <c r="Q29" s="106">
        <f>IF(P29="",0,1)</f>
        <v>0</v>
      </c>
      <c r="R29" s="77"/>
      <c r="S29" s="106">
        <f>IF(R29="",0,1)</f>
        <v>0</v>
      </c>
      <c r="T29" s="77"/>
      <c r="U29" s="106">
        <f>IF(T29="",0,1)</f>
        <v>0</v>
      </c>
      <c r="V29" s="77"/>
      <c r="W29" s="106">
        <f>IF(V29="",0,1)</f>
        <v>0</v>
      </c>
      <c r="X29" s="118"/>
      <c r="Y29" s="464"/>
      <c r="Z29" s="464"/>
      <c r="AA29" s="464"/>
      <c r="AB29" s="464"/>
      <c r="AC29" s="464"/>
      <c r="AD29" s="464"/>
      <c r="AE29" s="1"/>
    </row>
    <row r="30" spans="1:31" x14ac:dyDescent="0.2">
      <c r="A30" s="54" t="s">
        <v>101</v>
      </c>
      <c r="B30" s="54">
        <f t="shared" ref="B30:B35" si="25">B29+1</f>
        <v>23</v>
      </c>
      <c r="C30" s="24"/>
      <c r="D30" s="24"/>
      <c r="E30" s="24"/>
      <c r="F30" s="44">
        <f t="shared" si="18"/>
        <v>0</v>
      </c>
      <c r="G30" s="57" t="str">
        <f t="shared" si="1"/>
        <v/>
      </c>
      <c r="H30" s="197"/>
      <c r="I30" s="197"/>
      <c r="J30" s="197"/>
      <c r="K30" s="44">
        <f t="shared" ref="K30:K43" si="26">J30</f>
        <v>0</v>
      </c>
      <c r="L30" s="203" t="str">
        <f t="shared" si="3"/>
        <v/>
      </c>
      <c r="M30" s="77"/>
      <c r="N30" s="77"/>
      <c r="O30" s="106">
        <f t="shared" ref="O30:W35" si="27">IF(N30="",O29,O29+1)</f>
        <v>0</v>
      </c>
      <c r="P30" s="77"/>
      <c r="Q30" s="106">
        <f t="shared" si="27"/>
        <v>0</v>
      </c>
      <c r="R30" s="77"/>
      <c r="S30" s="106">
        <f t="shared" si="27"/>
        <v>0</v>
      </c>
      <c r="T30" s="77"/>
      <c r="U30" s="106">
        <f t="shared" si="27"/>
        <v>0</v>
      </c>
      <c r="V30" s="77"/>
      <c r="W30" s="106">
        <f t="shared" si="27"/>
        <v>0</v>
      </c>
      <c r="X30" s="118"/>
      <c r="Y30" s="464"/>
      <c r="Z30" s="464"/>
      <c r="AA30" s="464"/>
      <c r="AB30" s="464"/>
      <c r="AC30" s="464"/>
      <c r="AD30" s="464"/>
      <c r="AE30" s="1"/>
    </row>
    <row r="31" spans="1:31" x14ac:dyDescent="0.2">
      <c r="A31" s="54" t="s">
        <v>102</v>
      </c>
      <c r="B31" s="54">
        <f t="shared" si="25"/>
        <v>24</v>
      </c>
      <c r="C31" s="24"/>
      <c r="D31" s="24"/>
      <c r="E31" s="24"/>
      <c r="F31" s="44">
        <f t="shared" si="18"/>
        <v>0</v>
      </c>
      <c r="G31" s="57" t="str">
        <f t="shared" si="1"/>
        <v/>
      </c>
      <c r="H31" s="197"/>
      <c r="I31" s="197"/>
      <c r="J31" s="197"/>
      <c r="K31" s="44">
        <f t="shared" si="26"/>
        <v>0</v>
      </c>
      <c r="L31" s="203" t="str">
        <f t="shared" si="3"/>
        <v/>
      </c>
      <c r="M31" s="77"/>
      <c r="N31" s="77"/>
      <c r="O31" s="106">
        <f t="shared" si="27"/>
        <v>0</v>
      </c>
      <c r="P31" s="77"/>
      <c r="Q31" s="106">
        <f t="shared" si="27"/>
        <v>0</v>
      </c>
      <c r="R31" s="77"/>
      <c r="S31" s="106">
        <f t="shared" si="27"/>
        <v>0</v>
      </c>
      <c r="T31" s="77"/>
      <c r="U31" s="106">
        <f t="shared" si="27"/>
        <v>0</v>
      </c>
      <c r="V31" s="77"/>
      <c r="W31" s="106">
        <f t="shared" si="27"/>
        <v>0</v>
      </c>
      <c r="X31" s="118"/>
      <c r="Y31" s="464"/>
      <c r="Z31" s="464"/>
      <c r="AA31" s="464"/>
      <c r="AB31" s="464"/>
      <c r="AC31" s="464"/>
      <c r="AD31" s="464"/>
      <c r="AE31" s="1"/>
    </row>
    <row r="32" spans="1:31" x14ac:dyDescent="0.2">
      <c r="A32" s="54" t="s">
        <v>99</v>
      </c>
      <c r="B32" s="54">
        <f t="shared" si="25"/>
        <v>25</v>
      </c>
      <c r="C32" s="24"/>
      <c r="D32" s="24"/>
      <c r="E32" s="24"/>
      <c r="F32" s="44">
        <f t="shared" si="18"/>
        <v>0</v>
      </c>
      <c r="G32" s="57" t="str">
        <f t="shared" si="1"/>
        <v/>
      </c>
      <c r="H32" s="197"/>
      <c r="I32" s="197"/>
      <c r="J32" s="197"/>
      <c r="K32" s="44">
        <f t="shared" si="26"/>
        <v>0</v>
      </c>
      <c r="L32" s="203" t="str">
        <f t="shared" si="3"/>
        <v/>
      </c>
      <c r="M32" s="77"/>
      <c r="N32" s="77"/>
      <c r="O32" s="106">
        <f t="shared" si="27"/>
        <v>0</v>
      </c>
      <c r="P32" s="77"/>
      <c r="Q32" s="106">
        <f t="shared" si="27"/>
        <v>0</v>
      </c>
      <c r="R32" s="77"/>
      <c r="S32" s="106">
        <f t="shared" si="27"/>
        <v>0</v>
      </c>
      <c r="T32" s="77"/>
      <c r="U32" s="106">
        <f t="shared" si="27"/>
        <v>0</v>
      </c>
      <c r="V32" s="77"/>
      <c r="W32" s="106">
        <f t="shared" si="27"/>
        <v>0</v>
      </c>
      <c r="X32" s="118"/>
      <c r="Y32" s="464"/>
      <c r="Z32" s="464"/>
      <c r="AA32" s="464"/>
      <c r="AB32" s="464"/>
      <c r="AC32" s="464"/>
      <c r="AD32" s="464"/>
      <c r="AE32" s="1"/>
    </row>
    <row r="33" spans="1:31" x14ac:dyDescent="0.2">
      <c r="A33" s="54" t="s">
        <v>95</v>
      </c>
      <c r="B33" s="54">
        <f t="shared" si="25"/>
        <v>26</v>
      </c>
      <c r="C33" s="24"/>
      <c r="D33" s="24"/>
      <c r="E33" s="24"/>
      <c r="F33" s="44">
        <f t="shared" si="18"/>
        <v>0</v>
      </c>
      <c r="G33" s="57" t="str">
        <f t="shared" si="1"/>
        <v/>
      </c>
      <c r="H33" s="197"/>
      <c r="I33" s="197"/>
      <c r="J33" s="197"/>
      <c r="K33" s="44">
        <f t="shared" si="26"/>
        <v>0</v>
      </c>
      <c r="L33" s="203" t="str">
        <f t="shared" si="3"/>
        <v/>
      </c>
      <c r="M33" s="77"/>
      <c r="N33" s="77"/>
      <c r="O33" s="106">
        <f t="shared" si="27"/>
        <v>0</v>
      </c>
      <c r="P33" s="77"/>
      <c r="Q33" s="106">
        <f t="shared" si="27"/>
        <v>0</v>
      </c>
      <c r="R33" s="77"/>
      <c r="S33" s="106">
        <f t="shared" si="27"/>
        <v>0</v>
      </c>
      <c r="T33" s="77"/>
      <c r="U33" s="106">
        <f t="shared" si="27"/>
        <v>0</v>
      </c>
      <c r="V33" s="77"/>
      <c r="W33" s="106">
        <f t="shared" si="27"/>
        <v>0</v>
      </c>
      <c r="X33" s="118"/>
      <c r="Y33" s="464"/>
      <c r="Z33" s="464"/>
      <c r="AA33" s="464"/>
      <c r="AB33" s="464"/>
      <c r="AC33" s="464"/>
      <c r="AD33" s="464"/>
      <c r="AE33" s="1"/>
    </row>
    <row r="34" spans="1:31" x14ac:dyDescent="0.2">
      <c r="A34" s="54" t="s">
        <v>96</v>
      </c>
      <c r="B34" s="54">
        <f t="shared" si="25"/>
        <v>27</v>
      </c>
      <c r="C34" s="24"/>
      <c r="D34" s="24"/>
      <c r="E34" s="24"/>
      <c r="F34" s="44">
        <f t="shared" si="18"/>
        <v>0</v>
      </c>
      <c r="G34" s="57" t="str">
        <f t="shared" si="1"/>
        <v/>
      </c>
      <c r="H34" s="197"/>
      <c r="I34" s="197"/>
      <c r="J34" s="197"/>
      <c r="K34" s="44">
        <f t="shared" si="26"/>
        <v>0</v>
      </c>
      <c r="L34" s="203" t="str">
        <f t="shared" si="3"/>
        <v/>
      </c>
      <c r="M34" s="77"/>
      <c r="N34" s="77"/>
      <c r="O34" s="106">
        <f t="shared" si="27"/>
        <v>0</v>
      </c>
      <c r="P34" s="77"/>
      <c r="Q34" s="106">
        <f t="shared" si="27"/>
        <v>0</v>
      </c>
      <c r="R34" s="77"/>
      <c r="S34" s="106">
        <f t="shared" si="27"/>
        <v>0</v>
      </c>
      <c r="T34" s="77"/>
      <c r="U34" s="106">
        <f t="shared" si="27"/>
        <v>0</v>
      </c>
      <c r="V34" s="77"/>
      <c r="W34" s="106">
        <f t="shared" si="27"/>
        <v>0</v>
      </c>
      <c r="X34" s="118"/>
      <c r="Y34" s="464"/>
      <c r="Z34" s="464"/>
      <c r="AA34" s="464"/>
      <c r="AB34" s="464"/>
      <c r="AC34" s="464"/>
      <c r="AD34" s="464"/>
      <c r="AE34" s="1"/>
    </row>
    <row r="35" spans="1:31" x14ac:dyDescent="0.2">
      <c r="A35" s="80" t="s">
        <v>97</v>
      </c>
      <c r="B35" s="80">
        <f t="shared" si="25"/>
        <v>28</v>
      </c>
      <c r="C35" s="24"/>
      <c r="D35" s="24"/>
      <c r="E35" s="24"/>
      <c r="F35" s="44">
        <f t="shared" si="18"/>
        <v>0</v>
      </c>
      <c r="G35" s="57" t="str">
        <f t="shared" si="1"/>
        <v/>
      </c>
      <c r="H35" s="197"/>
      <c r="I35" s="197"/>
      <c r="J35" s="197"/>
      <c r="K35" s="44">
        <f t="shared" si="26"/>
        <v>0</v>
      </c>
      <c r="L35" s="203" t="str">
        <f t="shared" si="3"/>
        <v/>
      </c>
      <c r="M35" s="77"/>
      <c r="N35" s="77"/>
      <c r="O35" s="106">
        <f t="shared" si="27"/>
        <v>0</v>
      </c>
      <c r="P35" s="77"/>
      <c r="Q35" s="106">
        <f t="shared" si="27"/>
        <v>0</v>
      </c>
      <c r="R35" s="77"/>
      <c r="S35" s="106">
        <f t="shared" si="27"/>
        <v>0</v>
      </c>
      <c r="T35" s="77"/>
      <c r="U35" s="106">
        <f t="shared" si="27"/>
        <v>0</v>
      </c>
      <c r="V35" s="77"/>
      <c r="W35" s="106">
        <f t="shared" si="27"/>
        <v>0</v>
      </c>
      <c r="X35" s="118"/>
      <c r="Y35" s="464"/>
      <c r="Z35" s="464"/>
      <c r="AA35" s="464"/>
      <c r="AB35" s="464"/>
      <c r="AC35" s="464"/>
      <c r="AD35" s="464"/>
      <c r="AE35" s="1"/>
    </row>
    <row r="36" spans="1:31" x14ac:dyDescent="0.2">
      <c r="A36" s="382" t="s">
        <v>182</v>
      </c>
      <c r="B36" s="383"/>
      <c r="C36" s="11">
        <f>SUM(C29:C35)</f>
        <v>0</v>
      </c>
      <c r="D36" s="11">
        <f>SUM(D29:D35)+ROUNDDOWN(F36/60,0)</f>
        <v>0</v>
      </c>
      <c r="E36" s="11">
        <f>F36-60*ROUNDDOWN(F36/60,0)</f>
        <v>0</v>
      </c>
      <c r="F36" s="89">
        <f>SUM(F29:F35)</f>
        <v>0</v>
      </c>
      <c r="G36" s="34">
        <f>IF((D36*60+E36)=0,0,ROUND((C36*60)/(D36*60+E36),1))</f>
        <v>0</v>
      </c>
      <c r="H36" s="11">
        <f>SUM(H29:H35)</f>
        <v>0</v>
      </c>
      <c r="I36" s="11">
        <f>SUM(I29:I35)+ROUNDDOWN(K36/60,0)</f>
        <v>0</v>
      </c>
      <c r="J36" s="11">
        <f>K36-60*ROUNDDOWN(K36/60,0)</f>
        <v>0</v>
      </c>
      <c r="K36" s="89">
        <f>SUM(K29:K35)</f>
        <v>0</v>
      </c>
      <c r="L36" s="34">
        <f>IF((I36*60+J36)=0,0,ROUND((H36*60)/(I36*60+J36),1))</f>
        <v>0</v>
      </c>
      <c r="M36" s="18">
        <f>SUM(M29:M35)</f>
        <v>0</v>
      </c>
      <c r="N36" s="18">
        <f>IF(SUM(N29:N35)=0,0,ROUND(AVERAGE(N29:N35),0))</f>
        <v>0</v>
      </c>
      <c r="O36" s="107">
        <f>IF(O35=0,0,1)</f>
        <v>0</v>
      </c>
      <c r="P36" s="18">
        <f>IF(SUM(P29:P35)=0,0,ROUND(AVERAGE(P29:P35),0))</f>
        <v>0</v>
      </c>
      <c r="Q36" s="107">
        <f>IF(Q35=0,0,1)</f>
        <v>0</v>
      </c>
      <c r="R36" s="18">
        <f>IF(SUM(R29:R35)=0,0,ROUND(AVERAGE(R29:R35),0))</f>
        <v>0</v>
      </c>
      <c r="S36" s="107">
        <f>IF(S35=0,0,1)</f>
        <v>0</v>
      </c>
      <c r="T36" s="18">
        <f>IF(SUM(T29:T35)=0,0,ROUND(AVERAGE(T29:T35),0))</f>
        <v>0</v>
      </c>
      <c r="U36" s="107">
        <f>IF(U35=0,0,1)</f>
        <v>0</v>
      </c>
      <c r="V36" s="18">
        <f>IF(SUM(V29:V35)=0,0,ROUND(AVERAGE(V29:V35),0))</f>
        <v>0</v>
      </c>
      <c r="W36" s="107">
        <f>IF(W34=0,0,1)</f>
        <v>0</v>
      </c>
      <c r="X36" s="152"/>
      <c r="Y36" s="467"/>
      <c r="Z36" s="467"/>
      <c r="AA36" s="467"/>
      <c r="AB36" s="467"/>
      <c r="AC36" s="467"/>
      <c r="AD36" s="467"/>
      <c r="AE36" s="1"/>
    </row>
    <row r="37" spans="1:31" x14ac:dyDescent="0.2">
      <c r="A37" s="54" t="s">
        <v>98</v>
      </c>
      <c r="B37" s="53">
        <f>B35+1</f>
        <v>29</v>
      </c>
      <c r="C37" s="24"/>
      <c r="D37" s="24"/>
      <c r="E37" s="24"/>
      <c r="F37" s="44">
        <f t="shared" si="18"/>
        <v>0</v>
      </c>
      <c r="G37" s="57" t="str">
        <f t="shared" si="1"/>
        <v/>
      </c>
      <c r="H37" s="197"/>
      <c r="I37" s="197"/>
      <c r="J37" s="197"/>
      <c r="K37" s="44">
        <f t="shared" si="26"/>
        <v>0</v>
      </c>
      <c r="L37" s="203" t="str">
        <f t="shared" si="3"/>
        <v/>
      </c>
      <c r="M37" s="77"/>
      <c r="N37" s="77"/>
      <c r="O37" s="106">
        <f>IF(N37="",0,1)</f>
        <v>0</v>
      </c>
      <c r="P37" s="77"/>
      <c r="Q37" s="106">
        <f>IF(P37="",0,1)</f>
        <v>0</v>
      </c>
      <c r="R37" s="77"/>
      <c r="S37" s="106">
        <f>IF(R37="",0,1)</f>
        <v>0</v>
      </c>
      <c r="T37" s="77"/>
      <c r="U37" s="106">
        <f>IF(T37="",0,1)</f>
        <v>0</v>
      </c>
      <c r="V37" s="77"/>
      <c r="W37" s="106">
        <f>IF(V37="",0,1)</f>
        <v>0</v>
      </c>
      <c r="X37" s="153"/>
      <c r="Y37" s="478" t="s">
        <v>275</v>
      </c>
      <c r="Z37" s="478"/>
      <c r="AA37" s="478"/>
      <c r="AB37" s="478"/>
      <c r="AC37" s="478"/>
      <c r="AD37" s="478"/>
      <c r="AE37" s="1"/>
    </row>
    <row r="38" spans="1:31" x14ac:dyDescent="0.2">
      <c r="A38" s="54" t="s">
        <v>101</v>
      </c>
      <c r="B38" s="53">
        <f>B37+1</f>
        <v>30</v>
      </c>
      <c r="C38" s="24"/>
      <c r="D38" s="24"/>
      <c r="E38" s="24"/>
      <c r="F38" s="44">
        <f t="shared" si="18"/>
        <v>0</v>
      </c>
      <c r="G38" s="57" t="str">
        <f t="shared" si="1"/>
        <v/>
      </c>
      <c r="H38" s="197"/>
      <c r="I38" s="197"/>
      <c r="J38" s="197"/>
      <c r="K38" s="44">
        <f t="shared" si="26"/>
        <v>0</v>
      </c>
      <c r="L38" s="203" t="str">
        <f t="shared" si="3"/>
        <v/>
      </c>
      <c r="M38" s="77"/>
      <c r="N38" s="77"/>
      <c r="O38" s="106">
        <f>IF(N38="",O37,O37+1)</f>
        <v>0</v>
      </c>
      <c r="P38" s="77"/>
      <c r="Q38" s="106">
        <f>IF(P38="",Q37,Q37+1)</f>
        <v>0</v>
      </c>
      <c r="R38" s="77"/>
      <c r="S38" s="106">
        <f>IF(R38="",S37,S37+1)</f>
        <v>0</v>
      </c>
      <c r="T38" s="77"/>
      <c r="U38" s="106">
        <f>IF(T38="",U37,U37+1)</f>
        <v>0</v>
      </c>
      <c r="V38" s="77"/>
      <c r="W38" s="106">
        <f>IF(V38="",W37,W37+1)</f>
        <v>0</v>
      </c>
      <c r="X38" s="153"/>
      <c r="Y38" s="461"/>
      <c r="Z38" s="461"/>
      <c r="AA38" s="461"/>
      <c r="AB38" s="461"/>
      <c r="AC38" s="461"/>
      <c r="AD38" s="461"/>
      <c r="AE38" s="1"/>
    </row>
    <row r="39" spans="1:31" hidden="1" x14ac:dyDescent="0.2">
      <c r="A39" s="54" t="s">
        <v>102</v>
      </c>
      <c r="B39" s="53">
        <f t="shared" ref="B39:B43" si="28">B38+1</f>
        <v>31</v>
      </c>
      <c r="C39" s="24"/>
      <c r="D39" s="24"/>
      <c r="E39" s="24"/>
      <c r="F39" s="44">
        <f t="shared" si="18"/>
        <v>0</v>
      </c>
      <c r="G39" s="57" t="str">
        <f t="shared" si="1"/>
        <v/>
      </c>
      <c r="H39" s="197"/>
      <c r="I39" s="197"/>
      <c r="J39" s="197"/>
      <c r="K39" s="44">
        <f t="shared" si="26"/>
        <v>0</v>
      </c>
      <c r="L39" s="203" t="str">
        <f t="shared" si="3"/>
        <v/>
      </c>
      <c r="M39" s="77"/>
      <c r="N39" s="77"/>
      <c r="O39" s="106">
        <f>IF(N39="",O38,O38+1)</f>
        <v>0</v>
      </c>
      <c r="P39" s="77"/>
      <c r="Q39" s="106">
        <f>IF(P39="",Q38,Q38+1)</f>
        <v>0</v>
      </c>
      <c r="R39" s="77"/>
      <c r="S39" s="106">
        <f>IF(R39="",S38,S38+1)</f>
        <v>0</v>
      </c>
      <c r="T39" s="77"/>
      <c r="U39" s="106">
        <f>IF(T39="",U38,U38+1)</f>
        <v>0</v>
      </c>
      <c r="V39" s="77"/>
      <c r="W39" s="106">
        <f>IF(V39="",W38,W38+1)</f>
        <v>0</v>
      </c>
      <c r="X39" s="153"/>
      <c r="Y39" s="461"/>
      <c r="Z39" s="461"/>
      <c r="AA39" s="461"/>
      <c r="AB39" s="461"/>
      <c r="AC39" s="461"/>
      <c r="AD39" s="461"/>
      <c r="AE39" s="1"/>
    </row>
    <row r="40" spans="1:31" hidden="1" x14ac:dyDescent="0.2">
      <c r="A40" s="54" t="s">
        <v>99</v>
      </c>
      <c r="B40" s="53">
        <f t="shared" si="28"/>
        <v>32</v>
      </c>
      <c r="C40" s="24"/>
      <c r="D40" s="24"/>
      <c r="E40" s="24"/>
      <c r="F40" s="44">
        <f t="shared" si="18"/>
        <v>0</v>
      </c>
      <c r="G40" s="57" t="str">
        <f t="shared" si="1"/>
        <v/>
      </c>
      <c r="H40" s="197"/>
      <c r="I40" s="197"/>
      <c r="J40" s="197"/>
      <c r="K40" s="44">
        <f t="shared" si="26"/>
        <v>0</v>
      </c>
      <c r="L40" s="203" t="str">
        <f t="shared" si="3"/>
        <v/>
      </c>
      <c r="M40" s="77"/>
      <c r="N40" s="77"/>
      <c r="O40" s="106">
        <f t="shared" ref="O40:O43" si="29">IF(N40="",O39,O39+1)</f>
        <v>0</v>
      </c>
      <c r="P40" s="77"/>
      <c r="Q40" s="106">
        <f t="shared" ref="Q40:Q43" si="30">IF(P40="",Q39,Q39+1)</f>
        <v>0</v>
      </c>
      <c r="R40" s="77"/>
      <c r="S40" s="106">
        <f t="shared" ref="S40:S43" si="31">IF(R40="",S39,S39+1)</f>
        <v>0</v>
      </c>
      <c r="T40" s="77"/>
      <c r="U40" s="106">
        <f t="shared" ref="U40:U43" si="32">IF(T40="",U39,U39+1)</f>
        <v>0</v>
      </c>
      <c r="V40" s="77"/>
      <c r="W40" s="106">
        <f t="shared" ref="W40:W43" si="33">IF(V40="",W39,W39+1)</f>
        <v>0</v>
      </c>
      <c r="X40" s="153"/>
      <c r="Y40" s="461"/>
      <c r="Z40" s="461"/>
      <c r="AA40" s="461"/>
      <c r="AB40" s="461"/>
      <c r="AC40" s="461"/>
      <c r="AD40" s="461"/>
      <c r="AE40" s="1"/>
    </row>
    <row r="41" spans="1:31" hidden="1" x14ac:dyDescent="0.2">
      <c r="A41" s="54" t="s">
        <v>95</v>
      </c>
      <c r="B41" s="53">
        <f t="shared" si="28"/>
        <v>33</v>
      </c>
      <c r="C41" s="24"/>
      <c r="D41" s="24"/>
      <c r="E41" s="24"/>
      <c r="F41" s="44">
        <f t="shared" si="18"/>
        <v>0</v>
      </c>
      <c r="G41" s="57" t="str">
        <f t="shared" si="1"/>
        <v/>
      </c>
      <c r="H41" s="197"/>
      <c r="I41" s="197"/>
      <c r="J41" s="197"/>
      <c r="K41" s="44">
        <f t="shared" si="26"/>
        <v>0</v>
      </c>
      <c r="L41" s="203" t="str">
        <f t="shared" si="3"/>
        <v/>
      </c>
      <c r="M41" s="77"/>
      <c r="N41" s="77"/>
      <c r="O41" s="106">
        <f t="shared" si="29"/>
        <v>0</v>
      </c>
      <c r="P41" s="77"/>
      <c r="Q41" s="106">
        <f t="shared" si="30"/>
        <v>0</v>
      </c>
      <c r="R41" s="77"/>
      <c r="S41" s="106">
        <f t="shared" si="31"/>
        <v>0</v>
      </c>
      <c r="T41" s="77"/>
      <c r="U41" s="106">
        <f t="shared" si="32"/>
        <v>0</v>
      </c>
      <c r="V41" s="77"/>
      <c r="W41" s="106">
        <f t="shared" si="33"/>
        <v>0</v>
      </c>
      <c r="X41" s="153"/>
      <c r="Y41" s="461"/>
      <c r="Z41" s="461"/>
      <c r="AA41" s="461"/>
      <c r="AB41" s="461"/>
      <c r="AC41" s="461"/>
      <c r="AD41" s="461"/>
      <c r="AE41" s="1"/>
    </row>
    <row r="42" spans="1:31" hidden="1" x14ac:dyDescent="0.2">
      <c r="A42" s="54" t="s">
        <v>96</v>
      </c>
      <c r="B42" s="53">
        <f t="shared" si="28"/>
        <v>34</v>
      </c>
      <c r="C42" s="262"/>
      <c r="D42" s="262"/>
      <c r="E42" s="262"/>
      <c r="F42" s="44">
        <f t="shared" si="18"/>
        <v>0</v>
      </c>
      <c r="G42" s="57" t="str">
        <f t="shared" si="1"/>
        <v/>
      </c>
      <c r="H42" s="263"/>
      <c r="I42" s="263"/>
      <c r="J42" s="263"/>
      <c r="K42" s="44">
        <f t="shared" si="26"/>
        <v>0</v>
      </c>
      <c r="L42" s="270"/>
      <c r="M42" s="264"/>
      <c r="N42" s="264"/>
      <c r="O42" s="106">
        <f t="shared" si="29"/>
        <v>0</v>
      </c>
      <c r="P42" s="264"/>
      <c r="Q42" s="106">
        <f t="shared" si="30"/>
        <v>0</v>
      </c>
      <c r="R42" s="264"/>
      <c r="S42" s="106">
        <f t="shared" si="31"/>
        <v>0</v>
      </c>
      <c r="T42" s="264"/>
      <c r="U42" s="106">
        <f t="shared" si="32"/>
        <v>0</v>
      </c>
      <c r="V42" s="264"/>
      <c r="W42" s="106">
        <f t="shared" si="33"/>
        <v>0</v>
      </c>
      <c r="X42" s="236"/>
      <c r="Y42" s="461"/>
      <c r="Z42" s="461"/>
      <c r="AA42" s="461"/>
      <c r="AB42" s="461"/>
      <c r="AC42" s="461"/>
      <c r="AD42" s="461"/>
      <c r="AE42" s="1"/>
    </row>
    <row r="43" spans="1:31" hidden="1" x14ac:dyDescent="0.2">
      <c r="A43" s="80" t="s">
        <v>97</v>
      </c>
      <c r="B43" s="81">
        <f t="shared" si="28"/>
        <v>35</v>
      </c>
      <c r="C43" s="24"/>
      <c r="D43" s="24"/>
      <c r="E43" s="24"/>
      <c r="F43" s="44">
        <f t="shared" si="18"/>
        <v>0</v>
      </c>
      <c r="G43" s="57" t="str">
        <f t="shared" si="1"/>
        <v/>
      </c>
      <c r="H43" s="197"/>
      <c r="I43" s="197"/>
      <c r="J43" s="197"/>
      <c r="K43" s="44">
        <f t="shared" si="26"/>
        <v>0</v>
      </c>
      <c r="L43" s="203" t="str">
        <f t="shared" si="3"/>
        <v/>
      </c>
      <c r="M43" s="77"/>
      <c r="N43" s="77"/>
      <c r="O43" s="106">
        <f t="shared" si="29"/>
        <v>0</v>
      </c>
      <c r="P43" s="77"/>
      <c r="Q43" s="106">
        <f t="shared" si="30"/>
        <v>0</v>
      </c>
      <c r="R43" s="77"/>
      <c r="S43" s="106">
        <f t="shared" si="31"/>
        <v>0</v>
      </c>
      <c r="T43" s="77"/>
      <c r="U43" s="106">
        <f t="shared" si="32"/>
        <v>0</v>
      </c>
      <c r="V43" s="77"/>
      <c r="W43" s="106">
        <f t="shared" si="33"/>
        <v>0</v>
      </c>
      <c r="X43" s="153"/>
      <c r="Y43" s="461"/>
      <c r="Z43" s="461"/>
      <c r="AA43" s="461"/>
      <c r="AB43" s="461"/>
      <c r="AC43" s="461"/>
      <c r="AD43" s="461"/>
      <c r="AE43" s="1"/>
    </row>
    <row r="44" spans="1:31" x14ac:dyDescent="0.2">
      <c r="A44" s="382" t="s">
        <v>10</v>
      </c>
      <c r="B44" s="383"/>
      <c r="C44" s="11">
        <f>SUM(C37:C43)</f>
        <v>0</v>
      </c>
      <c r="D44" s="11">
        <f>SUM(D37:D43)+ROUNDDOWN(F44/60,0)</f>
        <v>0</v>
      </c>
      <c r="E44" s="11">
        <f>F44-60*ROUNDDOWN(F44/60,0)</f>
        <v>0</v>
      </c>
      <c r="F44" s="89">
        <f>SUM(F37:F43)</f>
        <v>0</v>
      </c>
      <c r="G44" s="34">
        <f>IF((D44*60+E44)=0,0,ROUND((C44*60)/(D44*60+E44),1))</f>
        <v>0</v>
      </c>
      <c r="H44" s="11">
        <f>SUM(H37:H43)</f>
        <v>0</v>
      </c>
      <c r="I44" s="11">
        <f>SUM(I37:I43)+ROUNDDOWN(K44/60,0)</f>
        <v>0</v>
      </c>
      <c r="J44" s="11">
        <f>K44-60*ROUNDDOWN(K44/60,0)</f>
        <v>0</v>
      </c>
      <c r="K44" s="89">
        <f>SUM(K37:K43)</f>
        <v>0</v>
      </c>
      <c r="L44" s="34">
        <f>IF((I44*60+J44)=0,0,ROUND((H44*60)/(I44*60+J44),1))</f>
        <v>0</v>
      </c>
      <c r="M44" s="18">
        <f>SUM(M37:M43)</f>
        <v>0</v>
      </c>
      <c r="N44" s="18">
        <f>IF(SUM(N37:N43)=0,0,ROUND(AVERAGE(N37:N43),0))</f>
        <v>0</v>
      </c>
      <c r="O44" s="107">
        <f>IF(O43=0,0,1)</f>
        <v>0</v>
      </c>
      <c r="P44" s="18">
        <f>IF(SUM(P37:P43)=0,0,ROUND(AVERAGE(P37:P43),0))</f>
        <v>0</v>
      </c>
      <c r="Q44" s="107">
        <f>IF(Q43=0,0,1)</f>
        <v>0</v>
      </c>
      <c r="R44" s="18">
        <f>IF(SUM(R37:R43)=0,0,ROUND(AVERAGE(R37:R43),0))</f>
        <v>0</v>
      </c>
      <c r="S44" s="107">
        <f>IF(S43=0,0,1)</f>
        <v>0</v>
      </c>
      <c r="T44" s="18">
        <f>IF(SUM(T37:T43)=0,0,ROUND(AVERAGE(T37:T43),0))</f>
        <v>0</v>
      </c>
      <c r="U44" s="107">
        <f>IF(U43=0,0,1)</f>
        <v>0</v>
      </c>
      <c r="V44" s="18">
        <f>IF(SUM(V37:V43)=0,0,ROUND(AVERAGE(V37:V43),0))</f>
        <v>0</v>
      </c>
      <c r="W44" s="107">
        <f>IF(W43=0,0,1)</f>
        <v>0</v>
      </c>
      <c r="X44" s="152"/>
      <c r="Y44" s="467"/>
      <c r="Z44" s="467"/>
      <c r="AA44" s="467"/>
      <c r="AB44" s="467"/>
      <c r="AC44" s="467"/>
      <c r="AD44" s="467"/>
      <c r="AE44" s="1"/>
    </row>
    <row r="45" spans="1:31" x14ac:dyDescent="0.2">
      <c r="A45" s="379" t="s">
        <v>30</v>
      </c>
      <c r="B45" s="380"/>
      <c r="C45" s="12">
        <f>C11+C20+C28+C36+C44</f>
        <v>0</v>
      </c>
      <c r="D45" s="12">
        <f>D11+D20+D28+D36+D44+ROUNDDOWN(F45/60,0)</f>
        <v>0</v>
      </c>
      <c r="E45" s="9">
        <f>F45-60*ROUNDDOWN(F45/60,0)</f>
        <v>0</v>
      </c>
      <c r="F45" s="91">
        <f>E11+E20+E28+E36+E44</f>
        <v>0</v>
      </c>
      <c r="G45" s="38">
        <f>IF((D45*60+E45)=0,0,ROUND((C45*60)/(D45*60+E45),1))</f>
        <v>0</v>
      </c>
      <c r="H45" s="12">
        <f>H11+H20+H28+H36+H44</f>
        <v>0</v>
      </c>
      <c r="I45" s="12">
        <f>I11+I20+I28+I36+I44+ROUNDDOWN(K45/60,0)</f>
        <v>0</v>
      </c>
      <c r="J45" s="9">
        <f>K45-60*ROUNDDOWN(K45/60,0)</f>
        <v>0</v>
      </c>
      <c r="K45" s="91">
        <f>J11+J20+J28+J36+J44</f>
        <v>0</v>
      </c>
      <c r="L45" s="38">
        <f>IF((I45*60+J45)=0,0,ROUND((H45*60)/(I45*60+J45),1))</f>
        <v>0</v>
      </c>
      <c r="M45" s="19">
        <f>M11+M20+M28+M36+M44</f>
        <v>0</v>
      </c>
      <c r="N45" s="19" t="str">
        <f>IF(N46=0,"",(N11+N20+N28+N36+N44)/N46)</f>
        <v/>
      </c>
      <c r="O45" s="237"/>
      <c r="P45" s="28" t="str">
        <f>IF(P46=0,"",(P11+P20+P28+P36+P44)/P46)</f>
        <v/>
      </c>
      <c r="Q45" s="237"/>
      <c r="R45" s="28" t="str">
        <f>IF(R46=0,"",(R11+R20+R28+R36+R44)/R46)</f>
        <v/>
      </c>
      <c r="S45" s="237"/>
      <c r="T45" s="19" t="str">
        <f>IF(T46=0,"",(T11+T20+T28+T36+T44)/T46)</f>
        <v/>
      </c>
      <c r="U45" s="237"/>
      <c r="V45" s="19" t="str">
        <f>IF(V46=0,"",(V11+V20+V28+V36+V44)/V46)</f>
        <v/>
      </c>
      <c r="W45" s="237"/>
      <c r="X45" s="135"/>
      <c r="Y45" s="1"/>
      <c r="Z45" s="119" t="s">
        <v>41</v>
      </c>
      <c r="AA45" s="119" t="s">
        <v>109</v>
      </c>
      <c r="AB45" s="120" t="s">
        <v>110</v>
      </c>
      <c r="AC45" s="120" t="s">
        <v>22</v>
      </c>
      <c r="AD45" s="29" t="s">
        <v>25</v>
      </c>
      <c r="AE45" s="1"/>
    </row>
    <row r="46" spans="1:31" ht="15" customHeight="1" x14ac:dyDescent="0.2">
      <c r="A46" s="381"/>
      <c r="B46" s="381"/>
      <c r="C46" s="2" t="s">
        <v>0</v>
      </c>
      <c r="D46" s="2" t="s">
        <v>14</v>
      </c>
      <c r="E46" s="2" t="s">
        <v>15</v>
      </c>
      <c r="F46" s="44"/>
      <c r="G46" s="2" t="s">
        <v>12</v>
      </c>
      <c r="H46" s="203" t="s">
        <v>0</v>
      </c>
      <c r="I46" s="203" t="s">
        <v>14</v>
      </c>
      <c r="J46" s="203" t="s">
        <v>15</v>
      </c>
      <c r="K46" s="2"/>
      <c r="L46" s="203" t="s">
        <v>12</v>
      </c>
      <c r="M46" s="22" t="s">
        <v>16</v>
      </c>
      <c r="N46" s="102">
        <f>O11+O20+O28+O36+O44</f>
        <v>0</v>
      </c>
      <c r="O46" s="103"/>
      <c r="P46" s="102">
        <f>Q11+Q20+Q28+Q36+Q44</f>
        <v>0</v>
      </c>
      <c r="Q46" s="103"/>
      <c r="R46" s="102">
        <f>S11+S20+S28+S36+S44</f>
        <v>0</v>
      </c>
      <c r="S46" s="103"/>
      <c r="T46" s="102">
        <f>U11+U20+U28+U36+U44</f>
        <v>0</v>
      </c>
      <c r="U46" s="103"/>
      <c r="V46" s="102">
        <f>W11+W20+W28+W36+W44</f>
        <v>0</v>
      </c>
      <c r="W46" s="105"/>
      <c r="X46" s="135"/>
      <c r="Y46" s="109" t="s">
        <v>136</v>
      </c>
      <c r="Z46" s="108">
        <f>$C$45+Mars!AA47</f>
        <v>0</v>
      </c>
      <c r="AA46" s="109">
        <f>$D$45+Mars!AB47+ROUNDDOWN(AE46/60,0)</f>
        <v>0</v>
      </c>
      <c r="AB46" s="109">
        <f>AE46-60*ROUNDDOWN(AE46/60,0)</f>
        <v>0</v>
      </c>
      <c r="AC46" s="109">
        <f>IF((AA46*60+AB46)=0,0,ROUND((Z46*60)/(AA46*60+AB46),1))</f>
        <v>0</v>
      </c>
      <c r="AD46" s="108">
        <f>$M$45+Mars!AE47</f>
        <v>0</v>
      </c>
      <c r="AE46" s="134">
        <f>$E$45+Mars!AC47</f>
        <v>0</v>
      </c>
    </row>
    <row r="47" spans="1:31" ht="14.25" customHeight="1" x14ac:dyDescent="0.2">
      <c r="A47" s="428" t="s">
        <v>249</v>
      </c>
      <c r="B47" s="428"/>
      <c r="C47" s="31">
        <f>'Décembre 23'!$C$46</f>
        <v>0</v>
      </c>
      <c r="D47" s="30">
        <f>'Décembre 23'!$D$46</f>
        <v>0</v>
      </c>
      <c r="E47" s="30">
        <f>'Décembre 23'!$E$46</f>
        <v>0</v>
      </c>
      <c r="F47" s="238"/>
      <c r="G47" s="32">
        <f>IF((D47*60+E47)=0,0,ROUND((C47*60)/(D47*60+E47),1))</f>
        <v>0</v>
      </c>
      <c r="H47" s="206">
        <f>Mars!H48</f>
        <v>0</v>
      </c>
      <c r="I47" s="203">
        <f>Mars!I48</f>
        <v>0</v>
      </c>
      <c r="J47" s="203">
        <f>Mars!J48</f>
        <v>0</v>
      </c>
      <c r="K47" s="60"/>
      <c r="L47" s="204">
        <f>IF((I47*60+J47)=0,0,ROUND((H47*60)/(I47*60+J47),1))</f>
        <v>0</v>
      </c>
      <c r="M47" s="35">
        <f>'Décembre 23'!$M$46</f>
        <v>0</v>
      </c>
      <c r="N47" s="102"/>
      <c r="O47" s="103"/>
      <c r="P47" s="102"/>
      <c r="Q47" s="103"/>
      <c r="R47" s="102"/>
      <c r="S47" s="103"/>
      <c r="T47" s="102"/>
      <c r="U47" s="103"/>
      <c r="V47" s="102"/>
      <c r="W47" s="105"/>
      <c r="X47" s="129"/>
      <c r="Y47" s="140" t="s">
        <v>250</v>
      </c>
      <c r="Z47" s="142">
        <f>$C$45+Mars!AA48</f>
        <v>0</v>
      </c>
      <c r="AA47" s="140">
        <f>$D$45+Mars!AB48+ROUNDDOWN(AE47/60,0)</f>
        <v>0</v>
      </c>
      <c r="AB47" s="140">
        <f>AE47-60*ROUNDDOWN(AE47/60,0)</f>
        <v>0</v>
      </c>
      <c r="AC47" s="140">
        <f>IF((AA47*60+AB47)=0,0,ROUND((Z47*60)/(AA47*60+AB47),1))</f>
        <v>0</v>
      </c>
      <c r="AD47" s="142">
        <f>$M$45+Mars!AE48</f>
        <v>0</v>
      </c>
      <c r="AE47" s="145">
        <f>$E$45+Mars!AC48</f>
        <v>0</v>
      </c>
    </row>
    <row r="48" spans="1:31" ht="14.25" customHeight="1" x14ac:dyDescent="0.2">
      <c r="A48" s="458" t="s">
        <v>24</v>
      </c>
      <c r="B48" s="458"/>
      <c r="C48" s="31">
        <f>Janvier!C50</f>
        <v>0</v>
      </c>
      <c r="D48" s="31">
        <f>Janvier!D50</f>
        <v>0</v>
      </c>
      <c r="E48" s="31">
        <f>Janvier!E50</f>
        <v>0</v>
      </c>
      <c r="F48" s="80"/>
      <c r="G48" s="30">
        <f>IF((D48*60+E48)=0,0,ROUND((C48*60)/(D48*60+E48),1))</f>
        <v>0</v>
      </c>
      <c r="H48" s="206">
        <f>Mars!H49</f>
        <v>0</v>
      </c>
      <c r="I48" s="203">
        <f>Mars!I49</f>
        <v>0</v>
      </c>
      <c r="J48" s="203">
        <f>Mars!J49</f>
        <v>0</v>
      </c>
      <c r="K48" s="54"/>
      <c r="L48" s="204">
        <f>IF((I48*60+J48)=0,0,ROUND((H48*60)/(I48*60+J48),1))</f>
        <v>0</v>
      </c>
      <c r="M48" s="33">
        <f>Janvier!M50</f>
        <v>0</v>
      </c>
      <c r="X48" s="39"/>
      <c r="Y48" s="39"/>
      <c r="Z48" s="41"/>
      <c r="AA48" s="41"/>
      <c r="AB48" s="41"/>
      <c r="AC48" s="41"/>
      <c r="AD48" s="13"/>
    </row>
    <row r="49" spans="1:32" ht="14.25" customHeight="1" x14ac:dyDescent="0.2">
      <c r="A49" s="458" t="s">
        <v>26</v>
      </c>
      <c r="B49" s="468"/>
      <c r="C49" s="31">
        <f>Février!C46</f>
        <v>0</v>
      </c>
      <c r="D49" s="31">
        <f>Février!D46</f>
        <v>0</v>
      </c>
      <c r="E49" s="31">
        <f>Février!E46</f>
        <v>0</v>
      </c>
      <c r="F49" s="80"/>
      <c r="G49" s="30">
        <f>IF((D49*60+E49)=0,0,ROUND((C49*60)/(D49*60+E49),1))</f>
        <v>0</v>
      </c>
      <c r="H49" s="206">
        <f>Mars!H50</f>
        <v>0</v>
      </c>
      <c r="I49" s="204">
        <f>Mars!I50</f>
        <v>0</v>
      </c>
      <c r="J49" s="204">
        <f>Mars!J50</f>
        <v>0</v>
      </c>
      <c r="K49" s="54"/>
      <c r="L49" s="204">
        <f>IF((I49*60+J49)=0,0,ROUND((H49*60)/(I49*60+J49),1))</f>
        <v>0</v>
      </c>
      <c r="M49" s="33">
        <f>Février!M46</f>
        <v>0</v>
      </c>
      <c r="X49" s="39"/>
      <c r="Y49" s="13"/>
      <c r="Z49" s="13"/>
      <c r="AA49" s="13"/>
      <c r="AB49" s="13"/>
      <c r="AC49" s="13"/>
      <c r="AD49" s="13"/>
      <c r="AE49" s="40"/>
      <c r="AF49" s="134">
        <f>J45+SUM(J47:J50)</f>
        <v>0</v>
      </c>
    </row>
    <row r="50" spans="1:32" ht="15.75" customHeight="1" x14ac:dyDescent="0.2">
      <c r="A50" s="458" t="s">
        <v>27</v>
      </c>
      <c r="B50" s="458"/>
      <c r="C50" s="31">
        <f>Mars!C46</f>
        <v>0</v>
      </c>
      <c r="D50" s="31">
        <f>Mars!D46</f>
        <v>0</v>
      </c>
      <c r="E50" s="31">
        <f>Mars!E46</f>
        <v>0</v>
      </c>
      <c r="F50" s="80"/>
      <c r="G50" s="30">
        <f>IF((D50*60+E50)=0,0,ROUND((C50*60)/(D50*60+E50),1))</f>
        <v>0</v>
      </c>
      <c r="H50" s="205">
        <f>Mars!H46</f>
        <v>0</v>
      </c>
      <c r="I50" s="205">
        <f>Mars!I46</f>
        <v>0</v>
      </c>
      <c r="J50" s="203">
        <f>Mars!J46</f>
        <v>0</v>
      </c>
      <c r="K50" s="54"/>
      <c r="L50" s="204">
        <f>IF((I50*60+J50)=0,0,ROUND((H50*60)/(I50*60+J50),1))</f>
        <v>0</v>
      </c>
      <c r="M50" s="33">
        <f>Mars!M46</f>
        <v>0</v>
      </c>
      <c r="X50" s="39"/>
      <c r="Y50" s="13"/>
      <c r="Z50" s="13"/>
      <c r="AA50" s="13"/>
      <c r="AB50" s="13"/>
      <c r="AC50" s="13"/>
      <c r="AD50" s="13"/>
      <c r="AE50" s="39"/>
      <c r="AF50" s="130">
        <f>J45+SUM(J48:J50)</f>
        <v>0</v>
      </c>
    </row>
    <row r="51" spans="1:32" ht="12.75" hidden="1" customHeight="1" x14ac:dyDescent="0.2">
      <c r="C51" s="138">
        <f>SUM(C47:C50)+C45</f>
        <v>0</v>
      </c>
      <c r="D51" s="138">
        <f>SUM(D47:D50)+D45</f>
        <v>0</v>
      </c>
      <c r="E51" s="138">
        <f>SUM(E47:E50)+E45</f>
        <v>0</v>
      </c>
      <c r="M51" s="138">
        <f>SUM(M47:M50)+M45</f>
        <v>0</v>
      </c>
      <c r="X51" s="39"/>
    </row>
    <row r="52" spans="1:32" ht="12.75" hidden="1" customHeight="1" x14ac:dyDescent="0.2">
      <c r="C52" s="138">
        <f>SUM(C48:C50)+C45</f>
        <v>0</v>
      </c>
      <c r="D52" s="138">
        <f>SUM(D48:D50)+D45</f>
        <v>0</v>
      </c>
      <c r="E52" s="138">
        <f>SUM(E48:E50)+E45</f>
        <v>0</v>
      </c>
      <c r="M52" s="138">
        <f>SUM(M48:M50)+M45</f>
        <v>0</v>
      </c>
      <c r="X52" s="39"/>
    </row>
    <row r="53" spans="1:32" x14ac:dyDescent="0.2">
      <c r="X53" s="39"/>
    </row>
  </sheetData>
  <sheetProtection sheet="1" selectLockedCells="1"/>
  <mergeCells count="66">
    <mergeCell ref="A50:B50"/>
    <mergeCell ref="A48:B48"/>
    <mergeCell ref="A47:B47"/>
    <mergeCell ref="A46:B46"/>
    <mergeCell ref="A45:B45"/>
    <mergeCell ref="Y42:AD42"/>
    <mergeCell ref="A44:B44"/>
    <mergeCell ref="Y44:AD44"/>
    <mergeCell ref="Y43:AD43"/>
    <mergeCell ref="A49:B49"/>
    <mergeCell ref="Y38:AD38"/>
    <mergeCell ref="Y39:AD39"/>
    <mergeCell ref="Y37:AD37"/>
    <mergeCell ref="Y41:AD41"/>
    <mergeCell ref="Y40:AD40"/>
    <mergeCell ref="A36:B36"/>
    <mergeCell ref="Y36:AD36"/>
    <mergeCell ref="Y33:AD33"/>
    <mergeCell ref="Y22:AD22"/>
    <mergeCell ref="A28:B28"/>
    <mergeCell ref="Y34:AD34"/>
    <mergeCell ref="Y32:AD32"/>
    <mergeCell ref="Y29:AD29"/>
    <mergeCell ref="Y31:AD31"/>
    <mergeCell ref="Y35:AD35"/>
    <mergeCell ref="A11:B11"/>
    <mergeCell ref="Y11:AD11"/>
    <mergeCell ref="Y7:AD7"/>
    <mergeCell ref="Y8:AD8"/>
    <mergeCell ref="A1:AC1"/>
    <mergeCell ref="A2:A3"/>
    <mergeCell ref="B2:B3"/>
    <mergeCell ref="C2:C3"/>
    <mergeCell ref="D2:D3"/>
    <mergeCell ref="G2:G3"/>
    <mergeCell ref="N2:N3"/>
    <mergeCell ref="R2:R3"/>
    <mergeCell ref="X2:X3"/>
    <mergeCell ref="E2:E3"/>
    <mergeCell ref="P2:P3"/>
    <mergeCell ref="H2:L2"/>
    <mergeCell ref="A20:B20"/>
    <mergeCell ref="A12:B12"/>
    <mergeCell ref="Y16:AD16"/>
    <mergeCell ref="Y19:AD19"/>
    <mergeCell ref="Y12:AD12"/>
    <mergeCell ref="Y17:AD17"/>
    <mergeCell ref="Y18:AD18"/>
    <mergeCell ref="Y13:AD13"/>
    <mergeCell ref="Y14:AD14"/>
    <mergeCell ref="Y2:AD3"/>
    <mergeCell ref="Y30:AD30"/>
    <mergeCell ref="Y28:AD28"/>
    <mergeCell ref="Y27:AD27"/>
    <mergeCell ref="Y9:AD9"/>
    <mergeCell ref="Y23:AD23"/>
    <mergeCell ref="Y20:AD20"/>
    <mergeCell ref="Y15:AD15"/>
    <mergeCell ref="Y26:AD26"/>
    <mergeCell ref="Y24:AD24"/>
    <mergeCell ref="Y25:AD25"/>
    <mergeCell ref="Y4:AD4"/>
    <mergeCell ref="Y5:AD5"/>
    <mergeCell ref="Y6:AD6"/>
    <mergeCell ref="Y21:AD21"/>
    <mergeCell ref="Y10:AD10"/>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23</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 MAS</cp:lastModifiedBy>
  <cp:lastPrinted>2016-11-13T22:16:26Z</cp:lastPrinted>
  <dcterms:created xsi:type="dcterms:W3CDTF">2007-10-27T19:52:59Z</dcterms:created>
  <dcterms:modified xsi:type="dcterms:W3CDTF">2023-10-28T15:52:45Z</dcterms:modified>
</cp:coreProperties>
</file>